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nes\OneDrive\Desktop\AI\FD\FD-LowFD\"/>
    </mc:Choice>
  </mc:AlternateContent>
  <xr:revisionPtr revIDLastSave="0" documentId="13_ncr:1_{47FE3430-75B4-4BCD-AF55-F756B3146523}" xr6:coauthVersionLast="47" xr6:coauthVersionMax="47" xr10:uidLastSave="{00000000-0000-0000-0000-000000000000}"/>
  <bookViews>
    <workbookView xWindow="-120" yWindow="-120" windowWidth="20730" windowHeight="11160" activeTab="1" xr2:uid="{BB6DE5DB-FFD3-49BD-8773-D83A62FA49FF}"/>
  </bookViews>
  <sheets>
    <sheet name="Sheet3" sheetId="10" r:id="rId1"/>
    <sheet name="Sheet1" sheetId="1" r:id="rId2"/>
    <sheet name="Classification" sheetId="9" r:id="rId3"/>
    <sheet name="Sheet2" sheetId="6" r:id="rId4"/>
    <sheet name="Sheet4" sheetId="4" r:id="rId5"/>
  </sheets>
  <definedNames>
    <definedName name="_xlnm._FilterDatabase" localSheetId="2" hidden="1">Classification!#REF!</definedName>
    <definedName name="_xlnm._FilterDatabase" localSheetId="1" hidden="1">Sheet1!$AB$1:$AB$1545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408" i="1" l="1"/>
  <c r="AB1405" i="1"/>
  <c r="AB1402" i="1"/>
  <c r="AB1400" i="1"/>
  <c r="AB1399" i="1"/>
  <c r="AB1398" i="1"/>
  <c r="AB1397" i="1"/>
  <c r="AB1396" i="1"/>
  <c r="AB1395" i="1"/>
  <c r="AB1171" i="1"/>
  <c r="AB1170" i="1"/>
  <c r="AB1169" i="1"/>
  <c r="AB1168" i="1"/>
  <c r="AB1167" i="1"/>
  <c r="AB1166" i="1"/>
  <c r="AB1165" i="1"/>
  <c r="AB1164" i="1"/>
  <c r="AB1163" i="1"/>
  <c r="AB1162" i="1"/>
  <c r="AB1161" i="1"/>
  <c r="AB1160" i="1"/>
  <c r="AB1159" i="1"/>
  <c r="AB1158" i="1"/>
  <c r="AB1157" i="1"/>
  <c r="AB1134" i="1"/>
  <c r="AB1092" i="1"/>
  <c r="AB1091" i="1"/>
  <c r="AB1090" i="1"/>
  <c r="AB1089" i="1"/>
  <c r="AB1088" i="1"/>
  <c r="AB1087" i="1"/>
  <c r="AB1086" i="1"/>
  <c r="AB1044" i="1"/>
  <c r="AB1003" i="1"/>
  <c r="AB1002" i="1"/>
  <c r="AB999" i="1"/>
  <c r="AB998" i="1"/>
  <c r="AB756" i="1"/>
  <c r="AB755" i="1"/>
  <c r="AB754" i="1"/>
  <c r="AB753" i="1"/>
  <c r="AB752" i="1"/>
  <c r="AB751" i="1"/>
  <c r="AB750" i="1"/>
  <c r="AB749" i="1"/>
  <c r="AB748" i="1"/>
  <c r="AB658" i="1"/>
  <c r="AB13" i="1"/>
  <c r="AB12" i="1"/>
  <c r="AB11" i="1"/>
  <c r="C269" i="6" l="1"/>
  <c r="B265" i="6"/>
  <c r="B274" i="6"/>
  <c r="G203" i="6" l="1"/>
  <c r="B147" i="6"/>
  <c r="B148" i="6"/>
  <c r="B146" i="6"/>
  <c r="B153" i="6"/>
  <c r="C108" i="6" l="1"/>
  <c r="C109" i="6"/>
  <c r="C110" i="6"/>
  <c r="C111" i="6"/>
  <c r="C107" i="6"/>
  <c r="B107" i="6"/>
  <c r="B89" i="6"/>
  <c r="M72" i="6"/>
  <c r="M73" i="6"/>
  <c r="M77" i="6"/>
  <c r="M74" i="6"/>
  <c r="D82" i="6"/>
  <c r="D80" i="6"/>
  <c r="C80" i="6"/>
  <c r="C82" i="6"/>
  <c r="J75" i="6"/>
  <c r="I77" i="6"/>
  <c r="I73" i="6"/>
  <c r="G69" i="6"/>
  <c r="C73" i="6"/>
  <c r="D70" i="6"/>
  <c r="D69" i="6"/>
  <c r="C71" i="6"/>
  <c r="C69" i="6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51" i="1"/>
  <c r="Z49" i="1"/>
  <c r="Z50" i="1"/>
  <c r="Z48" i="1"/>
  <c r="Z47" i="1"/>
  <c r="C3" i="6" l="1"/>
  <c r="B315" i="6"/>
  <c r="C315" i="6" s="1"/>
  <c r="B312" i="6"/>
  <c r="B311" i="6"/>
  <c r="C311" i="6" s="1"/>
  <c r="B310" i="6"/>
  <c r="C314" i="6" s="1"/>
  <c r="B307" i="6"/>
  <c r="C307" i="6" s="1"/>
  <c r="B306" i="6"/>
  <c r="B305" i="6"/>
  <c r="B304" i="6"/>
  <c r="B303" i="6"/>
  <c r="B302" i="6"/>
  <c r="C299" i="6"/>
  <c r="C298" i="6"/>
  <c r="C297" i="6"/>
  <c r="B294" i="6"/>
  <c r="B293" i="6"/>
  <c r="B292" i="6"/>
  <c r="B289" i="6"/>
  <c r="B288" i="6"/>
  <c r="B287" i="6"/>
  <c r="C287" i="6" s="1"/>
  <c r="F284" i="6"/>
  <c r="B284" i="6"/>
  <c r="B283" i="6"/>
  <c r="B282" i="6"/>
  <c r="F282" i="6" s="1"/>
  <c r="G282" i="6" s="1"/>
  <c r="B281" i="6"/>
  <c r="C281" i="6" s="1"/>
  <c r="B278" i="6"/>
  <c r="B277" i="6"/>
  <c r="B276" i="6"/>
  <c r="B275" i="6"/>
  <c r="B271" i="6"/>
  <c r="C270" i="6"/>
  <c r="B270" i="6"/>
  <c r="B269" i="6"/>
  <c r="B266" i="6"/>
  <c r="C265" i="6"/>
  <c r="F264" i="6"/>
  <c r="B264" i="6"/>
  <c r="G263" i="6"/>
  <c r="H263" i="6" s="1"/>
  <c r="B263" i="6"/>
  <c r="B262" i="6"/>
  <c r="B259" i="6"/>
  <c r="B258" i="6"/>
  <c r="B254" i="6"/>
  <c r="B253" i="6"/>
  <c r="B252" i="6"/>
  <c r="F251" i="6"/>
  <c r="B251" i="6"/>
  <c r="G250" i="6"/>
  <c r="H250" i="6" s="1"/>
  <c r="B250" i="6"/>
  <c r="C250" i="6" s="1"/>
  <c r="B246" i="6"/>
  <c r="C243" i="6" s="1"/>
  <c r="B245" i="6"/>
  <c r="B244" i="6"/>
  <c r="B243" i="6"/>
  <c r="B242" i="6"/>
  <c r="H239" i="6"/>
  <c r="I239" i="6" s="1"/>
  <c r="B238" i="6"/>
  <c r="B237" i="6"/>
  <c r="B236" i="6"/>
  <c r="B235" i="6"/>
  <c r="B234" i="6"/>
  <c r="B233" i="6"/>
  <c r="B230" i="6"/>
  <c r="C229" i="6" s="1"/>
  <c r="B229" i="6"/>
  <c r="B228" i="6"/>
  <c r="B227" i="6"/>
  <c r="B226" i="6"/>
  <c r="B223" i="6"/>
  <c r="B221" i="6"/>
  <c r="B220" i="6"/>
  <c r="H220" i="6" s="1"/>
  <c r="H221" i="6" s="1"/>
  <c r="B219" i="6"/>
  <c r="B222" i="6" s="1"/>
  <c r="E222" i="6" s="1"/>
  <c r="B218" i="6"/>
  <c r="E218" i="6" s="1"/>
  <c r="B217" i="6"/>
  <c r="E217" i="6" s="1"/>
  <c r="M215" i="6"/>
  <c r="M216" i="6" s="1"/>
  <c r="M214" i="6"/>
  <c r="D214" i="6"/>
  <c r="C213" i="6"/>
  <c r="D213" i="6" s="1"/>
  <c r="D212" i="6"/>
  <c r="D211" i="6"/>
  <c r="G206" i="6"/>
  <c r="G207" i="6" s="1"/>
  <c r="G204" i="6"/>
  <c r="C204" i="6"/>
  <c r="C203" i="6"/>
  <c r="B203" i="6"/>
  <c r="B199" i="6"/>
  <c r="C199" i="6" s="1"/>
  <c r="G192" i="6" s="1"/>
  <c r="B198" i="6"/>
  <c r="C198" i="6" s="1"/>
  <c r="G191" i="6" s="1"/>
  <c r="C196" i="6"/>
  <c r="I195" i="6"/>
  <c r="C195" i="6"/>
  <c r="B194" i="6"/>
  <c r="C194" i="6" s="1"/>
  <c r="B193" i="6"/>
  <c r="C193" i="6" s="1"/>
  <c r="G194" i="6" s="1"/>
  <c r="B192" i="6"/>
  <c r="C192" i="6" s="1"/>
  <c r="G189" i="6" s="1"/>
  <c r="B191" i="6"/>
  <c r="C191" i="6" s="1"/>
  <c r="C189" i="6"/>
  <c r="G190" i="6" s="1"/>
  <c r="B189" i="6"/>
  <c r="B184" i="6"/>
  <c r="C184" i="6" s="1"/>
  <c r="G177" i="6" s="1"/>
  <c r="B183" i="6"/>
  <c r="C183" i="6" s="1"/>
  <c r="G176" i="6" s="1"/>
  <c r="C181" i="6"/>
  <c r="I180" i="6"/>
  <c r="C180" i="6"/>
  <c r="B179" i="6"/>
  <c r="C179" i="6" s="1"/>
  <c r="B178" i="6"/>
  <c r="C178" i="6" s="1"/>
  <c r="G179" i="6" s="1"/>
  <c r="B177" i="6"/>
  <c r="C177" i="6" s="1"/>
  <c r="G174" i="6" s="1"/>
  <c r="I174" i="6" s="1"/>
  <c r="B176" i="6"/>
  <c r="C176" i="6" s="1"/>
  <c r="C174" i="6"/>
  <c r="G175" i="6" s="1"/>
  <c r="B174" i="6"/>
  <c r="B170" i="6"/>
  <c r="B169" i="6"/>
  <c r="B168" i="6"/>
  <c r="B167" i="6"/>
  <c r="B166" i="6"/>
  <c r="D163" i="6"/>
  <c r="D162" i="6"/>
  <c r="D161" i="6"/>
  <c r="D160" i="6"/>
  <c r="D159" i="6"/>
  <c r="B156" i="6"/>
  <c r="D155" i="6"/>
  <c r="B155" i="6"/>
  <c r="B154" i="6"/>
  <c r="D153" i="6"/>
  <c r="D152" i="6"/>
  <c r="B152" i="6"/>
  <c r="B149" i="6"/>
  <c r="B145" i="6"/>
  <c r="D149" i="6" s="1"/>
  <c r="B141" i="6"/>
  <c r="D141" i="6" s="1"/>
  <c r="D140" i="6"/>
  <c r="B139" i="6"/>
  <c r="D139" i="6" s="1"/>
  <c r="B138" i="6"/>
  <c r="D138" i="6" s="1"/>
  <c r="D137" i="6"/>
  <c r="D134" i="6"/>
  <c r="B133" i="6"/>
  <c r="D133" i="6" s="1"/>
  <c r="B132" i="6"/>
  <c r="D132" i="6" s="1"/>
  <c r="D131" i="6"/>
  <c r="D130" i="6"/>
  <c r="D127" i="6"/>
  <c r="D126" i="6"/>
  <c r="D125" i="6"/>
  <c r="D124" i="6"/>
  <c r="D123" i="6"/>
  <c r="B120" i="6"/>
  <c r="B119" i="6"/>
  <c r="F118" i="6"/>
  <c r="B118" i="6" s="1"/>
  <c r="F117" i="6"/>
  <c r="B117" i="6" s="1"/>
  <c r="F116" i="6"/>
  <c r="B116" i="6" s="1"/>
  <c r="D116" i="6" s="1"/>
  <c r="B111" i="6"/>
  <c r="F109" i="6"/>
  <c r="B109" i="6" s="1"/>
  <c r="F108" i="6"/>
  <c r="I109" i="6" s="1"/>
  <c r="M107" i="6"/>
  <c r="B110" i="6" s="1"/>
  <c r="I107" i="6"/>
  <c r="I108" i="6" s="1"/>
  <c r="F107" i="6"/>
  <c r="D107" i="6" s="1"/>
  <c r="D101" i="6"/>
  <c r="D100" i="6"/>
  <c r="D99" i="6"/>
  <c r="B99" i="6"/>
  <c r="D103" i="6" s="1"/>
  <c r="B92" i="6"/>
  <c r="D95" i="6" s="1"/>
  <c r="B87" i="6"/>
  <c r="B85" i="6"/>
  <c r="D88" i="6" s="1"/>
  <c r="D81" i="6"/>
  <c r="J81" i="6" s="1"/>
  <c r="J80" i="6"/>
  <c r="C75" i="6"/>
  <c r="D75" i="6" s="1"/>
  <c r="C74" i="6"/>
  <c r="E64" i="6"/>
  <c r="H64" i="6" s="1"/>
  <c r="E62" i="6"/>
  <c r="H62" i="6" s="1"/>
  <c r="E61" i="6"/>
  <c r="H61" i="6" s="1"/>
  <c r="E60" i="6"/>
  <c r="H60" i="6" s="1"/>
  <c r="D57" i="6"/>
  <c r="B56" i="6"/>
  <c r="D56" i="6" s="1"/>
  <c r="D55" i="6"/>
  <c r="D54" i="6"/>
  <c r="D53" i="6"/>
  <c r="D50" i="6"/>
  <c r="D49" i="6"/>
  <c r="B48" i="6"/>
  <c r="D48" i="6" s="1"/>
  <c r="D47" i="6"/>
  <c r="D46" i="6"/>
  <c r="B41" i="6"/>
  <c r="G42" i="6" s="1"/>
  <c r="G39" i="6"/>
  <c r="C38" i="6"/>
  <c r="G38" i="6" s="1"/>
  <c r="I38" i="6" s="1"/>
  <c r="B38" i="6"/>
  <c r="B34" i="6"/>
  <c r="B32" i="6"/>
  <c r="B30" i="6"/>
  <c r="E26" i="6"/>
  <c r="E25" i="6"/>
  <c r="E24" i="6"/>
  <c r="E23" i="6"/>
  <c r="E22" i="6"/>
  <c r="M18" i="6"/>
  <c r="E18" i="6"/>
  <c r="M17" i="6"/>
  <c r="E17" i="6"/>
  <c r="M16" i="6"/>
  <c r="E16" i="6"/>
  <c r="M15" i="6"/>
  <c r="E15" i="6"/>
  <c r="M14" i="6"/>
  <c r="E14" i="6"/>
  <c r="E7" i="6"/>
  <c r="C7" i="6"/>
  <c r="C6" i="6"/>
  <c r="B6" i="6"/>
  <c r="E6" i="6" s="1"/>
  <c r="E4" i="6"/>
  <c r="C4" i="6"/>
  <c r="B5" i="6" s="1"/>
  <c r="E5" i="6" s="1"/>
  <c r="E3" i="6"/>
  <c r="C283" i="6" l="1"/>
  <c r="C274" i="6"/>
  <c r="C263" i="6"/>
  <c r="B313" i="6"/>
  <c r="C313" i="6" s="1"/>
  <c r="D156" i="6"/>
  <c r="D147" i="6"/>
  <c r="C288" i="6"/>
  <c r="C275" i="6"/>
  <c r="C276" i="6"/>
  <c r="D148" i="6"/>
  <c r="I194" i="6"/>
  <c r="C305" i="6"/>
  <c r="I39" i="6"/>
  <c r="I189" i="6"/>
  <c r="I179" i="6"/>
  <c r="C284" i="6"/>
  <c r="C259" i="6"/>
  <c r="C271" i="6"/>
  <c r="C169" i="6"/>
  <c r="I191" i="6"/>
  <c r="I176" i="6"/>
  <c r="I192" i="6"/>
  <c r="C237" i="6"/>
  <c r="C264" i="6"/>
  <c r="C277" i="6"/>
  <c r="C293" i="6"/>
  <c r="B108" i="6"/>
  <c r="D108" i="6" s="1"/>
  <c r="I177" i="6"/>
  <c r="I175" i="6"/>
  <c r="D203" i="6"/>
  <c r="I42" i="6"/>
  <c r="D87" i="6"/>
  <c r="D89" i="6"/>
  <c r="D146" i="6"/>
  <c r="D118" i="6"/>
  <c r="D119" i="6"/>
  <c r="D102" i="6"/>
  <c r="D154" i="6"/>
  <c r="C234" i="6"/>
  <c r="D145" i="6"/>
  <c r="C170" i="6"/>
  <c r="C236" i="6"/>
  <c r="C306" i="6"/>
  <c r="C278" i="6"/>
  <c r="C289" i="6"/>
  <c r="D92" i="6"/>
  <c r="C238" i="6"/>
  <c r="D93" i="6"/>
  <c r="D120" i="6"/>
  <c r="C175" i="6"/>
  <c r="G178" i="6" s="1"/>
  <c r="I178" i="6" s="1"/>
  <c r="I190" i="6"/>
  <c r="E220" i="6"/>
  <c r="C252" i="6"/>
  <c r="D94" i="6"/>
  <c r="C190" i="6"/>
  <c r="G193" i="6" s="1"/>
  <c r="I193" i="6" s="1"/>
  <c r="C226" i="6"/>
  <c r="C242" i="6"/>
  <c r="C294" i="6"/>
  <c r="C168" i="6"/>
  <c r="D117" i="6"/>
  <c r="C228" i="6"/>
  <c r="C244" i="6"/>
  <c r="C166" i="6"/>
  <c r="C245" i="6"/>
  <c r="D110" i="6"/>
  <c r="D109" i="6"/>
  <c r="D111" i="6"/>
  <c r="C253" i="6"/>
  <c r="C310" i="6"/>
  <c r="C254" i="6"/>
  <c r="C282" i="6"/>
  <c r="C302" i="6"/>
  <c r="C76" i="6"/>
  <c r="D85" i="6"/>
  <c r="C167" i="6"/>
  <c r="E223" i="6"/>
  <c r="C233" i="6"/>
  <c r="C230" i="6"/>
  <c r="C303" i="6"/>
  <c r="G40" i="6"/>
  <c r="C292" i="6"/>
  <c r="D73" i="6"/>
  <c r="C266" i="6"/>
  <c r="C304" i="6"/>
  <c r="C312" i="6"/>
  <c r="C246" i="6"/>
  <c r="D86" i="6"/>
  <c r="C227" i="6"/>
  <c r="C235" i="6"/>
  <c r="C251" i="6"/>
  <c r="C262" i="6"/>
  <c r="C78" i="6" l="1"/>
  <c r="G73" i="6" s="1"/>
  <c r="J73" i="6" s="1"/>
  <c r="M69" i="6" s="1"/>
  <c r="G75" i="6"/>
  <c r="I75" i="6" s="1"/>
  <c r="M71" i="6" s="1"/>
  <c r="I69" i="6"/>
  <c r="J69" i="6" s="1"/>
  <c r="J70" i="6" s="1"/>
  <c r="M70" i="6" s="1"/>
  <c r="C77" i="6"/>
  <c r="G77" i="6" s="1"/>
  <c r="J77" i="6" s="1"/>
  <c r="I40" i="6"/>
  <c r="B39" i="6"/>
  <c r="B40" i="6" s="1"/>
  <c r="C40" i="6" s="1"/>
  <c r="G41" i="6" s="1"/>
  <c r="I41" i="6" s="1"/>
  <c r="O74" i="6" l="1"/>
  <c r="O70" i="6"/>
  <c r="O71" i="6"/>
  <c r="O69" i="6"/>
  <c r="O72" i="6"/>
  <c r="O73" i="6"/>
  <c r="Z3" i="1" l="1"/>
  <c r="Z4" i="1"/>
  <c r="Z5" i="1"/>
  <c r="Z6" i="1"/>
  <c r="Z7" i="1"/>
  <c r="Z8" i="1"/>
  <c r="Z9" i="1"/>
  <c r="Z10" i="1"/>
  <c r="Z2" i="1"/>
  <c r="I38" i="4" l="1"/>
  <c r="AA656" i="1" l="1"/>
  <c r="AA65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tc={397C6B87-3DD0-401A-B35F-DF9581AB8C1C}</author>
  </authors>
  <commentList>
    <comment ref="P78" authorId="0" shapeId="0" xr:uid="{397C6B87-3DD0-401A-B35F-DF9581AB8C1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CHECK Alkali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tc={E46F64A3-78C7-497F-8A6B-BA74E9A70AAD}</author>
  </authors>
  <commentList>
    <comment ref="P78" authorId="0" shapeId="0" xr:uid="{E46F64A3-78C7-497F-8A6B-BA74E9A70AA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CHECK Alkali
</t>
      </text>
    </comment>
  </commentList>
</comments>
</file>

<file path=xl/sharedStrings.xml><?xml version="1.0" encoding="utf-8"?>
<sst xmlns="http://schemas.openxmlformats.org/spreadsheetml/2006/main" count="8166" uniqueCount="1329">
  <si>
    <t>Phase</t>
  </si>
  <si>
    <t>Framework</t>
  </si>
  <si>
    <t>Al2O3</t>
  </si>
  <si>
    <t>SiO2</t>
  </si>
  <si>
    <t>Na2O</t>
  </si>
  <si>
    <t>H2O</t>
  </si>
  <si>
    <t>LIABW</t>
  </si>
  <si>
    <t>ABW</t>
  </si>
  <si>
    <t>Reference</t>
  </si>
  <si>
    <t>CsABW</t>
  </si>
  <si>
    <t>GeO2</t>
  </si>
  <si>
    <t>OH-</t>
  </si>
  <si>
    <t>OSDA NUMBER</t>
  </si>
  <si>
    <t>SSZ-112</t>
  </si>
  <si>
    <t>AFT</t>
  </si>
  <si>
    <t>OSDA IUPAC Name</t>
  </si>
  <si>
    <t>AFT-1-10, AFT-1-12</t>
  </si>
  <si>
    <t>OSDA-1: 1-methyl-1-propylpiperidin-1-ium, OSDA-2: Hexamethonium hydroxide</t>
  </si>
  <si>
    <t>AFT-1-11, AFT-1-12</t>
  </si>
  <si>
    <t>ANA-1</t>
  </si>
  <si>
    <t>Tetramethylammonium</t>
  </si>
  <si>
    <t>ANA</t>
  </si>
  <si>
    <t>ANA-3</t>
  </si>
  <si>
    <t>Ga2O3</t>
  </si>
  <si>
    <t>ANA-4</t>
  </si>
  <si>
    <t>D-Methionine</t>
  </si>
  <si>
    <t>10.1002/zaac.200900297</t>
  </si>
  <si>
    <t>ANA-5</t>
  </si>
  <si>
    <t>1-Butyl-3-methylimidazolium</t>
  </si>
  <si>
    <t>10.1002/chem.201202556</t>
  </si>
  <si>
    <t>(3aR,4aS,7aR,8aS)-2,2,6,6-tetraethyl-3a,4a,7a,8a-tetramethyl-1,2,3,3a,4,4a,5,6,7,7a,8,8a-dodecahydro-4,8-ethenopyrrolo[3,4-f]isoindole-2,6-diium</t>
  </si>
  <si>
    <t>Octadecasil</t>
  </si>
  <si>
    <t>AST</t>
  </si>
  <si>
    <t>10.1038/nature07957</t>
  </si>
  <si>
    <t>F</t>
  </si>
  <si>
    <t>B2O3</t>
  </si>
  <si>
    <t>AST-2</t>
  </si>
  <si>
    <t>Trimethylbutylammonium</t>
  </si>
  <si>
    <t>ASV</t>
  </si>
  <si>
    <t>Dimethylamine</t>
  </si>
  <si>
    <t>1-(1-(3-fluorophenyl)cyclopentyl)-N,N,N-trimethylmethanaminium</t>
  </si>
  <si>
    <t>SSZ-55</t>
  </si>
  <si>
    <t>ATS</t>
  </si>
  <si>
    <t>RMA-3</t>
  </si>
  <si>
    <t>ATT</t>
  </si>
  <si>
    <t>Excluded aluminosilicates</t>
  </si>
  <si>
    <t>BCT</t>
  </si>
  <si>
    <t>BEC excel sheet</t>
  </si>
  <si>
    <t>tetraethylammonium</t>
  </si>
  <si>
    <t>N1,N1,N2,N2-tetramethylethane-1,2-diamine</t>
  </si>
  <si>
    <t>2,2'-(methylazanediyl)bis(N,N,N-trimethylethan-1-aminium)</t>
  </si>
  <si>
    <t>N1,N1,N1,N10,N10,N10-hexamethyldecane-1,10-diaminium</t>
  </si>
  <si>
    <t>N1,N1,N1,N6,N6,N6-hexamethylhexane-1,6-diaminium</t>
  </si>
  <si>
    <t>BEC</t>
  </si>
  <si>
    <t>10.1021/acs.chemmater.6b03179</t>
  </si>
  <si>
    <t>10.1007/s10934-015-0119-2</t>
  </si>
  <si>
    <t>10.1039/c5ce00731c</t>
  </si>
  <si>
    <t>10.1039/c4ra01383b</t>
  </si>
  <si>
    <t>10.1021/ja904458y</t>
  </si>
  <si>
    <t>10.1039/c3sc51892b</t>
  </si>
  <si>
    <t>BIK-1</t>
  </si>
  <si>
    <t>Butane-1,4-Diamine</t>
  </si>
  <si>
    <t>BIK</t>
  </si>
  <si>
    <t>BOF</t>
  </si>
  <si>
    <t>tert-Butyliminotris(
dimethylamino)phosphorane</t>
  </si>
  <si>
    <t>BOG</t>
  </si>
  <si>
    <t>ITQ-47</t>
  </si>
  <si>
    <t>10.1126/science.1196240</t>
  </si>
  <si>
    <t>K2O</t>
  </si>
  <si>
    <t>BPH</t>
  </si>
  <si>
    <t>Linde-Q</t>
  </si>
  <si>
    <t>BEC excel sheet, ANA-1</t>
  </si>
  <si>
    <t>OSDA-1-Tetraethyl ammonium, OSDA-2: Tetramethylammonium</t>
  </si>
  <si>
    <t>UZM-4</t>
  </si>
  <si>
    <t>BRE</t>
  </si>
  <si>
    <t>BSV</t>
  </si>
  <si>
    <t>CAN</t>
  </si>
  <si>
    <t xml:space="preserve">CAS </t>
  </si>
  <si>
    <t>CDO</t>
  </si>
  <si>
    <t xml:space="preserve">MCM-65, </t>
  </si>
  <si>
    <t>CDO-1(OSDA-1) quinuclidine, tetramethyl ammonium</t>
  </si>
  <si>
    <t>CDO-1, ANA-1</t>
  </si>
  <si>
    <t xml:space="preserve">
WO2002042208A1</t>
  </si>
  <si>
    <t>CDO-1, ANA-2</t>
  </si>
  <si>
    <t>MCM-65</t>
  </si>
  <si>
    <t>CFI-1</t>
  </si>
  <si>
    <t>N(16)-
methylsparteinium hydroxide</t>
  </si>
  <si>
    <t>CIT-5</t>
  </si>
  <si>
    <t>CFI</t>
  </si>
  <si>
    <t>AFI</t>
  </si>
  <si>
    <t>AFI-2</t>
  </si>
  <si>
    <t>CGS</t>
  </si>
  <si>
    <t xml:space="preserve"> 10.1039/A906147I</t>
  </si>
  <si>
    <t>CHA</t>
  </si>
  <si>
    <t>US4,544,538</t>
  </si>
  <si>
    <t>US4,544,539</t>
  </si>
  <si>
    <t>CON-1</t>
  </si>
  <si>
    <t>CON</t>
  </si>
  <si>
    <t>CON-2</t>
  </si>
  <si>
    <t>3,3'-(butane-1,4-diyl)bis(1,2,4,5-tetramethyl-1H-imidazol-3-ium)</t>
  </si>
  <si>
    <t>CSV-1</t>
  </si>
  <si>
    <t>CSV</t>
  </si>
  <si>
    <t>DAC</t>
  </si>
  <si>
    <t>NO PROPER SYNTHETIC PROCEDURE</t>
  </si>
  <si>
    <t>8-ethyl-8-methyl-8-azabicyclo[3.2.1]octan-8-ium</t>
  </si>
  <si>
    <t>DDR</t>
  </si>
  <si>
    <t>10.1021/ja990722u</t>
  </si>
  <si>
    <t>2,2-dimethyl-2-azabicyclo[4.2.1]nonan-2-ium</t>
  </si>
  <si>
    <t>7,7-dimethyl-11-oxa-7-azatricyclo[4.2.2.12,5]undecan-7-ium</t>
  </si>
  <si>
    <t>(1S,2R,5R,6R)-7,7-dimethyl-7-azatricyclo[4.2.2.12,5]undecan-7-ium</t>
  </si>
  <si>
    <t>1,1,2-trimethylpiperidin-1-ium</t>
  </si>
  <si>
    <t>10.1021/ja0709122</t>
  </si>
  <si>
    <t>1,1,2,6-tetramethylpiperidin-1-ium</t>
  </si>
  <si>
    <t>1-ethyl-1,2-dimethylpiperidin-1-ium</t>
  </si>
  <si>
    <t>DDR-2-1, DDR-2-2</t>
  </si>
  <si>
    <t>10.1016/s0167-2991(08)63653-8</t>
  </si>
  <si>
    <t>(1R,5S)-3-hydroxy-8,8-dimethyl-8-azabicyclo[3.2.1]octan-8-ium</t>
  </si>
  <si>
    <t xml:space="preserve">US PATENT 4,698,217 </t>
  </si>
  <si>
    <t>DDR-4</t>
  </si>
  <si>
    <t>US PATENT 4,698,217</t>
  </si>
  <si>
    <t>quinuclidin-1-ium</t>
  </si>
  <si>
    <t>DDR-2-1</t>
  </si>
  <si>
    <t>DOH-1</t>
  </si>
  <si>
    <t>1-ethylquinuclidin-1-ium</t>
  </si>
  <si>
    <t>DOH</t>
  </si>
  <si>
    <t>10.1039/A903999F</t>
  </si>
  <si>
    <t>DON</t>
  </si>
  <si>
    <t>METAL BASED OSDA</t>
  </si>
  <si>
    <t>EAB</t>
  </si>
  <si>
    <t>K-F</t>
  </si>
  <si>
    <t>EDI</t>
  </si>
  <si>
    <t>Linde-F</t>
  </si>
  <si>
    <t>ERS-18</t>
  </si>
  <si>
    <t>EEI-1</t>
  </si>
  <si>
    <t>EEI</t>
  </si>
  <si>
    <t>10.1016/j.micromeso.2011.01.025</t>
  </si>
  <si>
    <t>6-azoniaspiro-[5,5]-undecane</t>
  </si>
  <si>
    <t>EEI-2</t>
  </si>
  <si>
    <t xml:space="preserve">1-Cyclopentyl-4-aza-1-azoniabicyclo[2.2.2]octane </t>
  </si>
  <si>
    <t>SSZ-45</t>
  </si>
  <si>
    <t>dx.doi.org/10.1021/cm501176j</t>
  </si>
  <si>
    <t>EMT-1</t>
  </si>
  <si>
    <t>18-crown-6</t>
  </si>
  <si>
    <t>EMC-2</t>
  </si>
  <si>
    <t>EMT</t>
  </si>
  <si>
    <t>ZSM-20</t>
  </si>
  <si>
    <t>US3972983</t>
  </si>
  <si>
    <t>US3415736</t>
  </si>
  <si>
    <t>ZSM-3</t>
  </si>
  <si>
    <t>ECR-1</t>
  </si>
  <si>
    <t>EON</t>
  </si>
  <si>
    <t>10.1021/cm051985s</t>
  </si>
  <si>
    <t>TNU-7</t>
  </si>
  <si>
    <t>10.1021/cm0477467</t>
  </si>
  <si>
    <t>EPI</t>
  </si>
  <si>
    <t>No suitable method</t>
  </si>
  <si>
    <t>Erionite</t>
  </si>
  <si>
    <t>ERI</t>
  </si>
  <si>
    <t>OSDA-1N1,N1,N1,N4,N4,N4-hexamethylbutane-1,4-diaminium,  OSDA-2: Tetraethylammonium</t>
  </si>
  <si>
    <t>ERI-Me6DIquat-4</t>
  </si>
  <si>
    <t>ERI-Me6DIquat-5</t>
  </si>
  <si>
    <t>UZM-12</t>
  </si>
  <si>
    <t>10.1021/ja105185r</t>
  </si>
  <si>
    <t>ERI-Me6DIquat-6</t>
  </si>
  <si>
    <t>ERI-Me6DIquat-7</t>
  </si>
  <si>
    <t>OSDA-N1,N1,N1,N5,N5,N5-hexamethylpentane-1,5-diaminium OSDA-2: Tetraethylammonium</t>
  </si>
  <si>
    <t>OSDA-1N1,N1,N1,N4,N4,N4-hexamethylhexane-1,4-diaminium,  OSDA-2: Tetraethylammonium</t>
  </si>
  <si>
    <t>OSDA-1N1,N1,N1,N4,N4,N4-hexamethylheptane-1,4-diaminium,  OSDA-2: Tetraethylammonium</t>
  </si>
  <si>
    <t>ERI-Me4et2DIquat-4</t>
  </si>
  <si>
    <t>ERI-Me4et2DIquat-5</t>
  </si>
  <si>
    <t>ERI-Me4et2DIquat-6</t>
  </si>
  <si>
    <t>OSDA-1N1,N4-diethyl-N1,N1,N4,N4-tetramethylbutane-1,4-diaminium, OSDA-2: Tetraethylammonium</t>
  </si>
  <si>
    <t>OSDA-1N1,N4-diethyl-N1,N1,N4,N4-tetramethylpentane-1,4-diaminium, OSDA-2: Tetraethylammonium</t>
  </si>
  <si>
    <t>OSDA-1N1,N4-diethyl-N1,N1,N4,N4-tetramethylhexane-1,4-diaminium, OSDA-2: Tetraethylammonium</t>
  </si>
  <si>
    <t>ERI-Et4Me2DIquat-4</t>
  </si>
  <si>
    <t>ERI-Et4Met2DIquat-5</t>
  </si>
  <si>
    <t>OSDA-1: N1,N1,N4,N4-tetraethyl-N1,N4-dimethylbutane-1,4-diaminium, OSDA:2 Tetraethylammonium</t>
  </si>
  <si>
    <t>OSDA-1: N1,N1,N4,N4-tetraethyl-N1,N4-dimethylpentane-1,4-diaminium, OSDA:2 Tetraethylammonium</t>
  </si>
  <si>
    <t>ERI-MPr2-4</t>
  </si>
  <si>
    <t>ERI-MPr2-5</t>
  </si>
  <si>
    <t>ERI-MPr2-6</t>
  </si>
  <si>
    <t>OSDA-1: 1,1'-(butane-1,4-diyl)bis(pyrrolidin-1-ium), OSDA:2 Tetraethylammonium</t>
  </si>
  <si>
    <t>1,1'-(pentane-1,4-diyl)bis(pyrrolidin-1-ium),  OSDA:2 Tetraethylammonium</t>
  </si>
  <si>
    <t>OSDA-1: 1,1'-(butane-1,4-diyl)bis(pyrrolidin-1-ium),  OSDA:2 Tetraethylammonium</t>
  </si>
  <si>
    <t>OSDA-1: 1,1'-(hexane-1,4-diyl)bis(pyrrolidin-1-ium).  OSDA:2 Tetraethylammonium</t>
  </si>
  <si>
    <t>OSDA-1: 1,1'-(butane-1,4-diyl)bis(piperidin-1-ium), OSDA-2: Tetraethylammonium</t>
  </si>
  <si>
    <t>ERI-Mp2-4</t>
  </si>
  <si>
    <t>ERI-Mp2-5</t>
  </si>
  <si>
    <t>OSDA-1: 1,1'-(pentane-1,4-diyl)bis(piperidin-1-ium), OSDA-2: Tetraethylammonium</t>
  </si>
  <si>
    <t>1,4-dimethyl-1,4-diazabicyclo[2.2.2]octane-1,4-diium</t>
  </si>
  <si>
    <t>ERI-3-1</t>
  </si>
  <si>
    <t>SSZ-98</t>
  </si>
  <si>
    <t>ESV-1</t>
  </si>
  <si>
    <t>Choline</t>
  </si>
  <si>
    <t>ERS-7</t>
  </si>
  <si>
    <t>ESV</t>
  </si>
  <si>
    <t>10.1039/C8CC06106H</t>
  </si>
  <si>
    <t>N,N-dimethylpiperidinium</t>
  </si>
  <si>
    <t>ESV-2</t>
  </si>
  <si>
    <t>EU-12</t>
  </si>
  <si>
    <t>ETL</t>
  </si>
  <si>
    <t>10.1002/anie.201600146</t>
  </si>
  <si>
    <t>Tetraethylammonium</t>
  </si>
  <si>
    <t>ECR-34</t>
  </si>
  <si>
    <t>ETR</t>
  </si>
  <si>
    <t>10.1021/ja0371653</t>
  </si>
  <si>
    <t>1,1,1',1'-tetramethyl-[3,3'-bipyrrolidine]-1,1'-diium</t>
  </si>
  <si>
    <t>ETV</t>
  </si>
  <si>
    <t>EMM-37</t>
  </si>
  <si>
    <t>10.1021/acs.inorgchem.9b01798</t>
  </si>
  <si>
    <t>EUO-1</t>
  </si>
  <si>
    <t>hexamethonium</t>
  </si>
  <si>
    <t>EU-1</t>
  </si>
  <si>
    <t>EUO</t>
  </si>
  <si>
    <t>dibenzyldimethylammonium</t>
  </si>
  <si>
    <t>ZSM-50</t>
  </si>
  <si>
    <t>10.1021/cm050971j</t>
  </si>
  <si>
    <t>EUO-2</t>
  </si>
  <si>
    <t>10.1016/S1387-1811(01)00284-0</t>
  </si>
  <si>
    <t>N1,N1,N4,N4-tetrahexyl-N1,N4-dimethylbutane-1,4-diaminium</t>
  </si>
  <si>
    <t>EMM-25</t>
  </si>
  <si>
    <t>EWF</t>
  </si>
  <si>
    <t>10.1021/acs.chemmater.1c00892</t>
  </si>
  <si>
    <t>EWF-1</t>
  </si>
  <si>
    <t>EWF-2</t>
  </si>
  <si>
    <t>N1,N1,N4,N4-tetrapentyl-N1,N4-dimethylbutane-1,4-diaminium</t>
  </si>
  <si>
    <t>1,1'-(hexane-1,6-diyl)bis(1-methylpyrrolidin-1-ium)</t>
  </si>
  <si>
    <t>EWS</t>
  </si>
  <si>
    <t>EMM-26</t>
  </si>
  <si>
    <t>10.1039/C6QI00262E</t>
  </si>
  <si>
    <t>EWT</t>
  </si>
  <si>
    <t>1,1'-(hexane-1,6-diyl)bis(1-propylpyrrolidin-1-ium)</t>
  </si>
  <si>
    <t>EMM-23</t>
  </si>
  <si>
    <t>10.1021/ja507615b</t>
  </si>
  <si>
    <t>EWT-1</t>
  </si>
  <si>
    <t>1,1'-(pentane-1,5-diyl)bis(1-propylpyrrolidin-1-ium)</t>
  </si>
  <si>
    <t>EZT</t>
  </si>
  <si>
    <t>ALPO</t>
  </si>
  <si>
    <t>FAR</t>
  </si>
  <si>
    <t>Synthetic mineral</t>
  </si>
  <si>
    <t>SAZ-13, CTH Data to be entered</t>
  </si>
  <si>
    <t>L-X</t>
  </si>
  <si>
    <t>FAU</t>
  </si>
  <si>
    <t>LSX</t>
  </si>
  <si>
    <t>L-Y</t>
  </si>
  <si>
    <t>Tetramethlammonium</t>
  </si>
  <si>
    <t>15-Crown-6</t>
  </si>
  <si>
    <t>EMC-1</t>
  </si>
  <si>
    <t>Ga-X</t>
  </si>
  <si>
    <t>FER-1</t>
  </si>
  <si>
    <t>Ethylenediamine</t>
  </si>
  <si>
    <t>ZSM-35</t>
  </si>
  <si>
    <t>FER</t>
  </si>
  <si>
    <t>FER-2</t>
  </si>
  <si>
    <t>Cetyltrimethylammonium</t>
  </si>
  <si>
    <t>NU-23</t>
  </si>
  <si>
    <t>FER-3</t>
  </si>
  <si>
    <t>Pyrrolidine</t>
  </si>
  <si>
    <t>10.1016/0144-2449(93)90116-K</t>
  </si>
  <si>
    <t>ANA-1, FER-4</t>
  </si>
  <si>
    <t>OSDA-1:Tetramethylammonium, OSDA-2:Trimethylamine</t>
  </si>
  <si>
    <t>FU-9</t>
  </si>
  <si>
    <t>E. Patent B-55,529, , (1985)</t>
  </si>
  <si>
    <t>ANA-1, FER-5</t>
  </si>
  <si>
    <t>OSDA-1:Tetramethylammonium, OSDA-2:Tri-tetrabutylamine</t>
  </si>
  <si>
    <t>ANA-1, FER-6</t>
  </si>
  <si>
    <t>OSDA-1:Tetramethylammonium, OSDA-2:Triethanolamine</t>
  </si>
  <si>
    <t>OSDA-1: Pyridine, OSDA-2: Ethylene glycol</t>
  </si>
  <si>
    <t>ISI-6</t>
  </si>
  <si>
    <t xml:space="preserve">
U.S. Patent 4,578,259, , (1986)</t>
  </si>
  <si>
    <t>AST-3-2, FER-7</t>
  </si>
  <si>
    <t>OSDA-1: Pyridine, OSDA-2: Monoethanol amine</t>
  </si>
  <si>
    <t>AST-3-2, FER-8</t>
  </si>
  <si>
    <t>OSDA-1: Pyridine, OSDA-2: Morpholine</t>
  </si>
  <si>
    <t>AST-3-2, FER-9</t>
  </si>
  <si>
    <t>AST-3-2, FER-1</t>
  </si>
  <si>
    <t>OSDA-1: Pyridine, OSDA-2: Ethylenediamine</t>
  </si>
  <si>
    <t>OSDA-1: Pyridine, OSDA-2:-1-Aminopropane</t>
  </si>
  <si>
    <t>Si-FER</t>
  </si>
  <si>
    <t>10.1038/365239a0</t>
  </si>
  <si>
    <t>B-FER</t>
  </si>
  <si>
    <t>10.1016/S1387-1811(02)00485-7</t>
  </si>
  <si>
    <t>FAU-1</t>
  </si>
  <si>
    <t>Triethylmethylammonium hydroxide</t>
  </si>
  <si>
    <t>ECR-30</t>
  </si>
  <si>
    <t>E. Patent 0,351,461, , (1989)</t>
  </si>
  <si>
    <t>CSZ-3</t>
  </si>
  <si>
    <t xml:space="preserve">U.S. Patent 4,333,859, , (1982)	 	
 </t>
  </si>
  <si>
    <t>CSZ-1</t>
  </si>
  <si>
    <t xml:space="preserve">US Patent 4,309,313 </t>
  </si>
  <si>
    <t>FRA</t>
  </si>
  <si>
    <t>SYNTHETIC MINERAL NOT AVAILABLE</t>
  </si>
  <si>
    <t>CHECK OH AND NA2O</t>
  </si>
  <si>
    <t>P</t>
  </si>
  <si>
    <t>GIS</t>
  </si>
  <si>
    <t>TNU-1</t>
  </si>
  <si>
    <t>TNU-4</t>
  </si>
  <si>
    <t>TNU-3</t>
  </si>
  <si>
    <t>TNU-2</t>
  </si>
  <si>
    <t>MER</t>
  </si>
  <si>
    <t>NAT</t>
  </si>
  <si>
    <t>10.1021/cm0001051</t>
  </si>
  <si>
    <t>GIS-2</t>
  </si>
  <si>
    <t>NAT FRAMEWORK IS THERE-TO BE INCLUDED</t>
  </si>
  <si>
    <t>CIT-9</t>
  </si>
  <si>
    <t>GME</t>
  </si>
  <si>
    <t>10.1002/anie.201707452</t>
  </si>
  <si>
    <t>AEI</t>
  </si>
  <si>
    <t>GUS-1</t>
  </si>
  <si>
    <t>GON</t>
  </si>
  <si>
    <t>10.1039/B005225F</t>
  </si>
  <si>
    <t>GOO</t>
  </si>
  <si>
    <t>HEU</t>
  </si>
  <si>
    <t>2-ethyl-1-methyl-3-propyl-1H-imidazol-3-ium</t>
  </si>
  <si>
    <t>10.1002/anie.202106734</t>
  </si>
  <si>
    <t>HPM-16</t>
  </si>
  <si>
    <t>HOS-1</t>
  </si>
  <si>
    <t>HOS</t>
  </si>
  <si>
    <t>HOS-2</t>
  </si>
  <si>
    <t>1,1,3,5-tetramethyl piperidinium
hydroxide</t>
  </si>
  <si>
    <t>SCM-25</t>
  </si>
  <si>
    <t>10.1021/acs.inorgchem.1c03632</t>
  </si>
  <si>
    <t>IFO</t>
  </si>
  <si>
    <t>MCM-58</t>
  </si>
  <si>
    <t>IFR-1</t>
  </si>
  <si>
    <t>IFR</t>
  </si>
  <si>
    <t>WO/1995/011196</t>
  </si>
  <si>
    <t>N-benzylquinuclidinium</t>
  </si>
  <si>
    <t>IFR-2</t>
  </si>
  <si>
    <t>ITQ-4</t>
  </si>
  <si>
    <t>10.1021/jp980735e</t>
  </si>
  <si>
    <t>N-benzyl-1,4-diazabiciclo[2.2.2]octane</t>
  </si>
  <si>
    <t>SSZ-42</t>
  </si>
  <si>
    <t>10.1002/(SICI)1521-3765(19980710)4:7&lt;1312::AID-CHEM1312&gt;3.0.CO;2-K</t>
  </si>
  <si>
    <t>IFT</t>
  </si>
  <si>
    <t>10.1039/C4CC10317C</t>
  </si>
  <si>
    <t xml:space="preserve">tritertbutylmethylphosphonium </t>
  </si>
  <si>
    <t>ITQ-53</t>
  </si>
  <si>
    <t>ITQ-54</t>
  </si>
  <si>
    <t>2,2-dicyclohexylisoindolin-2-ium</t>
  </si>
  <si>
    <t>IFU</t>
  </si>
  <si>
    <t>10.1039/c4sc02577f</t>
  </si>
  <si>
    <t>ITQ-54 (FD previous excel sheet)</t>
  </si>
  <si>
    <t xml:space="preserve">1,4-
butanediylbis[tris(dimethylamino)]phosphonium </t>
  </si>
  <si>
    <t>ITQ-52</t>
  </si>
  <si>
    <t>IFW</t>
  </si>
  <si>
    <t>10.1021/ja411915c</t>
  </si>
  <si>
    <t>STF</t>
  </si>
  <si>
    <t>IFW-1</t>
  </si>
  <si>
    <t>IFW-2</t>
  </si>
  <si>
    <t>SSZ-87</t>
  </si>
  <si>
    <t>10.1021/ja512411b</t>
  </si>
  <si>
    <t xml:space="preserve">IFY </t>
  </si>
  <si>
    <t>HIGH PRESSURE PHAE TRANSFORMATION</t>
  </si>
  <si>
    <t>IHW-1</t>
  </si>
  <si>
    <t>(3aR,3bS,6aR,6bS)-2,2,5,5-tetramethyldecahydrocyclobuta[1,2-c:3,4-c']dipyrrole-2,5-diium</t>
  </si>
  <si>
    <t>ITQ-32</t>
  </si>
  <si>
    <t>IHW</t>
  </si>
  <si>
    <t>10.1021/ja053040h</t>
  </si>
  <si>
    <t>4-cyclohexyl-1,1-dimethylpiperazin-1-ium</t>
  </si>
  <si>
    <t>IHW-2</t>
  </si>
  <si>
    <t>IMF</t>
  </si>
  <si>
    <t>1,1'-(pentane-1,5-diyl)bis(1-methylpyrrolidin-1-ium)</t>
  </si>
  <si>
    <t>IM-5</t>
  </si>
  <si>
    <t>10.1006/jcat.2001.3469</t>
  </si>
  <si>
    <t>IRN</t>
  </si>
  <si>
    <t>1,4-bis(tri-tert-butyl-l5-phosphanyl)butane</t>
  </si>
  <si>
    <t>ITQ-49</t>
  </si>
  <si>
    <t>10.1021/ja306013k</t>
  </si>
  <si>
    <t>ITQ-44 (FD previous XL sheet)</t>
  </si>
  <si>
    <t>ITQ-44</t>
  </si>
  <si>
    <t>IRR</t>
  </si>
  <si>
    <t>tetrapropylammonium</t>
  </si>
  <si>
    <t>N,N,N-triethylbenzenaminium</t>
  </si>
  <si>
    <t>10.1039/C5RA09942K</t>
  </si>
  <si>
    <t>(2'R,6'S)-2',6'-dimethylspiro[isoindoline-2,1'-piperidin]-2-ium</t>
  </si>
  <si>
    <t>10.1126/science.1208652</t>
  </si>
  <si>
    <t>(2′‐(R),6′‐(S))‐2′,6′‐dimethylspiro[isoindole‐2,1′‐piperidin‐1′‐ium]</t>
  </si>
  <si>
    <t>10.1002/anie.201001506</t>
  </si>
  <si>
    <t>3',5'-dimethylspiro[isoindoline-2,1'-piperidin]-2-ium</t>
  </si>
  <si>
    <t>dx.doi.org/10.1021/cm201221z</t>
  </si>
  <si>
    <t>2',6'-dimethylspiro[isoindoline-2,1'-piperidin]-2-ium</t>
  </si>
  <si>
    <t>ITQ-43 (FD previous Excel sheet)</t>
  </si>
  <si>
    <t>ITQ-43</t>
  </si>
  <si>
    <t>IRT</t>
  </si>
  <si>
    <t>CHECK MOLECULAR AREA PHOSPHOROUS OSDA</t>
  </si>
  <si>
    <t>ITQ-40</t>
  </si>
  <si>
    <t>diethyldiphenylphosphonium</t>
  </si>
  <si>
    <t>IRY</t>
  </si>
  <si>
    <t>10.1073/pnas.1003009107</t>
  </si>
  <si>
    <t>1,3,3-trimethylspiro[bicyclo[3.2.1]octane-6,1'-pyrrolidin]-6-ium</t>
  </si>
  <si>
    <t>ITQ-7</t>
  </si>
  <si>
    <t>ISV</t>
  </si>
  <si>
    <t>10.1016/j.crci.2004.10.029</t>
  </si>
  <si>
    <t>ISV-1</t>
  </si>
  <si>
    <t>ITQ-7(FD Previous excel sheet)</t>
  </si>
  <si>
    <t>3',4'-dihydro-1'H-spiro[isoindoline-2,2'-isoquinolin]-2-ium</t>
  </si>
  <si>
    <t>10.1016/j.micromeso.2012.06.036</t>
  </si>
  <si>
    <t>4-isopropyl-2,2,7-trimethyl-2,3,3a,4,7,7a-hexahydro-1H-4,7-ethanoisoindol-2-ium</t>
  </si>
  <si>
    <t>10.1021/cm049912g</t>
  </si>
  <si>
    <t>ITQ-13</t>
  </si>
  <si>
    <t>1-butyl-1-cyclohexylpyrrolidin-1-ium</t>
  </si>
  <si>
    <t>10.1016/j.micromeso.2010.10.050</t>
  </si>
  <si>
    <t>1,3,3,6,6-pentamethyl-6-azabicyclo[3.2.1]octan-6-ium</t>
  </si>
  <si>
    <t>ITQ-3</t>
  </si>
  <si>
    <t>ITE</t>
  </si>
  <si>
    <t>10.1002/anie.199726591</t>
  </si>
  <si>
    <t>ITE-1</t>
  </si>
  <si>
    <t>SSZ-35, SSZ-36 TO BE INCLUDED FROM FD PREVIOUS XL SHEET</t>
  </si>
  <si>
    <t xml:space="preserve"> 1-azoniatricyclo[4.4.4.01;6]tetradecane</t>
  </si>
  <si>
    <t>ITE-2</t>
  </si>
  <si>
    <t>MU-14</t>
  </si>
  <si>
    <t>10.1016/S1387-1811(99)00292-9</t>
  </si>
  <si>
    <t>1,1-dimethyl-4-(1-methylpyrrolidin-1-ium-1-yl)piperidin-1-ium</t>
  </si>
  <si>
    <t>ITQ-38</t>
  </si>
  <si>
    <t>ITG</t>
  </si>
  <si>
    <t>10.1021/ja301082n</t>
  </si>
  <si>
    <t>ITG-S</t>
  </si>
  <si>
    <t>DATA TO BE ADDED</t>
  </si>
  <si>
    <t>AFT-1-12</t>
  </si>
  <si>
    <t>ITH</t>
  </si>
  <si>
    <t xml:space="preserve">US 6,471,941 B1 </t>
  </si>
  <si>
    <t>IM7</t>
  </si>
  <si>
    <t>ZSM-48</t>
  </si>
  <si>
    <t>IM10</t>
  </si>
  <si>
    <t>MRE</t>
  </si>
  <si>
    <t>UOZ</t>
  </si>
  <si>
    <t>10.1016/S0167-2991(04)80813-9</t>
  </si>
  <si>
    <t>10.1016/j.jcat.2005.11.038</t>
  </si>
  <si>
    <t>ITR</t>
  </si>
  <si>
    <t>propane-1,3-bis(trimethylphosphonium)</t>
  </si>
  <si>
    <t>ITQ-34</t>
  </si>
  <si>
    <t>10.1021/ja806903c</t>
  </si>
  <si>
    <t>ITQ-33(FD Previous excel sheet)</t>
  </si>
  <si>
    <t>ITQ-33</t>
  </si>
  <si>
    <t>ITT</t>
  </si>
  <si>
    <t>1-methyl-3-(3-methylbenzyl)-1H-imidazol-3-ium</t>
  </si>
  <si>
    <t>10.1002/chem.201602419</t>
  </si>
  <si>
    <t>tetrabutylammonium</t>
  </si>
  <si>
    <t>10.1038/nature05238</t>
  </si>
  <si>
    <t>10.1016/j.jcat.2007.12.003</t>
  </si>
  <si>
    <t>ITQ-37(FD prevous excel sheet)</t>
  </si>
  <si>
    <t>1-methyl-3-(2-methylbenzyl)-1H-imidazol-3-ium</t>
  </si>
  <si>
    <t>ITQ-37</t>
  </si>
  <si>
    <t>ITV</t>
  </si>
  <si>
    <t>3,3',3''-((2,4,6-trimethylbenzene-1,3,5-triyl)tris(methylene))tris(1-methyl-1H-imidazol-3-ium)</t>
  </si>
  <si>
    <t>10.1039/c5ce02312b</t>
  </si>
  <si>
    <t>ITW</t>
  </si>
  <si>
    <t>1,3,4-Trimethylimidazolium</t>
  </si>
  <si>
    <t>ITQ-12</t>
  </si>
  <si>
    <t>10.1021/ja0481474</t>
  </si>
  <si>
    <t>ITQ-24(FD previous Excel sheet)</t>
  </si>
  <si>
    <t>ITQ-24</t>
  </si>
  <si>
    <t>IWR</t>
  </si>
  <si>
    <t>10.1021/jp0378438</t>
  </si>
  <si>
    <t>10.1021/ja0603599</t>
  </si>
  <si>
    <t>2,2,6,6-tetraethyl-4,9-dimethyl-1,2,3,3a,4,4a,5,6,7,7a,8,8a-dodecahydro-4,8-ethenopyrrolo[3,4-f]isoindole-2,6-diium</t>
  </si>
  <si>
    <t>10.1021/ja035534p</t>
  </si>
  <si>
    <t>10.1021/cm301511y</t>
  </si>
  <si>
    <t>(3aR,4s,4aS,7aS,8r,8aR)-2,2,6,6-tetraethyl-4,9-dimethyl-1,2,3,3a,4,4a,5,6,7,7a,8,8a-dodecahydro-4,8-ethenopyrrolo[3,4-f]isoindole-2,6-diium</t>
  </si>
  <si>
    <t>(3aR,3bS,4S,4aS,7aR,8R,8aR,8bS)-2,2,6,6-tetraethyltetradecahydro-4,8-ethanopyrrolo[3',4':3,4]cyclobuta[1,2-f]isoindole-2,6-diium</t>
  </si>
  <si>
    <t>Check crystallization time</t>
  </si>
  <si>
    <t>(1,3-phenylenebis(methylene))bis(triethylphosphonium)</t>
  </si>
  <si>
    <t>IWS</t>
  </si>
  <si>
    <t>ITQ-26</t>
  </si>
  <si>
    <t>10.1021/cm801126t</t>
  </si>
  <si>
    <t>Diphenyldimethylphosphonium</t>
  </si>
  <si>
    <t>IWV</t>
  </si>
  <si>
    <t>ITQ-27</t>
  </si>
  <si>
    <t>10.1021/ja061206o</t>
  </si>
  <si>
    <t>ITQ-22(FD Previous Excel sheet)</t>
  </si>
  <si>
    <t>ITQ-22</t>
  </si>
  <si>
    <t>IWW</t>
  </si>
  <si>
    <t>10.1021/cm502525w</t>
  </si>
  <si>
    <t>10.1016/j.jcat.2009.08.012</t>
  </si>
  <si>
    <t xml:space="preserve">1-methyl-4-phenylpyridinium  </t>
  </si>
  <si>
    <t>10.1038/nmat921</t>
  </si>
  <si>
    <t>JBW</t>
  </si>
  <si>
    <t>10.1021/acs.chemmater.2c01059</t>
  </si>
  <si>
    <t>JNT</t>
  </si>
  <si>
    <t xml:space="preserve">PO4 </t>
  </si>
  <si>
    <t>10.1021/ja106313p</t>
  </si>
  <si>
    <t>LSJ-10</t>
  </si>
  <si>
    <t>JOZ</t>
  </si>
  <si>
    <t>BEC (FD previous Excel sheet)</t>
  </si>
  <si>
    <t>BEC FD previous excel sheet to be checked</t>
  </si>
  <si>
    <t>JRY</t>
  </si>
  <si>
    <t>JSN</t>
  </si>
  <si>
    <t>JSR</t>
  </si>
  <si>
    <t>GALLIUM GERMANATE WITHOUT SILICA</t>
  </si>
  <si>
    <t>JST</t>
  </si>
  <si>
    <t>JSW</t>
  </si>
  <si>
    <t xml:space="preserve"> 10.1126/science.abk3258</t>
  </si>
  <si>
    <t>ZEO-1</t>
  </si>
  <si>
    <t>JZO</t>
  </si>
  <si>
    <t>tricyclohexylmethylphosphonium</t>
  </si>
  <si>
    <t>KFI</t>
  </si>
  <si>
    <t>ZK-5</t>
  </si>
  <si>
    <t>18-Crown-6</t>
  </si>
  <si>
    <t>US3720753A</t>
  </si>
  <si>
    <t>LAU</t>
  </si>
  <si>
    <t>NOT PROPER METHOD</t>
  </si>
  <si>
    <t>N,N-dimethylpiperidine</t>
  </si>
  <si>
    <t>LEV-1</t>
  </si>
  <si>
    <t>LEV</t>
  </si>
  <si>
    <t>j.cattod.2009.02.017</t>
  </si>
  <si>
    <t>MOR</t>
  </si>
  <si>
    <t>LEV-2</t>
  </si>
  <si>
    <t>Diethyldimethylammonium</t>
  </si>
  <si>
    <t>RUB-50</t>
  </si>
  <si>
    <t>10.1016/j.micromeso.2009.08.016</t>
  </si>
  <si>
    <t>CDO-1</t>
  </si>
  <si>
    <t>Quinuclidine</t>
  </si>
  <si>
    <t>LIO</t>
  </si>
  <si>
    <t>Natural mineral-Synthetic not known</t>
  </si>
  <si>
    <t>LIT</t>
  </si>
  <si>
    <t>5-azaspiro[4.4]nonan-5-ium</t>
  </si>
  <si>
    <t>LOS</t>
  </si>
  <si>
    <t>10.1002/hlca.19740570608</t>
  </si>
  <si>
    <t>LOV</t>
  </si>
  <si>
    <t>LTA</t>
  </si>
  <si>
    <t>ZK-4</t>
  </si>
  <si>
    <t>Alpha</t>
  </si>
  <si>
    <t>ITQ-29(FD previous excel sheet)</t>
  </si>
  <si>
    <t>4-methyl-2,3,4,5,6,7-hexahydro-1H-pyrido[3,2,1-ij]quinolin-4-ium</t>
  </si>
  <si>
    <t>ITQ-29</t>
  </si>
  <si>
    <t>https://doi.org/10.1038/nature02909</t>
  </si>
  <si>
    <t>ANA-1, BEC excel sheet</t>
  </si>
  <si>
    <t>1) Tetramethyl ammonium, 2) tetraethyl ammonium</t>
  </si>
  <si>
    <t>LZ-135</t>
  </si>
  <si>
    <t>LTF</t>
  </si>
  <si>
    <t>LTJ</t>
  </si>
  <si>
    <t>10.1016/j.micromeso.2011.03.025</t>
  </si>
  <si>
    <t>LTL</t>
  </si>
  <si>
    <t>LTN</t>
  </si>
  <si>
    <t>MAR</t>
  </si>
  <si>
    <t>MAZ</t>
  </si>
  <si>
    <t>MEI-1-1</t>
  </si>
  <si>
    <t>2,2',2''-nitrilotris(N,N,N-trimethylethan-1-aminium)</t>
  </si>
  <si>
    <t>MEI</t>
  </si>
  <si>
    <t>10.1016/0144-2449(94)90120-1</t>
  </si>
  <si>
    <t>ZSM-18</t>
  </si>
  <si>
    <t>MEI-1-2</t>
  </si>
  <si>
    <t>10.1016/0144-2449(94)90120-2</t>
  </si>
  <si>
    <t>N1,N1,N1,N5,N5,N5-hexamethyl-3-(2-(trimethylammonio)ethyl)pentane-1,5-diaminium</t>
  </si>
  <si>
    <t>Tetrabutylammonium</t>
  </si>
  <si>
    <t>MEL</t>
  </si>
  <si>
    <t>2,2,2-triethoxy-N,N,N-trimethylethan-1-aminium</t>
  </si>
  <si>
    <t>MEL-2</t>
  </si>
  <si>
    <t>10.1016/S1387-1811(01)00414-0</t>
  </si>
  <si>
    <t>MEP</t>
  </si>
  <si>
    <t xml:space="preserve">Natural mineral-Synthetic  known BUT not avilable </t>
  </si>
  <si>
    <t>10.1016/j.micromeso.2008.01.037</t>
  </si>
  <si>
    <t>RMA-1</t>
  </si>
  <si>
    <t>RMA-2</t>
  </si>
  <si>
    <t>OFF</t>
  </si>
  <si>
    <t>RAM-4</t>
  </si>
  <si>
    <t>10.1016/S1387-1811(00)00315-2</t>
  </si>
  <si>
    <t>10.1016/S1387-1811(00)00347-4</t>
  </si>
  <si>
    <t>W</t>
  </si>
  <si>
    <t>10.1039/JM9960600271</t>
  </si>
  <si>
    <t>MFI (FD previous excel sheet)</t>
  </si>
  <si>
    <t>1,1,3,5-tetramethylpiperidin-1-ium</t>
  </si>
  <si>
    <t>MFI</t>
  </si>
  <si>
    <t>1-ethyl-1,3,3-trimethylpiperidin-1-ium</t>
  </si>
  <si>
    <t>1,1,2-triethylpiperidin-1-ium</t>
  </si>
  <si>
    <t>2-ethyl-1,1-dimethylpiperidin-1-ium</t>
  </si>
  <si>
    <t>7-ethyl-3,3-dimethyl-3,7-diazabicyclo[3.3.1]nonan-3-ium</t>
  </si>
  <si>
    <t>1,1-diethyl-3-methylpiperidin-1-ium</t>
  </si>
  <si>
    <t>4,4-diethyl-2,6-dimethylmorpholin-4-ium</t>
  </si>
  <si>
    <t>1,3-diethyl-1H-imidazol-3-ium</t>
  </si>
  <si>
    <t>doi:10.1016/j.micromeso.2009.11.018</t>
  </si>
  <si>
    <t>10.1021/acs.chemmater.6b02468</t>
  </si>
  <si>
    <t>10.1039/c7dt03751a</t>
  </si>
  <si>
    <t>N1,N1-diethylethane-1,2-diamine</t>
  </si>
  <si>
    <t>10.1016/j.jssc.2014.12.031</t>
  </si>
  <si>
    <t>3-ethyl-1-methyl-3H-imidazol-1-ium</t>
  </si>
  <si>
    <t>10.1016/j.jssc.2008.12.002</t>
  </si>
  <si>
    <t xml:space="preserve">diethyldimethylammonium </t>
  </si>
  <si>
    <t>10.1039/c7dt01087g</t>
  </si>
  <si>
    <t>MFS-1</t>
  </si>
  <si>
    <t>N1,N1,N1,N5,N5,N5-hexaethylpentane-1,5-diaminium</t>
  </si>
  <si>
    <t>ZSM-57</t>
  </si>
  <si>
    <t>MFS</t>
  </si>
  <si>
    <t>US4873067A</t>
  </si>
  <si>
    <t>COK-5</t>
  </si>
  <si>
    <t>10.1021/cm050227z</t>
  </si>
  <si>
    <t>MON</t>
  </si>
  <si>
    <t>Alumino germanate</t>
  </si>
  <si>
    <t>MOR(FD previous excel sheet</t>
  </si>
  <si>
    <t>3,3-dimethyl-3-azabicyclo[3.2.2]nonan-3-ium</t>
  </si>
  <si>
    <t>1,3-di-tert-butyl-1H-imidazol-3-ium</t>
  </si>
  <si>
    <t>MOZ</t>
  </si>
  <si>
    <t>ZSM-10</t>
  </si>
  <si>
    <t>MRT</t>
  </si>
  <si>
    <t>ZSM-43</t>
  </si>
  <si>
    <t>10.1021/acs.inorgchem.7b00752</t>
  </si>
  <si>
    <t>MSE-1</t>
  </si>
  <si>
    <t>MCM-68</t>
  </si>
  <si>
    <t>MSE</t>
  </si>
  <si>
    <t>MSO-1</t>
  </si>
  <si>
    <t>MCM-61</t>
  </si>
  <si>
    <t>MSO</t>
  </si>
  <si>
    <t>US 5,670,131</t>
  </si>
  <si>
    <t>15-CROWN-5</t>
  </si>
  <si>
    <t>OSDA-1 MTF-1, OSDA-2-AFI-2</t>
  </si>
  <si>
    <t>MCM-35</t>
  </si>
  <si>
    <t>MTF</t>
  </si>
  <si>
    <t>10.1021/cm9910660</t>
  </si>
  <si>
    <t>ITQ-1</t>
  </si>
  <si>
    <t>MWW</t>
  </si>
  <si>
    <t xml:space="preserve">OSDA-1 MTF-1, </t>
  </si>
  <si>
    <t>OSDA-1 MTF-1,</t>
  </si>
  <si>
    <t>OSDA-1: hexamethyleneimine , OSDA-2-(3s,5s,7s)-N,N,N-trimethyladamantan-1-aminium</t>
  </si>
  <si>
    <t>OSDA-1: hexamethyleneimine</t>
  </si>
  <si>
    <t>MTF-1</t>
  </si>
  <si>
    <t>UTM-1</t>
  </si>
  <si>
    <t>10.1021/jp992383x</t>
  </si>
  <si>
    <t>OSDA-1: Tetramethylammonium, OSDA-2: Trimethylammonium</t>
  </si>
  <si>
    <t>ZSM-39</t>
  </si>
  <si>
    <t>MTN</t>
  </si>
  <si>
    <t>OSDA-1: ANA-1, OSDA-2-MTN</t>
  </si>
  <si>
    <t>MTT-1</t>
  </si>
  <si>
    <t>Isobutylamine</t>
  </si>
  <si>
    <t>SSZ-32</t>
  </si>
  <si>
    <t>MTT</t>
  </si>
  <si>
    <t>check h2so4 and hcl and NaOH accordingly</t>
  </si>
  <si>
    <t>trimethylamine or trimethylammonium chloride</t>
  </si>
  <si>
    <t>MTT-2</t>
  </si>
  <si>
    <t>pyrrolidine</t>
  </si>
  <si>
    <t>ZSM-23</t>
  </si>
  <si>
    <t>KZ-1</t>
  </si>
  <si>
    <t>10.1016/0144-2449(83)90078-7</t>
  </si>
  <si>
    <t>FER-8</t>
  </si>
  <si>
    <t>Aminopropane</t>
  </si>
  <si>
    <t>KZ-2</t>
  </si>
  <si>
    <t>Diethylamine</t>
  </si>
  <si>
    <t>TON</t>
  </si>
  <si>
    <t>1-Aminobutane</t>
  </si>
  <si>
    <t>MTT-3</t>
  </si>
  <si>
    <t>MTT-4</t>
  </si>
  <si>
    <t>MTT-5</t>
  </si>
  <si>
    <t>2,2'-diaminodiethylamine</t>
  </si>
  <si>
    <t>MTT-6</t>
  </si>
  <si>
    <t>1,4-diaminohexane</t>
  </si>
  <si>
    <t>MTT(FD previous excel sheet)</t>
  </si>
  <si>
    <t>1,3-diisopropyl-1H-imidazol-3-ium</t>
  </si>
  <si>
    <t>MTW(FD Previous excel sheet)</t>
  </si>
  <si>
    <t>MTW</t>
  </si>
  <si>
    <t>1-ethyl-1,3,5-trimethylpiperidin-1-ium</t>
  </si>
  <si>
    <t>1,1-diethyl-4-methylpiperidin-1-ium</t>
  </si>
  <si>
    <t>7-methyl-5-azaspiro[4.5]decan-5-ium</t>
  </si>
  <si>
    <t>8-methyl-5-azaspiro[4.5]decan-5-ium</t>
  </si>
  <si>
    <t>1,3-di(pentan-3-yl)-1H-imidazol-3-ium</t>
  </si>
  <si>
    <t>1,3-bis(cyclohexylmethyl)-1H-imidazol-3-ium</t>
  </si>
  <si>
    <t>3,3'-(butane-1,4-diyl)bis(1,2-dimethyl-1H-imidazol-3-ium)</t>
  </si>
  <si>
    <t>10.1039/c7ta10002g</t>
  </si>
  <si>
    <t>3,3'-(pentane-1,5-diyl)bis(1,2-dimethyl-1H-imidazol-3-ium)</t>
  </si>
  <si>
    <t>3,3'-(hexane-1,6-diyl)bis(1,2-dimethyl-1H-imidazol-3-ium)</t>
  </si>
  <si>
    <t>triethylmethylammonium</t>
  </si>
  <si>
    <t>MTW-9</t>
  </si>
  <si>
    <t>MVY</t>
  </si>
  <si>
    <t>MCM-70</t>
  </si>
  <si>
    <t>10.1021/jp903500q</t>
  </si>
  <si>
    <t>Tetraethyammonium</t>
  </si>
  <si>
    <t>ZSM-25</t>
  </si>
  <si>
    <t>MWF</t>
  </si>
  <si>
    <t>US 4,247,416</t>
  </si>
  <si>
    <t>Hexamethylimine</t>
  </si>
  <si>
    <t>PSH-3</t>
  </si>
  <si>
    <t>US4439409</t>
  </si>
  <si>
    <t>SSZ-25</t>
  </si>
  <si>
    <t>10.1002/1521-3765(20010504)7:9&lt;1990::AID-CHEM1990&gt;3.0.CO;2-G</t>
  </si>
  <si>
    <t>OSDA-1:AFI-2, OSDA-2-MWW-1-1</t>
  </si>
  <si>
    <t>OSDA-1:AFI-2, OSDA-2-MTT-1</t>
  </si>
  <si>
    <t>OSDA-1:MWW-1, OSDA-2:MWW-1-1</t>
  </si>
  <si>
    <t>OSDA-1:MWW-1, OSDA-2:MWW-1-2</t>
  </si>
  <si>
    <t>OSDA-1:MWW-1, OSDA-2:MWW-1-3</t>
  </si>
  <si>
    <t>OSDA-1:MWW-1, OSDA-2:MWW-1-4</t>
  </si>
  <si>
    <t>OSDA-1:MWW-1, OSDA-2:MWW-1-5</t>
  </si>
  <si>
    <t>OSDA-1:MWW-1, OSDA-2:MTT-1</t>
  </si>
  <si>
    <t>SSZ-26</t>
  </si>
  <si>
    <t>SSZ-27</t>
  </si>
  <si>
    <t>OSDA-1:MWW-3, OSDA-2:MWW-1-1</t>
  </si>
  <si>
    <t>OSDA-1:MWW-3, OSDA-2:MTT-1</t>
  </si>
  <si>
    <t>OSDA-1:MWW-4, OSDA-2:MWW-1-1</t>
  </si>
  <si>
    <t>OSDA-1:AFI-2</t>
  </si>
  <si>
    <t>10.1021/jp972319k</t>
  </si>
  <si>
    <t>SSZ-31</t>
  </si>
  <si>
    <t>STO</t>
  </si>
  <si>
    <t>OSDA-1:AFI-2, OSDA-2:MTF-1</t>
  </si>
  <si>
    <t>Hexanethyleneimine</t>
  </si>
  <si>
    <t>10.1023/B:JOPO.0000046348.23346.dd</t>
  </si>
  <si>
    <t>NAB</t>
  </si>
  <si>
    <t>Natural mineral</t>
  </si>
  <si>
    <t>Benzyltrimethylammonium</t>
  </si>
  <si>
    <t>NES</t>
  </si>
  <si>
    <t>Decamethonium</t>
  </si>
  <si>
    <t>10.1038/353417a0</t>
  </si>
  <si>
    <t>NPO</t>
  </si>
  <si>
    <t>NO SYNTHETIC</t>
  </si>
  <si>
    <t>NPT</t>
  </si>
  <si>
    <t>PHOSPHATE</t>
  </si>
  <si>
    <t>tetramethylethylenediamine</t>
  </si>
  <si>
    <t>CF3</t>
  </si>
  <si>
    <t>NON</t>
  </si>
  <si>
    <t>10.1007/BF00655926</t>
  </si>
  <si>
    <t>NON-1</t>
  </si>
  <si>
    <t xml:space="preserve">NON(FD Excel previous sheet) </t>
  </si>
  <si>
    <t>1,1,3,3-tetramethylpiperidin-1-ium</t>
  </si>
  <si>
    <t>1,1-dimethylpiperidin-1-ium</t>
  </si>
  <si>
    <t>1,1,3-trimethylpiperidin-1-ium</t>
  </si>
  <si>
    <t>1,1,4-trimethylpiperidin-1-ium</t>
  </si>
  <si>
    <t>5-azaspiro[4.5]decan-5-ium</t>
  </si>
  <si>
    <t>NSI</t>
  </si>
  <si>
    <t>TOPOTACTIC CONDENSATION</t>
  </si>
  <si>
    <t>OBW</t>
  </si>
  <si>
    <t>NO PROPER PROCEDURE FOR PREPARATION</t>
  </si>
  <si>
    <t>Linde-T</t>
  </si>
  <si>
    <t>OWE</t>
  </si>
  <si>
    <t>INTERZEOLITE TRANSFORMATION</t>
  </si>
  <si>
    <t>OKO</t>
  </si>
  <si>
    <t>OSI</t>
  </si>
  <si>
    <t>OSO</t>
  </si>
  <si>
    <t>NO SYNTHETIC PROCEDURE</t>
  </si>
  <si>
    <t>PAR</t>
  </si>
  <si>
    <t>NATURAL ZEOLITE</t>
  </si>
  <si>
    <t>1Kg</t>
  </si>
  <si>
    <t>BEC(FD previous excel sheet)</t>
  </si>
  <si>
    <t>ECR-18</t>
  </si>
  <si>
    <t>PAU</t>
  </si>
  <si>
    <t>10.1016/j.micromeso.2005.05.011</t>
  </si>
  <si>
    <t>PCR</t>
  </si>
  <si>
    <t>INTERZEOLITE CONVERSION</t>
  </si>
  <si>
    <t>PHI</t>
  </si>
  <si>
    <t>PON</t>
  </si>
  <si>
    <t>POR</t>
  </si>
  <si>
    <t>POS</t>
  </si>
  <si>
    <t>N,N-dimethylpyridin-4-amine</t>
  </si>
  <si>
    <t>PUK-16</t>
  </si>
  <si>
    <t>10.1002/anie.201309766</t>
  </si>
  <si>
    <t>PSI</t>
  </si>
  <si>
    <t>PTF-1</t>
  </si>
  <si>
    <t>PST-35</t>
  </si>
  <si>
    <t>PTF</t>
  </si>
  <si>
    <t>10.1039/D2SC03628B</t>
  </si>
  <si>
    <t>1,2,3-triethyl-1H-imidazol-3-ium</t>
  </si>
  <si>
    <t>2-ethyl-1,3,4-trimethyl-1H-imidazol-3-ium</t>
  </si>
  <si>
    <t>PTF-2</t>
  </si>
  <si>
    <t>STW</t>
  </si>
  <si>
    <t>PTF-3</t>
  </si>
  <si>
    <t>1-ethyl-2,3-dimethyl-1H-imidazol-3-ium</t>
  </si>
  <si>
    <t>2,2'-(butane-1,4-diyl)bis(1,4-dimethyl-1H-pyrazol-2-ium)</t>
  </si>
  <si>
    <t>PTO</t>
  </si>
  <si>
    <t>PST-31</t>
  </si>
  <si>
    <t>10.1002/anie.202015483</t>
  </si>
  <si>
    <t>PST-22</t>
  </si>
  <si>
    <t>PWW</t>
  </si>
  <si>
    <t>PTT</t>
  </si>
  <si>
    <t>10.1021/acsmaterialslett.0c00232</t>
  </si>
  <si>
    <t>PST-33</t>
  </si>
  <si>
    <t>2,2'-(butane-1,4-diyl)bis(1,3-dimethyl-1H-pyrazol-2-ium)</t>
  </si>
  <si>
    <t>PST-30</t>
  </si>
  <si>
    <t>PTY</t>
  </si>
  <si>
    <t>10.1002/anie.201909336</t>
  </si>
  <si>
    <t>PUN</t>
  </si>
  <si>
    <t>Aluminogermanate</t>
  </si>
  <si>
    <t>PST-29</t>
  </si>
  <si>
    <t>PWN</t>
  </si>
  <si>
    <t>10.1021/acs.chemmater.8b03311</t>
  </si>
  <si>
    <t>1,3-
dimethylimidazolium</t>
  </si>
  <si>
    <t>PWO-1</t>
  </si>
  <si>
    <t>PWO-2</t>
  </si>
  <si>
    <t>PWO-3</t>
  </si>
  <si>
    <t>PWO-4</t>
  </si>
  <si>
    <t>PWO-5</t>
  </si>
  <si>
    <t>1,2,3-trimethylimidazolium</t>
  </si>
  <si>
    <t>PST-21</t>
  </si>
  <si>
    <t>PWO</t>
  </si>
  <si>
    <t>RTH</t>
  </si>
  <si>
    <t>1,3,4-
trimethylimidazolium</t>
  </si>
  <si>
    <t>1,2,3,4-tetramethylimidazolium</t>
  </si>
  <si>
    <t>1,2,3,4,5-pentamethylimidazolium</t>
  </si>
  <si>
    <t>RHO</t>
  </si>
  <si>
    <t>10.1002/anie.201712885</t>
  </si>
  <si>
    <t>RHO-ECR-10</t>
  </si>
  <si>
    <t>Seeding</t>
  </si>
  <si>
    <t>RNO</t>
  </si>
  <si>
    <t>Natural Mineral</t>
  </si>
  <si>
    <t>dimethyldipropylammonium</t>
  </si>
  <si>
    <t>RUB-41</t>
  </si>
  <si>
    <t>RRO</t>
  </si>
  <si>
    <t>10.1021/cm048677z</t>
  </si>
  <si>
    <t>RSN</t>
  </si>
  <si>
    <t>ZINC SILICATE</t>
  </si>
  <si>
    <t>exo-
2-aminobicyclo[2.2.1]heptane</t>
  </si>
  <si>
    <t>RUB-3</t>
  </si>
  <si>
    <t>RTE</t>
  </si>
  <si>
    <t>10.1016/S1387-1811(98)00212-1</t>
  </si>
  <si>
    <t>OSDA-1: 1,2,2,6,6-pentamethylpiperidine, OSDA-2: Ethylenediamine</t>
  </si>
  <si>
    <t>OSDA-1: RTH, OSDA-2: FER-1</t>
  </si>
  <si>
    <t>10.1016/0927-6513(94)00090-I</t>
  </si>
  <si>
    <t>RUB-13</t>
  </si>
  <si>
    <t xml:space="preserve">SSZ-50(FD previous Excel sheet) </t>
  </si>
  <si>
    <t>SSZ-36</t>
  </si>
  <si>
    <t>1,3,3,8,8-pentamethyl-3-azabicyclo[3.2.1]octan-3-ium</t>
  </si>
  <si>
    <t>N,N,N,1,7,7-hexamethylbicyclo[2.2.1]heptan-2-aminium</t>
  </si>
  <si>
    <t>1,3,3,4,4-pentamethyl-3-azabicyclo[3.2.1]octan-3-ium</t>
  </si>
  <si>
    <t>1,1-diethyldecahydro-1H-benzo[b]azepin-1-ium</t>
  </si>
  <si>
    <t>2,2,5,6-tetramethyl-2-azabicyclo[3.2.2]nonan-2-ium</t>
  </si>
  <si>
    <t>1,3,3,6,6,8-hexamethyl-3-azabicyclo[3.2.2]nonan-3-ium</t>
  </si>
  <si>
    <t>1,1,2,3,3-pentamethylazepan-1-ium</t>
  </si>
  <si>
    <t>10,10-dimethyl-10-azatricyclo[4.3.2.12,5]dodecan-10-ium</t>
  </si>
  <si>
    <t>NU-1</t>
  </si>
  <si>
    <t>RUT</t>
  </si>
  <si>
    <t>10.1016/0144-2449(90)90073-Z</t>
  </si>
  <si>
    <t>SOD</t>
  </si>
  <si>
    <t>NU1</t>
  </si>
  <si>
    <t>SODALITE</t>
  </si>
  <si>
    <t>U.S. Patent 4,060,590,</t>
  </si>
  <si>
    <t>10.1016/0022-3697(95)00071-2</t>
  </si>
  <si>
    <t>10.1016/S0167-2991(08)64143-9</t>
  </si>
  <si>
    <t>RWR</t>
  </si>
  <si>
    <t>INTERCALATION</t>
  </si>
  <si>
    <t>RWY</t>
  </si>
  <si>
    <t>Chalcogenide</t>
  </si>
  <si>
    <t>SAF</t>
  </si>
  <si>
    <t>SAO</t>
  </si>
  <si>
    <t>SAS</t>
  </si>
  <si>
    <t>SAT</t>
  </si>
  <si>
    <t>SAV</t>
  </si>
  <si>
    <t>SBE</t>
  </si>
  <si>
    <t>SBN</t>
  </si>
  <si>
    <t>CHALCOGENIDES</t>
  </si>
  <si>
    <t>SBS</t>
  </si>
  <si>
    <t>SBT</t>
  </si>
  <si>
    <t>1,1'-(hexane-1,6-diyl)bis(1-cyclohexylpyrrolidin-1-ium)</t>
  </si>
  <si>
    <t>SSZ-82</t>
  </si>
  <si>
    <t>SEW</t>
  </si>
  <si>
    <t>SFE</t>
  </si>
  <si>
    <t xml:space="preserve"> N,N-diethyldecahydroquinolinium</t>
  </si>
  <si>
    <t>SFF</t>
  </si>
  <si>
    <t>SSZ-48</t>
  </si>
  <si>
    <t>10.1021/jp991389j</t>
  </si>
  <si>
    <t>N,N-diethyl-2,5-cis-dimethylpiperidinium</t>
  </si>
  <si>
    <t>SSZ-44</t>
  </si>
  <si>
    <t>10.1039/B315643E</t>
  </si>
  <si>
    <t>RRO -DDR DATA</t>
  </si>
  <si>
    <t>SFG</t>
  </si>
  <si>
    <t>1-Butyl-1-cyclooctylpyrrolidinium</t>
  </si>
  <si>
    <t>SSZ-58</t>
  </si>
  <si>
    <t>10.1021/ja021242x</t>
  </si>
  <si>
    <t>1-cyclooctyl-1-ethylpyrrolidin-1-ium</t>
  </si>
  <si>
    <t>SFG-2</t>
  </si>
  <si>
    <t>ZSM-12</t>
  </si>
  <si>
    <t>1-cyclooctyl-1-methylpyrrolidin-1-ium</t>
  </si>
  <si>
    <t>SFG-3</t>
  </si>
  <si>
    <t>1-butyl-1-cyclooctyl-3-methylpyrrolidin-1-ium</t>
  </si>
  <si>
    <t>ZSM-11</t>
  </si>
  <si>
    <t>SFG-4</t>
  </si>
  <si>
    <t>SFG-5</t>
  </si>
  <si>
    <t>1-cyclooctyl-1-ethyl-3-methylpyrrolidin-1-ium</t>
  </si>
  <si>
    <t>1-cyclooctyl-1,3-dimethylpyrrolidin-1-ium</t>
  </si>
  <si>
    <t>SFG-6</t>
  </si>
  <si>
    <t>SFG-7</t>
  </si>
  <si>
    <t>SFG-8</t>
  </si>
  <si>
    <t>1-cyclohexyl-1-ethyl-3-methylpyrrolidin-1-ium</t>
  </si>
  <si>
    <t>1-cyclohexyl-3-methyl-1-propylpyrrolidin-1-ium</t>
  </si>
  <si>
    <t>SSZ-53(FD excel previous sheet)</t>
  </si>
  <si>
    <t>1-(1-(4-fluorophenyl)cyclopentyl)-N,N,N-trimethylmethanaminium</t>
  </si>
  <si>
    <t>SSZ-53</t>
  </si>
  <si>
    <t>SFH</t>
  </si>
  <si>
    <t>DOI: 10.1002/chem.200305238</t>
  </si>
  <si>
    <t>N,N,N-trimethyl-1-(1-phenylcyclopentyl)methanaminium</t>
  </si>
  <si>
    <t>N,N,N-trimethyl-1-(1-phenylcyclohexyl)methanaminium</t>
  </si>
  <si>
    <t>1-benzyl-1-methylpyrrolidin-1-ium</t>
  </si>
  <si>
    <t>SSZ-59(FD excel previous sheet)</t>
  </si>
  <si>
    <t>1-((1-(4-chlorophenyl)cyclopentyl)methyl)-1-methylazocan-1-ium</t>
  </si>
  <si>
    <t>SFN</t>
  </si>
  <si>
    <t>1-methyl-1-((1-phenylcyclopentyl)methyl)azocan-1-ium</t>
  </si>
  <si>
    <t>SSZ-59</t>
  </si>
  <si>
    <t>1-((1-(4-chlorophenyl)cyclopentyl)methyl)-1-methylpiperidin-1-ium</t>
  </si>
  <si>
    <t>1-methyl-1-((1-phenylcyclopentyl)methyl)piperidin-1-ium</t>
  </si>
  <si>
    <t>SFO</t>
  </si>
  <si>
    <t>SFS</t>
  </si>
  <si>
    <t>1,1-diethyl-2-methyldecahydroquinolin-1-ium</t>
  </si>
  <si>
    <t>SSZ-56</t>
  </si>
  <si>
    <t>10.1016/j.micromeso.2008.09.011</t>
  </si>
  <si>
    <t>1-ethyl-1-(-3,3,5-trimethylcyclohexyl)pyrrolidin-1-ium</t>
  </si>
  <si>
    <t>SSZ-52</t>
  </si>
  <si>
    <t>SFW</t>
  </si>
  <si>
    <t>US20160068403A1</t>
  </si>
  <si>
    <t>SFW-1</t>
  </si>
  <si>
    <t>SFW-2</t>
  </si>
  <si>
    <t>1-ethyl-1-(2,4,4-trimethylcyclopentyl)pyrrolidin-1-ium</t>
  </si>
  <si>
    <t>1-phenyl-1,4-diazabicyclo[2.2.2]octan-1-ium</t>
  </si>
  <si>
    <t>STG-1</t>
  </si>
  <si>
    <t>STG-2</t>
  </si>
  <si>
    <t>STG-3</t>
  </si>
  <si>
    <t>tetrahydro-1H,5H-4,7a-propanopyrrolizin-4-ium</t>
  </si>
  <si>
    <t>SGT</t>
  </si>
  <si>
    <t>10.1021/jp0402434</t>
  </si>
  <si>
    <t>SIV</t>
  </si>
  <si>
    <t>10.1016/0144-2449(85)90004-1</t>
  </si>
  <si>
    <t>SOF</t>
  </si>
  <si>
    <t>diisopropylamine</t>
  </si>
  <si>
    <t>SU-15</t>
  </si>
  <si>
    <t>10.1038/nmat2169</t>
  </si>
  <si>
    <t>4-pyrrolidinopyridine</t>
  </si>
  <si>
    <t>SCM-14</t>
  </si>
  <si>
    <t>SOR</t>
  </si>
  <si>
    <t>10.1002/chem.201703361</t>
  </si>
  <si>
    <t>(2r,3aR,5s,6aS)-N2,N2,N2,N5,N5,N5,3a,6a-octamethyloctahydropentalene-2,5-diaminium</t>
  </si>
  <si>
    <t>SOR-1</t>
  </si>
  <si>
    <t>ITQ-62</t>
  </si>
  <si>
    <t xml:space="preserve">10.1039/C7CC09240G   </t>
  </si>
  <si>
    <t>SOS</t>
  </si>
  <si>
    <t>Borogermanate</t>
  </si>
  <si>
    <t>SCM-15</t>
  </si>
  <si>
    <t>SOV</t>
  </si>
  <si>
    <t>10.1002/chem.201805187</t>
  </si>
  <si>
    <t>1-((1-(4-chlorophenyl)cyclopropyl)methyl)-1-ethylpyrrolidin-1-ium</t>
  </si>
  <si>
    <t>SSZ-65</t>
  </si>
  <si>
    <t>SSF</t>
  </si>
  <si>
    <t>10.1021/cm070459t</t>
  </si>
  <si>
    <t>SSO-1</t>
  </si>
  <si>
    <t>SSO</t>
  </si>
  <si>
    <t>SSZ-61</t>
  </si>
  <si>
    <t xml:space="preserve">
US6929789B2</t>
  </si>
  <si>
    <t>SSO-2</t>
  </si>
  <si>
    <t>SSO-3</t>
  </si>
  <si>
    <t>SSO-4</t>
  </si>
  <si>
    <t>SSO-5</t>
  </si>
  <si>
    <r>
      <t>8-azonia-8,8-diethyltetracyclo[4.3.3.1</t>
    </r>
    <r>
      <rPr>
        <vertAlign val="superscript"/>
        <sz val="11"/>
        <color theme="1"/>
        <rFont val="Calibri"/>
        <family val="2"/>
        <scheme val="minor"/>
      </rPr>
      <t>2,5</t>
    </r>
    <r>
      <rPr>
        <sz val="11"/>
        <color theme="1"/>
        <rFont val="Calibri"/>
        <family val="2"/>
        <scheme val="minor"/>
      </rPr>
      <t xml:space="preserve">.0 </t>
    </r>
    <r>
      <rPr>
        <vertAlign val="superscript"/>
        <sz val="11"/>
        <color theme="1"/>
        <rFont val="Calibri"/>
        <family val="2"/>
        <scheme val="minor"/>
      </rPr>
      <t>1,6</t>
    </r>
    <r>
      <rPr>
        <sz val="11"/>
        <color theme="1"/>
        <rFont val="Calibri"/>
        <family val="2"/>
        <scheme val="minor"/>
      </rPr>
      <t xml:space="preserve">]tridec-3- ene </t>
    </r>
  </si>
  <si>
    <r>
      <t>8-azonia-8-ethyl-8-methyltetracyclo[4.3.3.1</t>
    </r>
    <r>
      <rPr>
        <vertAlign val="superscript"/>
        <sz val="11"/>
        <color theme="1"/>
        <rFont val="Calibri"/>
        <family val="2"/>
        <scheme val="minor"/>
      </rPr>
      <t>2,5</t>
    </r>
    <r>
      <rPr>
        <sz val="11"/>
        <color theme="1"/>
        <rFont val="Calibri"/>
        <family val="2"/>
        <scheme val="minor"/>
      </rPr>
      <t>.0</t>
    </r>
    <r>
      <rPr>
        <vertAlign val="superscript"/>
        <sz val="11"/>
        <color theme="1"/>
        <rFont val="Calibri"/>
        <family val="2"/>
        <scheme val="minor"/>
      </rPr>
      <t>1,6</t>
    </r>
    <r>
      <rPr>
        <sz val="11"/>
        <color theme="1"/>
        <rFont val="Calibri"/>
        <family val="2"/>
        <scheme val="minor"/>
      </rPr>
      <t xml:space="preserve">]
tridec-3-ene </t>
    </r>
  </si>
  <si>
    <r>
      <t>1-azoniapentacyclo[8.-1.4.3</t>
    </r>
    <r>
      <rPr>
        <vertAlign val="superscript"/>
        <sz val="11"/>
        <color theme="1"/>
        <rFont val="Calibri"/>
        <family val="2"/>
        <scheme val="minor"/>
      </rPr>
      <t>3,8</t>
    </r>
    <r>
      <rPr>
        <sz val="11"/>
        <color theme="1"/>
        <rFont val="Calibri"/>
        <family val="2"/>
        <scheme val="minor"/>
      </rPr>
      <t>.1</t>
    </r>
    <r>
      <rPr>
        <vertAlign val="superscript"/>
        <sz val="11"/>
        <color theme="1"/>
        <rFont val="Calibri"/>
        <family val="2"/>
        <scheme val="minor"/>
      </rPr>
      <t>4,7</t>
    </r>
    <r>
      <rPr>
        <sz val="11"/>
        <color theme="1"/>
        <rFont val="Calibri"/>
        <family val="2"/>
        <scheme val="minor"/>
      </rPr>
      <t>.0</t>
    </r>
    <r>
      <rPr>
        <vertAlign val="superscript"/>
        <sz val="11"/>
        <color theme="1"/>
        <rFont val="Calibri"/>
        <family val="2"/>
        <scheme val="minor"/>
      </rPr>
      <t>3,8</t>
    </r>
    <r>
      <rPr>
        <sz val="11"/>
        <color theme="1"/>
        <rFont val="Calibri"/>
        <family val="2"/>
        <scheme val="minor"/>
      </rPr>
      <t xml:space="preserve">]heptadec-5-ene </t>
    </r>
  </si>
  <si>
    <r>
      <t>1-azoniapentacyclo[8.-1.4.3</t>
    </r>
    <r>
      <rPr>
        <vertAlign val="superscript"/>
        <sz val="11"/>
        <color theme="1"/>
        <rFont val="Calibri"/>
        <family val="2"/>
        <scheme val="minor"/>
      </rPr>
      <t>3,8</t>
    </r>
    <r>
      <rPr>
        <sz val="11"/>
        <color theme="1"/>
        <rFont val="Calibri"/>
        <family val="2"/>
        <scheme val="minor"/>
      </rPr>
      <t>.1</t>
    </r>
    <r>
      <rPr>
        <vertAlign val="superscript"/>
        <sz val="11"/>
        <color theme="1"/>
        <rFont val="Calibri"/>
        <family val="2"/>
        <scheme val="minor"/>
      </rPr>
      <t>4,7</t>
    </r>
    <r>
      <rPr>
        <sz val="11"/>
        <color theme="1"/>
        <rFont val="Calibri"/>
        <family val="2"/>
        <scheme val="minor"/>
      </rPr>
      <t>.0</t>
    </r>
    <r>
      <rPr>
        <vertAlign val="superscript"/>
        <sz val="11"/>
        <color theme="1"/>
        <rFont val="Calibri"/>
        <family val="2"/>
        <scheme val="minor"/>
      </rPr>
      <t>3,8</t>
    </r>
    <r>
      <rPr>
        <sz val="11"/>
        <color theme="1"/>
        <rFont val="Calibri"/>
        <family val="2"/>
        <scheme val="minor"/>
      </rPr>
      <t xml:space="preserve">] octadec-5-ene </t>
    </r>
  </si>
  <si>
    <r>
      <t>1-azonia-13-methylpentacyclo[8.-1.4.3</t>
    </r>
    <r>
      <rPr>
        <vertAlign val="superscript"/>
        <sz val="11"/>
        <color theme="1"/>
        <rFont val="Calibri"/>
        <family val="2"/>
        <scheme val="minor"/>
      </rPr>
      <t>3,8</t>
    </r>
    <r>
      <rPr>
        <sz val="11"/>
        <color theme="1"/>
        <rFont val="Calibri"/>
        <family val="2"/>
        <scheme val="minor"/>
      </rPr>
      <t>.1</t>
    </r>
    <r>
      <rPr>
        <vertAlign val="superscript"/>
        <sz val="11"/>
        <color theme="1"/>
        <rFont val="Calibri"/>
        <family val="2"/>
        <scheme val="minor"/>
      </rPr>
      <t>4,7</t>
    </r>
    <r>
      <rPr>
        <sz val="11"/>
        <color theme="1"/>
        <rFont val="Calibri"/>
        <family val="2"/>
        <scheme val="minor"/>
      </rPr>
      <t>.0</t>
    </r>
    <r>
      <rPr>
        <vertAlign val="superscript"/>
        <sz val="11"/>
        <color theme="1"/>
        <rFont val="Calibri"/>
        <family val="2"/>
        <scheme val="minor"/>
      </rPr>
      <t>3,8</t>
    </r>
    <r>
      <rPr>
        <sz val="11"/>
        <color theme="1"/>
        <rFont val="Calibri"/>
        <family val="2"/>
        <scheme val="minor"/>
      </rPr>
      <t xml:space="preserve">] heptadec-5-ene </t>
    </r>
  </si>
  <si>
    <t>SSZ-60</t>
  </si>
  <si>
    <t>SSY</t>
  </si>
  <si>
    <t>10.1039/B410010G</t>
  </si>
  <si>
    <t>Check chirality in OSDA</t>
  </si>
  <si>
    <t>1-ethyl-1-(3,3,5-trimethylcyclohexyl)pyrrolidin-1-ium</t>
  </si>
  <si>
    <t>ITQ-9</t>
  </si>
  <si>
    <t>10.1039/A806696E</t>
  </si>
  <si>
    <t>STF-1</t>
  </si>
  <si>
    <t>SSZ-35(FD previous Excel Sheet)</t>
  </si>
  <si>
    <t>SSZ-35</t>
  </si>
  <si>
    <t>6,10-dimethyl-5-azaspiro[4.5]decan-5-ium</t>
  </si>
  <si>
    <t>9-ethyl-9-methyl-9-azabicyclo[3.3.1]nonan-9-ium</t>
  </si>
  <si>
    <t>9,9-dimethyl-9-azabicyclo[3.3.2]decan-9-ium</t>
  </si>
  <si>
    <t>2,2,7,7-tetramethyl-2-azabicyclo[4.1.1]octan-2-ium</t>
  </si>
  <si>
    <t>3,3,7,7-tetramethyl-3,7-diazabicyclo[3.3.1]nonane-3,7-diium</t>
  </si>
  <si>
    <t>3-ethyl-3,7-dimethyl-3,7-diazabicyclo[3.3.1]nonan-3-ium</t>
  </si>
  <si>
    <t>4,4-dimethyl-4-azatricyclo[4.3.1.13,8]undecan-4-ium</t>
  </si>
  <si>
    <t>4-ethyl-4-methyl-4-azatricyclo[4.3.1.13,8]undecan-4-ium</t>
  </si>
  <si>
    <t xml:space="preserve">Please refer the structure in the bottom of the table* </t>
  </si>
  <si>
    <t>5-methyldecahydro-1H-7,10-methanopyrido[1,2-a]azepin-5-ium</t>
  </si>
  <si>
    <t>(1R,2R,5R,6S)-7,7-dimethyl-7-azatricyclo[4.2.2.12,5]undecan-7-ium</t>
  </si>
  <si>
    <t>1,1-dimethyloctahydro-1H-3,6-methanocyclopenta[b]pyridin-1-ium</t>
  </si>
  <si>
    <t>6,10-dimethyl-5-azonia-spiro[4.5]decane</t>
  </si>
  <si>
    <t>MU-26</t>
  </si>
  <si>
    <t>STF-2</t>
  </si>
  <si>
    <t>1,1'-(butane-1,4-diyl)bis(1-methylpyrrolidin-1-ium)</t>
  </si>
  <si>
    <t>STI</t>
  </si>
  <si>
    <t>TNU-10</t>
  </si>
  <si>
    <t>10.1246/cl.2002.616</t>
  </si>
  <si>
    <t>N,N,N-trimethyladamantan-1-aminium</t>
  </si>
  <si>
    <t>STT</t>
  </si>
  <si>
    <t>SSZ-23</t>
  </si>
  <si>
    <t>STW(FD previous Excel Sheet)</t>
  </si>
  <si>
    <t>STW-1</t>
  </si>
  <si>
    <t xml:space="preserve"> 2-ethyl-1,3,4-trimethylimidazolium</t>
  </si>
  <si>
    <t>10.1002/anie.201108753</t>
  </si>
  <si>
    <t>HPM-1</t>
  </si>
  <si>
    <t>PMI-STW</t>
  </si>
  <si>
    <t>SYNTHESIS NOT CLEAR</t>
  </si>
  <si>
    <t>SVR</t>
  </si>
  <si>
    <t>SSZ-74</t>
  </si>
  <si>
    <t>US7510697B2</t>
  </si>
  <si>
    <t>SVV</t>
  </si>
  <si>
    <t>SSZ-77</t>
  </si>
  <si>
    <t>10.1021/jp7116856</t>
  </si>
  <si>
    <t>SWY</t>
  </si>
  <si>
    <t>SYSU-3(FD Previous Excel Sheet)</t>
  </si>
  <si>
    <t>(9S)-4,9-dimethylhexadecahydro-1H-dipyrido[2,1-f:3',2',1'-ij][1,6]naphthyridine-4,9-diium</t>
  </si>
  <si>
    <t>SYSU-3</t>
  </si>
  <si>
    <t>SYT</t>
  </si>
  <si>
    <t xml:space="preserve"> 10.1002/anie.201801386</t>
  </si>
  <si>
    <t>SZR</t>
  </si>
  <si>
    <t>SUZ-4</t>
  </si>
  <si>
    <t>10.1039/C39930000894</t>
  </si>
  <si>
    <t>TER</t>
  </si>
  <si>
    <t>THO</t>
  </si>
  <si>
    <t>TOL</t>
  </si>
  <si>
    <t>TNO-1</t>
  </si>
  <si>
    <t>hexane-1,6-diamine</t>
  </si>
  <si>
    <t>10.1016/0144-2449(84)90039-3</t>
  </si>
  <si>
    <t>TNO-2</t>
  </si>
  <si>
    <t>Octane-1,6-diamine</t>
  </si>
  <si>
    <t>ZSM-22</t>
  </si>
  <si>
    <t>1,3-dimethyl-1H-imidazol-3-ium</t>
  </si>
  <si>
    <t>TNO(FD Excel previous sheet)</t>
  </si>
  <si>
    <t>10.1016/j.micromeso.2009.11.018</t>
  </si>
  <si>
    <t>TSC</t>
  </si>
  <si>
    <t>TNU-9</t>
  </si>
  <si>
    <t>TUN</t>
  </si>
  <si>
    <t>UEI</t>
  </si>
  <si>
    <t>AlPO</t>
  </si>
  <si>
    <t>OSDA-1:Tetraethylammonium, OSDA-2: Tetramethylammonium</t>
  </si>
  <si>
    <t>ANA-1, BEC(FD Previous excel sheet)</t>
  </si>
  <si>
    <t>UZM-5</t>
  </si>
  <si>
    <t>UFI</t>
  </si>
  <si>
    <t>10.1021/cm504079m</t>
  </si>
  <si>
    <t>IM-16(FD previous Excel sheet)</t>
  </si>
  <si>
    <t>Check OSDA-1, AND OSDA-2 CONCENTRATION AND AREA</t>
  </si>
  <si>
    <t>IM-16</t>
  </si>
  <si>
    <t>UOS</t>
  </si>
  <si>
    <t>IM-17</t>
  </si>
  <si>
    <t>UOV</t>
  </si>
  <si>
    <t>Germanate</t>
  </si>
  <si>
    <t>USI</t>
  </si>
  <si>
    <t>UTL(FD previous excel sheet)</t>
  </si>
  <si>
    <t>UTL</t>
  </si>
  <si>
    <t>10.1021/cm1006108</t>
  </si>
  <si>
    <t>2,4-dimethyl-6-azaspiro[5.5]undecan-6-ium</t>
  </si>
  <si>
    <t>1,5-dimethyl-6-azaspiro[5.5]undecan-6-ium</t>
  </si>
  <si>
    <t>7,9-dimethyl-5-azaspiro[4.5]decan-5-ium</t>
  </si>
  <si>
    <t>1,7,9-trimethyl-5-azaspiro[4.5]decan-5-ium</t>
  </si>
  <si>
    <t>1,6,10-trimethyl-5-azaspiro[4.5]decan-5-ium</t>
  </si>
  <si>
    <t>octahydro-2'H-spiro[piperidine-1,1'-quinolin]-1-ium</t>
  </si>
  <si>
    <t>3',4',4a',5',6',7',8',8a'-octahydro-2'H-spiro[indoline-1,1'-quinolin]-1-ium</t>
  </si>
  <si>
    <t>3,3''-dimethyl-1',5'-dihydro-3'H-dispiro[piperidine-1,2'-benzo[e][1,3]diazepine-4',1''-piperidine]-1,4'-diium</t>
  </si>
  <si>
    <t>1-ethyl-6-azaspiro[5.5]undecan-6-ium</t>
  </si>
  <si>
    <t>2'-ethylspiro[isoindoline-2,1'-piperidin]-2-ium</t>
  </si>
  <si>
    <t>7-methyl-6,9-diazadispiro[5.2.59.26]hexadecane-6,9-diium</t>
  </si>
  <si>
    <t>(6R,10S)‐6,10‐dimethyl‐5‐azoniaspiro[4.5] decanium</t>
  </si>
  <si>
    <t>10.1002/chem.200800416</t>
  </si>
  <si>
    <t>10.1021/cm200105f</t>
  </si>
  <si>
    <t>1-methyl-5-azaspiro[4.6]undecan-5-ium</t>
  </si>
  <si>
    <t xml:space="preserve">(6R,10S)‐6,10‐dimethyl‐5‐azoniaspiro[4,5]decane </t>
  </si>
  <si>
    <t>10.1002/chem.201603434</t>
  </si>
  <si>
    <t>(6R,10S)-6,10-Dimethyl-5-anizosporo[4.5]decane hydroxide</t>
  </si>
  <si>
    <t>10.1016/j.cattod.2013.10.051</t>
  </si>
  <si>
    <t>10.1021/ja410844f</t>
  </si>
  <si>
    <t>IM-20(FD previous Excel sheet)</t>
  </si>
  <si>
    <t>1-butyl-3-methyl-1H-imidazol-3-ium</t>
  </si>
  <si>
    <t>IM-20</t>
  </si>
  <si>
    <t>UWY</t>
  </si>
  <si>
    <t>10.1021/ja103648k</t>
  </si>
  <si>
    <t>VET</t>
  </si>
  <si>
    <t>VFI</t>
  </si>
  <si>
    <t>VNI</t>
  </si>
  <si>
    <t>Zinc silicate</t>
  </si>
  <si>
    <t>VSV</t>
  </si>
  <si>
    <t>WEI</t>
  </si>
  <si>
    <t>WEN</t>
  </si>
  <si>
    <t>N,N-dimethyl-N-propylpropan-1-aminium</t>
  </si>
  <si>
    <t>YFI</t>
  </si>
  <si>
    <t>YNU-5</t>
  </si>
  <si>
    <t>10.1021/jacs.7b03308</t>
  </si>
  <si>
    <t>YUG</t>
  </si>
  <si>
    <t>No hydrothermal</t>
  </si>
  <si>
    <t>ZON</t>
  </si>
  <si>
    <t>1-methyl-4-(1-methylpyrrolidin-1-ium-1-yl)-1-propylpiperidin-1-ium</t>
  </si>
  <si>
    <t>ITN</t>
  </si>
  <si>
    <t>1,1-dipropyl-4-(1-propylpyrrolidin-1-ium-1-yl)piperidin-1-ium</t>
  </si>
  <si>
    <t>ITN-3</t>
  </si>
  <si>
    <t>ZSM-5</t>
  </si>
  <si>
    <t>ITQ-39</t>
  </si>
  <si>
    <t>10.1021/ja2015394</t>
  </si>
  <si>
    <t>ITN-1</t>
  </si>
  <si>
    <t>ITN-2</t>
  </si>
  <si>
    <t>1-ethyl-4-(1-ethylpyrrolidin-1-ium-1-yl)-1-propylpiperidin-1-ium</t>
  </si>
  <si>
    <t>PCS</t>
  </si>
  <si>
    <t>ADOR</t>
  </si>
  <si>
    <t>SFV</t>
  </si>
  <si>
    <t xml:space="preserve">1-butyl-1-cyclohexylpyrrolidin-1-ium
</t>
  </si>
  <si>
    <t>SSZ-57</t>
  </si>
  <si>
    <t>US6544495B1</t>
  </si>
  <si>
    <t>Beta(FD previous Excel sheet)</t>
  </si>
  <si>
    <t>BETA</t>
  </si>
  <si>
    <t>BEA</t>
  </si>
  <si>
    <t>1-isopropyl-1,3,3-trimethylpiperidin-1-ium</t>
  </si>
  <si>
    <t>6-azaspiro[5.5]undecan-6-ium</t>
  </si>
  <si>
    <t>7,7-dimethyl-5-azaspiro[4.5]decan-5-ium</t>
  </si>
  <si>
    <t>8,11-dimethyl-6-azaspiro[5.6]dodecan-6-ium</t>
  </si>
  <si>
    <t>1,3-dicyclooctyl-1H-imidazol-3-ium</t>
  </si>
  <si>
    <t>1,3-dicyclopentyl-1H-imidazol-3-ium</t>
  </si>
  <si>
    <t>1,3-dicyclohexyl-1H-imidazol-3-ium</t>
  </si>
  <si>
    <t>1,3-dicycloheptyl-1H-imidazol-3-ium</t>
  </si>
  <si>
    <t>1,3-di(bicyclo[2.2.1]heptan-2-yl)-1H-imidazol-3-ium</t>
  </si>
  <si>
    <t>1,1,6,6-tetramethyl-1,6-diazacyclododecane-1,6-diium</t>
  </si>
  <si>
    <t>/10.1016/j.micromeso.2018.08.012</t>
  </si>
  <si>
    <t>2,2-dimethyl-2,3,3a,4,7,7a-hexahydro-1H-4,7-ethanoisoindol-2-ium</t>
  </si>
  <si>
    <t xml:space="preserve">tetramethylammonium </t>
  </si>
  <si>
    <t>10.1016/j.micromeso.2016.11.023</t>
  </si>
  <si>
    <t>10.1021/cm502953s</t>
  </si>
  <si>
    <t>1,2-dimethyl-3-(3-methylbenzyl)-1H-imidazol-3-ium</t>
  </si>
  <si>
    <t>CIT-13</t>
  </si>
  <si>
    <t>CTH</t>
  </si>
  <si>
    <t>3-(3,5-dimethylbenzyl)-1,2-dimethyl-1H-imidazol-3-ium</t>
  </si>
  <si>
    <t>3-(3,5-dimethylbenzyl)-1-methyl-1H-imidazol-3-ium</t>
  </si>
  <si>
    <t>SSZ-31(FD previous Excel sheet)</t>
  </si>
  <si>
    <t>CIT-13(FD previous Excel sheet)</t>
  </si>
  <si>
    <t>SSZ-70(FD previous Excel sheet)</t>
  </si>
  <si>
    <t>SSZ-70</t>
  </si>
  <si>
    <t>SVY</t>
  </si>
  <si>
    <t>1,3-diisobutyl-1H-imidazol-3-ium5</t>
  </si>
  <si>
    <t>1,3-diisobutyl-1H-imidazol-3-ium</t>
  </si>
  <si>
    <t>ACO</t>
  </si>
  <si>
    <t>SSZ-39(FD Previous Excel Sheet)</t>
  </si>
  <si>
    <t>SSZ-39</t>
  </si>
  <si>
    <t>AEL</t>
  </si>
  <si>
    <t>AEN</t>
  </si>
  <si>
    <t>AET</t>
  </si>
  <si>
    <t>AFG</t>
  </si>
  <si>
    <t>SSZ-24</t>
  </si>
  <si>
    <t>10.1016/0927-6513(94)00003-4</t>
  </si>
  <si>
    <t>AFN</t>
  </si>
  <si>
    <t>AFO</t>
  </si>
  <si>
    <t>AFR</t>
  </si>
  <si>
    <t>AFS</t>
  </si>
  <si>
    <t>AFV</t>
  </si>
  <si>
    <t>AFX</t>
  </si>
  <si>
    <t>AFY</t>
  </si>
  <si>
    <t>AHT</t>
  </si>
  <si>
    <t>ANA-1 calculation</t>
  </si>
  <si>
    <t>mmole</t>
  </si>
  <si>
    <t>grams</t>
  </si>
  <si>
    <t xml:space="preserve">GeO2 </t>
  </si>
  <si>
    <t>TMAOH</t>
  </si>
  <si>
    <t>Water</t>
  </si>
  <si>
    <t>CsOH</t>
  </si>
  <si>
    <t>Cs2aO</t>
  </si>
  <si>
    <t>NA2O</t>
  </si>
  <si>
    <t>AL2O3</t>
  </si>
  <si>
    <t>R</t>
  </si>
  <si>
    <t>OH</t>
  </si>
  <si>
    <t>GRAMS</t>
  </si>
  <si>
    <t>MOLES</t>
  </si>
  <si>
    <t>Moles</t>
  </si>
  <si>
    <t>TEOS</t>
  </si>
  <si>
    <t>OSDAOH</t>
  </si>
  <si>
    <t>OSDA</t>
  </si>
  <si>
    <t>HF</t>
  </si>
  <si>
    <t>AST-3</t>
  </si>
  <si>
    <t xml:space="preserve">Pyridine </t>
  </si>
  <si>
    <t>Pyridine</t>
  </si>
  <si>
    <t>water</t>
  </si>
  <si>
    <t>SiO2/Na</t>
  </si>
  <si>
    <t>Na</t>
  </si>
  <si>
    <t>SIO2/OH</t>
  </si>
  <si>
    <t>SiO2/B</t>
  </si>
  <si>
    <t>B</t>
  </si>
  <si>
    <t>SIO2/SDA</t>
  </si>
  <si>
    <t>SDA</t>
  </si>
  <si>
    <t>BPH-2</t>
  </si>
  <si>
    <t>wt%</t>
  </si>
  <si>
    <t>1600g</t>
  </si>
  <si>
    <t>moles</t>
  </si>
  <si>
    <t>Aluminium</t>
  </si>
  <si>
    <t>27.2% Al</t>
  </si>
  <si>
    <t>TEA</t>
  </si>
  <si>
    <t>TMA</t>
  </si>
  <si>
    <t>Li2o</t>
  </si>
  <si>
    <t>WATER</t>
  </si>
  <si>
    <t>TEAOH</t>
  </si>
  <si>
    <t xml:space="preserve">Total water </t>
  </si>
  <si>
    <t>Total weight before aging</t>
  </si>
  <si>
    <t>TMACl</t>
  </si>
  <si>
    <t>LiCl</t>
  </si>
  <si>
    <t>CGS-1</t>
  </si>
  <si>
    <t>K20</t>
  </si>
  <si>
    <t>CGS-2</t>
  </si>
  <si>
    <t>Zeolite synthesis pdf</t>
  </si>
  <si>
    <t>CHA-1</t>
  </si>
  <si>
    <t>Example -7</t>
  </si>
  <si>
    <t>Sodium Silicate</t>
  </si>
  <si>
    <t>ALSO4</t>
  </si>
  <si>
    <t>Adamantanoium</t>
  </si>
  <si>
    <t>Example -8</t>
  </si>
  <si>
    <t xml:space="preserve">Zeolite Synthesis </t>
  </si>
  <si>
    <t>ROH</t>
  </si>
  <si>
    <t>Zeolite synthesis, CON-1</t>
  </si>
  <si>
    <t>CON-2, SSZ-33</t>
  </si>
  <si>
    <t>SIO2</t>
  </si>
  <si>
    <t>EMT-2</t>
  </si>
  <si>
    <t>USPATENT</t>
  </si>
  <si>
    <t>EXAMPLE 1</t>
  </si>
  <si>
    <t>EXAMPLE 2</t>
  </si>
  <si>
    <t>EMT-3-2</t>
  </si>
  <si>
    <t>LI2O</t>
  </si>
  <si>
    <t>SIo2</t>
  </si>
  <si>
    <t>ERI-3</t>
  </si>
  <si>
    <t>KOH</t>
  </si>
  <si>
    <t>US4578259A</t>
  </si>
  <si>
    <t>Example-1</t>
  </si>
  <si>
    <t>PYRIDINE</t>
  </si>
  <si>
    <t>ETRHYLENE GLYCOL</t>
  </si>
  <si>
    <t>ETHYLENE GLYCOL</t>
  </si>
  <si>
    <t>Monoethanol amine</t>
  </si>
  <si>
    <t>FER-6-1</t>
  </si>
  <si>
    <t>x/y</t>
  </si>
  <si>
    <t>x+y</t>
  </si>
  <si>
    <t>x/y+1</t>
  </si>
  <si>
    <t>1.33/y</t>
  </si>
  <si>
    <t>y</t>
  </si>
  <si>
    <t>x</t>
  </si>
  <si>
    <t>NaALO2</t>
  </si>
  <si>
    <t>NH4F</t>
  </si>
  <si>
    <t>NA20</t>
  </si>
  <si>
    <t>MEI-1</t>
  </si>
  <si>
    <t>Total water</t>
  </si>
  <si>
    <t>Silica</t>
  </si>
  <si>
    <t>MWW-1</t>
  </si>
  <si>
    <t>H2SO4</t>
  </si>
  <si>
    <t>1004g</t>
  </si>
  <si>
    <t>1mole</t>
  </si>
  <si>
    <t>1mole/lit</t>
  </si>
  <si>
    <t>NaOH</t>
  </si>
  <si>
    <t>SSY-2</t>
  </si>
  <si>
    <t>ANO</t>
  </si>
  <si>
    <t>APC</t>
  </si>
  <si>
    <t>APD</t>
  </si>
  <si>
    <t>(3aR,4s,4aS,7aR,8s,8aS)-2,2,6,6-tetraethyl-1,2,3,3a,4,4a,5,6,7,7a,8,8a-dodecahydro-4,8-ethenopyrrolo[3,4-f]isoindole-2,6-diium</t>
  </si>
  <si>
    <t>AST-1-1, (Octadecasil-FD previous excel sheet 28-1)</t>
  </si>
  <si>
    <t>10.1016/j.materresbull.2005.07.040</t>
  </si>
  <si>
    <t>10.1016/S0167-2991(08)80173-5</t>
  </si>
  <si>
    <t>10.1016/j.micromeso.2018.10.014</t>
  </si>
  <si>
    <t>10.1016/S0144-2449(05)80114-9</t>
  </si>
  <si>
    <t>10.1021/acs.iecr.1c02878</t>
  </si>
  <si>
    <t>10.1016/S0144-2449(05)80311-2</t>
  </si>
  <si>
    <t>10.1016/S0144-2449(05)80311-3</t>
  </si>
  <si>
    <t>10.1021/cm9804113</t>
  </si>
  <si>
    <t>OSDA-1: 1-butyl-1-methylpyrrolidin-1-ium, OSDA-2: Hexamethonium hydroxide</t>
  </si>
  <si>
    <t>ATN</t>
  </si>
  <si>
    <t>ATO</t>
  </si>
  <si>
    <t>10.1021/jp012407b</t>
  </si>
  <si>
    <t>10.1016/j.micromeso.2008.01.038</t>
  </si>
  <si>
    <t>10.1016/j.micromeso.2008.01.039</t>
  </si>
  <si>
    <t>ATV</t>
  </si>
  <si>
    <t>AVE</t>
  </si>
  <si>
    <t>AVL</t>
  </si>
  <si>
    <t>AWO</t>
  </si>
  <si>
    <t>AWW</t>
  </si>
  <si>
    <t>BEC (FD prevoius excel sheet</t>
  </si>
  <si>
    <t>https://doi.org/10.1039/C8CC02227E</t>
  </si>
  <si>
    <t>BOZ</t>
  </si>
  <si>
    <t>Berrilyum  Arsenate WITHOUT SILICA</t>
  </si>
  <si>
    <t>10.1016/0144-2449(91)80405-O</t>
  </si>
  <si>
    <t>10.1002/anie.200250076</t>
  </si>
  <si>
    <t>No direct synthesis</t>
  </si>
  <si>
    <t>10.1021/jp982169t</t>
  </si>
  <si>
    <t>10.1021/cm981156p</t>
  </si>
  <si>
    <t xml:space="preserve">OSDA-1, ANA-1, OSDA-2- </t>
  </si>
  <si>
    <t>OSDA-1: tEtramethylammonium, OSDA-2: 1,4,Dioxane</t>
  </si>
  <si>
    <t>CDS-1</t>
  </si>
  <si>
    <t>SSZ-13</t>
  </si>
  <si>
    <t>CIT-1</t>
  </si>
  <si>
    <t>SSZ-33</t>
  </si>
  <si>
    <t>10.1021/jp077687v</t>
  </si>
  <si>
    <t>N,N,N-trimethyl-(-)-cis-myrtanyl ammonium</t>
  </si>
  <si>
    <t>N,N,N-trimethyloctahydro-1H-4,7-methanoinden-5-aminium</t>
  </si>
  <si>
    <t>10.1039/C4SC03935A</t>
  </si>
  <si>
    <t>CIT-7</t>
  </si>
  <si>
    <t>OSDA-1: adamantan-1-amine, OSDA-2: Ethylenediamine</t>
  </si>
  <si>
    <t>DDR-3</t>
  </si>
  <si>
    <t>3-hydroxy-8,8-dimethyl-8-azabicyclo[3.2.1]octan-8-ium</t>
  </si>
  <si>
    <t>10.1016/S0167-2991(09)60582-6</t>
  </si>
  <si>
    <t>adamantan-1-amine</t>
  </si>
  <si>
    <t>10.1039/A803572E</t>
  </si>
  <si>
    <t xml:space="preserve">N,N-dimethyl-3,5-dimethylpiperidinium </t>
  </si>
  <si>
    <t>1,1'-(butane-1,4-diyl)bis(2,5-dimethyl-1,4-diazabicyclo[2.2.2]octan-1-ium)</t>
  </si>
  <si>
    <t>2,6-diethyl-2,6-diisopropyl-1,2,3,3a,4,4a,5,6,7,7a,8,8a-dodecahydro-4,8-ethenopyrrolo[3,4-f]isoindole-2,6-diium</t>
  </si>
  <si>
    <t>10.1039/C8CC08196D</t>
  </si>
  <si>
    <r>
      <t>(4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S,7aS,9R,13bS)-9-methyltetradecahydro-1H,5H-dipyrido[2,1-f:3',2',1'-ij][1,6]naphthyridin-9-ium</t>
    </r>
  </si>
  <si>
    <t>2,6-diethyl-1,2,3,3a,4,4a,5,6,7,7a,8,8a-dodecahydro-4,8-ethenopyrrolo[3,4-f]isoindole-2,6-diium</t>
  </si>
  <si>
    <t>OSDA-1: hexamethyleneimine , OSDA-2--N,N,N-trimethyladamantan-1-aminium</t>
  </si>
  <si>
    <t>2,2,6,6-tetraisopropyl-1,2,3,3a,4,4a,5,6,7,7a,8,8a-dodecahydro-4,8-ethenopyrrolo[3,4-f]isoindole-2,6-diium</t>
  </si>
  <si>
    <t>OSDA-1: N,N,N-trimethyladamantan-1-aminium, OSDA-2: Piperidine</t>
  </si>
  <si>
    <t>OSDA-1: -N,N,N-trimethyladamantan-1-aminium, OSDA-2: Isobutylamine</t>
  </si>
  <si>
    <t>OSDA-1: N,N,N-trimethyladamantan-2-aminium, OSDA-2: Piperidine</t>
  </si>
  <si>
    <t>OSDA-1:-N,N,N-trimethyladamantan-2-aminium, OSDA-2: Piperazine</t>
  </si>
  <si>
    <t>OSDA-1: N,N,N-trimethyladamantan-2-aminium, OSDA-2: 1,4,Dioxane</t>
  </si>
  <si>
    <t>OSDA-1:N,N,N-trimethyladamantan-2-aminium, OSDA-2:Isobutylamine</t>
  </si>
  <si>
    <t>OSDA-1:-adamantan-1-amine, OSDA-2: Isobutylamine</t>
  </si>
  <si>
    <t>OSDA-1:adamantan-1-amine, OSDA-2: Piperidine</t>
  </si>
  <si>
    <t>OSDA-1:N,N,N-trimethyladamantan-2-aminium, OSDA-2: Morpholine</t>
  </si>
  <si>
    <t>OSDA-1:N,N,N-trimethyladamantan-2-aminium, OSDA-2: 1,4-oxathiane</t>
  </si>
  <si>
    <t>OSDA-1: N,N,N-trimethyladamantan-1-aminium</t>
  </si>
  <si>
    <t>OSDA-1:-adamantan-1-ol, OSDA-2: Piperidine</t>
  </si>
  <si>
    <t>OSDA-1:N,N,N-trimethyladamantan-1-aminium, OSDA-2:Hexanethyleneimine</t>
  </si>
  <si>
    <t>10.1016/j.cattod.2012.10.002</t>
  </si>
  <si>
    <t>Canada Patent CA2739562C</t>
  </si>
  <si>
    <t>NU-10</t>
  </si>
  <si>
    <t>DDR (FD previousExcel Sheet)</t>
  </si>
  <si>
    <t>Al2O3/Si</t>
  </si>
  <si>
    <t>B2O3/Si</t>
  </si>
  <si>
    <t>BeO/Si</t>
  </si>
  <si>
    <t>Ga2O3/Si</t>
  </si>
  <si>
    <t>GeO2/Si</t>
  </si>
  <si>
    <t>Li2O/Si</t>
  </si>
  <si>
    <t>K2O/Si</t>
  </si>
  <si>
    <t>Na2O/Si</t>
  </si>
  <si>
    <t>Rb2O/Si</t>
  </si>
  <si>
    <t>Cs2O/Si</t>
  </si>
  <si>
    <t>SrO/Si</t>
  </si>
  <si>
    <t>H2O/Si</t>
  </si>
  <si>
    <t>F/Si</t>
  </si>
  <si>
    <t>OSDA-1/Si</t>
  </si>
  <si>
    <t>OSDA-2/Si</t>
  </si>
  <si>
    <t>OH/Si</t>
  </si>
  <si>
    <t>Channel Dimension</t>
  </si>
  <si>
    <t>Molecular Area of OSDA-1</t>
  </si>
  <si>
    <t>Molecular Area of OSDA-2</t>
  </si>
  <si>
    <t xml:space="preserve">Crystallization Time (h) </t>
  </si>
  <si>
    <t>Temperature (K)</t>
  </si>
  <si>
    <t>Stirring(rpm)</t>
  </si>
  <si>
    <t>IZA-Zeolite synthesis</t>
  </si>
  <si>
    <t>FD</t>
  </si>
  <si>
    <t>MR</t>
  </si>
  <si>
    <t>FDC</t>
  </si>
  <si>
    <t>Area-1</t>
  </si>
  <si>
    <t>Area-2</t>
  </si>
  <si>
    <t>T</t>
  </si>
  <si>
    <t>t</t>
  </si>
  <si>
    <t>rpm</t>
  </si>
  <si>
    <t>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</si>
</sst>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2E2E2E"/>
      <name val="Georgia"/>
      <family val="1"/>
    </font>
    <font>
      <sz val="10"/>
      <color rgb="FF000000"/>
      <name val="Arial"/>
      <family val="2"/>
    </font>
    <font>
      <vertAlign val="superscript"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1" applyAlignment="1">
      <alignment horizontal="center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1" fillId="0" borderId="0" xfId="1" applyAlignment="1">
      <alignment horizontal="center"/>
    </xf>
    <xf numFmtId="2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3" fontId="0" fillId="0" borderId="0" xfId="0" applyNumberFormat="1" applyAlignment="1">
      <alignment horizontal="center" wrapText="1"/>
    </xf>
    <xf numFmtId="0" fontId="6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anesan Raman" id="{162E15E3-F9B2-4BE0-99C2-187A0F6233D5}" userId="S::Ganesan.Raman@ril.com::72eeac97-3e59-47a5-995c-11a8bc9246b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78" dT="2023-02-15T10:06:55.95" personId="{162E15E3-F9B2-4BE0-99C2-187A0F6233D5}" id="{397C6B87-3DD0-401A-B35F-DF9581AB8C1C}">
    <text xml:space="preserve">CHECK Alkali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P78" dT="2023-02-15T10:06:55.95" personId="{162E15E3-F9B2-4BE0-99C2-187A0F6233D5}" id="{E46F64A3-78C7-497F-8A6B-BA74E9A70AAD}">
    <text xml:space="preserve">CHECK Alkali
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38/nature02909" TargetMode="External"/><Relationship Id="rId7" Type="http://schemas.microsoft.com/office/2017/10/relationships/threadedComment" Target="../threadedComments/threadedComment1.xml"/><Relationship Id="rId2" Type="http://schemas.openxmlformats.org/officeDocument/2006/relationships/hyperlink" Target="https://doi.org/10.1038/nature02909" TargetMode="External"/><Relationship Id="rId1" Type="http://schemas.openxmlformats.org/officeDocument/2006/relationships/hyperlink" Target="https://doi.org/10.1039/C8CC02227E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03EB0-A9BC-4DBC-9D22-C50BF6DEA9AE}">
  <dimension ref="A1:V1545"/>
  <sheetViews>
    <sheetView topLeftCell="O1" workbookViewId="0">
      <selection activeCell="V1" sqref="V1:V1048576"/>
    </sheetView>
  </sheetViews>
  <sheetFormatPr defaultRowHeight="15" x14ac:dyDescent="0.25"/>
  <sheetData>
    <row r="1" spans="1:22" x14ac:dyDescent="0.25">
      <c r="A1" t="s">
        <v>1297</v>
      </c>
      <c r="B1" t="s">
        <v>1298</v>
      </c>
      <c r="C1" t="s">
        <v>1299</v>
      </c>
      <c r="D1" t="s">
        <v>1300</v>
      </c>
      <c r="E1" t="s">
        <v>1301</v>
      </c>
      <c r="F1" t="s">
        <v>1302</v>
      </c>
      <c r="G1" t="s">
        <v>1303</v>
      </c>
      <c r="H1" t="s">
        <v>1304</v>
      </c>
      <c r="I1" t="s">
        <v>1305</v>
      </c>
      <c r="J1" t="s">
        <v>1306</v>
      </c>
      <c r="K1" t="s">
        <v>1307</v>
      </c>
      <c r="L1" t="s">
        <v>1308</v>
      </c>
      <c r="M1" t="s">
        <v>1309</v>
      </c>
      <c r="N1" t="s">
        <v>1310</v>
      </c>
      <c r="O1" t="s">
        <v>1311</v>
      </c>
      <c r="P1" t="s">
        <v>1312</v>
      </c>
      <c r="Q1" t="s">
        <v>1323</v>
      </c>
      <c r="R1" t="s">
        <v>1324</v>
      </c>
      <c r="S1" t="s">
        <v>1325</v>
      </c>
      <c r="T1" t="s">
        <v>1326</v>
      </c>
      <c r="U1" t="s">
        <v>1327</v>
      </c>
      <c r="V1" t="s">
        <v>1322</v>
      </c>
    </row>
    <row r="2" spans="1:22" x14ac:dyDescent="0.25">
      <c r="A2">
        <v>0.5</v>
      </c>
      <c r="B2">
        <v>0</v>
      </c>
      <c r="C2">
        <v>0</v>
      </c>
      <c r="D2">
        <v>0</v>
      </c>
      <c r="E2">
        <v>0</v>
      </c>
      <c r="F2">
        <v>2.15</v>
      </c>
      <c r="G2">
        <v>0</v>
      </c>
      <c r="H2">
        <v>0.5</v>
      </c>
      <c r="I2">
        <v>0</v>
      </c>
      <c r="J2">
        <v>0</v>
      </c>
      <c r="K2">
        <v>0</v>
      </c>
      <c r="L2">
        <v>154</v>
      </c>
      <c r="M2">
        <v>0</v>
      </c>
      <c r="N2">
        <v>0</v>
      </c>
      <c r="O2">
        <v>0</v>
      </c>
      <c r="P2">
        <v>5.3</v>
      </c>
      <c r="Q2">
        <v>0</v>
      </c>
      <c r="R2">
        <v>0</v>
      </c>
      <c r="S2">
        <v>523</v>
      </c>
      <c r="T2">
        <v>72</v>
      </c>
      <c r="U2">
        <v>0</v>
      </c>
      <c r="V2">
        <v>0</v>
      </c>
    </row>
    <row r="3" spans="1:22" x14ac:dyDescent="0.25">
      <c r="A3">
        <v>0.5</v>
      </c>
      <c r="B3">
        <v>0</v>
      </c>
      <c r="C3">
        <v>0</v>
      </c>
      <c r="D3">
        <v>0</v>
      </c>
      <c r="E3">
        <v>0</v>
      </c>
      <c r="F3">
        <v>0.75</v>
      </c>
      <c r="G3">
        <v>0</v>
      </c>
      <c r="H3">
        <v>0</v>
      </c>
      <c r="I3">
        <v>0</v>
      </c>
      <c r="J3">
        <v>0</v>
      </c>
      <c r="K3">
        <v>0</v>
      </c>
      <c r="L3">
        <v>77</v>
      </c>
      <c r="M3">
        <v>0</v>
      </c>
      <c r="N3">
        <v>0</v>
      </c>
      <c r="O3">
        <v>0</v>
      </c>
      <c r="P3">
        <v>1.5</v>
      </c>
      <c r="Q3">
        <v>0</v>
      </c>
      <c r="R3">
        <v>0</v>
      </c>
      <c r="S3">
        <v>423</v>
      </c>
      <c r="T3">
        <v>168</v>
      </c>
      <c r="U3">
        <v>0</v>
      </c>
      <c r="V3">
        <v>0</v>
      </c>
    </row>
    <row r="4" spans="1:22" x14ac:dyDescent="0.25">
      <c r="A4">
        <v>0.5</v>
      </c>
      <c r="B4">
        <v>0</v>
      </c>
      <c r="C4">
        <v>0</v>
      </c>
      <c r="D4">
        <v>0</v>
      </c>
      <c r="E4">
        <v>0</v>
      </c>
      <c r="F4">
        <v>0.75</v>
      </c>
      <c r="G4">
        <v>0</v>
      </c>
      <c r="H4">
        <v>0</v>
      </c>
      <c r="I4">
        <v>0</v>
      </c>
      <c r="J4">
        <v>0</v>
      </c>
      <c r="K4">
        <v>0</v>
      </c>
      <c r="L4">
        <v>77</v>
      </c>
      <c r="M4">
        <v>0</v>
      </c>
      <c r="N4">
        <v>0</v>
      </c>
      <c r="O4">
        <v>0</v>
      </c>
      <c r="P4">
        <v>1.5</v>
      </c>
      <c r="Q4">
        <v>0</v>
      </c>
      <c r="R4">
        <v>0</v>
      </c>
      <c r="S4">
        <v>373</v>
      </c>
      <c r="T4">
        <v>168</v>
      </c>
      <c r="U4">
        <v>0</v>
      </c>
      <c r="V4">
        <v>0</v>
      </c>
    </row>
    <row r="5" spans="1:22" x14ac:dyDescent="0.25">
      <c r="A5">
        <v>0.5</v>
      </c>
      <c r="B5">
        <v>0</v>
      </c>
      <c r="C5">
        <v>0</v>
      </c>
      <c r="D5">
        <v>0</v>
      </c>
      <c r="E5">
        <v>0</v>
      </c>
      <c r="F5">
        <v>0.75</v>
      </c>
      <c r="G5">
        <v>0</v>
      </c>
      <c r="H5">
        <v>0</v>
      </c>
      <c r="I5">
        <v>0</v>
      </c>
      <c r="J5">
        <v>0</v>
      </c>
      <c r="K5">
        <v>0</v>
      </c>
      <c r="L5">
        <v>77</v>
      </c>
      <c r="M5">
        <v>0</v>
      </c>
      <c r="N5">
        <v>0</v>
      </c>
      <c r="O5">
        <v>0</v>
      </c>
      <c r="P5">
        <v>1.5</v>
      </c>
      <c r="Q5">
        <v>0</v>
      </c>
      <c r="R5">
        <v>0</v>
      </c>
      <c r="S5">
        <v>393</v>
      </c>
      <c r="T5">
        <v>168</v>
      </c>
      <c r="U5">
        <v>0</v>
      </c>
      <c r="V5">
        <v>0</v>
      </c>
    </row>
    <row r="6" spans="1:22" x14ac:dyDescent="0.25">
      <c r="A6">
        <v>0.5</v>
      </c>
      <c r="B6">
        <v>0</v>
      </c>
      <c r="C6">
        <v>0</v>
      </c>
      <c r="D6">
        <v>0</v>
      </c>
      <c r="E6">
        <v>0</v>
      </c>
      <c r="F6">
        <v>0.75</v>
      </c>
      <c r="G6">
        <v>0</v>
      </c>
      <c r="H6">
        <v>0</v>
      </c>
      <c r="I6">
        <v>0</v>
      </c>
      <c r="J6">
        <v>0</v>
      </c>
      <c r="K6">
        <v>0</v>
      </c>
      <c r="L6">
        <v>77</v>
      </c>
      <c r="M6">
        <v>0</v>
      </c>
      <c r="N6">
        <v>0</v>
      </c>
      <c r="O6">
        <v>0</v>
      </c>
      <c r="P6">
        <v>1.5</v>
      </c>
      <c r="Q6">
        <v>0</v>
      </c>
      <c r="R6">
        <v>0</v>
      </c>
      <c r="S6">
        <v>453</v>
      </c>
      <c r="T6">
        <v>168</v>
      </c>
      <c r="U6">
        <v>0</v>
      </c>
      <c r="V6">
        <v>0</v>
      </c>
    </row>
    <row r="7" spans="1:22" x14ac:dyDescent="0.25">
      <c r="A7">
        <v>0.5</v>
      </c>
      <c r="B7">
        <v>0</v>
      </c>
      <c r="C7">
        <v>0</v>
      </c>
      <c r="D7">
        <v>0</v>
      </c>
      <c r="E7">
        <v>0</v>
      </c>
      <c r="F7">
        <v>0.5</v>
      </c>
      <c r="G7">
        <v>0</v>
      </c>
      <c r="H7">
        <v>0</v>
      </c>
      <c r="I7">
        <v>0</v>
      </c>
      <c r="J7">
        <v>0</v>
      </c>
      <c r="K7">
        <v>0</v>
      </c>
      <c r="L7">
        <v>77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423</v>
      </c>
      <c r="T7">
        <v>168</v>
      </c>
      <c r="U7">
        <v>0</v>
      </c>
      <c r="V7">
        <v>0</v>
      </c>
    </row>
    <row r="8" spans="1:22" x14ac:dyDescent="0.25">
      <c r="A8">
        <v>0.5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77</v>
      </c>
      <c r="M8">
        <v>0</v>
      </c>
      <c r="N8">
        <v>0</v>
      </c>
      <c r="O8">
        <v>0</v>
      </c>
      <c r="P8">
        <v>2</v>
      </c>
      <c r="Q8">
        <v>0</v>
      </c>
      <c r="R8">
        <v>0</v>
      </c>
      <c r="S8">
        <v>423</v>
      </c>
      <c r="T8">
        <v>168</v>
      </c>
      <c r="U8">
        <v>0</v>
      </c>
      <c r="V8">
        <v>0</v>
      </c>
    </row>
    <row r="9" spans="1:22" x14ac:dyDescent="0.25">
      <c r="A9">
        <v>0.25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3</v>
      </c>
      <c r="K9">
        <v>0</v>
      </c>
      <c r="L9">
        <v>41</v>
      </c>
      <c r="M9">
        <v>0</v>
      </c>
      <c r="N9">
        <v>0</v>
      </c>
      <c r="O9">
        <v>0</v>
      </c>
      <c r="P9">
        <v>6</v>
      </c>
      <c r="Q9">
        <v>0</v>
      </c>
      <c r="R9">
        <v>0</v>
      </c>
      <c r="S9">
        <v>453</v>
      </c>
      <c r="T9">
        <v>1.3333333333333333</v>
      </c>
      <c r="U9">
        <v>0</v>
      </c>
      <c r="V9">
        <v>0</v>
      </c>
    </row>
    <row r="10" spans="1:22" x14ac:dyDescent="0.25">
      <c r="A10">
        <v>0.25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4</v>
      </c>
      <c r="K10">
        <v>0</v>
      </c>
      <c r="L10">
        <v>41</v>
      </c>
      <c r="M10">
        <v>0</v>
      </c>
      <c r="N10">
        <v>0</v>
      </c>
      <c r="O10">
        <v>0</v>
      </c>
      <c r="P10">
        <v>8</v>
      </c>
      <c r="Q10">
        <v>0</v>
      </c>
      <c r="R10">
        <v>0</v>
      </c>
      <c r="S10">
        <v>453</v>
      </c>
      <c r="T10">
        <v>1.3333333333333333</v>
      </c>
      <c r="U10">
        <v>0</v>
      </c>
      <c r="V10">
        <v>0</v>
      </c>
    </row>
    <row r="11" spans="1:22" x14ac:dyDescent="0.25">
      <c r="A11">
        <v>3.3000000000000002E-2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0.30697344371573021</v>
      </c>
      <c r="I11">
        <v>0</v>
      </c>
      <c r="J11">
        <v>0</v>
      </c>
      <c r="K11">
        <v>0</v>
      </c>
      <c r="L11">
        <v>29.966455219868898</v>
      </c>
      <c r="M11">
        <v>0</v>
      </c>
      <c r="N11">
        <v>0.14617783034082357</v>
      </c>
      <c r="O11">
        <v>0</v>
      </c>
      <c r="P11">
        <v>0.7016535856359547</v>
      </c>
      <c r="Q11">
        <v>174</v>
      </c>
      <c r="R11">
        <v>0</v>
      </c>
      <c r="S11">
        <v>408</v>
      </c>
      <c r="T11">
        <v>96</v>
      </c>
      <c r="U11">
        <v>0</v>
      </c>
      <c r="V11">
        <v>0</v>
      </c>
    </row>
    <row r="12" spans="1:22" x14ac:dyDescent="0.25">
      <c r="A12">
        <v>3.3000000000000002E-2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0.30697344371572943</v>
      </c>
      <c r="I12">
        <v>0</v>
      </c>
      <c r="J12">
        <v>0</v>
      </c>
      <c r="K12">
        <v>0</v>
      </c>
      <c r="L12">
        <v>29.966455219868827</v>
      </c>
      <c r="M12">
        <v>0</v>
      </c>
      <c r="N12">
        <v>0.14617783034082357</v>
      </c>
      <c r="O12">
        <v>0</v>
      </c>
      <c r="P12">
        <v>0.70165358563595304</v>
      </c>
      <c r="Q12">
        <v>177</v>
      </c>
      <c r="R12">
        <v>0</v>
      </c>
      <c r="S12">
        <v>408</v>
      </c>
      <c r="T12">
        <v>96</v>
      </c>
      <c r="U12">
        <v>0</v>
      </c>
      <c r="V12">
        <v>0</v>
      </c>
    </row>
    <row r="13" spans="1:22" x14ac:dyDescent="0.25">
      <c r="A13">
        <v>3.3000000000000002E-2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0.30697344371572943</v>
      </c>
      <c r="I13">
        <v>0</v>
      </c>
      <c r="J13">
        <v>0</v>
      </c>
      <c r="K13">
        <v>0</v>
      </c>
      <c r="L13">
        <v>29.966455219868827</v>
      </c>
      <c r="M13">
        <v>0</v>
      </c>
      <c r="N13">
        <v>0.14617783034082357</v>
      </c>
      <c r="O13">
        <v>0</v>
      </c>
      <c r="P13">
        <v>0.70165358563595304</v>
      </c>
      <c r="Q13">
        <v>192</v>
      </c>
      <c r="R13">
        <v>0</v>
      </c>
      <c r="S13">
        <v>408</v>
      </c>
      <c r="T13">
        <v>96</v>
      </c>
      <c r="U13">
        <v>0</v>
      </c>
      <c r="V13">
        <v>0</v>
      </c>
    </row>
    <row r="14" spans="1:22" x14ac:dyDescent="0.25">
      <c r="A14">
        <v>0</v>
      </c>
      <c r="B14">
        <v>0.04</v>
      </c>
      <c r="C14">
        <v>0</v>
      </c>
      <c r="D14">
        <v>0</v>
      </c>
      <c r="E14">
        <v>0</v>
      </c>
      <c r="F14">
        <v>0</v>
      </c>
      <c r="G14">
        <v>0</v>
      </c>
      <c r="H14">
        <v>0.05</v>
      </c>
      <c r="I14">
        <v>0</v>
      </c>
      <c r="J14">
        <v>0</v>
      </c>
      <c r="K14">
        <v>0</v>
      </c>
      <c r="L14">
        <v>50</v>
      </c>
      <c r="M14">
        <v>0</v>
      </c>
      <c r="N14">
        <v>0.2</v>
      </c>
      <c r="O14">
        <v>0</v>
      </c>
      <c r="P14">
        <v>0.1</v>
      </c>
      <c r="Q14">
        <v>233</v>
      </c>
      <c r="R14">
        <v>0</v>
      </c>
      <c r="S14">
        <v>448</v>
      </c>
      <c r="T14">
        <v>240</v>
      </c>
      <c r="U14">
        <v>0</v>
      </c>
      <c r="V14">
        <v>0</v>
      </c>
    </row>
    <row r="15" spans="1:22" x14ac:dyDescent="0.25">
      <c r="A15">
        <v>0</v>
      </c>
      <c r="B15">
        <v>0.02</v>
      </c>
      <c r="C15">
        <v>0</v>
      </c>
      <c r="D15">
        <v>0</v>
      </c>
      <c r="E15">
        <v>0</v>
      </c>
      <c r="F15">
        <v>0</v>
      </c>
      <c r="G15">
        <v>0</v>
      </c>
      <c r="H15">
        <v>0.05</v>
      </c>
      <c r="I15">
        <v>0</v>
      </c>
      <c r="J15">
        <v>0</v>
      </c>
      <c r="K15">
        <v>0</v>
      </c>
      <c r="L15">
        <v>50</v>
      </c>
      <c r="M15">
        <v>0</v>
      </c>
      <c r="N15">
        <v>0.2</v>
      </c>
      <c r="O15">
        <v>0</v>
      </c>
      <c r="P15">
        <v>0.1</v>
      </c>
      <c r="Q15">
        <v>233</v>
      </c>
      <c r="R15">
        <v>0</v>
      </c>
      <c r="S15">
        <v>448</v>
      </c>
      <c r="T15">
        <v>240</v>
      </c>
      <c r="U15">
        <v>0</v>
      </c>
      <c r="V15">
        <v>0</v>
      </c>
    </row>
    <row r="16" spans="1:22" x14ac:dyDescent="0.25">
      <c r="A16">
        <v>0</v>
      </c>
      <c r="B16">
        <v>0.02</v>
      </c>
      <c r="C16">
        <v>0</v>
      </c>
      <c r="D16">
        <v>0</v>
      </c>
      <c r="E16">
        <v>0</v>
      </c>
      <c r="F16">
        <v>0</v>
      </c>
      <c r="G16">
        <v>0</v>
      </c>
      <c r="H16">
        <v>0.05</v>
      </c>
      <c r="I16">
        <v>0</v>
      </c>
      <c r="J16">
        <v>0</v>
      </c>
      <c r="K16">
        <v>0</v>
      </c>
      <c r="L16">
        <v>50</v>
      </c>
      <c r="M16">
        <v>0</v>
      </c>
      <c r="N16">
        <v>0.2</v>
      </c>
      <c r="O16">
        <v>0</v>
      </c>
      <c r="P16">
        <v>0.30000000000000004</v>
      </c>
      <c r="Q16">
        <v>233</v>
      </c>
      <c r="R16">
        <v>0</v>
      </c>
      <c r="S16">
        <v>448</v>
      </c>
      <c r="T16">
        <v>240</v>
      </c>
      <c r="U16">
        <v>0</v>
      </c>
      <c r="V16">
        <v>0</v>
      </c>
    </row>
    <row r="17" spans="1:22" x14ac:dyDescent="0.25">
      <c r="A17">
        <v>0</v>
      </c>
      <c r="B17">
        <v>0.08</v>
      </c>
      <c r="C17">
        <v>0</v>
      </c>
      <c r="D17">
        <v>0</v>
      </c>
      <c r="E17">
        <v>0</v>
      </c>
      <c r="F17">
        <v>0</v>
      </c>
      <c r="G17">
        <v>0</v>
      </c>
      <c r="H17">
        <v>0.05</v>
      </c>
      <c r="I17">
        <v>0</v>
      </c>
      <c r="J17">
        <v>0</v>
      </c>
      <c r="K17">
        <v>0</v>
      </c>
      <c r="L17">
        <v>50</v>
      </c>
      <c r="M17">
        <v>0</v>
      </c>
      <c r="N17">
        <v>0.2</v>
      </c>
      <c r="O17">
        <v>0</v>
      </c>
      <c r="P17">
        <v>0.1</v>
      </c>
      <c r="Q17">
        <v>233</v>
      </c>
      <c r="R17">
        <v>0</v>
      </c>
      <c r="S17">
        <v>448</v>
      </c>
      <c r="T17">
        <v>240</v>
      </c>
      <c r="U17">
        <v>0</v>
      </c>
      <c r="V17">
        <v>0</v>
      </c>
    </row>
    <row r="18" spans="1:22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0.08</v>
      </c>
      <c r="H18">
        <v>0</v>
      </c>
      <c r="I18">
        <v>0</v>
      </c>
      <c r="J18">
        <v>0</v>
      </c>
      <c r="K18">
        <v>0</v>
      </c>
      <c r="L18">
        <v>146</v>
      </c>
      <c r="M18">
        <v>0</v>
      </c>
      <c r="N18">
        <v>0.14000000000000001</v>
      </c>
      <c r="O18">
        <v>0</v>
      </c>
      <c r="P18">
        <v>0.30000000000000004</v>
      </c>
      <c r="Q18">
        <v>197</v>
      </c>
      <c r="R18">
        <v>0</v>
      </c>
      <c r="S18">
        <v>423</v>
      </c>
      <c r="T18">
        <v>432</v>
      </c>
      <c r="U18">
        <v>0</v>
      </c>
      <c r="V18">
        <v>0</v>
      </c>
    </row>
    <row r="19" spans="1:22" x14ac:dyDescent="0.25">
      <c r="A19">
        <v>1.6666666666666666E-2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0.2</v>
      </c>
      <c r="I19">
        <v>0</v>
      </c>
      <c r="J19">
        <v>0</v>
      </c>
      <c r="K19">
        <v>0</v>
      </c>
      <c r="L19">
        <v>50</v>
      </c>
      <c r="M19">
        <v>0</v>
      </c>
      <c r="N19">
        <v>0.15</v>
      </c>
      <c r="O19">
        <v>0.08</v>
      </c>
      <c r="P19">
        <v>0.71</v>
      </c>
      <c r="Q19">
        <v>174</v>
      </c>
      <c r="R19">
        <v>258</v>
      </c>
      <c r="S19">
        <v>408</v>
      </c>
      <c r="T19">
        <v>72</v>
      </c>
      <c r="U19">
        <v>0</v>
      </c>
      <c r="V19">
        <v>0</v>
      </c>
    </row>
    <row r="20" spans="1:22" x14ac:dyDescent="0.25">
      <c r="A20">
        <v>1.6666666666666666E-2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0.22500000000000001</v>
      </c>
      <c r="I20">
        <v>0</v>
      </c>
      <c r="J20">
        <v>0</v>
      </c>
      <c r="K20">
        <v>0</v>
      </c>
      <c r="L20">
        <v>50</v>
      </c>
      <c r="M20">
        <v>0</v>
      </c>
      <c r="N20">
        <v>0.15</v>
      </c>
      <c r="O20">
        <v>0.03</v>
      </c>
      <c r="P20">
        <v>0.66</v>
      </c>
      <c r="Q20">
        <v>174</v>
      </c>
      <c r="R20">
        <v>258</v>
      </c>
      <c r="S20">
        <v>408</v>
      </c>
      <c r="T20">
        <v>72</v>
      </c>
      <c r="U20">
        <v>0</v>
      </c>
      <c r="V20">
        <v>0</v>
      </c>
    </row>
    <row r="21" spans="1:22" x14ac:dyDescent="0.25">
      <c r="A21">
        <v>1.6666666666666666E-2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0.22500000000000001</v>
      </c>
      <c r="I21">
        <v>0</v>
      </c>
      <c r="J21">
        <v>0</v>
      </c>
      <c r="K21">
        <v>0</v>
      </c>
      <c r="L21">
        <v>50</v>
      </c>
      <c r="M21">
        <v>0</v>
      </c>
      <c r="N21">
        <v>0.15</v>
      </c>
      <c r="O21">
        <v>0.02</v>
      </c>
      <c r="P21">
        <v>0.64</v>
      </c>
      <c r="Q21">
        <v>174</v>
      </c>
      <c r="R21">
        <v>258</v>
      </c>
      <c r="S21">
        <v>408</v>
      </c>
      <c r="T21">
        <v>72</v>
      </c>
      <c r="U21">
        <v>0</v>
      </c>
      <c r="V21">
        <v>0</v>
      </c>
    </row>
    <row r="22" spans="1:22" x14ac:dyDescent="0.25">
      <c r="A22">
        <v>1.6666666666666666E-2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0.22500000000000001</v>
      </c>
      <c r="I22">
        <v>0</v>
      </c>
      <c r="J22">
        <v>0</v>
      </c>
      <c r="K22">
        <v>0</v>
      </c>
      <c r="L22">
        <v>50</v>
      </c>
      <c r="M22">
        <v>0</v>
      </c>
      <c r="N22">
        <v>0.2</v>
      </c>
      <c r="O22">
        <v>0.02</v>
      </c>
      <c r="P22">
        <v>0.69</v>
      </c>
      <c r="Q22">
        <v>174</v>
      </c>
      <c r="R22">
        <v>258</v>
      </c>
      <c r="S22">
        <v>408</v>
      </c>
      <c r="T22">
        <v>72</v>
      </c>
      <c r="U22">
        <v>0</v>
      </c>
      <c r="V22">
        <v>0</v>
      </c>
    </row>
    <row r="23" spans="1:22" x14ac:dyDescent="0.25">
      <c r="A23">
        <v>1.6666666666666666E-2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0.25</v>
      </c>
      <c r="I23">
        <v>0</v>
      </c>
      <c r="J23">
        <v>0</v>
      </c>
      <c r="K23">
        <v>0</v>
      </c>
      <c r="L23">
        <v>50</v>
      </c>
      <c r="M23">
        <v>0</v>
      </c>
      <c r="N23">
        <v>0.1</v>
      </c>
      <c r="O23">
        <v>0.01</v>
      </c>
      <c r="P23">
        <v>0.62</v>
      </c>
      <c r="Q23">
        <v>174</v>
      </c>
      <c r="R23">
        <v>258</v>
      </c>
      <c r="S23">
        <v>408</v>
      </c>
      <c r="T23">
        <v>72</v>
      </c>
      <c r="U23">
        <v>0</v>
      </c>
      <c r="V23">
        <v>0</v>
      </c>
    </row>
    <row r="24" spans="1:22" x14ac:dyDescent="0.25">
      <c r="A24">
        <v>1.6666666666666666E-2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0.25</v>
      </c>
      <c r="I24">
        <v>0</v>
      </c>
      <c r="J24">
        <v>0</v>
      </c>
      <c r="K24">
        <v>0</v>
      </c>
      <c r="L24">
        <v>50</v>
      </c>
      <c r="M24">
        <v>0</v>
      </c>
      <c r="N24">
        <v>0.15</v>
      </c>
      <c r="O24">
        <v>0.02</v>
      </c>
      <c r="P24">
        <v>0.69</v>
      </c>
      <c r="Q24">
        <v>174</v>
      </c>
      <c r="R24">
        <v>258</v>
      </c>
      <c r="S24">
        <v>408</v>
      </c>
      <c r="T24">
        <v>72</v>
      </c>
      <c r="U24">
        <v>0</v>
      </c>
      <c r="V24">
        <v>0</v>
      </c>
    </row>
    <row r="25" spans="1:22" x14ac:dyDescent="0.25">
      <c r="A25">
        <v>1.6666666666666666E-2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0.2</v>
      </c>
      <c r="I25">
        <v>0</v>
      </c>
      <c r="J25">
        <v>0</v>
      </c>
      <c r="K25">
        <v>0</v>
      </c>
      <c r="L25">
        <v>50</v>
      </c>
      <c r="M25">
        <v>0</v>
      </c>
      <c r="N25">
        <v>0.2</v>
      </c>
      <c r="O25">
        <v>0.05</v>
      </c>
      <c r="P25">
        <v>0.7</v>
      </c>
      <c r="Q25">
        <v>182</v>
      </c>
      <c r="R25">
        <v>258</v>
      </c>
      <c r="S25">
        <v>408</v>
      </c>
      <c r="T25">
        <v>72</v>
      </c>
      <c r="U25">
        <v>0</v>
      </c>
      <c r="V25">
        <v>0</v>
      </c>
    </row>
    <row r="26" spans="1:22" x14ac:dyDescent="0.25">
      <c r="A26">
        <v>0</v>
      </c>
      <c r="B26">
        <v>0</v>
      </c>
      <c r="C26">
        <v>0</v>
      </c>
      <c r="D26">
        <v>0.1</v>
      </c>
      <c r="E26">
        <v>0</v>
      </c>
      <c r="F26">
        <v>0</v>
      </c>
      <c r="G26">
        <v>0</v>
      </c>
      <c r="H26">
        <v>0.28999999999999998</v>
      </c>
      <c r="I26">
        <v>0</v>
      </c>
      <c r="J26">
        <v>0.04</v>
      </c>
      <c r="K26">
        <v>0</v>
      </c>
      <c r="L26">
        <v>10.9</v>
      </c>
      <c r="M26">
        <v>0</v>
      </c>
      <c r="N26">
        <v>0</v>
      </c>
      <c r="O26">
        <v>0</v>
      </c>
      <c r="P26">
        <v>0.66</v>
      </c>
      <c r="Q26">
        <v>0</v>
      </c>
      <c r="R26">
        <v>0</v>
      </c>
      <c r="S26">
        <v>358</v>
      </c>
      <c r="T26">
        <v>648</v>
      </c>
      <c r="U26">
        <v>0</v>
      </c>
      <c r="V26">
        <v>0</v>
      </c>
    </row>
    <row r="27" spans="1:22" x14ac:dyDescent="0.25">
      <c r="A27">
        <v>0</v>
      </c>
      <c r="B27">
        <v>0</v>
      </c>
      <c r="C27">
        <v>0</v>
      </c>
      <c r="D27">
        <v>0.1</v>
      </c>
      <c r="E27">
        <v>0</v>
      </c>
      <c r="F27">
        <v>0</v>
      </c>
      <c r="G27">
        <v>0</v>
      </c>
      <c r="H27">
        <v>0.28999999999999998</v>
      </c>
      <c r="I27">
        <v>0</v>
      </c>
      <c r="J27">
        <v>0.05</v>
      </c>
      <c r="K27">
        <v>0</v>
      </c>
      <c r="L27">
        <v>10.9</v>
      </c>
      <c r="M27">
        <v>0</v>
      </c>
      <c r="N27">
        <v>0</v>
      </c>
      <c r="O27">
        <v>0</v>
      </c>
      <c r="P27">
        <v>0.67999999999999994</v>
      </c>
      <c r="Q27">
        <v>0</v>
      </c>
      <c r="R27">
        <v>0</v>
      </c>
      <c r="S27">
        <v>358</v>
      </c>
      <c r="T27">
        <v>648</v>
      </c>
      <c r="U27">
        <v>0</v>
      </c>
      <c r="V27">
        <v>0</v>
      </c>
    </row>
    <row r="28" spans="1:22" x14ac:dyDescent="0.25">
      <c r="A28">
        <v>0.05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1.1399999999999999</v>
      </c>
      <c r="I28">
        <v>0</v>
      </c>
      <c r="J28">
        <v>0</v>
      </c>
      <c r="K28">
        <v>0</v>
      </c>
      <c r="L28">
        <v>59</v>
      </c>
      <c r="M28">
        <v>0</v>
      </c>
      <c r="N28">
        <v>0.53</v>
      </c>
      <c r="O28">
        <v>0</v>
      </c>
      <c r="P28">
        <v>2.2799999999999998</v>
      </c>
      <c r="Q28">
        <v>137</v>
      </c>
      <c r="R28">
        <v>0</v>
      </c>
      <c r="S28">
        <v>433</v>
      </c>
      <c r="T28">
        <v>96</v>
      </c>
      <c r="U28">
        <v>0</v>
      </c>
      <c r="V28">
        <v>0</v>
      </c>
    </row>
    <row r="29" spans="1:22" x14ac:dyDescent="0.25">
      <c r="A29">
        <v>3.3000000000000002E-2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0.28000000000000003</v>
      </c>
      <c r="I29">
        <v>0</v>
      </c>
      <c r="J29">
        <v>0</v>
      </c>
      <c r="K29">
        <v>0</v>
      </c>
      <c r="L29">
        <v>31</v>
      </c>
      <c r="M29">
        <v>0</v>
      </c>
      <c r="N29">
        <v>0.14000000000000001</v>
      </c>
      <c r="O29">
        <v>0</v>
      </c>
      <c r="P29">
        <v>0.56000000000000005</v>
      </c>
      <c r="Q29">
        <v>178</v>
      </c>
      <c r="R29">
        <v>0</v>
      </c>
      <c r="S29">
        <v>453</v>
      </c>
      <c r="T29">
        <v>120</v>
      </c>
      <c r="U29">
        <v>0</v>
      </c>
      <c r="V29">
        <v>0</v>
      </c>
    </row>
    <row r="30" spans="1:22" x14ac:dyDescent="0.25">
      <c r="A30">
        <v>0</v>
      </c>
      <c r="B30">
        <v>0</v>
      </c>
      <c r="C30">
        <v>0</v>
      </c>
      <c r="D30">
        <v>0</v>
      </c>
      <c r="E30">
        <v>0.5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7.5</v>
      </c>
      <c r="M30">
        <v>0.75</v>
      </c>
      <c r="N30">
        <v>0.5</v>
      </c>
      <c r="O30">
        <v>0</v>
      </c>
      <c r="P30">
        <v>0.66666666666666663</v>
      </c>
      <c r="Q30">
        <v>272</v>
      </c>
      <c r="R30">
        <v>0</v>
      </c>
      <c r="S30">
        <v>448</v>
      </c>
      <c r="T30">
        <v>336</v>
      </c>
      <c r="U30">
        <v>0</v>
      </c>
      <c r="V30">
        <v>0</v>
      </c>
    </row>
    <row r="31" spans="1:22" x14ac:dyDescent="0.25">
      <c r="A31">
        <v>0.03</v>
      </c>
      <c r="B31">
        <v>0</v>
      </c>
      <c r="C31">
        <v>0</v>
      </c>
      <c r="D31">
        <v>0</v>
      </c>
      <c r="E31">
        <v>0.5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7.5</v>
      </c>
      <c r="M31">
        <v>0.75</v>
      </c>
      <c r="N31">
        <v>0.5</v>
      </c>
      <c r="O31">
        <v>0</v>
      </c>
      <c r="P31">
        <v>0.66666666666666663</v>
      </c>
      <c r="Q31">
        <v>272</v>
      </c>
      <c r="R31">
        <v>0</v>
      </c>
      <c r="S31">
        <v>448</v>
      </c>
      <c r="T31">
        <v>336</v>
      </c>
      <c r="U31">
        <v>0</v>
      </c>
      <c r="V31">
        <v>0</v>
      </c>
    </row>
    <row r="32" spans="1:22" x14ac:dyDescent="0.25">
      <c r="A32">
        <v>0</v>
      </c>
      <c r="B32">
        <v>0.01</v>
      </c>
      <c r="C32">
        <v>0</v>
      </c>
      <c r="D32">
        <v>0</v>
      </c>
      <c r="E32">
        <v>0.5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7.5</v>
      </c>
      <c r="M32">
        <v>0.75</v>
      </c>
      <c r="N32">
        <v>0.5</v>
      </c>
      <c r="O32">
        <v>0</v>
      </c>
      <c r="P32">
        <v>0.66666666666666663</v>
      </c>
      <c r="Q32">
        <v>272</v>
      </c>
      <c r="R32">
        <v>0</v>
      </c>
      <c r="S32">
        <v>448</v>
      </c>
      <c r="T32">
        <v>336</v>
      </c>
      <c r="U32">
        <v>0</v>
      </c>
      <c r="V32">
        <v>0</v>
      </c>
    </row>
    <row r="33" spans="1:22" x14ac:dyDescent="0.25">
      <c r="A33">
        <v>0</v>
      </c>
      <c r="B33">
        <v>0</v>
      </c>
      <c r="C33">
        <v>0</v>
      </c>
      <c r="D33">
        <v>0</v>
      </c>
      <c r="E33">
        <v>0.5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22.5</v>
      </c>
      <c r="M33">
        <v>0.75</v>
      </c>
      <c r="N33">
        <v>0.5</v>
      </c>
      <c r="O33">
        <v>0</v>
      </c>
      <c r="P33">
        <v>0.66666666666666663</v>
      </c>
      <c r="Q33">
        <v>272</v>
      </c>
      <c r="R33">
        <v>0</v>
      </c>
      <c r="S33">
        <v>448</v>
      </c>
      <c r="T33">
        <v>336</v>
      </c>
      <c r="U33">
        <v>0</v>
      </c>
      <c r="V33">
        <v>0</v>
      </c>
    </row>
    <row r="34" spans="1:22" x14ac:dyDescent="0.25">
      <c r="A34">
        <v>0.03</v>
      </c>
      <c r="B34">
        <v>0</v>
      </c>
      <c r="C34">
        <v>0</v>
      </c>
      <c r="D34">
        <v>0</v>
      </c>
      <c r="E34">
        <v>0.5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22.5</v>
      </c>
      <c r="M34">
        <v>0.75</v>
      </c>
      <c r="N34">
        <v>0.5</v>
      </c>
      <c r="O34">
        <v>0</v>
      </c>
      <c r="P34">
        <v>0.66666666666666663</v>
      </c>
      <c r="Q34">
        <v>272</v>
      </c>
      <c r="R34">
        <v>0</v>
      </c>
      <c r="S34">
        <v>448</v>
      </c>
      <c r="T34">
        <v>336</v>
      </c>
      <c r="U34">
        <v>0</v>
      </c>
      <c r="V34">
        <v>0</v>
      </c>
    </row>
    <row r="35" spans="1:22" x14ac:dyDescent="0.25">
      <c r="A35">
        <v>0</v>
      </c>
      <c r="B35">
        <v>0.01</v>
      </c>
      <c r="C35">
        <v>0</v>
      </c>
      <c r="D35">
        <v>0</v>
      </c>
      <c r="E35">
        <v>0.5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22.5</v>
      </c>
      <c r="M35">
        <v>0.75</v>
      </c>
      <c r="N35">
        <v>0.5</v>
      </c>
      <c r="O35">
        <v>0</v>
      </c>
      <c r="P35">
        <v>0.66666666666666663</v>
      </c>
      <c r="Q35">
        <v>272</v>
      </c>
      <c r="R35">
        <v>0</v>
      </c>
      <c r="S35">
        <v>448</v>
      </c>
      <c r="T35">
        <v>336</v>
      </c>
      <c r="U35">
        <v>0</v>
      </c>
      <c r="V35">
        <v>0</v>
      </c>
    </row>
    <row r="36" spans="1:22" x14ac:dyDescent="0.25">
      <c r="A36">
        <v>0</v>
      </c>
      <c r="B36">
        <v>0</v>
      </c>
      <c r="C36">
        <v>0</v>
      </c>
      <c r="D36">
        <v>0</v>
      </c>
      <c r="E36">
        <v>0.2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6</v>
      </c>
      <c r="M36">
        <v>0.6</v>
      </c>
      <c r="N36">
        <v>0.5</v>
      </c>
      <c r="O36">
        <v>0</v>
      </c>
      <c r="P36">
        <v>0.83333333333333337</v>
      </c>
      <c r="Q36">
        <v>272</v>
      </c>
      <c r="R36">
        <v>0</v>
      </c>
      <c r="S36">
        <v>448</v>
      </c>
      <c r="T36">
        <v>336</v>
      </c>
      <c r="U36">
        <v>0</v>
      </c>
      <c r="V36">
        <v>0</v>
      </c>
    </row>
    <row r="37" spans="1:22" x14ac:dyDescent="0.25">
      <c r="A37">
        <v>2.4E-2</v>
      </c>
      <c r="B37">
        <v>0</v>
      </c>
      <c r="C37">
        <v>0</v>
      </c>
      <c r="D37">
        <v>0</v>
      </c>
      <c r="E37">
        <v>0.2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6</v>
      </c>
      <c r="M37">
        <v>0.6</v>
      </c>
      <c r="N37">
        <v>0.5</v>
      </c>
      <c r="O37">
        <v>0</v>
      </c>
      <c r="P37">
        <v>0.83333333333333337</v>
      </c>
      <c r="Q37">
        <v>272</v>
      </c>
      <c r="R37">
        <v>0</v>
      </c>
      <c r="S37">
        <v>448</v>
      </c>
      <c r="T37">
        <v>336</v>
      </c>
      <c r="U37">
        <v>0</v>
      </c>
      <c r="V37">
        <v>0</v>
      </c>
    </row>
    <row r="38" spans="1:22" x14ac:dyDescent="0.25">
      <c r="A38">
        <v>0</v>
      </c>
      <c r="B38">
        <v>0.01</v>
      </c>
      <c r="C38">
        <v>0</v>
      </c>
      <c r="D38">
        <v>0</v>
      </c>
      <c r="E38">
        <v>0.2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6</v>
      </c>
      <c r="M38">
        <v>0.6</v>
      </c>
      <c r="N38">
        <v>0.5</v>
      </c>
      <c r="O38">
        <v>0</v>
      </c>
      <c r="P38">
        <v>0.83333333333333337</v>
      </c>
      <c r="Q38">
        <v>272</v>
      </c>
      <c r="R38">
        <v>0</v>
      </c>
      <c r="S38">
        <v>448</v>
      </c>
      <c r="T38">
        <v>336</v>
      </c>
      <c r="U38">
        <v>0</v>
      </c>
      <c r="V38">
        <v>0</v>
      </c>
    </row>
    <row r="39" spans="1:22" x14ac:dyDescent="0.25">
      <c r="A39">
        <v>0</v>
      </c>
      <c r="B39">
        <v>0</v>
      </c>
      <c r="C39">
        <v>0</v>
      </c>
      <c r="D39">
        <v>0</v>
      </c>
      <c r="E39">
        <v>0.2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18</v>
      </c>
      <c r="M39">
        <v>0.6</v>
      </c>
      <c r="N39">
        <v>0.5</v>
      </c>
      <c r="O39">
        <v>0</v>
      </c>
      <c r="P39">
        <v>0.83333333333333337</v>
      </c>
      <c r="Q39">
        <v>272</v>
      </c>
      <c r="R39">
        <v>0</v>
      </c>
      <c r="S39">
        <v>448</v>
      </c>
      <c r="T39">
        <v>336</v>
      </c>
      <c r="U39">
        <v>0</v>
      </c>
      <c r="V39">
        <v>0</v>
      </c>
    </row>
    <row r="40" spans="1:22" x14ac:dyDescent="0.25">
      <c r="A40">
        <v>2.4E-2</v>
      </c>
      <c r="B40">
        <v>0</v>
      </c>
      <c r="C40">
        <v>0</v>
      </c>
      <c r="D40">
        <v>0</v>
      </c>
      <c r="E40">
        <v>0.2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18</v>
      </c>
      <c r="M40">
        <v>0.6</v>
      </c>
      <c r="N40">
        <v>0.5</v>
      </c>
      <c r="O40">
        <v>0</v>
      </c>
      <c r="P40">
        <v>0.83333333333333337</v>
      </c>
      <c r="Q40">
        <v>272</v>
      </c>
      <c r="R40">
        <v>0</v>
      </c>
      <c r="S40">
        <v>448</v>
      </c>
      <c r="T40">
        <v>336</v>
      </c>
      <c r="U40">
        <v>0</v>
      </c>
      <c r="V40">
        <v>0</v>
      </c>
    </row>
    <row r="41" spans="1:22" x14ac:dyDescent="0.25">
      <c r="A41">
        <v>0</v>
      </c>
      <c r="B41">
        <v>0.01</v>
      </c>
      <c r="C41">
        <v>0</v>
      </c>
      <c r="D41">
        <v>0</v>
      </c>
      <c r="E41">
        <v>0.2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18</v>
      </c>
      <c r="M41">
        <v>0.6</v>
      </c>
      <c r="N41">
        <v>0.5</v>
      </c>
      <c r="O41">
        <v>0</v>
      </c>
      <c r="P41">
        <v>0.83333333333333337</v>
      </c>
      <c r="Q41">
        <v>272</v>
      </c>
      <c r="R41">
        <v>0</v>
      </c>
      <c r="S41">
        <v>448</v>
      </c>
      <c r="T41">
        <v>336</v>
      </c>
      <c r="U41">
        <v>0</v>
      </c>
      <c r="V41">
        <v>0</v>
      </c>
    </row>
    <row r="42" spans="1:22" x14ac:dyDescent="0.25">
      <c r="A42">
        <v>0</v>
      </c>
      <c r="B42">
        <v>0</v>
      </c>
      <c r="C42">
        <v>0</v>
      </c>
      <c r="D42">
        <v>0</v>
      </c>
      <c r="E42">
        <v>6.7000000000000004E-2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5.335</v>
      </c>
      <c r="M42">
        <v>0.53400000000000003</v>
      </c>
      <c r="N42">
        <v>0.5</v>
      </c>
      <c r="O42">
        <v>0</v>
      </c>
      <c r="P42">
        <v>0.93720712277413309</v>
      </c>
      <c r="Q42">
        <v>272</v>
      </c>
      <c r="R42">
        <v>0</v>
      </c>
      <c r="S42">
        <v>448</v>
      </c>
      <c r="T42">
        <v>336</v>
      </c>
      <c r="U42">
        <v>0</v>
      </c>
      <c r="V42">
        <v>0</v>
      </c>
    </row>
    <row r="43" spans="1:22" x14ac:dyDescent="0.25">
      <c r="A43">
        <v>2.1000000000000001E-2</v>
      </c>
      <c r="B43">
        <v>0</v>
      </c>
      <c r="C43">
        <v>0</v>
      </c>
      <c r="D43">
        <v>0</v>
      </c>
      <c r="E43">
        <v>6.7000000000000004E-2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5.335</v>
      </c>
      <c r="M43">
        <v>0.53400000000000003</v>
      </c>
      <c r="N43">
        <v>0.5</v>
      </c>
      <c r="O43">
        <v>0</v>
      </c>
      <c r="P43">
        <v>0.93720712277413309</v>
      </c>
      <c r="Q43">
        <v>272</v>
      </c>
      <c r="R43">
        <v>0</v>
      </c>
      <c r="S43">
        <v>448</v>
      </c>
      <c r="T43">
        <v>336</v>
      </c>
      <c r="U43">
        <v>0</v>
      </c>
      <c r="V43">
        <v>0</v>
      </c>
    </row>
    <row r="44" spans="1:22" x14ac:dyDescent="0.25">
      <c r="A44">
        <v>0</v>
      </c>
      <c r="B44">
        <v>9.8406747891283987E-3</v>
      </c>
      <c r="C44">
        <v>0</v>
      </c>
      <c r="D44">
        <v>0</v>
      </c>
      <c r="E44">
        <v>6.7000000000000004E-2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5.335</v>
      </c>
      <c r="M44">
        <v>0.53400000000000003</v>
      </c>
      <c r="N44">
        <v>0.5</v>
      </c>
      <c r="O44">
        <v>0</v>
      </c>
      <c r="P44">
        <v>0.93720712277413309</v>
      </c>
      <c r="Q44">
        <v>272</v>
      </c>
      <c r="R44">
        <v>0</v>
      </c>
      <c r="S44">
        <v>448</v>
      </c>
      <c r="T44">
        <v>336</v>
      </c>
      <c r="U44">
        <v>0</v>
      </c>
      <c r="V44">
        <v>0</v>
      </c>
    </row>
    <row r="45" spans="1:22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86</v>
      </c>
      <c r="M45">
        <v>0.54</v>
      </c>
      <c r="N45">
        <v>0.53</v>
      </c>
      <c r="O45">
        <v>0</v>
      </c>
      <c r="P45">
        <v>0.53</v>
      </c>
      <c r="Q45">
        <v>112</v>
      </c>
      <c r="R45">
        <v>0</v>
      </c>
      <c r="S45">
        <v>453</v>
      </c>
      <c r="T45">
        <v>240</v>
      </c>
      <c r="U45">
        <v>0</v>
      </c>
      <c r="V45">
        <v>0</v>
      </c>
    </row>
    <row r="46" spans="1:22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16.5</v>
      </c>
      <c r="M46">
        <v>0.51</v>
      </c>
      <c r="N46">
        <v>0.51</v>
      </c>
      <c r="O46">
        <v>0</v>
      </c>
      <c r="P46">
        <v>0.51</v>
      </c>
      <c r="Q46">
        <v>162</v>
      </c>
      <c r="R46">
        <v>0</v>
      </c>
      <c r="S46">
        <v>423</v>
      </c>
      <c r="T46">
        <v>144</v>
      </c>
      <c r="U46">
        <v>60</v>
      </c>
      <c r="V46">
        <v>0</v>
      </c>
    </row>
    <row r="47" spans="1:22" x14ac:dyDescent="0.25">
      <c r="A47">
        <v>0</v>
      </c>
      <c r="B47">
        <v>1.4E-2</v>
      </c>
      <c r="C47">
        <v>0</v>
      </c>
      <c r="D47">
        <v>0</v>
      </c>
      <c r="E47">
        <v>0</v>
      </c>
      <c r="F47">
        <v>0</v>
      </c>
      <c r="G47">
        <v>0</v>
      </c>
      <c r="H47">
        <v>0.05</v>
      </c>
      <c r="I47">
        <v>0</v>
      </c>
      <c r="J47">
        <v>0</v>
      </c>
      <c r="K47">
        <v>0</v>
      </c>
      <c r="L47">
        <v>44</v>
      </c>
      <c r="M47">
        <v>0</v>
      </c>
      <c r="N47">
        <v>0.2</v>
      </c>
      <c r="O47">
        <v>0</v>
      </c>
      <c r="P47">
        <v>0.28000000000000003</v>
      </c>
      <c r="Q47">
        <v>219</v>
      </c>
      <c r="R47">
        <v>0</v>
      </c>
      <c r="S47">
        <v>433</v>
      </c>
      <c r="T47">
        <v>288</v>
      </c>
      <c r="U47">
        <v>43</v>
      </c>
      <c r="V47">
        <v>0</v>
      </c>
    </row>
    <row r="48" spans="1:22" x14ac:dyDescent="0.25">
      <c r="A48">
        <v>0.16666666666666666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0.3</v>
      </c>
      <c r="J48">
        <v>0</v>
      </c>
      <c r="K48">
        <v>0</v>
      </c>
      <c r="L48">
        <v>30</v>
      </c>
      <c r="M48">
        <v>0</v>
      </c>
      <c r="N48">
        <v>0</v>
      </c>
      <c r="O48">
        <v>0</v>
      </c>
      <c r="P48">
        <v>0.6</v>
      </c>
      <c r="Q48">
        <v>0</v>
      </c>
      <c r="R48">
        <v>0</v>
      </c>
      <c r="S48">
        <v>438</v>
      </c>
      <c r="T48">
        <v>180</v>
      </c>
      <c r="U48">
        <v>50</v>
      </c>
      <c r="V48">
        <v>0</v>
      </c>
    </row>
    <row r="49" spans="1:22" x14ac:dyDescent="0.25">
      <c r="A49">
        <v>0.125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0.35</v>
      </c>
      <c r="J49">
        <v>0</v>
      </c>
      <c r="K49">
        <v>0</v>
      </c>
      <c r="L49">
        <v>30</v>
      </c>
      <c r="M49">
        <v>0</v>
      </c>
      <c r="N49">
        <v>0</v>
      </c>
      <c r="O49">
        <v>0</v>
      </c>
      <c r="P49">
        <v>0.7</v>
      </c>
      <c r="Q49">
        <v>0</v>
      </c>
      <c r="R49">
        <v>0</v>
      </c>
      <c r="S49">
        <v>438</v>
      </c>
      <c r="T49">
        <v>180</v>
      </c>
      <c r="U49">
        <v>50</v>
      </c>
      <c r="V49">
        <v>0</v>
      </c>
    </row>
    <row r="50" spans="1:22" x14ac:dyDescent="0.25">
      <c r="A50">
        <v>8.3333333333333329E-2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0.32500000000000001</v>
      </c>
      <c r="J50">
        <v>0</v>
      </c>
      <c r="K50">
        <v>0</v>
      </c>
      <c r="L50">
        <v>30</v>
      </c>
      <c r="M50">
        <v>0</v>
      </c>
      <c r="N50">
        <v>0</v>
      </c>
      <c r="O50">
        <v>0</v>
      </c>
      <c r="P50">
        <v>0.65</v>
      </c>
      <c r="Q50">
        <v>0</v>
      </c>
      <c r="R50">
        <v>0</v>
      </c>
      <c r="S50">
        <v>438</v>
      </c>
      <c r="T50">
        <v>180</v>
      </c>
      <c r="U50">
        <v>50</v>
      </c>
      <c r="V50">
        <v>0</v>
      </c>
    </row>
    <row r="51" spans="1:22" x14ac:dyDescent="0.25">
      <c r="A51">
        <v>0</v>
      </c>
      <c r="B51">
        <v>0</v>
      </c>
      <c r="C51">
        <v>0</v>
      </c>
      <c r="D51">
        <v>0</v>
      </c>
      <c r="E51">
        <v>0.25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1.25</v>
      </c>
      <c r="M51">
        <v>0.3125</v>
      </c>
      <c r="N51">
        <v>0.3125</v>
      </c>
      <c r="O51">
        <v>0</v>
      </c>
      <c r="P51">
        <v>0.3125</v>
      </c>
      <c r="Q51">
        <v>160</v>
      </c>
      <c r="R51">
        <v>0</v>
      </c>
      <c r="S51">
        <v>443</v>
      </c>
      <c r="T51">
        <v>72</v>
      </c>
      <c r="U51">
        <v>0</v>
      </c>
      <c r="V51">
        <v>0</v>
      </c>
    </row>
    <row r="52" spans="1:22" x14ac:dyDescent="0.25">
      <c r="A52">
        <v>3.6764705882352942E-2</v>
      </c>
      <c r="B52">
        <v>0</v>
      </c>
      <c r="C52">
        <v>0</v>
      </c>
      <c r="D52">
        <v>0</v>
      </c>
      <c r="E52">
        <v>0.25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1.25</v>
      </c>
      <c r="M52">
        <v>0.3125</v>
      </c>
      <c r="N52">
        <v>0.3125</v>
      </c>
      <c r="O52">
        <v>0</v>
      </c>
      <c r="P52">
        <v>0.3125</v>
      </c>
      <c r="Q52">
        <v>160</v>
      </c>
      <c r="R52">
        <v>0</v>
      </c>
      <c r="S52">
        <v>443</v>
      </c>
      <c r="T52">
        <v>72</v>
      </c>
      <c r="U52">
        <v>0</v>
      </c>
      <c r="V52">
        <v>0</v>
      </c>
    </row>
    <row r="53" spans="1:22" x14ac:dyDescent="0.25">
      <c r="A53">
        <v>0.11029411764705883</v>
      </c>
      <c r="B53">
        <v>0</v>
      </c>
      <c r="C53">
        <v>0</v>
      </c>
      <c r="D53">
        <v>0</v>
      </c>
      <c r="E53">
        <v>0.25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1.25</v>
      </c>
      <c r="M53">
        <v>0.3125</v>
      </c>
      <c r="N53">
        <v>0.3125</v>
      </c>
      <c r="O53">
        <v>0</v>
      </c>
      <c r="P53">
        <v>0.3125</v>
      </c>
      <c r="Q53">
        <v>160</v>
      </c>
      <c r="R53">
        <v>0</v>
      </c>
      <c r="S53">
        <v>443</v>
      </c>
      <c r="T53">
        <v>72</v>
      </c>
      <c r="U53">
        <v>0</v>
      </c>
      <c r="V53">
        <v>0</v>
      </c>
    </row>
    <row r="54" spans="1:22" x14ac:dyDescent="0.25">
      <c r="A54">
        <v>0.18382352941176472</v>
      </c>
      <c r="B54">
        <v>0</v>
      </c>
      <c r="C54">
        <v>0</v>
      </c>
      <c r="D54">
        <v>0</v>
      </c>
      <c r="E54">
        <v>0.25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1.25</v>
      </c>
      <c r="M54">
        <v>0.3125</v>
      </c>
      <c r="N54">
        <v>0.3125</v>
      </c>
      <c r="O54">
        <v>0</v>
      </c>
      <c r="P54">
        <v>0.3125</v>
      </c>
      <c r="Q54">
        <v>160</v>
      </c>
      <c r="R54">
        <v>0</v>
      </c>
      <c r="S54">
        <v>443</v>
      </c>
      <c r="T54">
        <v>72</v>
      </c>
      <c r="U54">
        <v>0</v>
      </c>
      <c r="V54">
        <v>0</v>
      </c>
    </row>
    <row r="55" spans="1:22" x14ac:dyDescent="0.25">
      <c r="A55">
        <v>0</v>
      </c>
      <c r="B55">
        <v>0</v>
      </c>
      <c r="C55">
        <v>0</v>
      </c>
      <c r="D55">
        <v>0</v>
      </c>
      <c r="E55">
        <v>0.25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3.75</v>
      </c>
      <c r="M55">
        <v>0.3125</v>
      </c>
      <c r="N55">
        <v>0.3125</v>
      </c>
      <c r="O55">
        <v>0</v>
      </c>
      <c r="P55">
        <v>0.3125</v>
      </c>
      <c r="Q55">
        <v>160</v>
      </c>
      <c r="R55">
        <v>0</v>
      </c>
      <c r="S55">
        <v>443</v>
      </c>
      <c r="T55">
        <v>72</v>
      </c>
      <c r="U55">
        <v>0</v>
      </c>
      <c r="V55">
        <v>0</v>
      </c>
    </row>
    <row r="56" spans="1:22" x14ac:dyDescent="0.25">
      <c r="A56">
        <v>3.6764705882352942E-2</v>
      </c>
      <c r="B56">
        <v>0</v>
      </c>
      <c r="C56">
        <v>0</v>
      </c>
      <c r="D56">
        <v>0</v>
      </c>
      <c r="E56">
        <v>0.25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3.75</v>
      </c>
      <c r="M56">
        <v>0.3125</v>
      </c>
      <c r="N56">
        <v>0.3125</v>
      </c>
      <c r="O56">
        <v>0</v>
      </c>
      <c r="P56">
        <v>0.3125</v>
      </c>
      <c r="Q56">
        <v>160</v>
      </c>
      <c r="R56">
        <v>0</v>
      </c>
      <c r="S56">
        <v>443</v>
      </c>
      <c r="T56">
        <v>72</v>
      </c>
      <c r="U56">
        <v>0</v>
      </c>
      <c r="V56">
        <v>0</v>
      </c>
    </row>
    <row r="57" spans="1:22" x14ac:dyDescent="0.25">
      <c r="A57">
        <v>0.11029411764705883</v>
      </c>
      <c r="B57">
        <v>0</v>
      </c>
      <c r="C57">
        <v>0</v>
      </c>
      <c r="D57">
        <v>0</v>
      </c>
      <c r="E57">
        <v>0.25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3.75</v>
      </c>
      <c r="M57">
        <v>0.3125</v>
      </c>
      <c r="N57">
        <v>0.3125</v>
      </c>
      <c r="O57">
        <v>0</v>
      </c>
      <c r="P57">
        <v>0.3125</v>
      </c>
      <c r="Q57">
        <v>160</v>
      </c>
      <c r="R57">
        <v>0</v>
      </c>
      <c r="S57">
        <v>443</v>
      </c>
      <c r="T57">
        <v>72</v>
      </c>
      <c r="U57">
        <v>0</v>
      </c>
      <c r="V57">
        <v>0</v>
      </c>
    </row>
    <row r="58" spans="1:22" x14ac:dyDescent="0.25">
      <c r="A58">
        <v>0.18382352941176472</v>
      </c>
      <c r="B58">
        <v>0</v>
      </c>
      <c r="C58">
        <v>0</v>
      </c>
      <c r="D58">
        <v>0</v>
      </c>
      <c r="E58">
        <v>0.25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3.75</v>
      </c>
      <c r="M58">
        <v>0.3125</v>
      </c>
      <c r="N58">
        <v>0.3125</v>
      </c>
      <c r="O58">
        <v>0</v>
      </c>
      <c r="P58">
        <v>0.3125</v>
      </c>
      <c r="Q58">
        <v>160</v>
      </c>
      <c r="R58">
        <v>0</v>
      </c>
      <c r="S58">
        <v>443</v>
      </c>
      <c r="T58">
        <v>72</v>
      </c>
      <c r="U58">
        <v>0</v>
      </c>
      <c r="V58">
        <v>0</v>
      </c>
    </row>
    <row r="59" spans="1:22" x14ac:dyDescent="0.25">
      <c r="A59">
        <v>0</v>
      </c>
      <c r="B59">
        <v>0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2</v>
      </c>
      <c r="M59">
        <v>0.5</v>
      </c>
      <c r="N59">
        <v>0.5</v>
      </c>
      <c r="O59">
        <v>0</v>
      </c>
      <c r="P59">
        <v>0.5</v>
      </c>
      <c r="Q59">
        <v>160</v>
      </c>
      <c r="R59">
        <v>0</v>
      </c>
      <c r="S59">
        <v>443</v>
      </c>
      <c r="T59">
        <v>72</v>
      </c>
      <c r="U59">
        <v>0</v>
      </c>
      <c r="V59">
        <v>0</v>
      </c>
    </row>
    <row r="60" spans="1:22" x14ac:dyDescent="0.25">
      <c r="A60">
        <v>0.05</v>
      </c>
      <c r="B60">
        <v>0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2</v>
      </c>
      <c r="M60">
        <v>0.5</v>
      </c>
      <c r="N60">
        <v>0.5</v>
      </c>
      <c r="O60">
        <v>0</v>
      </c>
      <c r="P60">
        <v>0.5</v>
      </c>
      <c r="Q60">
        <v>160</v>
      </c>
      <c r="R60">
        <v>0</v>
      </c>
      <c r="S60">
        <v>443</v>
      </c>
      <c r="T60">
        <v>72</v>
      </c>
      <c r="U60">
        <v>0</v>
      </c>
      <c r="V60">
        <v>0</v>
      </c>
    </row>
    <row r="61" spans="1:22" x14ac:dyDescent="0.25">
      <c r="A61">
        <v>0</v>
      </c>
      <c r="B61">
        <v>0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6</v>
      </c>
      <c r="M61">
        <v>0.5</v>
      </c>
      <c r="N61">
        <v>0.5</v>
      </c>
      <c r="O61">
        <v>0</v>
      </c>
      <c r="P61">
        <v>0.5</v>
      </c>
      <c r="Q61">
        <v>160</v>
      </c>
      <c r="R61">
        <v>0</v>
      </c>
      <c r="S61">
        <v>443</v>
      </c>
      <c r="T61">
        <v>72</v>
      </c>
      <c r="U61">
        <v>0</v>
      </c>
      <c r="V61">
        <v>0</v>
      </c>
    </row>
    <row r="62" spans="1:22" x14ac:dyDescent="0.25">
      <c r="A62">
        <v>0.05</v>
      </c>
      <c r="B62">
        <v>0</v>
      </c>
      <c r="C62">
        <v>0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6</v>
      </c>
      <c r="M62">
        <v>0.5</v>
      </c>
      <c r="N62">
        <v>0.5</v>
      </c>
      <c r="O62">
        <v>0</v>
      </c>
      <c r="P62">
        <v>0.5</v>
      </c>
      <c r="Q62">
        <v>160</v>
      </c>
      <c r="R62">
        <v>0</v>
      </c>
      <c r="S62">
        <v>443</v>
      </c>
      <c r="T62">
        <v>72</v>
      </c>
      <c r="U62">
        <v>0</v>
      </c>
      <c r="V62">
        <v>0</v>
      </c>
    </row>
    <row r="63" spans="1:22" x14ac:dyDescent="0.25">
      <c r="A63">
        <v>0</v>
      </c>
      <c r="B63">
        <v>0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14</v>
      </c>
      <c r="M63">
        <v>0.5</v>
      </c>
      <c r="N63">
        <v>0.5</v>
      </c>
      <c r="O63">
        <v>0</v>
      </c>
      <c r="P63">
        <v>0.5</v>
      </c>
      <c r="Q63">
        <v>160</v>
      </c>
      <c r="R63">
        <v>0</v>
      </c>
      <c r="S63">
        <v>443</v>
      </c>
      <c r="T63">
        <v>72</v>
      </c>
      <c r="U63">
        <v>0</v>
      </c>
      <c r="V63">
        <v>0</v>
      </c>
    </row>
    <row r="64" spans="1:22" x14ac:dyDescent="0.25">
      <c r="A64">
        <v>0.05</v>
      </c>
      <c r="B64">
        <v>0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14</v>
      </c>
      <c r="M64">
        <v>0.5</v>
      </c>
      <c r="N64">
        <v>0.5</v>
      </c>
      <c r="O64">
        <v>0</v>
      </c>
      <c r="P64">
        <v>0.5</v>
      </c>
      <c r="Q64">
        <v>160</v>
      </c>
      <c r="R64">
        <v>0</v>
      </c>
      <c r="S64">
        <v>443</v>
      </c>
      <c r="T64">
        <v>72</v>
      </c>
      <c r="U64">
        <v>0</v>
      </c>
      <c r="V64">
        <v>0</v>
      </c>
    </row>
    <row r="65" spans="1:22" x14ac:dyDescent="0.25">
      <c r="A65">
        <v>0</v>
      </c>
      <c r="B65">
        <v>0</v>
      </c>
      <c r="C65">
        <v>0</v>
      </c>
      <c r="D65">
        <v>0</v>
      </c>
      <c r="E65">
        <v>4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15</v>
      </c>
      <c r="M65">
        <v>1.25</v>
      </c>
      <c r="N65">
        <v>1.25</v>
      </c>
      <c r="O65">
        <v>0</v>
      </c>
      <c r="P65">
        <v>1.25</v>
      </c>
      <c r="Q65">
        <v>160</v>
      </c>
      <c r="R65">
        <v>0</v>
      </c>
      <c r="S65">
        <v>443</v>
      </c>
      <c r="T65">
        <v>72</v>
      </c>
      <c r="U65">
        <v>0</v>
      </c>
      <c r="V65">
        <v>0</v>
      </c>
    </row>
    <row r="66" spans="1:22" x14ac:dyDescent="0.25">
      <c r="A66">
        <v>3.6764705882352942E-2</v>
      </c>
      <c r="B66">
        <v>0</v>
      </c>
      <c r="C66">
        <v>0</v>
      </c>
      <c r="D66">
        <v>0</v>
      </c>
      <c r="E66">
        <v>4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15</v>
      </c>
      <c r="M66">
        <v>1.25</v>
      </c>
      <c r="N66">
        <v>1.25</v>
      </c>
      <c r="O66">
        <v>0</v>
      </c>
      <c r="P66">
        <v>1.25</v>
      </c>
      <c r="Q66">
        <v>160</v>
      </c>
      <c r="R66">
        <v>0</v>
      </c>
      <c r="S66">
        <v>443</v>
      </c>
      <c r="T66">
        <v>72</v>
      </c>
      <c r="U66">
        <v>0</v>
      </c>
      <c r="V66">
        <v>0</v>
      </c>
    </row>
    <row r="67" spans="1:22" x14ac:dyDescent="0.25">
      <c r="A67">
        <v>0</v>
      </c>
      <c r="B67">
        <v>0</v>
      </c>
      <c r="C67">
        <v>0</v>
      </c>
      <c r="D67">
        <v>0</v>
      </c>
      <c r="E67">
        <v>4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35</v>
      </c>
      <c r="M67">
        <v>1.25</v>
      </c>
      <c r="N67">
        <v>1.25</v>
      </c>
      <c r="O67">
        <v>0</v>
      </c>
      <c r="P67">
        <v>1.25</v>
      </c>
      <c r="Q67">
        <v>160</v>
      </c>
      <c r="R67">
        <v>0</v>
      </c>
      <c r="S67">
        <v>443</v>
      </c>
      <c r="T67">
        <v>72</v>
      </c>
      <c r="U67">
        <v>0</v>
      </c>
      <c r="V67">
        <v>0</v>
      </c>
    </row>
    <row r="68" spans="1:22" x14ac:dyDescent="0.25">
      <c r="A68">
        <v>3.6764705882352942E-2</v>
      </c>
      <c r="B68">
        <v>0</v>
      </c>
      <c r="C68">
        <v>0</v>
      </c>
      <c r="D68">
        <v>0</v>
      </c>
      <c r="E68">
        <v>4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35</v>
      </c>
      <c r="M68">
        <v>1.25</v>
      </c>
      <c r="N68">
        <v>1.25</v>
      </c>
      <c r="O68">
        <v>0</v>
      </c>
      <c r="P68">
        <v>1.25</v>
      </c>
      <c r="Q68">
        <v>160</v>
      </c>
      <c r="R68">
        <v>0</v>
      </c>
      <c r="S68">
        <v>443</v>
      </c>
      <c r="T68">
        <v>72</v>
      </c>
      <c r="U68">
        <v>0</v>
      </c>
      <c r="V68">
        <v>0</v>
      </c>
    </row>
    <row r="69" spans="1:22" x14ac:dyDescent="0.25">
      <c r="A69">
        <v>0</v>
      </c>
      <c r="B69">
        <v>0</v>
      </c>
      <c r="C69">
        <v>0</v>
      </c>
      <c r="D69">
        <v>0</v>
      </c>
      <c r="E69">
        <v>0.625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45</v>
      </c>
      <c r="M69">
        <v>0.54</v>
      </c>
      <c r="N69">
        <v>34.999999999999936</v>
      </c>
      <c r="O69">
        <v>0</v>
      </c>
      <c r="P69">
        <v>0</v>
      </c>
      <c r="Q69">
        <v>152</v>
      </c>
      <c r="R69">
        <v>0</v>
      </c>
      <c r="S69">
        <v>443</v>
      </c>
      <c r="T69">
        <v>48</v>
      </c>
      <c r="U69">
        <v>0</v>
      </c>
      <c r="V69">
        <v>0</v>
      </c>
    </row>
    <row r="70" spans="1:22" x14ac:dyDescent="0.25">
      <c r="A70">
        <v>0</v>
      </c>
      <c r="B70">
        <v>0</v>
      </c>
      <c r="C70">
        <v>0</v>
      </c>
      <c r="D70">
        <v>0</v>
      </c>
      <c r="E70">
        <v>0.2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8.4030000000000005</v>
      </c>
      <c r="M70">
        <v>0.6</v>
      </c>
      <c r="N70">
        <v>0.3</v>
      </c>
      <c r="O70">
        <v>0</v>
      </c>
      <c r="P70">
        <v>0.6</v>
      </c>
      <c r="Q70">
        <v>244</v>
      </c>
      <c r="R70">
        <v>0</v>
      </c>
      <c r="S70">
        <v>413</v>
      </c>
      <c r="T70">
        <v>168</v>
      </c>
      <c r="U70">
        <v>60</v>
      </c>
      <c r="V70">
        <v>0</v>
      </c>
    </row>
    <row r="71" spans="1:22" x14ac:dyDescent="0.25">
      <c r="A71">
        <v>0</v>
      </c>
      <c r="B71">
        <v>0</v>
      </c>
      <c r="C71">
        <v>0</v>
      </c>
      <c r="D71">
        <v>0</v>
      </c>
      <c r="E71">
        <v>0.66700000000000004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13.336</v>
      </c>
      <c r="M71">
        <v>0.83399999999999985</v>
      </c>
      <c r="N71">
        <v>0.41699999999999993</v>
      </c>
      <c r="O71">
        <v>0</v>
      </c>
      <c r="P71">
        <v>0.83399999999999985</v>
      </c>
      <c r="Q71">
        <v>332</v>
      </c>
      <c r="R71">
        <v>0</v>
      </c>
      <c r="S71">
        <v>443</v>
      </c>
      <c r="T71">
        <v>336</v>
      </c>
      <c r="U71">
        <v>0</v>
      </c>
      <c r="V71">
        <v>0</v>
      </c>
    </row>
    <row r="72" spans="1:22" x14ac:dyDescent="0.25">
      <c r="A72">
        <v>0</v>
      </c>
      <c r="B72">
        <v>0</v>
      </c>
      <c r="C72">
        <v>0</v>
      </c>
      <c r="D72">
        <v>0</v>
      </c>
      <c r="E72">
        <v>0.38823529411764701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2.3529411764705901</v>
      </c>
      <c r="M72">
        <v>0.58799999999999997</v>
      </c>
      <c r="N72">
        <v>0.29399999999999998</v>
      </c>
      <c r="O72">
        <v>0</v>
      </c>
      <c r="P72">
        <v>0.58799999999999997</v>
      </c>
      <c r="Q72">
        <v>258</v>
      </c>
      <c r="R72">
        <v>0</v>
      </c>
      <c r="S72">
        <v>453</v>
      </c>
      <c r="T72">
        <v>144</v>
      </c>
      <c r="U72">
        <v>0</v>
      </c>
      <c r="V72">
        <v>0</v>
      </c>
    </row>
    <row r="73" spans="1:22" x14ac:dyDescent="0.25">
      <c r="A73">
        <v>0</v>
      </c>
      <c r="B73">
        <v>0</v>
      </c>
      <c r="C73">
        <v>0</v>
      </c>
      <c r="D73">
        <v>0</v>
      </c>
      <c r="E73">
        <v>0.38823529411764701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2.3529411764705901</v>
      </c>
      <c r="M73">
        <v>0.58799999999999997</v>
      </c>
      <c r="N73">
        <v>0.29399999999999998</v>
      </c>
      <c r="O73">
        <v>0</v>
      </c>
      <c r="P73">
        <v>0.58799999999999997</v>
      </c>
      <c r="Q73">
        <v>258</v>
      </c>
      <c r="R73">
        <v>0</v>
      </c>
      <c r="S73">
        <v>453</v>
      </c>
      <c r="T73">
        <v>6</v>
      </c>
      <c r="U73">
        <v>0</v>
      </c>
      <c r="V73">
        <v>0</v>
      </c>
    </row>
    <row r="74" spans="1:22" x14ac:dyDescent="0.25">
      <c r="A74">
        <v>1.6666666666666666E-2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0.15</v>
      </c>
      <c r="K74">
        <v>0</v>
      </c>
      <c r="L74">
        <v>50</v>
      </c>
      <c r="M74">
        <v>0</v>
      </c>
      <c r="N74">
        <v>0.25</v>
      </c>
      <c r="O74">
        <v>0</v>
      </c>
      <c r="P74">
        <v>0.3</v>
      </c>
      <c r="Q74">
        <v>128</v>
      </c>
      <c r="R74">
        <v>0</v>
      </c>
      <c r="S74">
        <v>453</v>
      </c>
      <c r="T74">
        <v>72</v>
      </c>
      <c r="U74">
        <v>60</v>
      </c>
      <c r="V74">
        <v>0</v>
      </c>
    </row>
    <row r="75" spans="1:22" x14ac:dyDescent="0.25">
      <c r="A75">
        <v>0</v>
      </c>
      <c r="B75">
        <v>2.7710843373493978E-2</v>
      </c>
      <c r="C75">
        <v>0</v>
      </c>
      <c r="D75">
        <v>0</v>
      </c>
      <c r="E75">
        <v>0.1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12.048192771084338</v>
      </c>
      <c r="M75">
        <v>0</v>
      </c>
      <c r="N75">
        <v>0.48192771084337355</v>
      </c>
      <c r="O75">
        <v>0</v>
      </c>
      <c r="P75">
        <v>0</v>
      </c>
      <c r="Q75">
        <v>215</v>
      </c>
      <c r="R75">
        <v>0</v>
      </c>
      <c r="S75">
        <v>423</v>
      </c>
      <c r="T75">
        <v>600</v>
      </c>
      <c r="U75">
        <v>60</v>
      </c>
      <c r="V75">
        <v>0</v>
      </c>
    </row>
    <row r="76" spans="1:22" x14ac:dyDescent="0.25">
      <c r="A76">
        <v>0</v>
      </c>
      <c r="B76">
        <v>2.5301204819277112E-2</v>
      </c>
      <c r="C76">
        <v>0</v>
      </c>
      <c r="D76">
        <v>0</v>
      </c>
      <c r="E76">
        <v>0.1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12.048192771084338</v>
      </c>
      <c r="M76">
        <v>0</v>
      </c>
      <c r="N76">
        <v>0.48192771084337355</v>
      </c>
      <c r="O76">
        <v>0</v>
      </c>
      <c r="P76">
        <v>0</v>
      </c>
      <c r="Q76">
        <v>215</v>
      </c>
      <c r="R76">
        <v>0</v>
      </c>
      <c r="S76">
        <v>423</v>
      </c>
      <c r="T76">
        <v>600</v>
      </c>
      <c r="U76">
        <v>60</v>
      </c>
      <c r="V76">
        <v>0</v>
      </c>
    </row>
    <row r="77" spans="1:22" x14ac:dyDescent="0.25">
      <c r="A77">
        <v>1.5</v>
      </c>
      <c r="B77">
        <v>0</v>
      </c>
      <c r="C77">
        <v>0</v>
      </c>
      <c r="D77">
        <v>0</v>
      </c>
      <c r="E77">
        <v>0</v>
      </c>
      <c r="F77">
        <v>0</v>
      </c>
      <c r="G77">
        <v>7.5</v>
      </c>
      <c r="H77">
        <v>0</v>
      </c>
      <c r="I77">
        <v>0</v>
      </c>
      <c r="J77">
        <v>0</v>
      </c>
      <c r="K77">
        <v>0</v>
      </c>
      <c r="L77">
        <v>490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337</v>
      </c>
      <c r="T77">
        <v>1440</v>
      </c>
      <c r="U77">
        <v>0</v>
      </c>
      <c r="V77">
        <v>0</v>
      </c>
    </row>
    <row r="78" spans="1:22" x14ac:dyDescent="0.25">
      <c r="A78">
        <v>0.2</v>
      </c>
      <c r="B78">
        <v>0</v>
      </c>
      <c r="C78">
        <v>0</v>
      </c>
      <c r="D78">
        <v>0</v>
      </c>
      <c r="E78">
        <v>0</v>
      </c>
      <c r="F78">
        <v>0.1</v>
      </c>
      <c r="G78">
        <v>0</v>
      </c>
      <c r="H78">
        <v>0</v>
      </c>
      <c r="I78">
        <v>0</v>
      </c>
      <c r="J78">
        <v>0</v>
      </c>
      <c r="K78">
        <v>0</v>
      </c>
      <c r="L78">
        <v>46.6</v>
      </c>
      <c r="M78">
        <v>0</v>
      </c>
      <c r="N78">
        <v>1.61</v>
      </c>
      <c r="O78">
        <v>0.4</v>
      </c>
      <c r="P78">
        <v>1.61</v>
      </c>
      <c r="Q78">
        <v>160</v>
      </c>
      <c r="R78">
        <v>112</v>
      </c>
      <c r="S78">
        <v>398</v>
      </c>
      <c r="T78">
        <v>72</v>
      </c>
      <c r="U78">
        <v>0</v>
      </c>
      <c r="V78">
        <v>0</v>
      </c>
    </row>
    <row r="79" spans="1:22" x14ac:dyDescent="0.25">
      <c r="A79">
        <v>0.5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49</v>
      </c>
      <c r="I79">
        <v>0</v>
      </c>
      <c r="J79">
        <v>0</v>
      </c>
      <c r="K79">
        <v>0</v>
      </c>
      <c r="L79">
        <v>693</v>
      </c>
      <c r="M79">
        <v>0</v>
      </c>
      <c r="N79">
        <v>0</v>
      </c>
      <c r="O79">
        <v>0</v>
      </c>
      <c r="P79">
        <v>98</v>
      </c>
      <c r="Q79">
        <v>0</v>
      </c>
      <c r="R79">
        <v>0</v>
      </c>
      <c r="S79">
        <v>473</v>
      </c>
      <c r="T79">
        <v>48</v>
      </c>
      <c r="U79">
        <v>0</v>
      </c>
      <c r="V79">
        <v>0</v>
      </c>
    </row>
    <row r="80" spans="1:22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7.4999999999999997E-3</v>
      </c>
      <c r="H80">
        <v>0</v>
      </c>
      <c r="I80">
        <v>0</v>
      </c>
      <c r="J80">
        <v>0</v>
      </c>
      <c r="K80">
        <v>0</v>
      </c>
      <c r="L80">
        <v>16.2</v>
      </c>
      <c r="M80">
        <v>0</v>
      </c>
      <c r="N80">
        <v>0.22</v>
      </c>
      <c r="O80">
        <v>3.41</v>
      </c>
      <c r="P80">
        <v>0.23499999999999999</v>
      </c>
      <c r="Q80">
        <v>112</v>
      </c>
      <c r="R80">
        <v>103</v>
      </c>
      <c r="S80">
        <v>423</v>
      </c>
      <c r="T80">
        <v>240</v>
      </c>
      <c r="U80">
        <v>0</v>
      </c>
      <c r="V80">
        <v>0</v>
      </c>
    </row>
    <row r="81" spans="1:22" x14ac:dyDescent="0.25">
      <c r="A81">
        <v>2E-3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7.4999999999999997E-2</v>
      </c>
      <c r="I81">
        <v>0</v>
      </c>
      <c r="J81">
        <v>0</v>
      </c>
      <c r="K81">
        <v>0</v>
      </c>
      <c r="L81">
        <v>30</v>
      </c>
      <c r="M81">
        <v>0</v>
      </c>
      <c r="N81">
        <v>0.2</v>
      </c>
      <c r="O81">
        <v>0.2</v>
      </c>
      <c r="P81">
        <v>0.35</v>
      </c>
      <c r="Q81">
        <v>132</v>
      </c>
      <c r="R81">
        <v>112</v>
      </c>
      <c r="S81">
        <v>453</v>
      </c>
      <c r="T81">
        <v>96</v>
      </c>
      <c r="U81">
        <v>100</v>
      </c>
      <c r="V81">
        <v>0</v>
      </c>
    </row>
    <row r="82" spans="1:22" x14ac:dyDescent="0.25">
      <c r="A82">
        <v>5.0000000000000001E-4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7.4999999999999997E-2</v>
      </c>
      <c r="I82">
        <v>0</v>
      </c>
      <c r="J82">
        <v>0</v>
      </c>
      <c r="K82">
        <v>0</v>
      </c>
      <c r="L82">
        <v>30</v>
      </c>
      <c r="M82">
        <v>0</v>
      </c>
      <c r="N82">
        <v>0.2</v>
      </c>
      <c r="O82">
        <v>0.2</v>
      </c>
      <c r="P82">
        <v>0.35</v>
      </c>
      <c r="Q82">
        <v>132</v>
      </c>
      <c r="R82">
        <v>112</v>
      </c>
      <c r="S82">
        <v>453</v>
      </c>
      <c r="T82">
        <v>96</v>
      </c>
      <c r="U82">
        <v>100</v>
      </c>
      <c r="V82">
        <v>0</v>
      </c>
    </row>
    <row r="83" spans="1:22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0.05</v>
      </c>
      <c r="G83">
        <v>0</v>
      </c>
      <c r="H83">
        <v>0</v>
      </c>
      <c r="I83">
        <v>0</v>
      </c>
      <c r="J83">
        <v>0</v>
      </c>
      <c r="K83">
        <v>0</v>
      </c>
      <c r="L83">
        <v>40</v>
      </c>
      <c r="M83">
        <v>0</v>
      </c>
      <c r="N83">
        <v>0.2</v>
      </c>
      <c r="O83">
        <v>0</v>
      </c>
      <c r="P83">
        <v>0.30000000000000004</v>
      </c>
      <c r="Q83">
        <v>233</v>
      </c>
      <c r="R83">
        <v>0</v>
      </c>
      <c r="S83">
        <v>448</v>
      </c>
      <c r="T83">
        <v>120</v>
      </c>
      <c r="U83">
        <v>0</v>
      </c>
      <c r="V83">
        <v>0</v>
      </c>
    </row>
    <row r="84" spans="1:22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2.5000000000000001E-2</v>
      </c>
      <c r="I84">
        <v>0</v>
      </c>
      <c r="J84">
        <v>0</v>
      </c>
      <c r="K84">
        <v>0</v>
      </c>
      <c r="L84">
        <v>40</v>
      </c>
      <c r="M84">
        <v>0</v>
      </c>
      <c r="N84">
        <v>0.25</v>
      </c>
      <c r="O84">
        <v>0</v>
      </c>
      <c r="P84">
        <v>0.3</v>
      </c>
      <c r="Q84">
        <v>233</v>
      </c>
      <c r="R84">
        <v>0</v>
      </c>
      <c r="S84">
        <v>448</v>
      </c>
      <c r="T84">
        <v>432</v>
      </c>
      <c r="U84">
        <v>0</v>
      </c>
      <c r="V84">
        <v>0</v>
      </c>
    </row>
    <row r="85" spans="1:22" x14ac:dyDescent="0.25">
      <c r="A85">
        <v>0</v>
      </c>
      <c r="B85">
        <v>5.0000000000000001E-3</v>
      </c>
      <c r="C85">
        <v>0</v>
      </c>
      <c r="D85">
        <v>0</v>
      </c>
      <c r="E85">
        <v>0</v>
      </c>
      <c r="F85">
        <v>3.7499999999999999E-2</v>
      </c>
      <c r="G85">
        <v>0</v>
      </c>
      <c r="H85">
        <v>1.2500000000000001E-2</v>
      </c>
      <c r="I85">
        <v>0</v>
      </c>
      <c r="J85">
        <v>0</v>
      </c>
      <c r="K85">
        <v>0</v>
      </c>
      <c r="L85">
        <v>40</v>
      </c>
      <c r="M85">
        <v>0</v>
      </c>
      <c r="N85">
        <v>0.2</v>
      </c>
      <c r="O85">
        <v>0</v>
      </c>
      <c r="P85">
        <v>0.3</v>
      </c>
      <c r="Q85">
        <v>233</v>
      </c>
      <c r="R85">
        <v>0</v>
      </c>
      <c r="S85">
        <v>448</v>
      </c>
      <c r="T85">
        <v>120</v>
      </c>
      <c r="U85">
        <v>0</v>
      </c>
      <c r="V85">
        <v>0</v>
      </c>
    </row>
    <row r="86" spans="1:22" x14ac:dyDescent="0.25">
      <c r="A86">
        <v>0</v>
      </c>
      <c r="B86">
        <v>5.0000000000000001E-3</v>
      </c>
      <c r="C86">
        <v>0</v>
      </c>
      <c r="D86">
        <v>0</v>
      </c>
      <c r="E86">
        <v>0</v>
      </c>
      <c r="F86">
        <v>3.7499999999999999E-2</v>
      </c>
      <c r="G86">
        <v>1.2500000000000001E-2</v>
      </c>
      <c r="H86">
        <v>0</v>
      </c>
      <c r="I86">
        <v>0</v>
      </c>
      <c r="J86">
        <v>0</v>
      </c>
      <c r="K86">
        <v>0</v>
      </c>
      <c r="L86">
        <v>40</v>
      </c>
      <c r="M86">
        <v>0</v>
      </c>
      <c r="N86">
        <v>0.2</v>
      </c>
      <c r="O86">
        <v>0</v>
      </c>
      <c r="P86">
        <v>0.3</v>
      </c>
      <c r="Q86">
        <v>233</v>
      </c>
      <c r="R86">
        <v>0</v>
      </c>
      <c r="S86">
        <v>448</v>
      </c>
      <c r="T86">
        <v>120</v>
      </c>
      <c r="U86">
        <v>0</v>
      </c>
      <c r="V86">
        <v>0</v>
      </c>
    </row>
    <row r="87" spans="1:22" x14ac:dyDescent="0.25">
      <c r="A87">
        <v>0</v>
      </c>
      <c r="B87">
        <v>5.0000000000000001E-3</v>
      </c>
      <c r="C87">
        <v>0</v>
      </c>
      <c r="D87">
        <v>0</v>
      </c>
      <c r="E87">
        <v>0</v>
      </c>
      <c r="F87">
        <v>0.05</v>
      </c>
      <c r="G87">
        <v>0</v>
      </c>
      <c r="H87">
        <v>0</v>
      </c>
      <c r="I87">
        <v>0</v>
      </c>
      <c r="J87">
        <v>0</v>
      </c>
      <c r="K87">
        <v>0</v>
      </c>
      <c r="L87">
        <v>40</v>
      </c>
      <c r="M87">
        <v>0</v>
      </c>
      <c r="N87">
        <v>0.2</v>
      </c>
      <c r="O87">
        <v>0</v>
      </c>
      <c r="P87">
        <v>0.30000000000000004</v>
      </c>
      <c r="Q87">
        <v>233</v>
      </c>
      <c r="R87">
        <v>0</v>
      </c>
      <c r="S87">
        <v>448</v>
      </c>
      <c r="T87">
        <v>168</v>
      </c>
      <c r="U87">
        <v>0</v>
      </c>
      <c r="V87">
        <v>0</v>
      </c>
    </row>
    <row r="88" spans="1:22" x14ac:dyDescent="0.25">
      <c r="A88">
        <v>5.0000000000000001E-3</v>
      </c>
      <c r="B88">
        <v>0</v>
      </c>
      <c r="C88">
        <v>0</v>
      </c>
      <c r="D88">
        <v>0</v>
      </c>
      <c r="E88">
        <v>0</v>
      </c>
      <c r="F88">
        <v>0.05</v>
      </c>
      <c r="G88">
        <v>0</v>
      </c>
      <c r="H88">
        <v>0</v>
      </c>
      <c r="I88">
        <v>0</v>
      </c>
      <c r="J88">
        <v>0</v>
      </c>
      <c r="K88">
        <v>0</v>
      </c>
      <c r="L88">
        <v>40</v>
      </c>
      <c r="M88">
        <v>0</v>
      </c>
      <c r="N88">
        <v>0.2</v>
      </c>
      <c r="O88">
        <v>0</v>
      </c>
      <c r="P88">
        <v>0.30000000000000004</v>
      </c>
      <c r="Q88">
        <v>233</v>
      </c>
      <c r="R88">
        <v>0</v>
      </c>
      <c r="S88">
        <v>448</v>
      </c>
      <c r="T88">
        <v>264</v>
      </c>
      <c r="U88">
        <v>0</v>
      </c>
      <c r="V88">
        <v>0</v>
      </c>
    </row>
    <row r="89" spans="1:22" x14ac:dyDescent="0.25">
      <c r="A89">
        <v>0</v>
      </c>
      <c r="B89">
        <v>0</v>
      </c>
      <c r="C89">
        <v>0</v>
      </c>
      <c r="D89">
        <v>5.0000000000000001E-3</v>
      </c>
      <c r="E89">
        <v>0</v>
      </c>
      <c r="F89">
        <v>0.05</v>
      </c>
      <c r="G89">
        <v>0</v>
      </c>
      <c r="H89">
        <v>0</v>
      </c>
      <c r="I89">
        <v>0</v>
      </c>
      <c r="J89">
        <v>0</v>
      </c>
      <c r="K89">
        <v>0</v>
      </c>
      <c r="L89">
        <v>40</v>
      </c>
      <c r="M89">
        <v>0</v>
      </c>
      <c r="N89">
        <v>0.2</v>
      </c>
      <c r="O89">
        <v>0</v>
      </c>
      <c r="P89">
        <v>0.30000000000000004</v>
      </c>
      <c r="Q89">
        <v>233</v>
      </c>
      <c r="R89">
        <v>0</v>
      </c>
      <c r="S89">
        <v>448</v>
      </c>
      <c r="T89">
        <v>168</v>
      </c>
      <c r="U89">
        <v>0</v>
      </c>
      <c r="V89">
        <v>0</v>
      </c>
    </row>
    <row r="90" spans="1:22" x14ac:dyDescent="0.25">
      <c r="A90">
        <v>0</v>
      </c>
      <c r="B90">
        <v>0</v>
      </c>
      <c r="C90">
        <v>0</v>
      </c>
      <c r="D90">
        <v>0.1</v>
      </c>
      <c r="E90">
        <v>0</v>
      </c>
      <c r="F90">
        <v>0</v>
      </c>
      <c r="G90">
        <v>0.7</v>
      </c>
      <c r="H90">
        <v>0</v>
      </c>
      <c r="I90">
        <v>0</v>
      </c>
      <c r="J90">
        <v>0</v>
      </c>
      <c r="K90">
        <v>0</v>
      </c>
      <c r="L90">
        <v>15.7</v>
      </c>
      <c r="M90">
        <v>0.1</v>
      </c>
      <c r="N90">
        <v>0</v>
      </c>
      <c r="O90">
        <v>0</v>
      </c>
      <c r="P90">
        <v>1.4</v>
      </c>
      <c r="Q90">
        <v>0</v>
      </c>
      <c r="R90">
        <v>0</v>
      </c>
      <c r="S90">
        <v>423</v>
      </c>
      <c r="T90">
        <v>120</v>
      </c>
      <c r="U90">
        <v>0</v>
      </c>
      <c r="V90">
        <v>0</v>
      </c>
    </row>
    <row r="91" spans="1:22" x14ac:dyDescent="0.25">
      <c r="A91">
        <v>0</v>
      </c>
      <c r="B91">
        <v>0</v>
      </c>
      <c r="C91">
        <v>0</v>
      </c>
      <c r="D91">
        <v>0.1</v>
      </c>
      <c r="E91">
        <v>0</v>
      </c>
      <c r="F91">
        <v>0</v>
      </c>
      <c r="G91">
        <v>0.6</v>
      </c>
      <c r="H91">
        <v>0</v>
      </c>
      <c r="I91">
        <v>0</v>
      </c>
      <c r="J91">
        <v>0</v>
      </c>
      <c r="K91">
        <v>0</v>
      </c>
      <c r="L91">
        <v>15</v>
      </c>
      <c r="M91">
        <v>0</v>
      </c>
      <c r="N91">
        <v>0</v>
      </c>
      <c r="O91">
        <v>0</v>
      </c>
      <c r="P91">
        <v>1.2</v>
      </c>
      <c r="Q91">
        <v>0</v>
      </c>
      <c r="R91">
        <v>0</v>
      </c>
      <c r="S91">
        <v>423</v>
      </c>
      <c r="T91">
        <v>240</v>
      </c>
      <c r="U91">
        <v>0</v>
      </c>
      <c r="V91">
        <v>0</v>
      </c>
    </row>
    <row r="92" spans="1:22" x14ac:dyDescent="0.25">
      <c r="A92">
        <v>0</v>
      </c>
      <c r="B92">
        <v>0</v>
      </c>
      <c r="C92">
        <v>0</v>
      </c>
      <c r="D92">
        <v>0.1</v>
      </c>
      <c r="E92">
        <v>0</v>
      </c>
      <c r="F92">
        <v>0</v>
      </c>
      <c r="G92">
        <v>0.48</v>
      </c>
      <c r="H92">
        <v>0.12</v>
      </c>
      <c r="I92">
        <v>0</v>
      </c>
      <c r="J92">
        <v>0</v>
      </c>
      <c r="K92">
        <v>0</v>
      </c>
      <c r="L92">
        <v>15</v>
      </c>
      <c r="M92">
        <v>0</v>
      </c>
      <c r="N92">
        <v>0</v>
      </c>
      <c r="O92">
        <v>0</v>
      </c>
      <c r="P92">
        <v>1.2</v>
      </c>
      <c r="Q92">
        <v>0</v>
      </c>
      <c r="R92">
        <v>0</v>
      </c>
      <c r="S92">
        <v>423</v>
      </c>
      <c r="T92">
        <v>240</v>
      </c>
      <c r="U92">
        <v>0</v>
      </c>
      <c r="V92">
        <v>0</v>
      </c>
    </row>
    <row r="93" spans="1:22" x14ac:dyDescent="0.25">
      <c r="A93">
        <v>0</v>
      </c>
      <c r="B93">
        <v>0</v>
      </c>
      <c r="C93">
        <v>0</v>
      </c>
      <c r="D93">
        <v>0.1</v>
      </c>
      <c r="E93">
        <v>0</v>
      </c>
      <c r="F93">
        <v>0</v>
      </c>
      <c r="G93">
        <v>0.36</v>
      </c>
      <c r="H93">
        <v>0.24</v>
      </c>
      <c r="I93">
        <v>0</v>
      </c>
      <c r="J93">
        <v>0</v>
      </c>
      <c r="K93">
        <v>0</v>
      </c>
      <c r="L93">
        <v>15</v>
      </c>
      <c r="M93">
        <v>0</v>
      </c>
      <c r="N93">
        <v>0</v>
      </c>
      <c r="O93">
        <v>0</v>
      </c>
      <c r="P93">
        <v>1.2</v>
      </c>
      <c r="Q93">
        <v>0</v>
      </c>
      <c r="R93">
        <v>0</v>
      </c>
      <c r="S93">
        <v>423</v>
      </c>
      <c r="T93">
        <v>240</v>
      </c>
      <c r="U93">
        <v>0</v>
      </c>
      <c r="V93">
        <v>0</v>
      </c>
    </row>
    <row r="94" spans="1:22" x14ac:dyDescent="0.25">
      <c r="A94">
        <v>0</v>
      </c>
      <c r="B94">
        <v>0</v>
      </c>
      <c r="C94">
        <v>0</v>
      </c>
      <c r="D94">
        <v>0.1</v>
      </c>
      <c r="E94">
        <v>0</v>
      </c>
      <c r="F94">
        <v>0</v>
      </c>
      <c r="G94">
        <v>0.48</v>
      </c>
      <c r="H94">
        <v>0</v>
      </c>
      <c r="I94">
        <v>0</v>
      </c>
      <c r="J94">
        <v>0</v>
      </c>
      <c r="K94">
        <v>0</v>
      </c>
      <c r="L94">
        <v>15</v>
      </c>
      <c r="M94">
        <v>0</v>
      </c>
      <c r="N94">
        <v>0.24</v>
      </c>
      <c r="O94">
        <v>0</v>
      </c>
      <c r="P94">
        <v>1.2</v>
      </c>
      <c r="Q94">
        <v>112</v>
      </c>
      <c r="R94">
        <v>0</v>
      </c>
      <c r="S94">
        <v>423</v>
      </c>
      <c r="T94">
        <v>240</v>
      </c>
      <c r="U94">
        <v>0</v>
      </c>
      <c r="V94">
        <v>0</v>
      </c>
    </row>
    <row r="95" spans="1:22" x14ac:dyDescent="0.25">
      <c r="A95">
        <v>0</v>
      </c>
      <c r="B95">
        <v>0</v>
      </c>
      <c r="C95">
        <v>0</v>
      </c>
      <c r="D95">
        <v>0.1</v>
      </c>
      <c r="E95">
        <v>0</v>
      </c>
      <c r="F95">
        <v>0</v>
      </c>
      <c r="G95">
        <v>0.6</v>
      </c>
      <c r="H95">
        <v>0</v>
      </c>
      <c r="I95">
        <v>0</v>
      </c>
      <c r="J95">
        <v>0</v>
      </c>
      <c r="K95">
        <v>0</v>
      </c>
      <c r="L95">
        <v>15</v>
      </c>
      <c r="M95">
        <v>0</v>
      </c>
      <c r="N95">
        <v>0</v>
      </c>
      <c r="O95">
        <v>0</v>
      </c>
      <c r="P95">
        <v>1.2</v>
      </c>
      <c r="Q95">
        <v>0</v>
      </c>
      <c r="R95">
        <v>0</v>
      </c>
      <c r="S95">
        <v>423</v>
      </c>
      <c r="T95">
        <v>168</v>
      </c>
      <c r="U95">
        <v>0</v>
      </c>
      <c r="V95">
        <v>0</v>
      </c>
    </row>
    <row r="96" spans="1:22" x14ac:dyDescent="0.25">
      <c r="A96">
        <v>0</v>
      </c>
      <c r="B96">
        <v>0</v>
      </c>
      <c r="C96">
        <v>0</v>
      </c>
      <c r="D96">
        <v>0.1</v>
      </c>
      <c r="E96">
        <v>0</v>
      </c>
      <c r="F96">
        <v>0</v>
      </c>
      <c r="G96">
        <v>0.6</v>
      </c>
      <c r="H96">
        <v>0</v>
      </c>
      <c r="I96">
        <v>0</v>
      </c>
      <c r="J96">
        <v>0</v>
      </c>
      <c r="K96">
        <v>0</v>
      </c>
      <c r="L96">
        <v>15</v>
      </c>
      <c r="M96">
        <v>0</v>
      </c>
      <c r="N96">
        <v>0</v>
      </c>
      <c r="O96">
        <v>0</v>
      </c>
      <c r="P96">
        <v>1.2</v>
      </c>
      <c r="Q96">
        <v>0</v>
      </c>
      <c r="R96">
        <v>0</v>
      </c>
      <c r="S96">
        <v>423</v>
      </c>
      <c r="T96">
        <v>168</v>
      </c>
      <c r="U96">
        <v>0</v>
      </c>
      <c r="V96">
        <v>0</v>
      </c>
    </row>
    <row r="97" spans="1:22" x14ac:dyDescent="0.25">
      <c r="A97">
        <v>0</v>
      </c>
      <c r="B97">
        <v>0</v>
      </c>
      <c r="C97">
        <v>0</v>
      </c>
      <c r="D97">
        <v>0.1</v>
      </c>
      <c r="E97">
        <v>0</v>
      </c>
      <c r="F97">
        <v>0</v>
      </c>
      <c r="G97">
        <v>0.24</v>
      </c>
      <c r="H97">
        <v>0.36</v>
      </c>
      <c r="I97">
        <v>0</v>
      </c>
      <c r="J97">
        <v>0</v>
      </c>
      <c r="K97">
        <v>0</v>
      </c>
      <c r="L97">
        <v>15</v>
      </c>
      <c r="M97">
        <v>0</v>
      </c>
      <c r="N97">
        <v>0</v>
      </c>
      <c r="O97">
        <v>0</v>
      </c>
      <c r="P97">
        <v>1.2</v>
      </c>
      <c r="Q97">
        <v>0</v>
      </c>
      <c r="R97">
        <v>0</v>
      </c>
      <c r="S97">
        <v>423</v>
      </c>
      <c r="T97">
        <v>240</v>
      </c>
      <c r="U97">
        <v>0</v>
      </c>
      <c r="V97">
        <v>0</v>
      </c>
    </row>
    <row r="98" spans="1:22" x14ac:dyDescent="0.25">
      <c r="A98">
        <v>0</v>
      </c>
      <c r="B98">
        <v>0</v>
      </c>
      <c r="C98">
        <v>0</v>
      </c>
      <c r="D98">
        <v>0.1</v>
      </c>
      <c r="E98">
        <v>0</v>
      </c>
      <c r="F98">
        <v>0</v>
      </c>
      <c r="G98">
        <v>0.12</v>
      </c>
      <c r="H98">
        <v>0.48</v>
      </c>
      <c r="I98">
        <v>0</v>
      </c>
      <c r="J98">
        <v>0</v>
      </c>
      <c r="K98">
        <v>0</v>
      </c>
      <c r="L98">
        <v>15</v>
      </c>
      <c r="M98">
        <v>0</v>
      </c>
      <c r="N98">
        <v>0</v>
      </c>
      <c r="O98">
        <v>0</v>
      </c>
      <c r="P98">
        <v>1.2</v>
      </c>
      <c r="Q98">
        <v>0</v>
      </c>
      <c r="R98">
        <v>0</v>
      </c>
      <c r="S98">
        <v>423</v>
      </c>
      <c r="T98">
        <v>240</v>
      </c>
      <c r="U98">
        <v>0</v>
      </c>
      <c r="V98">
        <v>0</v>
      </c>
    </row>
    <row r="99" spans="1:22" x14ac:dyDescent="0.25">
      <c r="A99">
        <v>0</v>
      </c>
      <c r="B99">
        <v>0</v>
      </c>
      <c r="C99">
        <v>0</v>
      </c>
      <c r="D99">
        <v>0.1</v>
      </c>
      <c r="E99">
        <v>0</v>
      </c>
      <c r="F99">
        <v>0</v>
      </c>
      <c r="G99">
        <v>0</v>
      </c>
      <c r="H99">
        <v>0.6</v>
      </c>
      <c r="I99">
        <v>0</v>
      </c>
      <c r="J99">
        <v>0</v>
      </c>
      <c r="K99">
        <v>0</v>
      </c>
      <c r="L99">
        <v>15</v>
      </c>
      <c r="M99">
        <v>0</v>
      </c>
      <c r="N99">
        <v>0</v>
      </c>
      <c r="O99">
        <v>0</v>
      </c>
      <c r="P99">
        <v>1.2</v>
      </c>
      <c r="Q99">
        <v>0</v>
      </c>
      <c r="R99">
        <v>0</v>
      </c>
      <c r="S99">
        <v>423</v>
      </c>
      <c r="T99">
        <v>240</v>
      </c>
      <c r="U99">
        <v>0</v>
      </c>
      <c r="V99">
        <v>0</v>
      </c>
    </row>
    <row r="100" spans="1:22" x14ac:dyDescent="0.25">
      <c r="A100">
        <v>0.19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0.39</v>
      </c>
      <c r="H100">
        <v>0.03</v>
      </c>
      <c r="I100">
        <v>0</v>
      </c>
      <c r="J100">
        <v>0</v>
      </c>
      <c r="K100">
        <v>0</v>
      </c>
      <c r="L100">
        <v>43</v>
      </c>
      <c r="M100">
        <v>0</v>
      </c>
      <c r="N100">
        <v>0</v>
      </c>
      <c r="O100">
        <v>0</v>
      </c>
      <c r="P100">
        <v>0.84000000000000008</v>
      </c>
      <c r="Q100">
        <v>0</v>
      </c>
      <c r="R100">
        <v>0</v>
      </c>
      <c r="S100">
        <v>368</v>
      </c>
      <c r="T100">
        <v>96</v>
      </c>
      <c r="U100">
        <v>0</v>
      </c>
      <c r="V100">
        <v>0</v>
      </c>
    </row>
    <row r="101" spans="1:22" x14ac:dyDescent="0.25">
      <c r="A101">
        <v>0.04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0.66</v>
      </c>
      <c r="I101">
        <v>0</v>
      </c>
      <c r="J101">
        <v>0</v>
      </c>
      <c r="K101">
        <v>0</v>
      </c>
      <c r="L101">
        <v>22</v>
      </c>
      <c r="M101">
        <v>0</v>
      </c>
      <c r="N101">
        <v>0.13</v>
      </c>
      <c r="O101">
        <v>0</v>
      </c>
      <c r="P101">
        <v>1.32</v>
      </c>
      <c r="Q101">
        <v>197</v>
      </c>
      <c r="R101">
        <v>0</v>
      </c>
      <c r="S101">
        <v>413</v>
      </c>
      <c r="T101">
        <v>144</v>
      </c>
      <c r="U101">
        <v>0</v>
      </c>
      <c r="V101">
        <v>0</v>
      </c>
    </row>
    <row r="102" spans="1:22" x14ac:dyDescent="0.25">
      <c r="A102">
        <v>1.4999999999999999E-2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0.53</v>
      </c>
      <c r="I102">
        <v>0</v>
      </c>
      <c r="J102">
        <v>0</v>
      </c>
      <c r="K102">
        <v>0</v>
      </c>
      <c r="L102">
        <v>22</v>
      </c>
      <c r="M102">
        <v>0</v>
      </c>
      <c r="N102">
        <v>0.13</v>
      </c>
      <c r="O102">
        <v>0</v>
      </c>
      <c r="P102">
        <v>1.06</v>
      </c>
      <c r="Q102">
        <v>197</v>
      </c>
      <c r="R102">
        <v>0</v>
      </c>
      <c r="S102">
        <v>413</v>
      </c>
      <c r="T102">
        <v>144</v>
      </c>
      <c r="U102">
        <v>0</v>
      </c>
      <c r="V102">
        <v>0</v>
      </c>
    </row>
    <row r="103" spans="1:22" x14ac:dyDescent="0.25">
      <c r="A103">
        <v>2.5000000000000001E-2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0.1</v>
      </c>
      <c r="I103">
        <v>0</v>
      </c>
      <c r="J103">
        <v>0</v>
      </c>
      <c r="K103">
        <v>0</v>
      </c>
      <c r="L103">
        <v>44</v>
      </c>
      <c r="M103">
        <v>0</v>
      </c>
      <c r="N103">
        <v>0.2</v>
      </c>
      <c r="O103">
        <v>0</v>
      </c>
      <c r="P103">
        <v>0.4</v>
      </c>
      <c r="Q103">
        <v>197</v>
      </c>
      <c r="R103">
        <v>0</v>
      </c>
      <c r="S103">
        <v>413</v>
      </c>
      <c r="T103">
        <v>144</v>
      </c>
      <c r="U103">
        <v>0</v>
      </c>
      <c r="V103">
        <v>0</v>
      </c>
    </row>
    <row r="104" spans="1:22" x14ac:dyDescent="0.25">
      <c r="A104">
        <v>0</v>
      </c>
      <c r="B104">
        <v>0.02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0.05</v>
      </c>
      <c r="I104">
        <v>0</v>
      </c>
      <c r="J104">
        <v>0</v>
      </c>
      <c r="K104">
        <v>0</v>
      </c>
      <c r="L104">
        <v>60</v>
      </c>
      <c r="M104">
        <v>0</v>
      </c>
      <c r="N104">
        <v>0.1</v>
      </c>
      <c r="O104">
        <v>0</v>
      </c>
      <c r="P104">
        <v>0.2</v>
      </c>
      <c r="Q104">
        <v>216</v>
      </c>
      <c r="R104">
        <v>0</v>
      </c>
      <c r="S104">
        <v>423</v>
      </c>
      <c r="T104">
        <v>1008</v>
      </c>
      <c r="U104">
        <v>0</v>
      </c>
      <c r="V104">
        <v>0</v>
      </c>
    </row>
    <row r="105" spans="1:22" x14ac:dyDescent="0.25">
      <c r="A105">
        <v>0</v>
      </c>
      <c r="B105">
        <v>0.08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0.05</v>
      </c>
      <c r="I105">
        <v>0</v>
      </c>
      <c r="J105">
        <v>0</v>
      </c>
      <c r="K105">
        <v>0</v>
      </c>
      <c r="L105">
        <v>44</v>
      </c>
      <c r="M105">
        <v>0</v>
      </c>
      <c r="N105">
        <v>0.2</v>
      </c>
      <c r="O105">
        <v>0</v>
      </c>
      <c r="P105">
        <v>0.30000000000000004</v>
      </c>
      <c r="Q105">
        <v>210</v>
      </c>
      <c r="R105">
        <v>0</v>
      </c>
      <c r="S105">
        <v>433</v>
      </c>
      <c r="T105">
        <v>240</v>
      </c>
      <c r="U105">
        <v>75</v>
      </c>
      <c r="V105">
        <v>0</v>
      </c>
    </row>
    <row r="106" spans="1:22" x14ac:dyDescent="0.25">
      <c r="A106">
        <v>0.2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0.125</v>
      </c>
      <c r="I106">
        <v>0</v>
      </c>
      <c r="J106">
        <v>0</v>
      </c>
      <c r="K106">
        <v>0</v>
      </c>
      <c r="L106">
        <v>30</v>
      </c>
      <c r="M106">
        <v>0</v>
      </c>
      <c r="N106">
        <v>0.16</v>
      </c>
      <c r="O106">
        <v>0</v>
      </c>
      <c r="P106">
        <v>0.41000000000000003</v>
      </c>
      <c r="Q106">
        <v>338</v>
      </c>
      <c r="R106">
        <v>0</v>
      </c>
      <c r="S106">
        <v>433</v>
      </c>
      <c r="T106">
        <v>480</v>
      </c>
      <c r="U106">
        <v>30</v>
      </c>
      <c r="V106">
        <v>0</v>
      </c>
    </row>
    <row r="107" spans="1:22" x14ac:dyDescent="0.25">
      <c r="A107">
        <v>0.01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4.9999999999999996E-2</v>
      </c>
      <c r="I107">
        <v>0</v>
      </c>
      <c r="J107">
        <v>0</v>
      </c>
      <c r="K107">
        <v>0</v>
      </c>
      <c r="L107">
        <v>42</v>
      </c>
      <c r="M107">
        <v>0</v>
      </c>
      <c r="N107">
        <v>0.14333333333333301</v>
      </c>
      <c r="O107">
        <v>0</v>
      </c>
      <c r="P107">
        <v>0.24333333333333329</v>
      </c>
      <c r="Q107">
        <v>170</v>
      </c>
      <c r="R107">
        <v>0</v>
      </c>
      <c r="S107">
        <v>443</v>
      </c>
      <c r="T107">
        <v>96</v>
      </c>
      <c r="U107">
        <v>43</v>
      </c>
      <c r="V107">
        <v>0</v>
      </c>
    </row>
    <row r="108" spans="1:22" x14ac:dyDescent="0.25">
      <c r="A108">
        <v>2.5000000000000001E-2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7.18282166264229E-2</v>
      </c>
      <c r="I108">
        <v>0</v>
      </c>
      <c r="J108">
        <v>0</v>
      </c>
      <c r="K108">
        <v>0</v>
      </c>
      <c r="L108">
        <v>24.813383925491546</v>
      </c>
      <c r="M108">
        <v>0</v>
      </c>
      <c r="N108">
        <v>0.1403915143152811</v>
      </c>
      <c r="O108">
        <v>0</v>
      </c>
      <c r="P108">
        <v>0.23180924456709207</v>
      </c>
      <c r="Q108">
        <v>167</v>
      </c>
      <c r="R108">
        <v>0</v>
      </c>
      <c r="S108">
        <v>433</v>
      </c>
      <c r="T108">
        <v>96</v>
      </c>
      <c r="U108">
        <v>43</v>
      </c>
      <c r="V108">
        <v>0</v>
      </c>
    </row>
    <row r="109" spans="1:22" x14ac:dyDescent="0.25">
      <c r="A109">
        <v>0</v>
      </c>
      <c r="B109">
        <v>3.3333333333333333E-2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3.6764705882352942E-2</v>
      </c>
      <c r="I109">
        <v>0</v>
      </c>
      <c r="J109">
        <v>0</v>
      </c>
      <c r="K109">
        <v>0</v>
      </c>
      <c r="L109">
        <v>27.941176470588232</v>
      </c>
      <c r="M109">
        <v>0</v>
      </c>
      <c r="N109">
        <v>0.33088235294117641</v>
      </c>
      <c r="O109">
        <v>0</v>
      </c>
      <c r="P109">
        <v>0.4044117647058823</v>
      </c>
      <c r="Q109">
        <v>167</v>
      </c>
      <c r="R109">
        <v>0</v>
      </c>
      <c r="S109">
        <v>433</v>
      </c>
      <c r="T109">
        <v>96</v>
      </c>
      <c r="U109">
        <v>0</v>
      </c>
      <c r="V109">
        <v>0</v>
      </c>
    </row>
    <row r="110" spans="1:22" x14ac:dyDescent="0.25">
      <c r="A110">
        <v>2.5000000000000001E-2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7.18282166264229E-2</v>
      </c>
      <c r="I110">
        <v>0</v>
      </c>
      <c r="J110">
        <v>0</v>
      </c>
      <c r="K110">
        <v>0</v>
      </c>
      <c r="L110">
        <v>24.813383925491546</v>
      </c>
      <c r="M110">
        <v>0</v>
      </c>
      <c r="N110">
        <v>0.1403915143152811</v>
      </c>
      <c r="O110">
        <v>0</v>
      </c>
      <c r="P110">
        <v>0.23180924456709207</v>
      </c>
      <c r="Q110">
        <v>193</v>
      </c>
      <c r="R110">
        <v>0</v>
      </c>
      <c r="S110">
        <v>433</v>
      </c>
      <c r="T110">
        <v>96</v>
      </c>
      <c r="U110">
        <v>43</v>
      </c>
      <c r="V110">
        <v>0</v>
      </c>
    </row>
    <row r="111" spans="1:22" x14ac:dyDescent="0.25">
      <c r="A111">
        <v>2.5000000000000001E-2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7.18282166264229E-2</v>
      </c>
      <c r="I111">
        <v>0</v>
      </c>
      <c r="J111">
        <v>0</v>
      </c>
      <c r="K111">
        <v>0</v>
      </c>
      <c r="L111">
        <v>24.813383925491546</v>
      </c>
      <c r="M111">
        <v>0</v>
      </c>
      <c r="N111">
        <v>0.1403915143152811</v>
      </c>
      <c r="O111">
        <v>0</v>
      </c>
      <c r="P111">
        <v>0.23180924456709207</v>
      </c>
      <c r="Q111">
        <v>198</v>
      </c>
      <c r="R111">
        <v>0</v>
      </c>
      <c r="S111">
        <v>433</v>
      </c>
      <c r="T111">
        <v>96</v>
      </c>
      <c r="U111">
        <v>43</v>
      </c>
      <c r="V111">
        <v>0</v>
      </c>
    </row>
    <row r="112" spans="1:22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14</v>
      </c>
      <c r="M112">
        <v>0.5</v>
      </c>
      <c r="N112">
        <v>0.5</v>
      </c>
      <c r="O112">
        <v>0</v>
      </c>
      <c r="P112">
        <v>0.5</v>
      </c>
      <c r="Q112">
        <v>153</v>
      </c>
      <c r="R112">
        <v>0</v>
      </c>
      <c r="S112">
        <v>423</v>
      </c>
      <c r="T112">
        <v>432</v>
      </c>
      <c r="U112">
        <v>43</v>
      </c>
      <c r="V112">
        <v>0</v>
      </c>
    </row>
    <row r="113" spans="1:22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14</v>
      </c>
      <c r="M113">
        <v>0.5</v>
      </c>
      <c r="N113">
        <v>0.5</v>
      </c>
      <c r="O113">
        <v>0</v>
      </c>
      <c r="P113">
        <v>0.5</v>
      </c>
      <c r="Q113">
        <v>164</v>
      </c>
      <c r="R113">
        <v>0</v>
      </c>
      <c r="S113">
        <v>423</v>
      </c>
      <c r="T113">
        <v>432</v>
      </c>
      <c r="U113">
        <v>43</v>
      </c>
      <c r="V113">
        <v>0</v>
      </c>
    </row>
    <row r="114" spans="1:22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7</v>
      </c>
      <c r="M114">
        <v>0.5</v>
      </c>
      <c r="N114">
        <v>0.5</v>
      </c>
      <c r="O114">
        <v>0</v>
      </c>
      <c r="P114">
        <v>0.5</v>
      </c>
      <c r="Q114">
        <v>163</v>
      </c>
      <c r="R114">
        <v>0</v>
      </c>
      <c r="S114">
        <v>423</v>
      </c>
      <c r="T114">
        <v>432</v>
      </c>
      <c r="U114">
        <v>43</v>
      </c>
      <c r="V114">
        <v>0</v>
      </c>
    </row>
    <row r="115" spans="1:22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7</v>
      </c>
      <c r="M115">
        <v>0.5</v>
      </c>
      <c r="N115">
        <v>0.5</v>
      </c>
      <c r="O115">
        <v>0</v>
      </c>
      <c r="P115">
        <v>0.5</v>
      </c>
      <c r="Q115">
        <v>163</v>
      </c>
      <c r="R115">
        <v>0</v>
      </c>
      <c r="S115">
        <v>443</v>
      </c>
      <c r="T115">
        <v>432</v>
      </c>
      <c r="U115">
        <v>43</v>
      </c>
      <c r="V115">
        <v>0</v>
      </c>
    </row>
    <row r="116" spans="1:22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112.4</v>
      </c>
      <c r="M116">
        <v>0</v>
      </c>
      <c r="N116">
        <v>0.47</v>
      </c>
      <c r="O116">
        <v>4</v>
      </c>
      <c r="P116">
        <v>0</v>
      </c>
      <c r="Q116">
        <v>161</v>
      </c>
      <c r="R116">
        <v>91</v>
      </c>
      <c r="S116">
        <v>433</v>
      </c>
      <c r="T116">
        <v>600</v>
      </c>
      <c r="U116">
        <v>30</v>
      </c>
      <c r="V116">
        <v>0</v>
      </c>
    </row>
    <row r="117" spans="1:22" x14ac:dyDescent="0.25">
      <c r="A117">
        <v>3.3333333333333335E-3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0.155</v>
      </c>
      <c r="I117">
        <v>0</v>
      </c>
      <c r="J117">
        <v>0</v>
      </c>
      <c r="K117">
        <v>0</v>
      </c>
      <c r="L117">
        <v>40</v>
      </c>
      <c r="M117">
        <v>0</v>
      </c>
      <c r="N117">
        <v>0.25</v>
      </c>
      <c r="O117">
        <v>0</v>
      </c>
      <c r="P117">
        <v>0.31</v>
      </c>
      <c r="Q117">
        <v>164</v>
      </c>
      <c r="R117">
        <v>0</v>
      </c>
      <c r="S117">
        <v>433</v>
      </c>
      <c r="T117">
        <v>96</v>
      </c>
      <c r="U117">
        <v>400</v>
      </c>
      <c r="V117">
        <v>0</v>
      </c>
    </row>
    <row r="118" spans="1:22" x14ac:dyDescent="0.25">
      <c r="A118">
        <v>5.0000000000000001E-3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0.155</v>
      </c>
      <c r="I118">
        <v>0</v>
      </c>
      <c r="J118">
        <v>0</v>
      </c>
      <c r="K118">
        <v>0</v>
      </c>
      <c r="L118">
        <v>40</v>
      </c>
      <c r="M118">
        <v>0</v>
      </c>
      <c r="N118">
        <v>0.25</v>
      </c>
      <c r="O118">
        <v>0</v>
      </c>
      <c r="P118">
        <v>0.31</v>
      </c>
      <c r="Q118">
        <v>164</v>
      </c>
      <c r="R118">
        <v>0</v>
      </c>
      <c r="S118">
        <v>433</v>
      </c>
      <c r="T118">
        <v>96</v>
      </c>
      <c r="U118">
        <v>401</v>
      </c>
      <c r="V118">
        <v>0</v>
      </c>
    </row>
    <row r="119" spans="1:22" x14ac:dyDescent="0.25">
      <c r="A119">
        <v>1.1111111111111112E-2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0.21</v>
      </c>
      <c r="I119">
        <v>0</v>
      </c>
      <c r="J119">
        <v>0</v>
      </c>
      <c r="K119">
        <v>0</v>
      </c>
      <c r="L119">
        <v>40</v>
      </c>
      <c r="M119">
        <v>0</v>
      </c>
      <c r="N119">
        <v>0.25</v>
      </c>
      <c r="O119">
        <v>0</v>
      </c>
      <c r="P119">
        <v>0.42</v>
      </c>
      <c r="Q119">
        <v>164</v>
      </c>
      <c r="R119">
        <v>0</v>
      </c>
      <c r="S119">
        <v>433</v>
      </c>
      <c r="T119">
        <v>96</v>
      </c>
      <c r="U119">
        <v>402</v>
      </c>
      <c r="V119">
        <v>0</v>
      </c>
    </row>
    <row r="120" spans="1:22" x14ac:dyDescent="0.25">
      <c r="A120">
        <v>1.1111111111111112E-2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0.16</v>
      </c>
      <c r="I120">
        <v>0</v>
      </c>
      <c r="J120">
        <v>0</v>
      </c>
      <c r="K120">
        <v>0</v>
      </c>
      <c r="L120">
        <v>40</v>
      </c>
      <c r="M120">
        <v>0</v>
      </c>
      <c r="N120">
        <v>0.25</v>
      </c>
      <c r="O120">
        <v>0</v>
      </c>
      <c r="P120">
        <v>0.32</v>
      </c>
      <c r="Q120">
        <v>164</v>
      </c>
      <c r="R120">
        <v>0</v>
      </c>
      <c r="S120">
        <v>433</v>
      </c>
      <c r="T120">
        <v>96</v>
      </c>
      <c r="U120">
        <v>403</v>
      </c>
      <c r="V120">
        <v>0</v>
      </c>
    </row>
    <row r="121" spans="1:22" x14ac:dyDescent="0.25">
      <c r="A121">
        <v>1.1111111111111112E-2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0.16</v>
      </c>
      <c r="I121">
        <v>0</v>
      </c>
      <c r="J121">
        <v>0</v>
      </c>
      <c r="K121">
        <v>0</v>
      </c>
      <c r="L121">
        <v>40</v>
      </c>
      <c r="M121">
        <v>0</v>
      </c>
      <c r="N121">
        <v>0.25</v>
      </c>
      <c r="O121">
        <v>0</v>
      </c>
      <c r="P121">
        <v>0.32</v>
      </c>
      <c r="Q121">
        <v>164</v>
      </c>
      <c r="R121">
        <v>0</v>
      </c>
      <c r="S121">
        <v>433</v>
      </c>
      <c r="T121">
        <v>96</v>
      </c>
      <c r="U121">
        <v>404</v>
      </c>
      <c r="V121">
        <v>0</v>
      </c>
    </row>
    <row r="122" spans="1:22" x14ac:dyDescent="0.25">
      <c r="A122">
        <v>1.4285714285714285E-2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0.16500000000000001</v>
      </c>
      <c r="I122">
        <v>0</v>
      </c>
      <c r="J122">
        <v>0</v>
      </c>
      <c r="K122">
        <v>0</v>
      </c>
      <c r="L122">
        <v>40</v>
      </c>
      <c r="M122">
        <v>0</v>
      </c>
      <c r="N122">
        <v>0.25</v>
      </c>
      <c r="O122">
        <v>0</v>
      </c>
      <c r="P122">
        <v>0.33</v>
      </c>
      <c r="Q122">
        <v>164</v>
      </c>
      <c r="R122">
        <v>0</v>
      </c>
      <c r="S122">
        <v>433</v>
      </c>
      <c r="T122">
        <v>96</v>
      </c>
      <c r="U122">
        <v>404</v>
      </c>
      <c r="V122">
        <v>0</v>
      </c>
    </row>
    <row r="123" spans="1:22" x14ac:dyDescent="0.25">
      <c r="A123">
        <v>0</v>
      </c>
      <c r="B123">
        <v>0.65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210</v>
      </c>
      <c r="M123">
        <v>0</v>
      </c>
      <c r="N123">
        <v>1</v>
      </c>
      <c r="O123">
        <v>0</v>
      </c>
      <c r="P123">
        <v>1</v>
      </c>
      <c r="Q123">
        <v>136</v>
      </c>
      <c r="R123">
        <v>0</v>
      </c>
      <c r="S123">
        <v>473</v>
      </c>
      <c r="T123">
        <v>8760</v>
      </c>
      <c r="U123">
        <v>0</v>
      </c>
      <c r="V123">
        <v>0</v>
      </c>
    </row>
    <row r="124" spans="1:22" x14ac:dyDescent="0.25">
      <c r="A124">
        <v>1.6666666666666666E-2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0.05</v>
      </c>
      <c r="H124">
        <v>0</v>
      </c>
      <c r="I124">
        <v>0</v>
      </c>
      <c r="J124">
        <v>0</v>
      </c>
      <c r="K124">
        <v>0</v>
      </c>
      <c r="L124">
        <v>40</v>
      </c>
      <c r="M124">
        <v>0</v>
      </c>
      <c r="N124">
        <v>0.33333333333333331</v>
      </c>
      <c r="O124">
        <v>0</v>
      </c>
      <c r="P124">
        <v>0.1</v>
      </c>
      <c r="Q124">
        <v>161</v>
      </c>
      <c r="R124">
        <v>0</v>
      </c>
      <c r="S124">
        <v>453</v>
      </c>
      <c r="T124">
        <v>144</v>
      </c>
      <c r="U124">
        <v>500</v>
      </c>
      <c r="V124">
        <v>0</v>
      </c>
    </row>
    <row r="125" spans="1:22" x14ac:dyDescent="0.25">
      <c r="A125">
        <v>1.6666666666666666E-2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8.3333333333333329E-2</v>
      </c>
      <c r="H125">
        <v>0</v>
      </c>
      <c r="I125">
        <v>0</v>
      </c>
      <c r="J125">
        <v>0</v>
      </c>
      <c r="K125">
        <v>0</v>
      </c>
      <c r="L125">
        <v>40</v>
      </c>
      <c r="M125">
        <v>0</v>
      </c>
      <c r="N125">
        <v>0.33333333333333331</v>
      </c>
      <c r="O125">
        <v>0</v>
      </c>
      <c r="P125">
        <v>0.16666666666666666</v>
      </c>
      <c r="Q125">
        <v>161</v>
      </c>
      <c r="R125">
        <v>0</v>
      </c>
      <c r="S125">
        <v>453</v>
      </c>
      <c r="T125">
        <v>120</v>
      </c>
      <c r="U125">
        <v>500</v>
      </c>
      <c r="V125">
        <v>0</v>
      </c>
    </row>
    <row r="126" spans="1:22" x14ac:dyDescent="0.25">
      <c r="A126">
        <v>0</v>
      </c>
      <c r="B126">
        <v>0.65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210</v>
      </c>
      <c r="M126">
        <v>0</v>
      </c>
      <c r="N126">
        <v>1</v>
      </c>
      <c r="O126">
        <v>0</v>
      </c>
      <c r="P126">
        <v>1</v>
      </c>
      <c r="Q126">
        <v>136</v>
      </c>
      <c r="R126">
        <v>0</v>
      </c>
      <c r="S126">
        <v>433</v>
      </c>
      <c r="T126">
        <v>8760</v>
      </c>
      <c r="U126">
        <v>0</v>
      </c>
      <c r="V126">
        <v>0</v>
      </c>
    </row>
    <row r="127" spans="1:22" x14ac:dyDescent="0.25">
      <c r="A127">
        <v>0</v>
      </c>
      <c r="B127">
        <v>0.65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210</v>
      </c>
      <c r="M127">
        <v>0</v>
      </c>
      <c r="N127">
        <v>1</v>
      </c>
      <c r="O127">
        <v>0</v>
      </c>
      <c r="P127">
        <v>1</v>
      </c>
      <c r="Q127">
        <v>136</v>
      </c>
      <c r="R127">
        <v>0</v>
      </c>
      <c r="S127">
        <v>453</v>
      </c>
      <c r="T127">
        <v>8760</v>
      </c>
      <c r="U127">
        <v>0</v>
      </c>
      <c r="V127">
        <v>0</v>
      </c>
    </row>
    <row r="128" spans="1:22" x14ac:dyDescent="0.25">
      <c r="A128">
        <v>0</v>
      </c>
      <c r="B128">
        <v>0.65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210</v>
      </c>
      <c r="M128">
        <v>0</v>
      </c>
      <c r="N128">
        <v>1</v>
      </c>
      <c r="O128">
        <v>0</v>
      </c>
      <c r="P128">
        <v>1</v>
      </c>
      <c r="Q128">
        <v>136</v>
      </c>
      <c r="R128">
        <v>0</v>
      </c>
      <c r="S128">
        <v>473</v>
      </c>
      <c r="T128">
        <v>8760</v>
      </c>
      <c r="U128">
        <v>0</v>
      </c>
      <c r="V128">
        <v>0</v>
      </c>
    </row>
    <row r="129" spans="1:22" x14ac:dyDescent="0.25">
      <c r="A129">
        <v>6.6666666666666666E-2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0.2</v>
      </c>
      <c r="I129">
        <v>0</v>
      </c>
      <c r="J129">
        <v>0</v>
      </c>
      <c r="K129">
        <v>0</v>
      </c>
      <c r="L129">
        <v>33.333333333333336</v>
      </c>
      <c r="M129">
        <v>0</v>
      </c>
      <c r="N129">
        <v>0.66666666666666663</v>
      </c>
      <c r="O129">
        <v>0</v>
      </c>
      <c r="P129">
        <v>1.0666666666666667</v>
      </c>
      <c r="Q129">
        <v>112</v>
      </c>
      <c r="R129">
        <v>0</v>
      </c>
      <c r="S129">
        <v>353</v>
      </c>
      <c r="T129">
        <v>336</v>
      </c>
      <c r="U129">
        <v>30</v>
      </c>
      <c r="V129">
        <v>0</v>
      </c>
    </row>
    <row r="130" spans="1:22" x14ac:dyDescent="0.25">
      <c r="A130">
        <v>0.5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9.9499999999999993</v>
      </c>
      <c r="H130">
        <v>0</v>
      </c>
      <c r="I130">
        <v>0</v>
      </c>
      <c r="J130">
        <v>0</v>
      </c>
      <c r="K130">
        <v>0</v>
      </c>
      <c r="L130">
        <v>189</v>
      </c>
      <c r="M130">
        <v>0</v>
      </c>
      <c r="N130">
        <v>0</v>
      </c>
      <c r="O130">
        <v>0</v>
      </c>
      <c r="P130">
        <v>19.899999999999999</v>
      </c>
      <c r="Q130">
        <v>0</v>
      </c>
      <c r="R130">
        <v>0</v>
      </c>
      <c r="S130">
        <v>353</v>
      </c>
      <c r="T130">
        <v>288</v>
      </c>
      <c r="U130">
        <v>0</v>
      </c>
      <c r="V130">
        <v>0</v>
      </c>
    </row>
    <row r="131" spans="1:22" x14ac:dyDescent="0.25">
      <c r="A131">
        <v>0.33333333333333331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5.26</v>
      </c>
      <c r="H131">
        <v>0</v>
      </c>
      <c r="I131">
        <v>0</v>
      </c>
      <c r="J131">
        <v>0</v>
      </c>
      <c r="K131">
        <v>0</v>
      </c>
      <c r="L131">
        <v>31.5</v>
      </c>
      <c r="M131">
        <v>0</v>
      </c>
      <c r="N131">
        <v>0</v>
      </c>
      <c r="O131">
        <v>0</v>
      </c>
      <c r="P131">
        <v>10.52</v>
      </c>
      <c r="Q131">
        <v>0</v>
      </c>
      <c r="R131">
        <v>0</v>
      </c>
      <c r="S131">
        <v>368</v>
      </c>
      <c r="T131">
        <v>96</v>
      </c>
      <c r="U131">
        <v>0</v>
      </c>
      <c r="V131">
        <v>0</v>
      </c>
    </row>
    <row r="132" spans="1:22" x14ac:dyDescent="0.25">
      <c r="A132">
        <v>0.01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0.1</v>
      </c>
      <c r="I132">
        <v>0</v>
      </c>
      <c r="J132">
        <v>0</v>
      </c>
      <c r="K132">
        <v>0</v>
      </c>
      <c r="L132">
        <v>20</v>
      </c>
      <c r="M132">
        <v>0</v>
      </c>
      <c r="N132">
        <v>0.2</v>
      </c>
      <c r="O132">
        <v>0</v>
      </c>
      <c r="P132">
        <v>0.4</v>
      </c>
      <c r="Q132">
        <v>169</v>
      </c>
      <c r="R132">
        <v>0</v>
      </c>
      <c r="S132">
        <v>443</v>
      </c>
      <c r="T132">
        <v>168</v>
      </c>
      <c r="U132">
        <v>0</v>
      </c>
      <c r="V132">
        <v>0</v>
      </c>
    </row>
    <row r="133" spans="1:22" x14ac:dyDescent="0.25">
      <c r="A133">
        <v>1.9672131147540984E-3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2.3278688524590162E-2</v>
      </c>
      <c r="H133">
        <v>0</v>
      </c>
      <c r="I133">
        <v>0</v>
      </c>
      <c r="J133">
        <v>0</v>
      </c>
      <c r="K133">
        <v>0</v>
      </c>
      <c r="L133">
        <v>41.311475409836063</v>
      </c>
      <c r="M133">
        <v>0</v>
      </c>
      <c r="N133">
        <v>0.19672131147540983</v>
      </c>
      <c r="O133">
        <v>0</v>
      </c>
      <c r="P133">
        <v>0</v>
      </c>
      <c r="Q133">
        <v>190</v>
      </c>
      <c r="R133">
        <v>0</v>
      </c>
      <c r="S133">
        <v>433</v>
      </c>
      <c r="T133">
        <v>336</v>
      </c>
      <c r="U133">
        <v>43</v>
      </c>
      <c r="V133">
        <v>0</v>
      </c>
    </row>
    <row r="134" spans="1:22" x14ac:dyDescent="0.25">
      <c r="A134">
        <v>0.1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0.22000000000000003</v>
      </c>
      <c r="I134">
        <v>0</v>
      </c>
      <c r="J134">
        <v>0</v>
      </c>
      <c r="K134">
        <v>0</v>
      </c>
      <c r="L134">
        <v>14</v>
      </c>
      <c r="M134">
        <v>0</v>
      </c>
      <c r="N134">
        <v>8.6999999999999994E-2</v>
      </c>
      <c r="O134">
        <v>0</v>
      </c>
      <c r="P134">
        <v>0.52700000000000002</v>
      </c>
      <c r="Q134">
        <v>292</v>
      </c>
      <c r="R134">
        <v>0</v>
      </c>
      <c r="S134">
        <v>383</v>
      </c>
      <c r="T134">
        <v>288</v>
      </c>
      <c r="U134">
        <v>0</v>
      </c>
      <c r="V134">
        <v>0</v>
      </c>
    </row>
    <row r="135" spans="1:22" x14ac:dyDescent="0.25">
      <c r="A135">
        <v>0.04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7.0000000000000007E-2</v>
      </c>
      <c r="I135">
        <v>0</v>
      </c>
      <c r="J135">
        <v>0</v>
      </c>
      <c r="K135">
        <v>0</v>
      </c>
      <c r="L135">
        <v>27</v>
      </c>
      <c r="M135">
        <v>0</v>
      </c>
      <c r="N135">
        <v>0.84499999999999997</v>
      </c>
      <c r="O135">
        <v>0</v>
      </c>
      <c r="P135">
        <v>0.98499999999999999</v>
      </c>
      <c r="Q135">
        <v>112</v>
      </c>
      <c r="R135">
        <v>0</v>
      </c>
      <c r="S135">
        <v>373</v>
      </c>
      <c r="T135">
        <v>672</v>
      </c>
      <c r="U135">
        <v>0</v>
      </c>
      <c r="V135">
        <v>0</v>
      </c>
    </row>
    <row r="136" spans="1:22" x14ac:dyDescent="0.25">
      <c r="A136">
        <v>0.04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0.08</v>
      </c>
      <c r="I136">
        <v>0</v>
      </c>
      <c r="J136">
        <v>0</v>
      </c>
      <c r="K136">
        <v>0</v>
      </c>
      <c r="L136">
        <v>10.7</v>
      </c>
      <c r="M136">
        <v>0</v>
      </c>
      <c r="N136">
        <v>1.37</v>
      </c>
      <c r="O136">
        <v>0</v>
      </c>
      <c r="P136">
        <v>1.53</v>
      </c>
      <c r="Q136">
        <v>112</v>
      </c>
      <c r="R136">
        <v>0</v>
      </c>
      <c r="S136">
        <v>353</v>
      </c>
      <c r="T136">
        <v>840</v>
      </c>
      <c r="U136">
        <v>0</v>
      </c>
      <c r="V136">
        <v>0</v>
      </c>
    </row>
    <row r="137" spans="1:22" x14ac:dyDescent="0.25">
      <c r="A137">
        <v>6.0999999999999999E-2</v>
      </c>
      <c r="B137">
        <v>0</v>
      </c>
      <c r="C137">
        <v>0</v>
      </c>
      <c r="D137">
        <v>0</v>
      </c>
      <c r="E137">
        <v>0</v>
      </c>
      <c r="F137">
        <v>0.61</v>
      </c>
      <c r="G137">
        <v>0</v>
      </c>
      <c r="H137">
        <v>0.41</v>
      </c>
      <c r="I137">
        <v>0</v>
      </c>
      <c r="J137">
        <v>0</v>
      </c>
      <c r="K137">
        <v>0</v>
      </c>
      <c r="L137">
        <v>27.6</v>
      </c>
      <c r="M137">
        <v>0</v>
      </c>
      <c r="N137">
        <v>0</v>
      </c>
      <c r="O137">
        <v>0</v>
      </c>
      <c r="P137">
        <v>2.04</v>
      </c>
      <c r="Q137">
        <v>0</v>
      </c>
      <c r="R137">
        <v>0</v>
      </c>
      <c r="S137">
        <v>333</v>
      </c>
      <c r="T137">
        <v>120</v>
      </c>
      <c r="U137">
        <v>0</v>
      </c>
      <c r="V137">
        <v>0</v>
      </c>
    </row>
    <row r="138" spans="1:22" x14ac:dyDescent="0.25">
      <c r="A138">
        <v>1.6129032258064516E-2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0.30000000000000004</v>
      </c>
      <c r="I138">
        <v>0</v>
      </c>
      <c r="J138">
        <v>0</v>
      </c>
      <c r="K138">
        <v>0</v>
      </c>
      <c r="L138">
        <v>19.580645161290324</v>
      </c>
      <c r="M138">
        <v>0</v>
      </c>
      <c r="N138">
        <v>9.6774193548387097E-4</v>
      </c>
      <c r="O138">
        <v>0</v>
      </c>
      <c r="P138">
        <v>0.60096774193548397</v>
      </c>
      <c r="Q138">
        <v>112</v>
      </c>
      <c r="R138">
        <v>0</v>
      </c>
      <c r="S138">
        <v>403</v>
      </c>
      <c r="T138">
        <v>108</v>
      </c>
      <c r="U138">
        <v>0</v>
      </c>
      <c r="V138">
        <v>0</v>
      </c>
    </row>
    <row r="139" spans="1:22" x14ac:dyDescent="0.25">
      <c r="A139">
        <v>0</v>
      </c>
      <c r="B139">
        <v>0</v>
      </c>
      <c r="C139">
        <v>0</v>
      </c>
      <c r="D139">
        <v>0.5</v>
      </c>
      <c r="E139">
        <v>0</v>
      </c>
      <c r="F139">
        <v>0</v>
      </c>
      <c r="G139">
        <v>0</v>
      </c>
      <c r="H139">
        <v>0.2</v>
      </c>
      <c r="I139">
        <v>0</v>
      </c>
      <c r="J139">
        <v>0</v>
      </c>
      <c r="K139">
        <v>0</v>
      </c>
      <c r="L139">
        <v>15</v>
      </c>
      <c r="M139">
        <v>0</v>
      </c>
      <c r="N139">
        <v>0</v>
      </c>
      <c r="O139">
        <v>0</v>
      </c>
      <c r="P139">
        <v>0.4</v>
      </c>
      <c r="Q139">
        <v>0</v>
      </c>
      <c r="R139">
        <v>0</v>
      </c>
      <c r="S139">
        <v>423</v>
      </c>
      <c r="T139">
        <v>168</v>
      </c>
      <c r="U139">
        <v>60</v>
      </c>
      <c r="V139">
        <v>0</v>
      </c>
    </row>
    <row r="140" spans="1:22" x14ac:dyDescent="0.25">
      <c r="A140">
        <v>1.6666666666666666E-2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8.3333333333333329E-2</v>
      </c>
      <c r="H140">
        <v>0.25</v>
      </c>
      <c r="I140">
        <v>0</v>
      </c>
      <c r="J140">
        <v>0</v>
      </c>
      <c r="K140">
        <v>0</v>
      </c>
      <c r="L140">
        <v>5.833333333333333</v>
      </c>
      <c r="M140">
        <v>0</v>
      </c>
      <c r="N140">
        <v>3.3333333333333335E-3</v>
      </c>
      <c r="O140">
        <v>0</v>
      </c>
      <c r="P140">
        <v>0.66999999999999993</v>
      </c>
      <c r="Q140">
        <v>112</v>
      </c>
      <c r="R140">
        <v>0</v>
      </c>
      <c r="S140">
        <v>373</v>
      </c>
      <c r="T140">
        <v>144</v>
      </c>
      <c r="U140">
        <v>0</v>
      </c>
      <c r="V140">
        <v>0</v>
      </c>
    </row>
    <row r="141" spans="1:22" x14ac:dyDescent="0.25">
      <c r="A141">
        <v>3.125E-2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0.05</v>
      </c>
      <c r="H141">
        <v>0</v>
      </c>
      <c r="I141">
        <v>0</v>
      </c>
      <c r="J141">
        <v>0</v>
      </c>
      <c r="K141">
        <v>0</v>
      </c>
      <c r="L141">
        <v>26.666666666666668</v>
      </c>
      <c r="M141">
        <v>0</v>
      </c>
      <c r="N141">
        <v>0.13333333333333333</v>
      </c>
      <c r="O141">
        <v>0.8666666666666667</v>
      </c>
      <c r="P141">
        <v>0.8666666666666667</v>
      </c>
      <c r="Q141">
        <v>221</v>
      </c>
      <c r="R141">
        <v>160</v>
      </c>
      <c r="S141">
        <v>373</v>
      </c>
      <c r="T141">
        <v>3822</v>
      </c>
      <c r="U141">
        <v>60</v>
      </c>
      <c r="V141">
        <v>0</v>
      </c>
    </row>
    <row r="142" spans="1:22" x14ac:dyDescent="0.25">
      <c r="A142">
        <v>3.125E-2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0.05</v>
      </c>
      <c r="J142">
        <v>0</v>
      </c>
      <c r="K142">
        <v>0</v>
      </c>
      <c r="L142">
        <v>26.666666666666668</v>
      </c>
      <c r="M142">
        <v>0</v>
      </c>
      <c r="N142">
        <v>0.13333333333333333</v>
      </c>
      <c r="O142">
        <v>0.8666666666666667</v>
      </c>
      <c r="P142">
        <v>0.8666666666666667</v>
      </c>
      <c r="Q142">
        <v>221</v>
      </c>
      <c r="R142">
        <v>160</v>
      </c>
      <c r="S142">
        <v>373</v>
      </c>
      <c r="T142">
        <v>3822</v>
      </c>
      <c r="U142">
        <v>60</v>
      </c>
      <c r="V142">
        <v>0</v>
      </c>
    </row>
    <row r="143" spans="1:22" x14ac:dyDescent="0.25">
      <c r="A143">
        <v>3.125E-2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0.05</v>
      </c>
      <c r="H143">
        <v>0</v>
      </c>
      <c r="I143">
        <v>0</v>
      </c>
      <c r="J143">
        <v>0</v>
      </c>
      <c r="K143">
        <v>0</v>
      </c>
      <c r="L143">
        <v>26.666666666666668</v>
      </c>
      <c r="M143">
        <v>0</v>
      </c>
      <c r="N143">
        <v>0.13333333333333333</v>
      </c>
      <c r="O143">
        <v>0.8666666666666667</v>
      </c>
      <c r="P143">
        <v>0.8666666666666667</v>
      </c>
      <c r="Q143">
        <v>236</v>
      </c>
      <c r="R143">
        <v>160</v>
      </c>
      <c r="S143">
        <v>373</v>
      </c>
      <c r="T143">
        <v>3822</v>
      </c>
      <c r="U143">
        <v>60</v>
      </c>
      <c r="V143">
        <v>0</v>
      </c>
    </row>
    <row r="144" spans="1:22" x14ac:dyDescent="0.25">
      <c r="A144">
        <v>3.125E-2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0.05</v>
      </c>
      <c r="H144">
        <v>0</v>
      </c>
      <c r="I144">
        <v>0</v>
      </c>
      <c r="J144">
        <v>0</v>
      </c>
      <c r="K144">
        <v>0</v>
      </c>
      <c r="L144">
        <v>26.666666666666668</v>
      </c>
      <c r="M144">
        <v>0</v>
      </c>
      <c r="N144">
        <v>0.13333333333333333</v>
      </c>
      <c r="O144">
        <v>0.8666666666666667</v>
      </c>
      <c r="P144">
        <v>0.8666666666666667</v>
      </c>
      <c r="Q144">
        <v>250</v>
      </c>
      <c r="R144">
        <v>160</v>
      </c>
      <c r="S144">
        <v>373</v>
      </c>
      <c r="T144">
        <v>3822</v>
      </c>
      <c r="U144">
        <v>60</v>
      </c>
      <c r="V144">
        <v>0</v>
      </c>
    </row>
    <row r="145" spans="1:22" x14ac:dyDescent="0.25">
      <c r="A145">
        <v>3.125E-2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0.05</v>
      </c>
      <c r="J145">
        <v>0</v>
      </c>
      <c r="K145">
        <v>0</v>
      </c>
      <c r="L145">
        <v>26.666666666666668</v>
      </c>
      <c r="M145">
        <v>0</v>
      </c>
      <c r="N145">
        <v>0.13333333333333333</v>
      </c>
      <c r="O145">
        <v>0.8666666666666667</v>
      </c>
      <c r="P145">
        <v>0.8666666666666667</v>
      </c>
      <c r="Q145">
        <v>250</v>
      </c>
      <c r="R145">
        <v>160</v>
      </c>
      <c r="S145">
        <v>373</v>
      </c>
      <c r="T145">
        <v>3822</v>
      </c>
      <c r="U145">
        <v>60</v>
      </c>
      <c r="V145">
        <v>0</v>
      </c>
    </row>
    <row r="146" spans="1:22" x14ac:dyDescent="0.25">
      <c r="A146">
        <v>3.125E-2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0.05</v>
      </c>
      <c r="H146">
        <v>0</v>
      </c>
      <c r="I146">
        <v>0</v>
      </c>
      <c r="J146">
        <v>0</v>
      </c>
      <c r="K146">
        <v>0</v>
      </c>
      <c r="L146">
        <v>26.666666666666668</v>
      </c>
      <c r="M146">
        <v>0</v>
      </c>
      <c r="N146">
        <v>0.13333333333333333</v>
      </c>
      <c r="O146">
        <v>0.8666666666666667</v>
      </c>
      <c r="P146">
        <v>0.8666666666666667</v>
      </c>
      <c r="Q146">
        <v>273</v>
      </c>
      <c r="R146">
        <v>160</v>
      </c>
      <c r="S146">
        <v>373</v>
      </c>
      <c r="T146">
        <v>3822</v>
      </c>
      <c r="U146">
        <v>60</v>
      </c>
      <c r="V146">
        <v>0</v>
      </c>
    </row>
    <row r="147" spans="1:22" x14ac:dyDescent="0.25">
      <c r="A147">
        <v>3.125E-2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0.05</v>
      </c>
      <c r="H147">
        <v>0</v>
      </c>
      <c r="I147">
        <v>0</v>
      </c>
      <c r="J147">
        <v>0</v>
      </c>
      <c r="K147">
        <v>0</v>
      </c>
      <c r="L147">
        <v>26.666666666666668</v>
      </c>
      <c r="M147">
        <v>0</v>
      </c>
      <c r="N147">
        <v>0.13333333333333333</v>
      </c>
      <c r="O147">
        <v>0.8666666666666667</v>
      </c>
      <c r="P147">
        <v>0.8666666666666667</v>
      </c>
      <c r="Q147">
        <v>243</v>
      </c>
      <c r="R147">
        <v>160</v>
      </c>
      <c r="S147">
        <v>373</v>
      </c>
      <c r="T147">
        <v>3822</v>
      </c>
      <c r="U147">
        <v>60</v>
      </c>
      <c r="V147">
        <v>0</v>
      </c>
    </row>
    <row r="148" spans="1:22" x14ac:dyDescent="0.25">
      <c r="A148">
        <v>3.125E-2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0.05</v>
      </c>
      <c r="J148">
        <v>0</v>
      </c>
      <c r="K148">
        <v>0</v>
      </c>
      <c r="L148">
        <v>26.666666666666668</v>
      </c>
      <c r="M148">
        <v>0</v>
      </c>
      <c r="N148">
        <v>0.13333333333333333</v>
      </c>
      <c r="O148">
        <v>0.8666666666666667</v>
      </c>
      <c r="P148">
        <v>0.8666666666666667</v>
      </c>
      <c r="Q148">
        <v>243</v>
      </c>
      <c r="R148">
        <v>160</v>
      </c>
      <c r="S148">
        <v>373</v>
      </c>
      <c r="T148">
        <v>3822</v>
      </c>
      <c r="U148">
        <v>60</v>
      </c>
      <c r="V148">
        <v>0</v>
      </c>
    </row>
    <row r="149" spans="1:22" x14ac:dyDescent="0.25">
      <c r="A149">
        <v>3.125E-2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0.05</v>
      </c>
      <c r="H149">
        <v>0</v>
      </c>
      <c r="I149">
        <v>0</v>
      </c>
      <c r="J149">
        <v>0</v>
      </c>
      <c r="K149">
        <v>0</v>
      </c>
      <c r="L149">
        <v>26.666666666666668</v>
      </c>
      <c r="M149">
        <v>0</v>
      </c>
      <c r="N149">
        <v>0.13333333333333333</v>
      </c>
      <c r="O149">
        <v>0.8666666666666667</v>
      </c>
      <c r="P149">
        <v>0.8666666666666667</v>
      </c>
      <c r="Q149">
        <v>265</v>
      </c>
      <c r="R149">
        <v>160</v>
      </c>
      <c r="S149">
        <v>373</v>
      </c>
      <c r="T149">
        <v>3822</v>
      </c>
      <c r="U149">
        <v>60</v>
      </c>
      <c r="V149">
        <v>0</v>
      </c>
    </row>
    <row r="150" spans="1:22" x14ac:dyDescent="0.25">
      <c r="A150">
        <v>3.125E-2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0.05</v>
      </c>
      <c r="H150">
        <v>0</v>
      </c>
      <c r="I150">
        <v>0</v>
      </c>
      <c r="J150">
        <v>0</v>
      </c>
      <c r="K150">
        <v>0</v>
      </c>
      <c r="L150">
        <v>26.666666666666668</v>
      </c>
      <c r="M150">
        <v>0</v>
      </c>
      <c r="N150">
        <v>0.13333333333333333</v>
      </c>
      <c r="O150">
        <v>0.8666666666666667</v>
      </c>
      <c r="P150">
        <v>0.86666666666666703</v>
      </c>
      <c r="Q150">
        <v>280</v>
      </c>
      <c r="R150">
        <v>160</v>
      </c>
      <c r="S150">
        <v>373</v>
      </c>
      <c r="T150">
        <v>3822</v>
      </c>
      <c r="U150">
        <v>60</v>
      </c>
      <c r="V150">
        <v>0</v>
      </c>
    </row>
    <row r="151" spans="1:22" x14ac:dyDescent="0.25">
      <c r="A151">
        <v>3.125E-2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0.05</v>
      </c>
      <c r="H151">
        <v>0</v>
      </c>
      <c r="I151">
        <v>0</v>
      </c>
      <c r="J151">
        <v>0</v>
      </c>
      <c r="K151">
        <v>0</v>
      </c>
      <c r="L151">
        <v>26.666666666666668</v>
      </c>
      <c r="M151">
        <v>0</v>
      </c>
      <c r="N151">
        <v>0.13333333333333333</v>
      </c>
      <c r="O151">
        <v>0.8666666666666667</v>
      </c>
      <c r="P151">
        <v>0.8666666666666667</v>
      </c>
      <c r="Q151">
        <v>262</v>
      </c>
      <c r="R151">
        <v>160</v>
      </c>
      <c r="S151">
        <v>373</v>
      </c>
      <c r="T151">
        <v>3822</v>
      </c>
      <c r="U151">
        <v>60</v>
      </c>
      <c r="V151">
        <v>0</v>
      </c>
    </row>
    <row r="152" spans="1:22" x14ac:dyDescent="0.25">
      <c r="A152">
        <v>3.125E-2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0.05</v>
      </c>
      <c r="J152">
        <v>0</v>
      </c>
      <c r="K152">
        <v>0</v>
      </c>
      <c r="L152">
        <v>26.666666666666668</v>
      </c>
      <c r="M152">
        <v>0</v>
      </c>
      <c r="N152">
        <v>0.13333333333333333</v>
      </c>
      <c r="O152">
        <v>0.8666666666666667</v>
      </c>
      <c r="P152">
        <v>0.86666666666666703</v>
      </c>
      <c r="Q152">
        <v>262</v>
      </c>
      <c r="R152">
        <v>160</v>
      </c>
      <c r="S152">
        <v>373</v>
      </c>
      <c r="T152">
        <v>3822</v>
      </c>
      <c r="U152">
        <v>60</v>
      </c>
      <c r="V152">
        <v>0</v>
      </c>
    </row>
    <row r="153" spans="1:22" x14ac:dyDescent="0.25">
      <c r="A153">
        <v>3.125E-2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0.05</v>
      </c>
      <c r="H153">
        <v>0</v>
      </c>
      <c r="I153">
        <v>0</v>
      </c>
      <c r="J153">
        <v>0</v>
      </c>
      <c r="K153">
        <v>0</v>
      </c>
      <c r="L153">
        <v>26.666666666666668</v>
      </c>
      <c r="M153">
        <v>0</v>
      </c>
      <c r="N153">
        <v>0.13333333333333333</v>
      </c>
      <c r="O153">
        <v>0.8666666666666667</v>
      </c>
      <c r="P153">
        <v>0.8666666666666667</v>
      </c>
      <c r="Q153">
        <v>283</v>
      </c>
      <c r="R153">
        <v>160</v>
      </c>
      <c r="S153">
        <v>373</v>
      </c>
      <c r="T153">
        <v>3822</v>
      </c>
      <c r="U153">
        <v>60</v>
      </c>
      <c r="V153">
        <v>0</v>
      </c>
    </row>
    <row r="154" spans="1:22" x14ac:dyDescent="0.25">
      <c r="A154">
        <v>3.125E-2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0.05</v>
      </c>
      <c r="H154">
        <v>0</v>
      </c>
      <c r="I154">
        <v>0</v>
      </c>
      <c r="J154">
        <v>0</v>
      </c>
      <c r="K154">
        <v>0</v>
      </c>
      <c r="L154">
        <v>26.666666666666668</v>
      </c>
      <c r="M154">
        <v>0</v>
      </c>
      <c r="N154">
        <v>0.13333333333333333</v>
      </c>
      <c r="O154">
        <v>0.8666666666666667</v>
      </c>
      <c r="P154">
        <v>0.8666666666666667</v>
      </c>
      <c r="Q154">
        <v>233</v>
      </c>
      <c r="R154">
        <v>160</v>
      </c>
      <c r="S154">
        <v>373</v>
      </c>
      <c r="T154">
        <v>3822</v>
      </c>
      <c r="U154">
        <v>60</v>
      </c>
      <c r="V154">
        <v>0</v>
      </c>
    </row>
    <row r="155" spans="1:22" x14ac:dyDescent="0.25">
      <c r="A155">
        <v>3.125E-2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0.05</v>
      </c>
      <c r="J155">
        <v>0</v>
      </c>
      <c r="K155">
        <v>0</v>
      </c>
      <c r="L155">
        <v>26.666666666666668</v>
      </c>
      <c r="M155">
        <v>0</v>
      </c>
      <c r="N155">
        <v>0.13333333333333333</v>
      </c>
      <c r="O155">
        <v>0.8666666666666667</v>
      </c>
      <c r="P155">
        <v>0.8666666666666667</v>
      </c>
      <c r="Q155">
        <v>233</v>
      </c>
      <c r="R155">
        <v>160</v>
      </c>
      <c r="S155">
        <v>373</v>
      </c>
      <c r="T155">
        <v>3822</v>
      </c>
      <c r="U155">
        <v>60</v>
      </c>
      <c r="V155">
        <v>0</v>
      </c>
    </row>
    <row r="156" spans="1:22" x14ac:dyDescent="0.25">
      <c r="A156">
        <v>3.125E-2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0.05</v>
      </c>
      <c r="H156">
        <v>0</v>
      </c>
      <c r="I156">
        <v>0</v>
      </c>
      <c r="J156">
        <v>0</v>
      </c>
      <c r="K156">
        <v>0</v>
      </c>
      <c r="L156">
        <v>26.666666666666668</v>
      </c>
      <c r="M156">
        <v>0</v>
      </c>
      <c r="N156">
        <v>0.13333333333333333</v>
      </c>
      <c r="O156">
        <v>0.8666666666666667</v>
      </c>
      <c r="P156">
        <v>0.8666666666666667</v>
      </c>
      <c r="Q156">
        <v>262</v>
      </c>
      <c r="R156">
        <v>160</v>
      </c>
      <c r="S156">
        <v>373</v>
      </c>
      <c r="T156">
        <v>3822</v>
      </c>
      <c r="U156">
        <v>60</v>
      </c>
      <c r="V156">
        <v>0</v>
      </c>
    </row>
    <row r="157" spans="1:22" x14ac:dyDescent="0.25">
      <c r="A157">
        <v>3.125E-2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0.05</v>
      </c>
      <c r="H157">
        <v>0</v>
      </c>
      <c r="I157">
        <v>0</v>
      </c>
      <c r="J157">
        <v>0</v>
      </c>
      <c r="K157">
        <v>0</v>
      </c>
      <c r="L157">
        <v>26.666666666666668</v>
      </c>
      <c r="M157">
        <v>0</v>
      </c>
      <c r="N157">
        <v>0.13333333333333333</v>
      </c>
      <c r="O157">
        <v>0.8666666666666667</v>
      </c>
      <c r="P157">
        <v>0.8666666666666667</v>
      </c>
      <c r="Q157">
        <v>270</v>
      </c>
      <c r="R157">
        <v>160</v>
      </c>
      <c r="S157">
        <v>373</v>
      </c>
      <c r="T157">
        <v>3822</v>
      </c>
      <c r="U157">
        <v>60</v>
      </c>
      <c r="V157">
        <v>0</v>
      </c>
    </row>
    <row r="158" spans="1:22" x14ac:dyDescent="0.25">
      <c r="A158">
        <v>3.125E-2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0.05</v>
      </c>
      <c r="H158">
        <v>0</v>
      </c>
      <c r="I158">
        <v>0</v>
      </c>
      <c r="J158">
        <v>0</v>
      </c>
      <c r="K158">
        <v>0</v>
      </c>
      <c r="L158">
        <v>26.666666666666668</v>
      </c>
      <c r="M158">
        <v>0</v>
      </c>
      <c r="N158">
        <v>0.13333333333333333</v>
      </c>
      <c r="O158">
        <v>0.8666666666666667</v>
      </c>
      <c r="P158">
        <v>0.8666666666666667</v>
      </c>
      <c r="Q158">
        <v>269</v>
      </c>
      <c r="R158">
        <v>160</v>
      </c>
      <c r="S158">
        <v>373</v>
      </c>
      <c r="T158">
        <v>3822</v>
      </c>
      <c r="U158">
        <v>60</v>
      </c>
      <c r="V158">
        <v>0</v>
      </c>
    </row>
    <row r="159" spans="1:22" x14ac:dyDescent="0.25">
      <c r="A159">
        <v>3.125E-2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0.05</v>
      </c>
      <c r="J159">
        <v>0</v>
      </c>
      <c r="K159">
        <v>0</v>
      </c>
      <c r="L159">
        <v>26.666666666666668</v>
      </c>
      <c r="M159">
        <v>0</v>
      </c>
      <c r="N159">
        <v>0.13333333333333333</v>
      </c>
      <c r="O159">
        <v>0.8666666666666667</v>
      </c>
      <c r="P159">
        <v>0.8666666666666667</v>
      </c>
      <c r="Q159">
        <v>269</v>
      </c>
      <c r="R159">
        <v>160</v>
      </c>
      <c r="S159">
        <v>373</v>
      </c>
      <c r="T159">
        <v>3822</v>
      </c>
      <c r="U159">
        <v>60</v>
      </c>
      <c r="V159">
        <v>0</v>
      </c>
    </row>
    <row r="160" spans="1:22" x14ac:dyDescent="0.25">
      <c r="A160">
        <v>3.125E-2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0.05</v>
      </c>
      <c r="H160">
        <v>0</v>
      </c>
      <c r="I160">
        <v>0</v>
      </c>
      <c r="J160">
        <v>0</v>
      </c>
      <c r="K160">
        <v>0</v>
      </c>
      <c r="L160">
        <v>26.666666666666668</v>
      </c>
      <c r="M160">
        <v>0</v>
      </c>
      <c r="N160">
        <v>0.13333333333333333</v>
      </c>
      <c r="O160">
        <v>0.8666666666666667</v>
      </c>
      <c r="P160">
        <v>0.8666666666666667</v>
      </c>
      <c r="Q160">
        <v>286</v>
      </c>
      <c r="R160">
        <v>160</v>
      </c>
      <c r="S160">
        <v>373</v>
      </c>
      <c r="T160">
        <v>3822</v>
      </c>
      <c r="U160">
        <v>60</v>
      </c>
      <c r="V160">
        <v>0</v>
      </c>
    </row>
    <row r="161" spans="1:22" x14ac:dyDescent="0.25">
      <c r="A161">
        <v>0.05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0.24</v>
      </c>
      <c r="H161">
        <v>0</v>
      </c>
      <c r="I161">
        <v>0</v>
      </c>
      <c r="J161">
        <v>0</v>
      </c>
      <c r="K161">
        <v>0</v>
      </c>
      <c r="L161">
        <v>13.5</v>
      </c>
      <c r="M161">
        <v>0</v>
      </c>
      <c r="N161">
        <v>0.19</v>
      </c>
      <c r="O161">
        <v>0</v>
      </c>
      <c r="P161">
        <v>0.86</v>
      </c>
      <c r="Q161">
        <v>163</v>
      </c>
      <c r="R161">
        <v>0</v>
      </c>
      <c r="S161">
        <v>423</v>
      </c>
      <c r="T161">
        <v>120</v>
      </c>
      <c r="U161">
        <v>0</v>
      </c>
      <c r="V161">
        <v>0</v>
      </c>
    </row>
    <row r="162" spans="1:22" x14ac:dyDescent="0.25">
      <c r="A162">
        <v>7.1428571428571425E-2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10</v>
      </c>
      <c r="M162">
        <v>1</v>
      </c>
      <c r="N162">
        <v>0.5</v>
      </c>
      <c r="O162">
        <v>0</v>
      </c>
      <c r="P162">
        <v>0.5</v>
      </c>
      <c r="Q162">
        <v>104</v>
      </c>
      <c r="R162">
        <v>0</v>
      </c>
      <c r="S162">
        <v>448</v>
      </c>
      <c r="T162">
        <v>336</v>
      </c>
      <c r="U162">
        <v>60</v>
      </c>
      <c r="V162">
        <v>0</v>
      </c>
    </row>
    <row r="163" spans="1:22" x14ac:dyDescent="0.25">
      <c r="A163">
        <v>0.05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5</v>
      </c>
      <c r="M163">
        <v>1</v>
      </c>
      <c r="N163">
        <v>0.5</v>
      </c>
      <c r="O163">
        <v>0</v>
      </c>
      <c r="P163">
        <v>0.5</v>
      </c>
      <c r="Q163">
        <v>104</v>
      </c>
      <c r="R163">
        <v>0</v>
      </c>
      <c r="S163">
        <v>448</v>
      </c>
      <c r="T163">
        <v>336</v>
      </c>
      <c r="U163">
        <v>60</v>
      </c>
      <c r="V163">
        <v>0</v>
      </c>
    </row>
    <row r="164" spans="1:22" x14ac:dyDescent="0.25">
      <c r="A164">
        <v>0.04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0.3</v>
      </c>
      <c r="I164">
        <v>0</v>
      </c>
      <c r="J164">
        <v>0</v>
      </c>
      <c r="K164">
        <v>0</v>
      </c>
      <c r="L164">
        <v>40</v>
      </c>
      <c r="M164">
        <v>0</v>
      </c>
      <c r="N164">
        <v>0.2</v>
      </c>
      <c r="O164">
        <v>0</v>
      </c>
      <c r="P164">
        <v>0.8</v>
      </c>
      <c r="Q164">
        <v>142</v>
      </c>
      <c r="R164">
        <v>0</v>
      </c>
      <c r="S164">
        <v>443</v>
      </c>
      <c r="T164">
        <v>168</v>
      </c>
      <c r="U164">
        <v>0</v>
      </c>
      <c r="V164">
        <v>0</v>
      </c>
    </row>
    <row r="165" spans="1:22" x14ac:dyDescent="0.25">
      <c r="A165">
        <v>0.05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0.06</v>
      </c>
      <c r="I165">
        <v>0.13999999999999999</v>
      </c>
      <c r="J165">
        <v>0</v>
      </c>
      <c r="K165">
        <v>0</v>
      </c>
      <c r="L165">
        <v>20</v>
      </c>
      <c r="M165">
        <v>0</v>
      </c>
      <c r="N165">
        <v>0.4</v>
      </c>
      <c r="O165">
        <v>0</v>
      </c>
      <c r="P165">
        <v>0.39999999999999997</v>
      </c>
      <c r="Q165">
        <v>104</v>
      </c>
      <c r="R165">
        <v>0</v>
      </c>
      <c r="S165">
        <v>423</v>
      </c>
      <c r="T165">
        <v>168</v>
      </c>
      <c r="U165">
        <v>60</v>
      </c>
      <c r="V165">
        <v>0</v>
      </c>
    </row>
    <row r="166" spans="1:22" x14ac:dyDescent="0.25">
      <c r="A166">
        <v>1.6666666666666668E-3</v>
      </c>
      <c r="B166">
        <v>0</v>
      </c>
      <c r="C166">
        <v>0</v>
      </c>
      <c r="D166">
        <v>8.1666666666666665E-2</v>
      </c>
      <c r="E166">
        <v>0</v>
      </c>
      <c r="F166">
        <v>0</v>
      </c>
      <c r="G166">
        <v>5.5833333333333339E-2</v>
      </c>
      <c r="H166">
        <v>6.6666666666666666E-2</v>
      </c>
      <c r="I166">
        <v>0</v>
      </c>
      <c r="J166">
        <v>0</v>
      </c>
      <c r="K166">
        <v>0</v>
      </c>
      <c r="L166">
        <v>15</v>
      </c>
      <c r="M166">
        <v>0</v>
      </c>
      <c r="N166">
        <v>0.3116666666666667</v>
      </c>
      <c r="O166">
        <v>0</v>
      </c>
      <c r="P166">
        <v>0.55666666666666675</v>
      </c>
      <c r="Q166">
        <v>160</v>
      </c>
      <c r="R166">
        <v>0</v>
      </c>
      <c r="S166">
        <v>373</v>
      </c>
      <c r="T166">
        <v>408</v>
      </c>
      <c r="U166">
        <v>0</v>
      </c>
      <c r="V166">
        <v>0</v>
      </c>
    </row>
    <row r="167" spans="1:22" x14ac:dyDescent="0.25">
      <c r="A167">
        <v>7.4626865671641784E-2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0.15</v>
      </c>
      <c r="I167">
        <v>0</v>
      </c>
      <c r="J167">
        <v>0</v>
      </c>
      <c r="K167">
        <v>0</v>
      </c>
      <c r="L167">
        <v>30</v>
      </c>
      <c r="M167">
        <v>0</v>
      </c>
      <c r="N167">
        <v>0.15</v>
      </c>
      <c r="O167">
        <v>0</v>
      </c>
      <c r="P167">
        <v>0.6</v>
      </c>
      <c r="Q167">
        <v>226</v>
      </c>
      <c r="R167">
        <v>0</v>
      </c>
      <c r="S167">
        <v>433</v>
      </c>
      <c r="T167">
        <v>168</v>
      </c>
      <c r="U167">
        <v>30</v>
      </c>
      <c r="V167">
        <v>0</v>
      </c>
    </row>
    <row r="168" spans="1:22" x14ac:dyDescent="0.25">
      <c r="A168">
        <v>0</v>
      </c>
      <c r="B168">
        <v>0</v>
      </c>
      <c r="C168">
        <v>0</v>
      </c>
      <c r="D168">
        <v>2.7322404371584699E-2</v>
      </c>
      <c r="E168">
        <v>0</v>
      </c>
      <c r="F168">
        <v>0</v>
      </c>
      <c r="G168">
        <v>0</v>
      </c>
      <c r="H168">
        <v>0.19125683060109289</v>
      </c>
      <c r="I168">
        <v>0</v>
      </c>
      <c r="J168">
        <v>0</v>
      </c>
      <c r="K168">
        <v>0</v>
      </c>
      <c r="L168">
        <v>25.300546448087431</v>
      </c>
      <c r="M168">
        <v>0</v>
      </c>
      <c r="N168">
        <v>0.10928961748633879</v>
      </c>
      <c r="O168">
        <v>0</v>
      </c>
      <c r="P168">
        <v>0.38251366120218577</v>
      </c>
      <c r="Q168">
        <v>258</v>
      </c>
      <c r="R168">
        <v>0</v>
      </c>
      <c r="S168">
        <v>443</v>
      </c>
      <c r="T168">
        <v>144</v>
      </c>
      <c r="U168">
        <v>250</v>
      </c>
      <c r="V168">
        <v>0</v>
      </c>
    </row>
    <row r="169" spans="1:22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7.93</v>
      </c>
      <c r="M169">
        <v>0.44</v>
      </c>
      <c r="N169">
        <v>0.44</v>
      </c>
      <c r="O169">
        <v>0</v>
      </c>
      <c r="P169">
        <v>0.44</v>
      </c>
      <c r="Q169">
        <v>234</v>
      </c>
      <c r="R169">
        <v>0</v>
      </c>
      <c r="S169">
        <v>408</v>
      </c>
      <c r="T169">
        <v>1512</v>
      </c>
      <c r="U169">
        <v>0</v>
      </c>
      <c r="V169">
        <v>0</v>
      </c>
    </row>
    <row r="170" spans="1:22" x14ac:dyDescent="0.25">
      <c r="A170">
        <v>0</v>
      </c>
      <c r="B170">
        <v>0.2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0.05</v>
      </c>
      <c r="I170">
        <v>0</v>
      </c>
      <c r="J170">
        <v>0</v>
      </c>
      <c r="K170">
        <v>0</v>
      </c>
      <c r="L170">
        <v>30</v>
      </c>
      <c r="M170">
        <v>0</v>
      </c>
      <c r="N170">
        <v>0.1</v>
      </c>
      <c r="O170">
        <v>0</v>
      </c>
      <c r="P170">
        <v>0.30000000000000004</v>
      </c>
      <c r="Q170">
        <v>258</v>
      </c>
      <c r="R170">
        <v>0</v>
      </c>
      <c r="S170">
        <v>448</v>
      </c>
      <c r="T170">
        <v>168</v>
      </c>
      <c r="U170">
        <v>0</v>
      </c>
      <c r="V170">
        <v>0</v>
      </c>
    </row>
    <row r="171" spans="1:22" x14ac:dyDescent="0.25">
      <c r="A171">
        <v>0</v>
      </c>
      <c r="B171">
        <v>0.1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0.05</v>
      </c>
      <c r="I171">
        <v>0</v>
      </c>
      <c r="J171">
        <v>0</v>
      </c>
      <c r="K171">
        <v>0</v>
      </c>
      <c r="L171">
        <v>30</v>
      </c>
      <c r="M171">
        <v>0</v>
      </c>
      <c r="N171">
        <v>0.1</v>
      </c>
      <c r="O171">
        <v>0</v>
      </c>
      <c r="P171">
        <v>0.30000000000000004</v>
      </c>
      <c r="Q171">
        <v>258</v>
      </c>
      <c r="R171">
        <v>0</v>
      </c>
      <c r="S171">
        <v>448</v>
      </c>
      <c r="T171">
        <v>168</v>
      </c>
      <c r="U171">
        <v>0</v>
      </c>
      <c r="V171">
        <v>0</v>
      </c>
    </row>
    <row r="172" spans="1:22" x14ac:dyDescent="0.25">
      <c r="A172">
        <v>3.3333333333333335E-3</v>
      </c>
      <c r="B172">
        <v>0.2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0.05</v>
      </c>
      <c r="I172">
        <v>0</v>
      </c>
      <c r="J172">
        <v>0</v>
      </c>
      <c r="K172">
        <v>0</v>
      </c>
      <c r="L172">
        <v>30</v>
      </c>
      <c r="M172">
        <v>0</v>
      </c>
      <c r="N172">
        <v>0.1</v>
      </c>
      <c r="O172">
        <v>0</v>
      </c>
      <c r="P172">
        <v>0.30000000000000004</v>
      </c>
      <c r="Q172">
        <v>258</v>
      </c>
      <c r="R172">
        <v>0</v>
      </c>
      <c r="S172">
        <v>448</v>
      </c>
      <c r="T172">
        <v>168</v>
      </c>
      <c r="U172">
        <v>0</v>
      </c>
      <c r="V172">
        <v>0</v>
      </c>
    </row>
    <row r="173" spans="1:22" x14ac:dyDescent="0.25">
      <c r="A173">
        <v>6.6666666666666671E-3</v>
      </c>
      <c r="B173">
        <v>0.2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0.05</v>
      </c>
      <c r="I173">
        <v>0</v>
      </c>
      <c r="J173">
        <v>0</v>
      </c>
      <c r="K173">
        <v>0</v>
      </c>
      <c r="L173">
        <v>40</v>
      </c>
      <c r="M173">
        <v>0</v>
      </c>
      <c r="N173">
        <v>0.1</v>
      </c>
      <c r="O173">
        <v>0</v>
      </c>
      <c r="P173">
        <v>0.30000000000000004</v>
      </c>
      <c r="Q173">
        <v>258</v>
      </c>
      <c r="R173">
        <v>0</v>
      </c>
      <c r="S173">
        <v>448</v>
      </c>
      <c r="T173">
        <v>168</v>
      </c>
      <c r="U173">
        <v>0</v>
      </c>
      <c r="V173">
        <v>0</v>
      </c>
    </row>
    <row r="174" spans="1:22" x14ac:dyDescent="0.25">
      <c r="A174">
        <v>1.6666666666666666E-2</v>
      </c>
      <c r="B174">
        <v>0.2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0.16500000000000001</v>
      </c>
      <c r="I174">
        <v>0</v>
      </c>
      <c r="J174">
        <v>0</v>
      </c>
      <c r="K174">
        <v>0</v>
      </c>
      <c r="L174">
        <v>50</v>
      </c>
      <c r="M174">
        <v>0</v>
      </c>
      <c r="N174">
        <v>0.17</v>
      </c>
      <c r="O174">
        <v>0</v>
      </c>
      <c r="P174">
        <v>0.67</v>
      </c>
      <c r="Q174">
        <v>258</v>
      </c>
      <c r="R174">
        <v>0</v>
      </c>
      <c r="S174">
        <v>448</v>
      </c>
      <c r="T174">
        <v>336</v>
      </c>
      <c r="U174">
        <v>0</v>
      </c>
      <c r="V174">
        <v>0</v>
      </c>
    </row>
    <row r="175" spans="1:22" x14ac:dyDescent="0.25">
      <c r="A175">
        <v>3.3333333333333333E-2</v>
      </c>
      <c r="B175">
        <v>0.2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0.23</v>
      </c>
      <c r="I175">
        <v>0</v>
      </c>
      <c r="J175">
        <v>0</v>
      </c>
      <c r="K175">
        <v>0</v>
      </c>
      <c r="L175">
        <v>50</v>
      </c>
      <c r="M175">
        <v>0</v>
      </c>
      <c r="N175">
        <v>0.17</v>
      </c>
      <c r="O175">
        <v>0</v>
      </c>
      <c r="P175">
        <v>0.8</v>
      </c>
      <c r="Q175">
        <v>258</v>
      </c>
      <c r="R175">
        <v>0</v>
      </c>
      <c r="S175">
        <v>448</v>
      </c>
      <c r="T175">
        <v>336</v>
      </c>
      <c r="U175">
        <v>0</v>
      </c>
      <c r="V175">
        <v>0</v>
      </c>
    </row>
    <row r="176" spans="1:22" x14ac:dyDescent="0.25">
      <c r="A176">
        <v>1.6666666666666666E-2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0.16500000000000001</v>
      </c>
      <c r="I176">
        <v>0</v>
      </c>
      <c r="J176">
        <v>0</v>
      </c>
      <c r="K176">
        <v>0</v>
      </c>
      <c r="L176">
        <v>50</v>
      </c>
      <c r="M176">
        <v>0</v>
      </c>
      <c r="N176">
        <v>0.17</v>
      </c>
      <c r="O176">
        <v>0</v>
      </c>
      <c r="P176">
        <v>0.67</v>
      </c>
      <c r="Q176">
        <v>258</v>
      </c>
      <c r="R176">
        <v>0</v>
      </c>
      <c r="S176">
        <v>448</v>
      </c>
      <c r="T176">
        <v>336</v>
      </c>
      <c r="U176">
        <v>0</v>
      </c>
      <c r="V176">
        <v>0</v>
      </c>
    </row>
    <row r="177" spans="1:22" x14ac:dyDescent="0.25">
      <c r="A177">
        <v>3.3333333333333333E-2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0.16500000000000001</v>
      </c>
      <c r="I177">
        <v>0</v>
      </c>
      <c r="J177">
        <v>0</v>
      </c>
      <c r="K177">
        <v>0</v>
      </c>
      <c r="L177">
        <v>50</v>
      </c>
      <c r="M177">
        <v>0</v>
      </c>
      <c r="N177">
        <v>0.17</v>
      </c>
      <c r="O177">
        <v>0</v>
      </c>
      <c r="P177">
        <v>0.67</v>
      </c>
      <c r="Q177">
        <v>258</v>
      </c>
      <c r="R177">
        <v>0</v>
      </c>
      <c r="S177">
        <v>448</v>
      </c>
      <c r="T177">
        <v>336</v>
      </c>
      <c r="U177">
        <v>0</v>
      </c>
      <c r="V177">
        <v>0</v>
      </c>
    </row>
    <row r="178" spans="1:22" x14ac:dyDescent="0.25">
      <c r="A178">
        <v>0</v>
      </c>
      <c r="B178">
        <v>0.1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35</v>
      </c>
      <c r="M178">
        <v>0</v>
      </c>
      <c r="N178">
        <v>0.1</v>
      </c>
      <c r="O178">
        <v>0</v>
      </c>
      <c r="P178">
        <v>0.2</v>
      </c>
      <c r="Q178">
        <v>557</v>
      </c>
      <c r="R178">
        <v>0</v>
      </c>
      <c r="S178">
        <v>433</v>
      </c>
      <c r="T178">
        <v>1248</v>
      </c>
      <c r="U178">
        <v>0</v>
      </c>
      <c r="V178">
        <v>0</v>
      </c>
    </row>
    <row r="179" spans="1:22" x14ac:dyDescent="0.25">
      <c r="A179">
        <v>0</v>
      </c>
      <c r="B179">
        <v>0.1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35</v>
      </c>
      <c r="M179">
        <v>0</v>
      </c>
      <c r="N179">
        <v>0.1</v>
      </c>
      <c r="O179">
        <v>0</v>
      </c>
      <c r="P179">
        <v>0.2</v>
      </c>
      <c r="Q179">
        <v>484</v>
      </c>
      <c r="R179">
        <v>0</v>
      </c>
      <c r="S179">
        <v>433</v>
      </c>
      <c r="T179">
        <v>240</v>
      </c>
      <c r="U179">
        <v>0</v>
      </c>
      <c r="V179">
        <v>0</v>
      </c>
    </row>
    <row r="180" spans="1:22" x14ac:dyDescent="0.25">
      <c r="A180">
        <v>0</v>
      </c>
      <c r="B180">
        <v>4.1666666666666664E-2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7</v>
      </c>
      <c r="M180">
        <v>0.5</v>
      </c>
      <c r="N180">
        <v>0.25</v>
      </c>
      <c r="O180">
        <v>0</v>
      </c>
      <c r="P180">
        <v>0.5</v>
      </c>
      <c r="Q180">
        <v>294</v>
      </c>
      <c r="R180">
        <v>0</v>
      </c>
      <c r="S180">
        <v>448</v>
      </c>
      <c r="T180">
        <v>264</v>
      </c>
      <c r="U180">
        <v>40</v>
      </c>
      <c r="V180">
        <v>0</v>
      </c>
    </row>
    <row r="181" spans="1:22" x14ac:dyDescent="0.25">
      <c r="A181">
        <v>0</v>
      </c>
      <c r="B181">
        <v>0.2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35</v>
      </c>
      <c r="M181">
        <v>0</v>
      </c>
      <c r="N181">
        <v>0.2</v>
      </c>
      <c r="O181">
        <v>0</v>
      </c>
      <c r="P181">
        <v>0.4</v>
      </c>
      <c r="Q181">
        <v>294</v>
      </c>
      <c r="R181">
        <v>0</v>
      </c>
      <c r="S181">
        <v>433</v>
      </c>
      <c r="T181">
        <v>1344</v>
      </c>
      <c r="U181">
        <v>30</v>
      </c>
      <c r="V181">
        <v>0</v>
      </c>
    </row>
    <row r="182" spans="1:22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5</v>
      </c>
      <c r="M182">
        <v>0</v>
      </c>
      <c r="N182">
        <v>0.5</v>
      </c>
      <c r="O182">
        <v>0</v>
      </c>
      <c r="P182">
        <v>1</v>
      </c>
      <c r="Q182">
        <v>352</v>
      </c>
      <c r="R182">
        <v>0</v>
      </c>
      <c r="S182">
        <v>423</v>
      </c>
      <c r="T182">
        <v>240</v>
      </c>
      <c r="U182">
        <v>50</v>
      </c>
      <c r="V182">
        <v>0</v>
      </c>
    </row>
    <row r="183" spans="1:22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5</v>
      </c>
      <c r="M183">
        <v>0</v>
      </c>
      <c r="N183">
        <v>0.5</v>
      </c>
      <c r="O183">
        <v>0</v>
      </c>
      <c r="P183">
        <v>1</v>
      </c>
      <c r="Q183">
        <v>336</v>
      </c>
      <c r="R183">
        <v>0</v>
      </c>
      <c r="S183">
        <v>423</v>
      </c>
      <c r="T183">
        <v>240</v>
      </c>
      <c r="U183">
        <v>50</v>
      </c>
      <c r="V183">
        <v>0</v>
      </c>
    </row>
    <row r="184" spans="1:22" x14ac:dyDescent="0.25">
      <c r="A184">
        <v>0.25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4.25</v>
      </c>
      <c r="I184">
        <v>0</v>
      </c>
      <c r="J184">
        <v>0</v>
      </c>
      <c r="K184">
        <v>0</v>
      </c>
      <c r="L184">
        <v>81.25</v>
      </c>
      <c r="M184">
        <v>0</v>
      </c>
      <c r="N184">
        <v>0</v>
      </c>
      <c r="O184">
        <v>0</v>
      </c>
      <c r="P184">
        <v>8.5</v>
      </c>
      <c r="Q184">
        <v>0</v>
      </c>
      <c r="R184">
        <v>0</v>
      </c>
      <c r="S184">
        <v>363</v>
      </c>
      <c r="T184">
        <v>8</v>
      </c>
      <c r="U184">
        <v>0</v>
      </c>
      <c r="V184">
        <v>0</v>
      </c>
    </row>
    <row r="185" spans="1:22" x14ac:dyDescent="0.25">
      <c r="A185">
        <v>0.45454545454545453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0.74999999999999989</v>
      </c>
      <c r="H185">
        <v>2.5</v>
      </c>
      <c r="I185">
        <v>0</v>
      </c>
      <c r="J185">
        <v>0</v>
      </c>
      <c r="K185">
        <v>0</v>
      </c>
      <c r="L185">
        <v>55.454545454545453</v>
      </c>
      <c r="M185">
        <v>0</v>
      </c>
      <c r="N185">
        <v>0</v>
      </c>
      <c r="O185">
        <v>0</v>
      </c>
      <c r="P185">
        <v>6.5</v>
      </c>
      <c r="Q185">
        <v>0</v>
      </c>
      <c r="R185">
        <v>0</v>
      </c>
      <c r="S185">
        <v>373</v>
      </c>
      <c r="T185">
        <v>2</v>
      </c>
      <c r="U185">
        <v>0</v>
      </c>
      <c r="V185">
        <v>0</v>
      </c>
    </row>
    <row r="186" spans="1:22" x14ac:dyDescent="0.25">
      <c r="A186">
        <v>0.1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0.46</v>
      </c>
      <c r="I186">
        <v>0</v>
      </c>
      <c r="J186">
        <v>0</v>
      </c>
      <c r="K186">
        <v>0</v>
      </c>
      <c r="L186">
        <v>18</v>
      </c>
      <c r="M186">
        <v>0</v>
      </c>
      <c r="N186">
        <v>0</v>
      </c>
      <c r="O186">
        <v>0</v>
      </c>
      <c r="P186">
        <v>0.92</v>
      </c>
      <c r="Q186">
        <v>0</v>
      </c>
      <c r="R186">
        <v>0</v>
      </c>
      <c r="S186">
        <v>373</v>
      </c>
      <c r="T186">
        <v>2</v>
      </c>
      <c r="U186">
        <v>0</v>
      </c>
      <c r="V186">
        <v>0</v>
      </c>
    </row>
    <row r="187" spans="1:22" x14ac:dyDescent="0.25">
      <c r="A187">
        <v>0.11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0.9</v>
      </c>
      <c r="I187">
        <v>0</v>
      </c>
      <c r="J187">
        <v>0</v>
      </c>
      <c r="K187">
        <v>0</v>
      </c>
      <c r="L187">
        <v>12.2</v>
      </c>
      <c r="M187">
        <v>0</v>
      </c>
      <c r="N187">
        <v>0</v>
      </c>
      <c r="O187">
        <v>0</v>
      </c>
      <c r="P187">
        <v>1.8</v>
      </c>
      <c r="Q187">
        <v>0</v>
      </c>
      <c r="R187">
        <v>0</v>
      </c>
      <c r="S187">
        <v>323</v>
      </c>
      <c r="T187">
        <v>24</v>
      </c>
      <c r="U187">
        <v>0</v>
      </c>
      <c r="V187">
        <v>0</v>
      </c>
    </row>
    <row r="188" spans="1:22" x14ac:dyDescent="0.25">
      <c r="A188">
        <v>0.23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57</v>
      </c>
      <c r="M188">
        <v>0</v>
      </c>
      <c r="N188">
        <v>0.55000000000000004</v>
      </c>
      <c r="O188">
        <v>0</v>
      </c>
      <c r="P188">
        <v>1.1000000000000001</v>
      </c>
      <c r="Q188">
        <v>112</v>
      </c>
      <c r="R188">
        <v>0</v>
      </c>
      <c r="S188">
        <v>373</v>
      </c>
      <c r="T188">
        <v>48</v>
      </c>
      <c r="U188">
        <v>0</v>
      </c>
      <c r="V188">
        <v>0</v>
      </c>
    </row>
    <row r="189" spans="1:22" x14ac:dyDescent="0.25">
      <c r="A189">
        <v>0.1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0.21</v>
      </c>
      <c r="I189">
        <v>0</v>
      </c>
      <c r="J189">
        <v>0</v>
      </c>
      <c r="K189">
        <v>0</v>
      </c>
      <c r="L189">
        <v>10</v>
      </c>
      <c r="M189">
        <v>0</v>
      </c>
      <c r="N189">
        <v>0.05</v>
      </c>
      <c r="O189">
        <v>0</v>
      </c>
      <c r="P189">
        <v>0.42</v>
      </c>
      <c r="Q189">
        <v>215</v>
      </c>
      <c r="R189">
        <v>0</v>
      </c>
      <c r="S189">
        <v>383</v>
      </c>
      <c r="T189">
        <v>192</v>
      </c>
      <c r="U189">
        <v>0</v>
      </c>
      <c r="V189">
        <v>0</v>
      </c>
    </row>
    <row r="190" spans="1:22" x14ac:dyDescent="0.25">
      <c r="A190">
        <v>0</v>
      </c>
      <c r="B190">
        <v>0</v>
      </c>
      <c r="C190">
        <v>0</v>
      </c>
      <c r="D190">
        <v>0.1020408163265306</v>
      </c>
      <c r="E190">
        <v>0</v>
      </c>
      <c r="F190">
        <v>0</v>
      </c>
      <c r="G190">
        <v>0</v>
      </c>
      <c r="H190">
        <v>0.4081632653061224</v>
      </c>
      <c r="I190">
        <v>0</v>
      </c>
      <c r="J190">
        <v>0</v>
      </c>
      <c r="K190">
        <v>0</v>
      </c>
      <c r="L190">
        <v>15.306122448979592</v>
      </c>
      <c r="M190">
        <v>0</v>
      </c>
      <c r="N190">
        <v>0</v>
      </c>
      <c r="O190">
        <v>0</v>
      </c>
      <c r="P190">
        <v>0.81632653061224481</v>
      </c>
      <c r="Q190">
        <v>0</v>
      </c>
      <c r="R190">
        <v>0</v>
      </c>
      <c r="S190">
        <v>368</v>
      </c>
      <c r="T190">
        <v>90</v>
      </c>
      <c r="U190">
        <v>0</v>
      </c>
      <c r="V190">
        <v>0</v>
      </c>
    </row>
    <row r="191" spans="1:22" x14ac:dyDescent="0.25">
      <c r="A191">
        <v>6.6666666666666666E-2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5.3333333333333337E-2</v>
      </c>
      <c r="I191">
        <v>0</v>
      </c>
      <c r="J191">
        <v>0</v>
      </c>
      <c r="K191">
        <v>0</v>
      </c>
      <c r="L191">
        <v>12.333333333333334</v>
      </c>
      <c r="M191">
        <v>0</v>
      </c>
      <c r="N191">
        <v>0.32</v>
      </c>
      <c r="O191">
        <v>0</v>
      </c>
      <c r="P191">
        <v>0.42666666666666669</v>
      </c>
      <c r="Q191">
        <v>150</v>
      </c>
      <c r="R191">
        <v>0</v>
      </c>
      <c r="S191">
        <v>373</v>
      </c>
      <c r="T191">
        <v>1608</v>
      </c>
      <c r="U191">
        <v>0</v>
      </c>
      <c r="V191">
        <v>0</v>
      </c>
    </row>
    <row r="192" spans="1:22" x14ac:dyDescent="0.25">
      <c r="A192">
        <v>3.3333333333333333E-2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6.0000000000000005E-2</v>
      </c>
      <c r="I192">
        <v>0</v>
      </c>
      <c r="J192">
        <v>0</v>
      </c>
      <c r="K192">
        <v>0</v>
      </c>
      <c r="L192">
        <v>11.666666666666666</v>
      </c>
      <c r="M192">
        <v>0</v>
      </c>
      <c r="N192">
        <v>0.4</v>
      </c>
      <c r="O192">
        <v>0</v>
      </c>
      <c r="P192">
        <v>0.52</v>
      </c>
      <c r="Q192">
        <v>150</v>
      </c>
      <c r="R192">
        <v>0</v>
      </c>
      <c r="S192">
        <v>373</v>
      </c>
      <c r="T192">
        <v>648</v>
      </c>
      <c r="U192">
        <v>0</v>
      </c>
      <c r="V192">
        <v>0</v>
      </c>
    </row>
    <row r="193" spans="1:22" x14ac:dyDescent="0.25">
      <c r="A193">
        <v>0.1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0.33333333333333331</v>
      </c>
      <c r="I193">
        <v>0</v>
      </c>
      <c r="J193">
        <v>0.01</v>
      </c>
      <c r="K193">
        <v>0</v>
      </c>
      <c r="L193">
        <v>20</v>
      </c>
      <c r="M193">
        <v>0</v>
      </c>
      <c r="N193">
        <v>0</v>
      </c>
      <c r="O193">
        <v>0</v>
      </c>
      <c r="P193">
        <v>0.68666666666666665</v>
      </c>
      <c r="Q193">
        <v>0</v>
      </c>
      <c r="R193">
        <v>0</v>
      </c>
      <c r="S193">
        <v>368</v>
      </c>
      <c r="T193">
        <v>20</v>
      </c>
      <c r="U193">
        <v>0</v>
      </c>
      <c r="V193">
        <v>0</v>
      </c>
    </row>
    <row r="194" spans="1:22" x14ac:dyDescent="0.25">
      <c r="A194">
        <v>0.1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0.27999999999999997</v>
      </c>
      <c r="I194">
        <v>0</v>
      </c>
      <c r="J194">
        <v>4.0000000000000001E-3</v>
      </c>
      <c r="K194">
        <v>0</v>
      </c>
      <c r="L194">
        <v>20</v>
      </c>
      <c r="M194">
        <v>0</v>
      </c>
      <c r="N194">
        <v>0</v>
      </c>
      <c r="O194">
        <v>0</v>
      </c>
      <c r="P194">
        <v>0.56799999999999995</v>
      </c>
      <c r="Q194">
        <v>0</v>
      </c>
      <c r="R194">
        <v>0</v>
      </c>
      <c r="S194">
        <v>368</v>
      </c>
      <c r="T194">
        <v>48</v>
      </c>
      <c r="U194">
        <v>0</v>
      </c>
      <c r="V194">
        <v>0</v>
      </c>
    </row>
    <row r="195" spans="1:22" x14ac:dyDescent="0.25">
      <c r="A195">
        <v>9.0909090909090912E-2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0.26363636363636361</v>
      </c>
      <c r="I195">
        <v>0</v>
      </c>
      <c r="J195">
        <v>9.0909090909090922E-3</v>
      </c>
      <c r="K195">
        <v>0</v>
      </c>
      <c r="L195">
        <v>18.181818181818183</v>
      </c>
      <c r="M195">
        <v>0</v>
      </c>
      <c r="N195">
        <v>0</v>
      </c>
      <c r="O195">
        <v>0</v>
      </c>
      <c r="P195">
        <v>0.54545454545454541</v>
      </c>
      <c r="Q195">
        <v>0</v>
      </c>
      <c r="R195">
        <v>0</v>
      </c>
      <c r="S195">
        <v>368</v>
      </c>
      <c r="T195">
        <v>72</v>
      </c>
      <c r="U195">
        <v>0</v>
      </c>
      <c r="V195">
        <v>0</v>
      </c>
    </row>
    <row r="196" spans="1:22" x14ac:dyDescent="0.25">
      <c r="A196">
        <v>0.16666666666666666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0.4</v>
      </c>
      <c r="I196">
        <v>0</v>
      </c>
      <c r="J196">
        <v>6.2500000000000003E-3</v>
      </c>
      <c r="K196">
        <v>0</v>
      </c>
      <c r="L196">
        <v>18.75</v>
      </c>
      <c r="M196">
        <v>0</v>
      </c>
      <c r="N196">
        <v>0</v>
      </c>
      <c r="O196">
        <v>0</v>
      </c>
      <c r="P196">
        <v>0.8125</v>
      </c>
      <c r="Q196">
        <v>0</v>
      </c>
      <c r="R196">
        <v>0</v>
      </c>
      <c r="S196">
        <v>368</v>
      </c>
      <c r="T196">
        <v>20</v>
      </c>
      <c r="U196">
        <v>0</v>
      </c>
      <c r="V196">
        <v>0</v>
      </c>
    </row>
    <row r="197" spans="1:22" x14ac:dyDescent="0.25">
      <c r="A197">
        <v>0.1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0.3</v>
      </c>
      <c r="I197">
        <v>0</v>
      </c>
      <c r="J197">
        <v>0.02</v>
      </c>
      <c r="K197">
        <v>0</v>
      </c>
      <c r="L197">
        <v>15</v>
      </c>
      <c r="M197">
        <v>0</v>
      </c>
      <c r="N197">
        <v>0</v>
      </c>
      <c r="O197">
        <v>0</v>
      </c>
      <c r="P197">
        <v>0.64</v>
      </c>
      <c r="Q197">
        <v>0</v>
      </c>
      <c r="R197">
        <v>0</v>
      </c>
      <c r="S197">
        <v>368</v>
      </c>
      <c r="T197">
        <v>24</v>
      </c>
      <c r="U197">
        <v>0</v>
      </c>
      <c r="V197">
        <v>0</v>
      </c>
    </row>
    <row r="198" spans="1:22" x14ac:dyDescent="0.25">
      <c r="A198">
        <v>0.1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0.34</v>
      </c>
      <c r="I198">
        <v>0</v>
      </c>
      <c r="J198">
        <v>0.04</v>
      </c>
      <c r="K198">
        <v>0</v>
      </c>
      <c r="L198">
        <v>15</v>
      </c>
      <c r="M198">
        <v>0</v>
      </c>
      <c r="N198">
        <v>0</v>
      </c>
      <c r="O198">
        <v>0</v>
      </c>
      <c r="P198">
        <v>0.76</v>
      </c>
      <c r="Q198">
        <v>0</v>
      </c>
      <c r="R198">
        <v>0</v>
      </c>
      <c r="S198">
        <v>368</v>
      </c>
      <c r="T198">
        <v>24</v>
      </c>
      <c r="U198">
        <v>30</v>
      </c>
      <c r="V198">
        <v>0</v>
      </c>
    </row>
    <row r="199" spans="1:22" x14ac:dyDescent="0.25">
      <c r="A199">
        <v>0.1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0.3</v>
      </c>
      <c r="I199">
        <v>0</v>
      </c>
      <c r="J199">
        <v>0.04</v>
      </c>
      <c r="K199">
        <v>0</v>
      </c>
      <c r="L199">
        <v>15</v>
      </c>
      <c r="M199">
        <v>0</v>
      </c>
      <c r="N199">
        <v>0</v>
      </c>
      <c r="O199">
        <v>0</v>
      </c>
      <c r="P199">
        <v>0.67999999999999994</v>
      </c>
      <c r="Q199">
        <v>0</v>
      </c>
      <c r="R199">
        <v>0</v>
      </c>
      <c r="S199">
        <v>373</v>
      </c>
      <c r="T199">
        <v>40</v>
      </c>
      <c r="U199">
        <v>0</v>
      </c>
      <c r="V199">
        <v>0</v>
      </c>
    </row>
    <row r="200" spans="1:22" x14ac:dyDescent="0.25">
      <c r="A200">
        <v>6.5789473684210523E-2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0.12171052631578949</v>
      </c>
      <c r="I200">
        <v>0</v>
      </c>
      <c r="J200">
        <v>0</v>
      </c>
      <c r="K200">
        <v>0</v>
      </c>
      <c r="L200">
        <v>38.94736842105263</v>
      </c>
      <c r="M200">
        <v>0</v>
      </c>
      <c r="N200">
        <v>1.2960526315789473</v>
      </c>
      <c r="O200">
        <v>0</v>
      </c>
      <c r="P200">
        <v>0.24342105263157898</v>
      </c>
      <c r="Q200">
        <v>91</v>
      </c>
      <c r="R200">
        <v>0</v>
      </c>
      <c r="S200">
        <v>450</v>
      </c>
      <c r="T200">
        <v>240</v>
      </c>
      <c r="U200">
        <v>15</v>
      </c>
      <c r="V200">
        <v>0</v>
      </c>
    </row>
    <row r="201" spans="1:22" x14ac:dyDescent="0.25">
      <c r="A201">
        <v>0</v>
      </c>
      <c r="B201">
        <v>0</v>
      </c>
      <c r="C201">
        <v>0</v>
      </c>
      <c r="D201">
        <v>4.5977011494252873E-2</v>
      </c>
      <c r="E201">
        <v>0</v>
      </c>
      <c r="F201">
        <v>0</v>
      </c>
      <c r="G201">
        <v>0</v>
      </c>
      <c r="H201">
        <v>0.28735632183908044</v>
      </c>
      <c r="I201">
        <v>0</v>
      </c>
      <c r="J201">
        <v>0</v>
      </c>
      <c r="K201">
        <v>0</v>
      </c>
      <c r="L201">
        <v>36.781609195402297</v>
      </c>
      <c r="M201">
        <v>0</v>
      </c>
      <c r="N201">
        <v>0.18390804597701149</v>
      </c>
      <c r="O201">
        <v>0</v>
      </c>
      <c r="P201">
        <v>0.57471264367816088</v>
      </c>
      <c r="Q201">
        <v>383</v>
      </c>
      <c r="R201">
        <v>0</v>
      </c>
      <c r="S201">
        <v>453</v>
      </c>
      <c r="T201">
        <v>96</v>
      </c>
      <c r="U201">
        <v>0</v>
      </c>
      <c r="V201">
        <v>0</v>
      </c>
    </row>
    <row r="202" spans="1:22" x14ac:dyDescent="0.25">
      <c r="A202">
        <v>6.2893081761006289E-2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8.1761006289308172E-2</v>
      </c>
      <c r="I202">
        <v>0</v>
      </c>
      <c r="J202">
        <v>0</v>
      </c>
      <c r="K202">
        <v>0</v>
      </c>
      <c r="L202">
        <v>39.182389937106919</v>
      </c>
      <c r="M202">
        <v>0</v>
      </c>
      <c r="N202">
        <v>0.47798742138364775</v>
      </c>
      <c r="O202">
        <v>0</v>
      </c>
      <c r="P202">
        <v>0.16352201257861634</v>
      </c>
      <c r="Q202">
        <v>77</v>
      </c>
      <c r="R202">
        <v>0</v>
      </c>
      <c r="S202">
        <v>453</v>
      </c>
      <c r="T202">
        <v>360</v>
      </c>
      <c r="U202">
        <v>0</v>
      </c>
      <c r="V202">
        <v>0</v>
      </c>
    </row>
    <row r="203" spans="1:22" x14ac:dyDescent="0.25">
      <c r="A203">
        <v>0.04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0.18</v>
      </c>
      <c r="I203">
        <v>0</v>
      </c>
      <c r="J203">
        <v>0</v>
      </c>
      <c r="K203">
        <v>0</v>
      </c>
      <c r="L203">
        <v>36</v>
      </c>
      <c r="M203">
        <v>0</v>
      </c>
      <c r="N203">
        <v>0.10800000000000001</v>
      </c>
      <c r="O203">
        <v>1.2000000000000002E-2</v>
      </c>
      <c r="P203">
        <v>0.36</v>
      </c>
      <c r="Q203">
        <v>112</v>
      </c>
      <c r="R203">
        <v>93</v>
      </c>
      <c r="S203">
        <v>453</v>
      </c>
      <c r="T203">
        <v>24</v>
      </c>
      <c r="U203">
        <v>30</v>
      </c>
      <c r="V203">
        <v>0</v>
      </c>
    </row>
    <row r="204" spans="1:22" x14ac:dyDescent="0.25">
      <c r="A204">
        <v>0.04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0.18</v>
      </c>
      <c r="I204">
        <v>0</v>
      </c>
      <c r="J204">
        <v>0</v>
      </c>
      <c r="K204">
        <v>0</v>
      </c>
      <c r="L204">
        <v>36</v>
      </c>
      <c r="M204">
        <v>0</v>
      </c>
      <c r="N204">
        <v>0.12</v>
      </c>
      <c r="O204">
        <v>0</v>
      </c>
      <c r="P204">
        <v>0.36</v>
      </c>
      <c r="Q204">
        <v>112</v>
      </c>
      <c r="R204">
        <v>0</v>
      </c>
      <c r="S204">
        <v>453</v>
      </c>
      <c r="T204">
        <v>36</v>
      </c>
      <c r="U204">
        <v>30</v>
      </c>
      <c r="V204">
        <v>0</v>
      </c>
    </row>
    <row r="205" spans="1:22" x14ac:dyDescent="0.25">
      <c r="A205">
        <v>0.04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0.18</v>
      </c>
      <c r="I205">
        <v>0</v>
      </c>
      <c r="J205">
        <v>0</v>
      </c>
      <c r="K205">
        <v>0</v>
      </c>
      <c r="L205">
        <v>36</v>
      </c>
      <c r="M205">
        <v>0</v>
      </c>
      <c r="N205">
        <v>0.10800000000000001</v>
      </c>
      <c r="O205">
        <v>1.2000000000000002E-2</v>
      </c>
      <c r="P205">
        <v>0.36</v>
      </c>
      <c r="Q205">
        <v>112</v>
      </c>
      <c r="R205">
        <v>93</v>
      </c>
      <c r="S205">
        <v>503</v>
      </c>
      <c r="T205">
        <v>6</v>
      </c>
      <c r="U205">
        <v>30</v>
      </c>
      <c r="V205">
        <v>0</v>
      </c>
    </row>
    <row r="206" spans="1:22" x14ac:dyDescent="0.25">
      <c r="A206">
        <v>4.2553191489361701E-2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4.2553191489361703E-3</v>
      </c>
      <c r="I206">
        <v>0</v>
      </c>
      <c r="J206">
        <v>0</v>
      </c>
      <c r="K206">
        <v>0</v>
      </c>
      <c r="L206">
        <v>0.2978723404255319</v>
      </c>
      <c r="M206">
        <v>0</v>
      </c>
      <c r="N206">
        <v>9.8936170212765961E-2</v>
      </c>
      <c r="O206">
        <v>7.4468085106382982E-3</v>
      </c>
      <c r="P206">
        <v>8.5106382978723406E-3</v>
      </c>
      <c r="Q206">
        <v>112</v>
      </c>
      <c r="R206">
        <v>188</v>
      </c>
      <c r="S206">
        <v>453</v>
      </c>
      <c r="T206">
        <v>24</v>
      </c>
      <c r="U206">
        <v>30</v>
      </c>
      <c r="V206">
        <v>0</v>
      </c>
    </row>
    <row r="207" spans="1:22" x14ac:dyDescent="0.25">
      <c r="A207">
        <v>4.5454545454545456E-2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8.6363636363636365E-3</v>
      </c>
      <c r="I207">
        <v>0</v>
      </c>
      <c r="J207">
        <v>0</v>
      </c>
      <c r="K207">
        <v>0</v>
      </c>
      <c r="L207">
        <v>0.31818181818181818</v>
      </c>
      <c r="M207">
        <v>0</v>
      </c>
      <c r="N207">
        <v>7.6090909090909098E-2</v>
      </c>
      <c r="O207">
        <v>5.7272727272727275E-3</v>
      </c>
      <c r="P207">
        <v>1.7272727272727273E-2</v>
      </c>
      <c r="Q207">
        <v>112</v>
      </c>
      <c r="R207">
        <v>162</v>
      </c>
      <c r="S207">
        <v>453</v>
      </c>
      <c r="T207">
        <v>24</v>
      </c>
      <c r="U207">
        <v>30</v>
      </c>
      <c r="V207">
        <v>0</v>
      </c>
    </row>
    <row r="208" spans="1:22" x14ac:dyDescent="0.25">
      <c r="A208">
        <v>0.04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0.18</v>
      </c>
      <c r="I208">
        <v>0</v>
      </c>
      <c r="J208">
        <v>0</v>
      </c>
      <c r="K208">
        <v>0</v>
      </c>
      <c r="L208">
        <v>36</v>
      </c>
      <c r="M208">
        <v>0</v>
      </c>
      <c r="N208">
        <v>0.06</v>
      </c>
      <c r="O208">
        <v>0.06</v>
      </c>
      <c r="P208">
        <v>0.36</v>
      </c>
      <c r="Q208">
        <v>112</v>
      </c>
      <c r="R208">
        <v>93</v>
      </c>
      <c r="S208">
        <v>453</v>
      </c>
      <c r="T208">
        <v>24</v>
      </c>
      <c r="U208">
        <v>30</v>
      </c>
      <c r="V208">
        <v>0</v>
      </c>
    </row>
    <row r="209" spans="1:22" x14ac:dyDescent="0.25">
      <c r="A209">
        <v>1.1111111111111112E-2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0.32</v>
      </c>
      <c r="I209">
        <v>0</v>
      </c>
      <c r="J209">
        <v>0</v>
      </c>
      <c r="K209">
        <v>0</v>
      </c>
      <c r="L209">
        <v>21</v>
      </c>
      <c r="M209">
        <v>0</v>
      </c>
      <c r="N209">
        <v>2.2999999999999998</v>
      </c>
      <c r="O209">
        <v>3.3</v>
      </c>
      <c r="P209">
        <v>0.09</v>
      </c>
      <c r="Q209">
        <v>94</v>
      </c>
      <c r="R209">
        <v>82</v>
      </c>
      <c r="S209">
        <v>443</v>
      </c>
      <c r="T209">
        <v>20</v>
      </c>
      <c r="U209">
        <v>0</v>
      </c>
      <c r="V209">
        <v>0</v>
      </c>
    </row>
    <row r="210" spans="1:22" x14ac:dyDescent="0.25">
      <c r="A210">
        <v>1.1111111111111112E-2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0.32</v>
      </c>
      <c r="I210">
        <v>0</v>
      </c>
      <c r="J210">
        <v>0</v>
      </c>
      <c r="K210">
        <v>0</v>
      </c>
      <c r="L210">
        <v>21</v>
      </c>
      <c r="M210">
        <v>0</v>
      </c>
      <c r="N210">
        <v>2.2999999999999998</v>
      </c>
      <c r="O210">
        <v>3.1</v>
      </c>
      <c r="P210">
        <v>0.09</v>
      </c>
      <c r="Q210">
        <v>94</v>
      </c>
      <c r="R210">
        <v>68</v>
      </c>
      <c r="S210">
        <v>443</v>
      </c>
      <c r="T210">
        <v>20</v>
      </c>
      <c r="U210">
        <v>0</v>
      </c>
      <c r="V210">
        <v>0</v>
      </c>
    </row>
    <row r="211" spans="1:22" x14ac:dyDescent="0.25">
      <c r="A211">
        <v>1.1111111111111112E-2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0.32</v>
      </c>
      <c r="I211">
        <v>0</v>
      </c>
      <c r="J211">
        <v>0</v>
      </c>
      <c r="K211">
        <v>0</v>
      </c>
      <c r="L211">
        <v>21</v>
      </c>
      <c r="M211">
        <v>0</v>
      </c>
      <c r="N211">
        <v>2.2999999999999998</v>
      </c>
      <c r="O211">
        <v>2.1</v>
      </c>
      <c r="P211">
        <v>0.09</v>
      </c>
      <c r="Q211">
        <v>94</v>
      </c>
      <c r="R211">
        <v>84</v>
      </c>
      <c r="S211">
        <v>443</v>
      </c>
      <c r="T211">
        <v>20</v>
      </c>
      <c r="U211">
        <v>0</v>
      </c>
      <c r="V211">
        <v>0</v>
      </c>
    </row>
    <row r="212" spans="1:22" x14ac:dyDescent="0.25">
      <c r="A212">
        <v>1.1111111111111112E-2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0.32</v>
      </c>
      <c r="I212">
        <v>0</v>
      </c>
      <c r="J212">
        <v>0</v>
      </c>
      <c r="K212">
        <v>0</v>
      </c>
      <c r="L212">
        <v>21</v>
      </c>
      <c r="M212">
        <v>0</v>
      </c>
      <c r="N212">
        <v>2.2999999999999998</v>
      </c>
      <c r="O212">
        <v>2.7</v>
      </c>
      <c r="P212">
        <v>0.09</v>
      </c>
      <c r="Q212">
        <v>94</v>
      </c>
      <c r="R212">
        <v>91</v>
      </c>
      <c r="S212">
        <v>443</v>
      </c>
      <c r="T212">
        <v>20</v>
      </c>
      <c r="U212">
        <v>0</v>
      </c>
      <c r="V212">
        <v>0</v>
      </c>
    </row>
    <row r="213" spans="1:22" x14ac:dyDescent="0.25">
      <c r="A213">
        <v>5.0000000000000001E-3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0.32</v>
      </c>
      <c r="I213">
        <v>0</v>
      </c>
      <c r="J213">
        <v>0</v>
      </c>
      <c r="K213">
        <v>0</v>
      </c>
      <c r="L213">
        <v>21</v>
      </c>
      <c r="M213">
        <v>0</v>
      </c>
      <c r="N213">
        <v>2.2999999999999998</v>
      </c>
      <c r="O213">
        <v>3.3</v>
      </c>
      <c r="P213">
        <v>0.09</v>
      </c>
      <c r="Q213">
        <v>94</v>
      </c>
      <c r="R213">
        <v>82</v>
      </c>
      <c r="S213">
        <v>443</v>
      </c>
      <c r="T213">
        <v>20</v>
      </c>
      <c r="U213">
        <v>0</v>
      </c>
      <c r="V213">
        <v>0</v>
      </c>
    </row>
    <row r="214" spans="1:22" x14ac:dyDescent="0.25">
      <c r="A214">
        <v>1.1111111111111112E-2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0.32</v>
      </c>
      <c r="I214">
        <v>0</v>
      </c>
      <c r="J214">
        <v>0</v>
      </c>
      <c r="K214">
        <v>0</v>
      </c>
      <c r="L214">
        <v>21</v>
      </c>
      <c r="M214">
        <v>0</v>
      </c>
      <c r="N214">
        <v>0.1</v>
      </c>
      <c r="O214">
        <v>0.1</v>
      </c>
      <c r="P214">
        <v>0.09</v>
      </c>
      <c r="Q214">
        <v>94</v>
      </c>
      <c r="R214">
        <v>82</v>
      </c>
      <c r="S214">
        <v>443</v>
      </c>
      <c r="T214">
        <v>20</v>
      </c>
      <c r="U214">
        <v>0</v>
      </c>
      <c r="V214">
        <v>0</v>
      </c>
    </row>
    <row r="215" spans="1:22" x14ac:dyDescent="0.25">
      <c r="A215">
        <v>2E-3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0.32</v>
      </c>
      <c r="I215">
        <v>0</v>
      </c>
      <c r="J215">
        <v>0</v>
      </c>
      <c r="K215">
        <v>0</v>
      </c>
      <c r="L215">
        <v>21</v>
      </c>
      <c r="M215">
        <v>0</v>
      </c>
      <c r="N215">
        <v>2.2999999999999998</v>
      </c>
      <c r="O215">
        <v>3.3</v>
      </c>
      <c r="P215">
        <v>0.09</v>
      </c>
      <c r="Q215">
        <v>94</v>
      </c>
      <c r="R215">
        <v>82</v>
      </c>
      <c r="S215">
        <v>443</v>
      </c>
      <c r="T215">
        <v>20</v>
      </c>
      <c r="U215">
        <v>0</v>
      </c>
      <c r="V215">
        <v>0</v>
      </c>
    </row>
    <row r="216" spans="1:22" x14ac:dyDescent="0.2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5.333333333333333</v>
      </c>
      <c r="M216">
        <v>1.2</v>
      </c>
      <c r="N216">
        <v>10.796666666666667</v>
      </c>
      <c r="O216">
        <v>2.6666666666666665</v>
      </c>
      <c r="P216">
        <v>0</v>
      </c>
      <c r="Q216">
        <v>94</v>
      </c>
      <c r="R216">
        <v>74</v>
      </c>
      <c r="S216">
        <v>453</v>
      </c>
      <c r="T216">
        <v>168</v>
      </c>
      <c r="U216">
        <v>0</v>
      </c>
      <c r="V216">
        <v>0</v>
      </c>
    </row>
    <row r="217" spans="1:22" x14ac:dyDescent="0.25">
      <c r="A217">
        <v>0</v>
      </c>
      <c r="B217">
        <v>0.2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110</v>
      </c>
      <c r="M217">
        <v>0</v>
      </c>
      <c r="N217">
        <v>4</v>
      </c>
      <c r="O217">
        <v>0</v>
      </c>
      <c r="P217">
        <v>0</v>
      </c>
      <c r="Q217">
        <v>91</v>
      </c>
      <c r="R217">
        <v>0</v>
      </c>
      <c r="S217">
        <v>453</v>
      </c>
      <c r="T217">
        <v>1344</v>
      </c>
      <c r="U217">
        <v>0</v>
      </c>
      <c r="V217">
        <v>0</v>
      </c>
    </row>
    <row r="218" spans="1:22" x14ac:dyDescent="0.25">
      <c r="A218">
        <v>0.45454545454545453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1.2</v>
      </c>
      <c r="I218">
        <v>0</v>
      </c>
      <c r="J218">
        <v>0</v>
      </c>
      <c r="K218">
        <v>0</v>
      </c>
      <c r="L218">
        <v>47.999999999999993</v>
      </c>
      <c r="M218">
        <v>2.4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358</v>
      </c>
      <c r="T218">
        <v>1440</v>
      </c>
      <c r="U218">
        <v>0</v>
      </c>
      <c r="V218">
        <v>0</v>
      </c>
    </row>
    <row r="219" spans="1:22" x14ac:dyDescent="0.25">
      <c r="A219">
        <v>0</v>
      </c>
      <c r="B219">
        <v>0</v>
      </c>
      <c r="C219">
        <v>0</v>
      </c>
      <c r="D219">
        <v>0.1</v>
      </c>
      <c r="E219">
        <v>0</v>
      </c>
      <c r="F219">
        <v>0</v>
      </c>
      <c r="G219">
        <v>0.6</v>
      </c>
      <c r="H219">
        <v>0</v>
      </c>
      <c r="I219">
        <v>0</v>
      </c>
      <c r="J219">
        <v>0</v>
      </c>
      <c r="K219">
        <v>0</v>
      </c>
      <c r="L219">
        <v>15</v>
      </c>
      <c r="M219">
        <v>0</v>
      </c>
      <c r="N219">
        <v>0</v>
      </c>
      <c r="O219">
        <v>0</v>
      </c>
      <c r="P219">
        <v>1.2</v>
      </c>
      <c r="Q219">
        <v>0</v>
      </c>
      <c r="R219">
        <v>0</v>
      </c>
      <c r="S219">
        <v>423</v>
      </c>
      <c r="T219">
        <v>168</v>
      </c>
      <c r="U219">
        <v>0</v>
      </c>
      <c r="V219">
        <v>0</v>
      </c>
    </row>
    <row r="220" spans="1:22" x14ac:dyDescent="0.25">
      <c r="A220">
        <v>0</v>
      </c>
      <c r="B220">
        <v>0</v>
      </c>
      <c r="C220">
        <v>0</v>
      </c>
      <c r="D220">
        <v>0.1</v>
      </c>
      <c r="E220">
        <v>0</v>
      </c>
      <c r="F220">
        <v>0</v>
      </c>
      <c r="G220">
        <v>0</v>
      </c>
      <c r="H220">
        <v>0.6</v>
      </c>
      <c r="I220">
        <v>0</v>
      </c>
      <c r="J220">
        <v>0</v>
      </c>
      <c r="K220">
        <v>0</v>
      </c>
      <c r="L220">
        <v>15</v>
      </c>
      <c r="M220">
        <v>0</v>
      </c>
      <c r="N220">
        <v>0</v>
      </c>
      <c r="O220">
        <v>0</v>
      </c>
      <c r="P220">
        <v>1.2</v>
      </c>
      <c r="Q220">
        <v>0</v>
      </c>
      <c r="R220">
        <v>0</v>
      </c>
      <c r="S220">
        <v>423</v>
      </c>
      <c r="T220">
        <v>240</v>
      </c>
      <c r="U220">
        <v>0</v>
      </c>
      <c r="V220">
        <v>0</v>
      </c>
    </row>
    <row r="221" spans="1:22" x14ac:dyDescent="0.25">
      <c r="A221">
        <v>0</v>
      </c>
      <c r="B221">
        <v>0</v>
      </c>
      <c r="C221">
        <v>0</v>
      </c>
      <c r="D221">
        <v>0.1</v>
      </c>
      <c r="E221">
        <v>0</v>
      </c>
      <c r="F221">
        <v>0</v>
      </c>
      <c r="G221">
        <v>0.6</v>
      </c>
      <c r="H221">
        <v>0</v>
      </c>
      <c r="I221">
        <v>0</v>
      </c>
      <c r="J221">
        <v>0</v>
      </c>
      <c r="K221">
        <v>0</v>
      </c>
      <c r="L221">
        <v>15</v>
      </c>
      <c r="M221">
        <v>0</v>
      </c>
      <c r="N221">
        <v>0</v>
      </c>
      <c r="O221">
        <v>0</v>
      </c>
      <c r="P221">
        <v>1.2</v>
      </c>
      <c r="Q221">
        <v>0</v>
      </c>
      <c r="R221">
        <v>0</v>
      </c>
      <c r="S221">
        <v>373</v>
      </c>
      <c r="T221">
        <v>120</v>
      </c>
      <c r="U221">
        <v>0</v>
      </c>
      <c r="V221">
        <v>0</v>
      </c>
    </row>
    <row r="222" spans="1:22" x14ac:dyDescent="0.25">
      <c r="A222">
        <v>0</v>
      </c>
      <c r="B222">
        <v>0</v>
      </c>
      <c r="C222">
        <v>0</v>
      </c>
      <c r="D222">
        <v>0.1</v>
      </c>
      <c r="E222">
        <v>0</v>
      </c>
      <c r="F222">
        <v>0</v>
      </c>
      <c r="G222">
        <v>0</v>
      </c>
      <c r="H222">
        <v>0.6</v>
      </c>
      <c r="I222">
        <v>0</v>
      </c>
      <c r="J222">
        <v>0</v>
      </c>
      <c r="K222">
        <v>0</v>
      </c>
      <c r="L222">
        <v>15</v>
      </c>
      <c r="M222">
        <v>0</v>
      </c>
      <c r="N222">
        <v>0</v>
      </c>
      <c r="O222">
        <v>0</v>
      </c>
      <c r="P222">
        <v>1.2</v>
      </c>
      <c r="Q222">
        <v>0</v>
      </c>
      <c r="R222">
        <v>0</v>
      </c>
      <c r="S222">
        <v>373</v>
      </c>
      <c r="T222">
        <v>240</v>
      </c>
      <c r="U222">
        <v>0</v>
      </c>
      <c r="V222">
        <v>0</v>
      </c>
    </row>
    <row r="223" spans="1:22" x14ac:dyDescent="0.25">
      <c r="A223">
        <v>0.1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0.6</v>
      </c>
      <c r="H223">
        <v>0</v>
      </c>
      <c r="I223">
        <v>0</v>
      </c>
      <c r="J223">
        <v>0</v>
      </c>
      <c r="K223">
        <v>0</v>
      </c>
      <c r="L223">
        <v>15</v>
      </c>
      <c r="M223">
        <v>0</v>
      </c>
      <c r="N223">
        <v>0</v>
      </c>
      <c r="O223">
        <v>0</v>
      </c>
      <c r="P223">
        <v>1.2</v>
      </c>
      <c r="Q223">
        <v>0</v>
      </c>
      <c r="R223">
        <v>0</v>
      </c>
      <c r="S223">
        <v>423</v>
      </c>
      <c r="T223">
        <v>168</v>
      </c>
      <c r="U223">
        <v>0</v>
      </c>
      <c r="V223">
        <v>0</v>
      </c>
    </row>
    <row r="224" spans="1:22" x14ac:dyDescent="0.25">
      <c r="A224">
        <v>0.1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0.6</v>
      </c>
      <c r="I224">
        <v>0</v>
      </c>
      <c r="J224">
        <v>0</v>
      </c>
      <c r="K224">
        <v>0</v>
      </c>
      <c r="L224">
        <v>15</v>
      </c>
      <c r="M224">
        <v>0</v>
      </c>
      <c r="N224">
        <v>0</v>
      </c>
      <c r="O224">
        <v>0</v>
      </c>
      <c r="P224">
        <v>1.2</v>
      </c>
      <c r="Q224">
        <v>0</v>
      </c>
      <c r="R224">
        <v>0</v>
      </c>
      <c r="S224">
        <v>423</v>
      </c>
      <c r="T224">
        <v>240</v>
      </c>
      <c r="U224">
        <v>0</v>
      </c>
      <c r="V224">
        <v>0</v>
      </c>
    </row>
    <row r="225" spans="1:22" x14ac:dyDescent="0.25">
      <c r="A225">
        <v>0.1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0.6</v>
      </c>
      <c r="H225">
        <v>0</v>
      </c>
      <c r="I225">
        <v>0</v>
      </c>
      <c r="J225">
        <v>0</v>
      </c>
      <c r="K225">
        <v>0</v>
      </c>
      <c r="L225">
        <v>15</v>
      </c>
      <c r="M225">
        <v>0</v>
      </c>
      <c r="N225">
        <v>0</v>
      </c>
      <c r="O225">
        <v>0</v>
      </c>
      <c r="P225">
        <v>1.2</v>
      </c>
      <c r="Q225">
        <v>0</v>
      </c>
      <c r="R225">
        <v>0</v>
      </c>
      <c r="S225">
        <v>373</v>
      </c>
      <c r="T225">
        <v>240</v>
      </c>
      <c r="U225">
        <v>0</v>
      </c>
      <c r="V225">
        <v>0</v>
      </c>
    </row>
    <row r="226" spans="1:22" x14ac:dyDescent="0.25">
      <c r="A226">
        <v>2.5000000000000001E-2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0.26500000000000001</v>
      </c>
      <c r="I226">
        <v>0</v>
      </c>
      <c r="J226">
        <v>0</v>
      </c>
      <c r="K226">
        <v>0</v>
      </c>
      <c r="L226">
        <v>20.399999999999999</v>
      </c>
      <c r="M226">
        <v>0</v>
      </c>
      <c r="N226">
        <v>0.3</v>
      </c>
      <c r="O226">
        <v>0</v>
      </c>
      <c r="P226">
        <v>0.83000000000000007</v>
      </c>
      <c r="Q226">
        <v>158</v>
      </c>
      <c r="R226">
        <v>0</v>
      </c>
      <c r="S226">
        <v>413</v>
      </c>
      <c r="T226">
        <v>110</v>
      </c>
      <c r="U226">
        <v>30</v>
      </c>
      <c r="V226">
        <v>0</v>
      </c>
    </row>
    <row r="227" spans="1:22" x14ac:dyDescent="0.25">
      <c r="A227">
        <v>3.125E-2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0.26500000000000001</v>
      </c>
      <c r="I227">
        <v>0</v>
      </c>
      <c r="J227">
        <v>0</v>
      </c>
      <c r="K227">
        <v>0</v>
      </c>
      <c r="L227">
        <v>20.399999999999999</v>
      </c>
      <c r="M227">
        <v>0</v>
      </c>
      <c r="N227">
        <v>0.23699999999999999</v>
      </c>
      <c r="O227">
        <v>0</v>
      </c>
      <c r="P227">
        <v>0.76700000000000002</v>
      </c>
      <c r="Q227">
        <v>158</v>
      </c>
      <c r="R227">
        <v>0</v>
      </c>
      <c r="S227">
        <v>413</v>
      </c>
      <c r="T227">
        <v>110</v>
      </c>
      <c r="U227">
        <v>30</v>
      </c>
      <c r="V227">
        <v>0</v>
      </c>
    </row>
    <row r="228" spans="1:22" x14ac:dyDescent="0.25">
      <c r="A228">
        <v>2.7777777777777776E-2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0.26500000000000001</v>
      </c>
      <c r="I228">
        <v>0</v>
      </c>
      <c r="J228">
        <v>0</v>
      </c>
      <c r="K228">
        <v>0</v>
      </c>
      <c r="L228">
        <v>20.399999999999999</v>
      </c>
      <c r="M228">
        <v>0</v>
      </c>
      <c r="N228">
        <v>0.23699999999999999</v>
      </c>
      <c r="O228">
        <v>0</v>
      </c>
      <c r="P228">
        <v>0.76700000000000002</v>
      </c>
      <c r="Q228">
        <v>158</v>
      </c>
      <c r="R228">
        <v>0</v>
      </c>
      <c r="S228">
        <v>413</v>
      </c>
      <c r="T228">
        <v>110</v>
      </c>
      <c r="U228">
        <v>30</v>
      </c>
      <c r="V228">
        <v>0</v>
      </c>
    </row>
    <row r="229" spans="1:22" x14ac:dyDescent="0.25">
      <c r="A229">
        <v>2.5000000000000001E-2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0.26500000000000001</v>
      </c>
      <c r="I229">
        <v>0</v>
      </c>
      <c r="J229">
        <v>0</v>
      </c>
      <c r="K229">
        <v>0</v>
      </c>
      <c r="L229">
        <v>20.399999999999999</v>
      </c>
      <c r="M229">
        <v>0</v>
      </c>
      <c r="N229">
        <v>0.23699999999999999</v>
      </c>
      <c r="O229">
        <v>0</v>
      </c>
      <c r="P229">
        <v>0.76700000000000002</v>
      </c>
      <c r="Q229">
        <v>158</v>
      </c>
      <c r="R229">
        <v>0</v>
      </c>
      <c r="S229">
        <v>413</v>
      </c>
      <c r="T229">
        <v>110</v>
      </c>
      <c r="U229">
        <v>30</v>
      </c>
      <c r="V229">
        <v>0</v>
      </c>
    </row>
    <row r="230" spans="1:22" x14ac:dyDescent="0.25">
      <c r="A230">
        <v>2.2727272727272728E-2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0.26500000000000001</v>
      </c>
      <c r="I230">
        <v>0</v>
      </c>
      <c r="J230">
        <v>0</v>
      </c>
      <c r="K230">
        <v>0</v>
      </c>
      <c r="L230">
        <v>20.399999999999999</v>
      </c>
      <c r="M230">
        <v>0</v>
      </c>
      <c r="N230">
        <v>0.23699999999999999</v>
      </c>
      <c r="O230">
        <v>0</v>
      </c>
      <c r="P230">
        <v>0.76700000000000002</v>
      </c>
      <c r="Q230">
        <v>158</v>
      </c>
      <c r="R230">
        <v>0</v>
      </c>
      <c r="S230">
        <v>413</v>
      </c>
      <c r="T230">
        <v>110</v>
      </c>
      <c r="U230">
        <v>30</v>
      </c>
      <c r="V230">
        <v>0</v>
      </c>
    </row>
    <row r="231" spans="1:22" x14ac:dyDescent="0.25">
      <c r="A231">
        <v>4.1666666666666664E-2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0.26500000000000001</v>
      </c>
      <c r="I231">
        <v>0</v>
      </c>
      <c r="J231">
        <v>0</v>
      </c>
      <c r="K231">
        <v>0</v>
      </c>
      <c r="L231">
        <v>20.399999999999999</v>
      </c>
      <c r="M231">
        <v>0</v>
      </c>
      <c r="N231">
        <v>0.17799999999999999</v>
      </c>
      <c r="O231">
        <v>0</v>
      </c>
      <c r="P231">
        <v>0.70799999999999996</v>
      </c>
      <c r="Q231">
        <v>158</v>
      </c>
      <c r="R231">
        <v>0</v>
      </c>
      <c r="S231">
        <v>413</v>
      </c>
      <c r="T231">
        <v>110</v>
      </c>
      <c r="U231">
        <v>30</v>
      </c>
      <c r="V231">
        <v>0</v>
      </c>
    </row>
    <row r="232" spans="1:22" x14ac:dyDescent="0.25">
      <c r="A232">
        <v>3.5714285714285712E-2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0.26500000000000001</v>
      </c>
      <c r="I232">
        <v>0</v>
      </c>
      <c r="J232">
        <v>0</v>
      </c>
      <c r="K232">
        <v>0</v>
      </c>
      <c r="L232">
        <v>20.399999999999999</v>
      </c>
      <c r="M232">
        <v>0</v>
      </c>
      <c r="N232">
        <v>0.17799999999999999</v>
      </c>
      <c r="O232">
        <v>0</v>
      </c>
      <c r="P232">
        <v>0.70799999999999996</v>
      </c>
      <c r="Q232">
        <v>158</v>
      </c>
      <c r="R232">
        <v>0</v>
      </c>
      <c r="S232">
        <v>413</v>
      </c>
      <c r="T232">
        <v>110</v>
      </c>
      <c r="U232">
        <v>30</v>
      </c>
      <c r="V232">
        <v>0</v>
      </c>
    </row>
    <row r="233" spans="1:22" x14ac:dyDescent="0.25">
      <c r="A233">
        <v>3.3333333333333333E-2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0.26500000000000001</v>
      </c>
      <c r="I233">
        <v>0</v>
      </c>
      <c r="J233">
        <v>0</v>
      </c>
      <c r="K233">
        <v>0</v>
      </c>
      <c r="L233">
        <v>20.399999999999999</v>
      </c>
      <c r="M233">
        <v>0</v>
      </c>
      <c r="N233">
        <v>0.17799999999999999</v>
      </c>
      <c r="O233">
        <v>0</v>
      </c>
      <c r="P233">
        <v>0.70799999999999996</v>
      </c>
      <c r="Q233">
        <v>158</v>
      </c>
      <c r="R233">
        <v>0</v>
      </c>
      <c r="S233">
        <v>413</v>
      </c>
      <c r="T233">
        <v>110</v>
      </c>
      <c r="U233">
        <v>30</v>
      </c>
      <c r="V233">
        <v>0</v>
      </c>
    </row>
    <row r="234" spans="1:22" x14ac:dyDescent="0.25">
      <c r="A234">
        <v>3.125E-2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0.26500000000000001</v>
      </c>
      <c r="I234">
        <v>0</v>
      </c>
      <c r="J234">
        <v>0</v>
      </c>
      <c r="K234">
        <v>0</v>
      </c>
      <c r="L234">
        <v>20.399999999999999</v>
      </c>
      <c r="M234">
        <v>0</v>
      </c>
      <c r="N234">
        <v>0.17799999999999999</v>
      </c>
      <c r="O234">
        <v>0</v>
      </c>
      <c r="P234">
        <v>0.70799999999999996</v>
      </c>
      <c r="Q234">
        <v>158</v>
      </c>
      <c r="R234">
        <v>0</v>
      </c>
      <c r="S234">
        <v>413</v>
      </c>
      <c r="T234">
        <v>110</v>
      </c>
      <c r="U234">
        <v>30</v>
      </c>
      <c r="V234">
        <v>0</v>
      </c>
    </row>
    <row r="235" spans="1:22" x14ac:dyDescent="0.25">
      <c r="A235">
        <v>2.7777777777777776E-2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0.26500000000000001</v>
      </c>
      <c r="I235">
        <v>0</v>
      </c>
      <c r="J235">
        <v>0</v>
      </c>
      <c r="K235">
        <v>0</v>
      </c>
      <c r="L235">
        <v>20.399999999999999</v>
      </c>
      <c r="M235">
        <v>0</v>
      </c>
      <c r="N235">
        <v>0.17799999999999999</v>
      </c>
      <c r="O235">
        <v>0</v>
      </c>
      <c r="P235">
        <v>0.70799999999999996</v>
      </c>
      <c r="Q235">
        <v>158</v>
      </c>
      <c r="R235">
        <v>0</v>
      </c>
      <c r="S235">
        <v>413</v>
      </c>
      <c r="T235">
        <v>110</v>
      </c>
      <c r="U235">
        <v>30</v>
      </c>
      <c r="V235">
        <v>0</v>
      </c>
    </row>
    <row r="236" spans="1:22" x14ac:dyDescent="0.25">
      <c r="A236">
        <v>0.05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0.26500000000000001</v>
      </c>
      <c r="I236">
        <v>0</v>
      </c>
      <c r="J236">
        <v>0</v>
      </c>
      <c r="K236">
        <v>0</v>
      </c>
      <c r="L236">
        <v>20.399999999999999</v>
      </c>
      <c r="M236">
        <v>0</v>
      </c>
      <c r="N236">
        <v>0.11899999999999999</v>
      </c>
      <c r="O236">
        <v>0</v>
      </c>
      <c r="P236">
        <v>0.64900000000000002</v>
      </c>
      <c r="Q236">
        <v>158</v>
      </c>
      <c r="R236">
        <v>0</v>
      </c>
      <c r="S236">
        <v>413</v>
      </c>
      <c r="T236">
        <v>110</v>
      </c>
      <c r="U236">
        <v>30</v>
      </c>
      <c r="V236">
        <v>0</v>
      </c>
    </row>
    <row r="237" spans="1:22" x14ac:dyDescent="0.25">
      <c r="A237">
        <v>2.2727272727272728E-2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0.26500000000000001</v>
      </c>
      <c r="I237">
        <v>0</v>
      </c>
      <c r="J237">
        <v>0</v>
      </c>
      <c r="K237">
        <v>0</v>
      </c>
      <c r="L237">
        <v>20.399999999999999</v>
      </c>
      <c r="M237">
        <v>0</v>
      </c>
      <c r="N237">
        <v>0.17799999999999999</v>
      </c>
      <c r="O237">
        <v>0</v>
      </c>
      <c r="P237">
        <v>0.70799999999999996</v>
      </c>
      <c r="Q237">
        <v>158</v>
      </c>
      <c r="R237">
        <v>0</v>
      </c>
      <c r="S237">
        <v>413</v>
      </c>
      <c r="T237">
        <v>110</v>
      </c>
      <c r="U237">
        <v>30</v>
      </c>
      <c r="V237">
        <v>0</v>
      </c>
    </row>
    <row r="238" spans="1:22" x14ac:dyDescent="0.25">
      <c r="A238">
        <v>0.02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0.26500000000000001</v>
      </c>
      <c r="I238">
        <v>0</v>
      </c>
      <c r="J238">
        <v>0</v>
      </c>
      <c r="K238">
        <v>0</v>
      </c>
      <c r="L238">
        <v>20.399999999999999</v>
      </c>
      <c r="M238">
        <v>0</v>
      </c>
      <c r="N238">
        <v>0.17799999999999999</v>
      </c>
      <c r="O238">
        <v>0</v>
      </c>
      <c r="P238">
        <v>0.70799999999999996</v>
      </c>
      <c r="Q238">
        <v>158</v>
      </c>
      <c r="R238">
        <v>0</v>
      </c>
      <c r="S238">
        <v>413</v>
      </c>
      <c r="T238">
        <v>110</v>
      </c>
      <c r="U238">
        <v>30</v>
      </c>
      <c r="V238">
        <v>0</v>
      </c>
    </row>
    <row r="239" spans="1:22" x14ac:dyDescent="0.25">
      <c r="A239">
        <v>1.6666666666666666E-2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0.26500000000000001</v>
      </c>
      <c r="I239">
        <v>0</v>
      </c>
      <c r="J239">
        <v>0</v>
      </c>
      <c r="K239">
        <v>0</v>
      </c>
      <c r="L239">
        <v>20.399999999999999</v>
      </c>
      <c r="M239">
        <v>0</v>
      </c>
      <c r="N239">
        <v>0.17799999999999999</v>
      </c>
      <c r="O239">
        <v>0</v>
      </c>
      <c r="P239">
        <v>0.70799999999999996</v>
      </c>
      <c r="Q239">
        <v>158</v>
      </c>
      <c r="R239">
        <v>0</v>
      </c>
      <c r="S239">
        <v>413</v>
      </c>
      <c r="T239">
        <v>110</v>
      </c>
      <c r="U239">
        <v>30</v>
      </c>
      <c r="V239">
        <v>0</v>
      </c>
    </row>
    <row r="240" spans="1:22" x14ac:dyDescent="0.25">
      <c r="A240">
        <v>0.02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0.26500000000000001</v>
      </c>
      <c r="I240">
        <v>0</v>
      </c>
      <c r="J240">
        <v>0</v>
      </c>
      <c r="K240">
        <v>0</v>
      </c>
      <c r="L240">
        <v>20.399999999999999</v>
      </c>
      <c r="M240">
        <v>0</v>
      </c>
      <c r="N240">
        <v>0.35599999999999998</v>
      </c>
      <c r="O240">
        <v>0</v>
      </c>
      <c r="P240">
        <v>0.88600000000000001</v>
      </c>
      <c r="Q240">
        <v>158</v>
      </c>
      <c r="R240">
        <v>0</v>
      </c>
      <c r="S240">
        <v>413</v>
      </c>
      <c r="T240">
        <v>110</v>
      </c>
      <c r="U240">
        <v>30</v>
      </c>
      <c r="V240">
        <v>0</v>
      </c>
    </row>
    <row r="241" spans="1:22" x14ac:dyDescent="0.25">
      <c r="A241">
        <v>0.02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0.26500000000000001</v>
      </c>
      <c r="I241">
        <v>0</v>
      </c>
      <c r="J241">
        <v>0</v>
      </c>
      <c r="K241">
        <v>0</v>
      </c>
      <c r="L241">
        <v>20.399999999999999</v>
      </c>
      <c r="M241">
        <v>0</v>
      </c>
      <c r="N241">
        <v>0.23699999999999999</v>
      </c>
      <c r="O241">
        <v>0</v>
      </c>
      <c r="P241">
        <v>0.76700000000000002</v>
      </c>
      <c r="Q241">
        <v>158</v>
      </c>
      <c r="R241">
        <v>0</v>
      </c>
      <c r="S241">
        <v>413</v>
      </c>
      <c r="T241">
        <v>110</v>
      </c>
      <c r="U241">
        <v>30</v>
      </c>
      <c r="V241">
        <v>0</v>
      </c>
    </row>
    <row r="242" spans="1:22" x14ac:dyDescent="0.25">
      <c r="A242">
        <v>6.6666666666666666E-2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0.26500000000000001</v>
      </c>
      <c r="I242">
        <v>0</v>
      </c>
      <c r="J242">
        <v>0</v>
      </c>
      <c r="K242">
        <v>0</v>
      </c>
      <c r="L242">
        <v>20.399999999999999</v>
      </c>
      <c r="M242">
        <v>0</v>
      </c>
      <c r="N242">
        <v>0.23699999999999999</v>
      </c>
      <c r="O242">
        <v>0</v>
      </c>
      <c r="P242">
        <v>0.76700000000000002</v>
      </c>
      <c r="Q242">
        <v>158</v>
      </c>
      <c r="R242">
        <v>0</v>
      </c>
      <c r="S242">
        <v>413</v>
      </c>
      <c r="T242">
        <v>110</v>
      </c>
      <c r="U242">
        <v>30</v>
      </c>
      <c r="V242">
        <v>0</v>
      </c>
    </row>
    <row r="243" spans="1:22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0.05</v>
      </c>
      <c r="I243">
        <v>0</v>
      </c>
      <c r="J243">
        <v>0</v>
      </c>
      <c r="K243">
        <v>0</v>
      </c>
      <c r="L243">
        <v>50</v>
      </c>
      <c r="M243">
        <v>0</v>
      </c>
      <c r="N243">
        <v>0.1</v>
      </c>
      <c r="O243">
        <v>0</v>
      </c>
      <c r="P243">
        <v>0.30000000000000004</v>
      </c>
      <c r="Q243">
        <v>327</v>
      </c>
      <c r="R243">
        <v>0</v>
      </c>
      <c r="S243">
        <v>423</v>
      </c>
      <c r="T243">
        <v>432</v>
      </c>
      <c r="U243">
        <v>0</v>
      </c>
      <c r="V243">
        <v>0</v>
      </c>
    </row>
    <row r="244" spans="1:22" x14ac:dyDescent="0.25">
      <c r="A244">
        <v>0</v>
      </c>
      <c r="B244">
        <v>0</v>
      </c>
      <c r="C244">
        <v>0</v>
      </c>
      <c r="D244">
        <v>0</v>
      </c>
      <c r="E244">
        <v>0.4285714285714286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14.285714285714286</v>
      </c>
      <c r="M244">
        <v>0.7142857142857143</v>
      </c>
      <c r="N244">
        <v>0.7142857142857143</v>
      </c>
      <c r="O244">
        <v>0</v>
      </c>
      <c r="P244">
        <v>0.7142857142857143</v>
      </c>
      <c r="Q244">
        <v>185</v>
      </c>
      <c r="R244">
        <v>0</v>
      </c>
      <c r="S244">
        <v>433</v>
      </c>
      <c r="T244">
        <v>216</v>
      </c>
      <c r="U244">
        <v>0</v>
      </c>
      <c r="V244">
        <v>0</v>
      </c>
    </row>
    <row r="245" spans="1:22" x14ac:dyDescent="0.25">
      <c r="A245">
        <v>0</v>
      </c>
      <c r="B245">
        <v>0</v>
      </c>
      <c r="C245">
        <v>0</v>
      </c>
      <c r="D245">
        <v>0</v>
      </c>
      <c r="E245">
        <v>0.49925037481259371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10.494752623688155</v>
      </c>
      <c r="M245">
        <v>0.7496251874062968</v>
      </c>
      <c r="N245">
        <v>0.7496251874062968</v>
      </c>
      <c r="O245">
        <v>0</v>
      </c>
      <c r="P245">
        <v>0.7496251874062968</v>
      </c>
      <c r="Q245">
        <v>174</v>
      </c>
      <c r="R245">
        <v>0</v>
      </c>
      <c r="S245">
        <v>448</v>
      </c>
      <c r="T245">
        <v>336</v>
      </c>
      <c r="U245">
        <v>30</v>
      </c>
      <c r="V245">
        <v>0</v>
      </c>
    </row>
    <row r="246" spans="1:22" x14ac:dyDescent="0.25">
      <c r="A246">
        <v>3.3333333333333333E-2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0.28499999999999998</v>
      </c>
      <c r="H246">
        <v>0</v>
      </c>
      <c r="I246">
        <v>0</v>
      </c>
      <c r="J246">
        <v>0</v>
      </c>
      <c r="K246">
        <v>0</v>
      </c>
      <c r="L246">
        <v>40</v>
      </c>
      <c r="M246">
        <v>0</v>
      </c>
      <c r="N246">
        <v>0.2</v>
      </c>
      <c r="O246">
        <v>0</v>
      </c>
      <c r="P246">
        <v>0.3</v>
      </c>
      <c r="Q246">
        <v>210</v>
      </c>
      <c r="R246">
        <v>0</v>
      </c>
      <c r="S246">
        <v>443</v>
      </c>
      <c r="T246">
        <v>168</v>
      </c>
      <c r="U246">
        <v>30</v>
      </c>
      <c r="V246">
        <v>0</v>
      </c>
    </row>
    <row r="247" spans="1:22" x14ac:dyDescent="0.25">
      <c r="A247">
        <v>3.3333333333333333E-2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0.28499999999999998</v>
      </c>
      <c r="H247">
        <v>0</v>
      </c>
      <c r="I247">
        <v>0</v>
      </c>
      <c r="J247">
        <v>0</v>
      </c>
      <c r="K247">
        <v>0</v>
      </c>
      <c r="L247">
        <v>40</v>
      </c>
      <c r="M247">
        <v>0</v>
      </c>
      <c r="N247">
        <v>0.2</v>
      </c>
      <c r="O247">
        <v>0</v>
      </c>
      <c r="P247">
        <v>0.3</v>
      </c>
      <c r="Q247">
        <v>210</v>
      </c>
      <c r="R247">
        <v>0</v>
      </c>
      <c r="S247">
        <v>443</v>
      </c>
      <c r="T247">
        <v>48</v>
      </c>
      <c r="U247">
        <v>30</v>
      </c>
      <c r="V247">
        <v>0</v>
      </c>
    </row>
    <row r="248" spans="1:22" x14ac:dyDescent="0.25">
      <c r="A248">
        <v>3.3333333333333333E-2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0.28499999999999998</v>
      </c>
      <c r="H248">
        <v>0</v>
      </c>
      <c r="I248">
        <v>0</v>
      </c>
      <c r="J248">
        <v>0</v>
      </c>
      <c r="K248">
        <v>0</v>
      </c>
      <c r="L248">
        <v>40</v>
      </c>
      <c r="M248">
        <v>0</v>
      </c>
      <c r="N248">
        <v>0.2</v>
      </c>
      <c r="O248">
        <v>0</v>
      </c>
      <c r="P248">
        <v>0.3</v>
      </c>
      <c r="Q248">
        <v>210</v>
      </c>
      <c r="R248">
        <v>0</v>
      </c>
      <c r="S248">
        <v>443</v>
      </c>
      <c r="T248">
        <v>168</v>
      </c>
      <c r="U248">
        <v>30</v>
      </c>
      <c r="V248">
        <v>0</v>
      </c>
    </row>
    <row r="249" spans="1:22" x14ac:dyDescent="0.25">
      <c r="A249">
        <v>3.3333333333333333E-2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0.28499999999999998</v>
      </c>
      <c r="H249">
        <v>0</v>
      </c>
      <c r="I249">
        <v>0</v>
      </c>
      <c r="J249">
        <v>0</v>
      </c>
      <c r="K249">
        <v>0</v>
      </c>
      <c r="L249">
        <v>40</v>
      </c>
      <c r="M249">
        <v>0</v>
      </c>
      <c r="N249">
        <v>0.2</v>
      </c>
      <c r="O249">
        <v>0</v>
      </c>
      <c r="P249">
        <v>0.3</v>
      </c>
      <c r="Q249">
        <v>210</v>
      </c>
      <c r="R249">
        <v>0</v>
      </c>
      <c r="S249">
        <v>443</v>
      </c>
      <c r="T249">
        <v>168</v>
      </c>
      <c r="U249">
        <v>30</v>
      </c>
      <c r="V249">
        <v>0</v>
      </c>
    </row>
    <row r="250" spans="1:22" x14ac:dyDescent="0.25">
      <c r="A250">
        <v>3.3333333333333333E-2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0.28499999999999998</v>
      </c>
      <c r="H250">
        <v>0</v>
      </c>
      <c r="I250">
        <v>0</v>
      </c>
      <c r="J250">
        <v>0</v>
      </c>
      <c r="K250">
        <v>0</v>
      </c>
      <c r="L250">
        <v>40</v>
      </c>
      <c r="M250">
        <v>0</v>
      </c>
      <c r="N250">
        <v>0.2</v>
      </c>
      <c r="O250">
        <v>0</v>
      </c>
      <c r="P250">
        <v>0.3</v>
      </c>
      <c r="Q250">
        <v>210</v>
      </c>
      <c r="R250">
        <v>0</v>
      </c>
      <c r="S250">
        <v>443</v>
      </c>
      <c r="T250">
        <v>72</v>
      </c>
      <c r="U250">
        <v>30</v>
      </c>
      <c r="V250">
        <v>0</v>
      </c>
    </row>
    <row r="251" spans="1:22" x14ac:dyDescent="0.25">
      <c r="A251">
        <v>1.6666666666666666E-2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0.215</v>
      </c>
      <c r="H251">
        <v>0</v>
      </c>
      <c r="I251">
        <v>0</v>
      </c>
      <c r="J251">
        <v>0</v>
      </c>
      <c r="K251">
        <v>0</v>
      </c>
      <c r="L251">
        <v>40</v>
      </c>
      <c r="M251">
        <v>0</v>
      </c>
      <c r="N251">
        <v>0.2</v>
      </c>
      <c r="O251">
        <v>0</v>
      </c>
      <c r="P251">
        <v>0.3</v>
      </c>
      <c r="Q251">
        <v>210</v>
      </c>
      <c r="R251">
        <v>0</v>
      </c>
      <c r="S251">
        <v>443</v>
      </c>
      <c r="T251">
        <v>168</v>
      </c>
      <c r="U251">
        <v>30</v>
      </c>
      <c r="V251">
        <v>0</v>
      </c>
    </row>
    <row r="252" spans="1:22" x14ac:dyDescent="0.25">
      <c r="A252">
        <v>1.6666666666666666E-2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0.215</v>
      </c>
      <c r="H252">
        <v>0</v>
      </c>
      <c r="I252">
        <v>0</v>
      </c>
      <c r="J252">
        <v>0</v>
      </c>
      <c r="K252">
        <v>0</v>
      </c>
      <c r="L252">
        <v>40</v>
      </c>
      <c r="M252">
        <v>0</v>
      </c>
      <c r="N252">
        <v>0.2</v>
      </c>
      <c r="O252">
        <v>0</v>
      </c>
      <c r="P252">
        <v>0.3</v>
      </c>
      <c r="Q252">
        <v>210</v>
      </c>
      <c r="R252">
        <v>0</v>
      </c>
      <c r="S252">
        <v>443</v>
      </c>
      <c r="T252">
        <v>168</v>
      </c>
      <c r="U252">
        <v>30</v>
      </c>
      <c r="V252">
        <v>0</v>
      </c>
    </row>
    <row r="253" spans="1:22" x14ac:dyDescent="0.25">
      <c r="A253">
        <v>1.4285714285714285E-2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0.20499999999999999</v>
      </c>
      <c r="H253">
        <v>0</v>
      </c>
      <c r="I253">
        <v>0</v>
      </c>
      <c r="J253">
        <v>0</v>
      </c>
      <c r="K253">
        <v>0</v>
      </c>
      <c r="L253">
        <v>40</v>
      </c>
      <c r="M253">
        <v>0</v>
      </c>
      <c r="N253">
        <v>0.2</v>
      </c>
      <c r="O253">
        <v>0</v>
      </c>
      <c r="P253">
        <v>0.3</v>
      </c>
      <c r="Q253">
        <v>210</v>
      </c>
      <c r="R253">
        <v>0</v>
      </c>
      <c r="S253">
        <v>443</v>
      </c>
      <c r="T253">
        <v>168</v>
      </c>
      <c r="U253">
        <v>30</v>
      </c>
      <c r="V253">
        <v>0</v>
      </c>
    </row>
    <row r="254" spans="1:22" x14ac:dyDescent="0.2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15</v>
      </c>
      <c r="M254">
        <v>0.5</v>
      </c>
      <c r="N254">
        <v>0.5</v>
      </c>
      <c r="O254">
        <v>0</v>
      </c>
      <c r="P254">
        <v>0.5</v>
      </c>
      <c r="Q254">
        <v>210</v>
      </c>
      <c r="R254">
        <v>0</v>
      </c>
      <c r="S254">
        <v>423</v>
      </c>
      <c r="T254">
        <v>216</v>
      </c>
      <c r="U254">
        <v>60</v>
      </c>
      <c r="V254">
        <v>0</v>
      </c>
    </row>
    <row r="255" spans="1:22" x14ac:dyDescent="0.2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15</v>
      </c>
      <c r="M255">
        <v>0.5</v>
      </c>
      <c r="N255">
        <v>0.5</v>
      </c>
      <c r="O255">
        <v>0</v>
      </c>
      <c r="P255">
        <v>0.5</v>
      </c>
      <c r="Q255">
        <v>210</v>
      </c>
      <c r="R255">
        <v>0</v>
      </c>
      <c r="S255">
        <v>423</v>
      </c>
      <c r="T255">
        <v>312</v>
      </c>
      <c r="U255">
        <v>60</v>
      </c>
      <c r="V255">
        <v>0</v>
      </c>
    </row>
    <row r="256" spans="1:22" x14ac:dyDescent="0.2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15</v>
      </c>
      <c r="M256">
        <v>0.5</v>
      </c>
      <c r="N256">
        <v>0.5</v>
      </c>
      <c r="O256">
        <v>0</v>
      </c>
      <c r="P256">
        <v>0.5</v>
      </c>
      <c r="Q256">
        <v>210</v>
      </c>
      <c r="R256">
        <v>0</v>
      </c>
      <c r="S256">
        <v>448</v>
      </c>
      <c r="T256">
        <v>648</v>
      </c>
      <c r="U256">
        <v>60</v>
      </c>
      <c r="V256">
        <v>0</v>
      </c>
    </row>
    <row r="257" spans="1:22" x14ac:dyDescent="0.2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14</v>
      </c>
      <c r="M257">
        <v>0.5</v>
      </c>
      <c r="N257">
        <v>0.5</v>
      </c>
      <c r="O257">
        <v>0</v>
      </c>
      <c r="P257">
        <v>0.5</v>
      </c>
      <c r="Q257">
        <v>210</v>
      </c>
      <c r="R257">
        <v>0</v>
      </c>
      <c r="S257">
        <v>423</v>
      </c>
      <c r="T257">
        <v>312</v>
      </c>
      <c r="U257">
        <v>60</v>
      </c>
      <c r="V257">
        <v>0</v>
      </c>
    </row>
    <row r="258" spans="1:22" x14ac:dyDescent="0.2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6.8</v>
      </c>
      <c r="M258">
        <v>0.5</v>
      </c>
      <c r="N258">
        <v>0.5</v>
      </c>
      <c r="O258">
        <v>0</v>
      </c>
      <c r="P258">
        <v>0.5</v>
      </c>
      <c r="Q258">
        <v>210</v>
      </c>
      <c r="R258">
        <v>0</v>
      </c>
      <c r="S258">
        <v>408</v>
      </c>
      <c r="T258">
        <v>86.4</v>
      </c>
      <c r="U258">
        <v>60</v>
      </c>
      <c r="V258">
        <v>0</v>
      </c>
    </row>
    <row r="259" spans="1:22" x14ac:dyDescent="0.2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4.4000000000000004</v>
      </c>
      <c r="M259">
        <v>0.5</v>
      </c>
      <c r="N259">
        <v>0.5</v>
      </c>
      <c r="O259">
        <v>0</v>
      </c>
      <c r="P259">
        <v>0.5</v>
      </c>
      <c r="Q259">
        <v>210</v>
      </c>
      <c r="R259">
        <v>0</v>
      </c>
      <c r="S259">
        <v>448</v>
      </c>
      <c r="T259">
        <v>144</v>
      </c>
      <c r="U259">
        <v>60</v>
      </c>
      <c r="V259">
        <v>0</v>
      </c>
    </row>
    <row r="260" spans="1:22" x14ac:dyDescent="0.2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15</v>
      </c>
      <c r="M260">
        <v>0.5</v>
      </c>
      <c r="N260">
        <v>0.5</v>
      </c>
      <c r="O260">
        <v>0</v>
      </c>
      <c r="P260">
        <v>0.5</v>
      </c>
      <c r="Q260">
        <v>210</v>
      </c>
      <c r="R260">
        <v>0</v>
      </c>
      <c r="S260">
        <v>423</v>
      </c>
      <c r="T260">
        <v>288</v>
      </c>
      <c r="U260">
        <v>60</v>
      </c>
      <c r="V260">
        <v>0</v>
      </c>
    </row>
    <row r="261" spans="1:22" x14ac:dyDescent="0.2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5.2</v>
      </c>
      <c r="M261">
        <v>0.5</v>
      </c>
      <c r="N261">
        <v>0.5</v>
      </c>
      <c r="O261">
        <v>0</v>
      </c>
      <c r="P261">
        <v>0.5</v>
      </c>
      <c r="Q261">
        <v>205</v>
      </c>
      <c r="R261">
        <v>0</v>
      </c>
      <c r="S261">
        <v>448</v>
      </c>
      <c r="T261">
        <v>312</v>
      </c>
      <c r="U261">
        <v>60</v>
      </c>
      <c r="V261">
        <v>0</v>
      </c>
    </row>
    <row r="262" spans="1:22" x14ac:dyDescent="0.25">
      <c r="A262">
        <v>0</v>
      </c>
      <c r="B262">
        <v>3.6999999999999998E-2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0.18</v>
      </c>
      <c r="I262">
        <v>0</v>
      </c>
      <c r="J262">
        <v>0</v>
      </c>
      <c r="K262">
        <v>0</v>
      </c>
      <c r="L262">
        <v>43.3</v>
      </c>
      <c r="M262">
        <v>0</v>
      </c>
      <c r="N262">
        <v>0.3</v>
      </c>
      <c r="O262">
        <v>0</v>
      </c>
      <c r="P262">
        <v>0.3</v>
      </c>
      <c r="Q262">
        <v>205</v>
      </c>
      <c r="R262">
        <v>0</v>
      </c>
      <c r="S262">
        <v>423</v>
      </c>
      <c r="T262">
        <v>408</v>
      </c>
      <c r="U262">
        <v>0</v>
      </c>
      <c r="V262">
        <v>0</v>
      </c>
    </row>
    <row r="263" spans="1:22" x14ac:dyDescent="0.25">
      <c r="A263">
        <v>0</v>
      </c>
      <c r="B263">
        <v>0</v>
      </c>
      <c r="C263">
        <v>0</v>
      </c>
      <c r="D263">
        <v>0</v>
      </c>
      <c r="E263">
        <v>1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14</v>
      </c>
      <c r="M263">
        <v>1</v>
      </c>
      <c r="N263">
        <v>1</v>
      </c>
      <c r="O263">
        <v>0</v>
      </c>
      <c r="P263">
        <v>1</v>
      </c>
      <c r="Q263">
        <v>214</v>
      </c>
      <c r="R263">
        <v>0</v>
      </c>
      <c r="S263">
        <v>423</v>
      </c>
      <c r="T263">
        <v>14</v>
      </c>
      <c r="U263">
        <v>30</v>
      </c>
      <c r="V263">
        <v>1</v>
      </c>
    </row>
    <row r="264" spans="1:22" x14ac:dyDescent="0.25">
      <c r="A264">
        <v>0</v>
      </c>
      <c r="B264">
        <v>0</v>
      </c>
      <c r="C264">
        <v>0</v>
      </c>
      <c r="D264">
        <v>0</v>
      </c>
      <c r="E264">
        <v>0.61290299999999998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2.4193544999999999</v>
      </c>
      <c r="M264">
        <v>0.40299994358000002</v>
      </c>
      <c r="N264">
        <v>0.46774186999999995</v>
      </c>
      <c r="O264">
        <v>0</v>
      </c>
      <c r="P264">
        <v>0.46774186999999995</v>
      </c>
      <c r="Q264">
        <v>282</v>
      </c>
      <c r="R264">
        <v>0</v>
      </c>
      <c r="S264">
        <v>473</v>
      </c>
      <c r="T264">
        <v>48</v>
      </c>
      <c r="U264">
        <v>0</v>
      </c>
      <c r="V264">
        <v>1</v>
      </c>
    </row>
    <row r="265" spans="1:22" x14ac:dyDescent="0.25">
      <c r="A265">
        <v>0</v>
      </c>
      <c r="B265">
        <v>0</v>
      </c>
      <c r="C265">
        <v>0</v>
      </c>
      <c r="D265">
        <v>0</v>
      </c>
      <c r="E265">
        <v>0.47058823529411797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1.6176470588235303</v>
      </c>
      <c r="M265">
        <v>0.33800000000000002</v>
      </c>
      <c r="N265">
        <v>0.36764705882352899</v>
      </c>
      <c r="O265">
        <v>0</v>
      </c>
      <c r="P265">
        <v>0.36764705882352899</v>
      </c>
      <c r="Q265">
        <v>282</v>
      </c>
      <c r="R265">
        <v>0</v>
      </c>
      <c r="S265">
        <v>473</v>
      </c>
      <c r="T265">
        <v>48</v>
      </c>
      <c r="U265">
        <v>0</v>
      </c>
      <c r="V265">
        <v>1</v>
      </c>
    </row>
    <row r="266" spans="1:22" x14ac:dyDescent="0.25">
      <c r="A266">
        <v>0</v>
      </c>
      <c r="B266">
        <v>0.05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8.25</v>
      </c>
      <c r="M266">
        <v>0</v>
      </c>
      <c r="N266">
        <v>0.22000000000000003</v>
      </c>
      <c r="O266">
        <v>0</v>
      </c>
      <c r="P266">
        <v>0.44000000000000006</v>
      </c>
      <c r="Q266">
        <v>370</v>
      </c>
      <c r="R266">
        <v>0</v>
      </c>
      <c r="S266">
        <v>325</v>
      </c>
      <c r="T266">
        <v>336</v>
      </c>
      <c r="U266">
        <v>0</v>
      </c>
      <c r="V266">
        <v>0</v>
      </c>
    </row>
    <row r="267" spans="1:22" x14ac:dyDescent="0.25">
      <c r="A267">
        <v>0</v>
      </c>
      <c r="B267">
        <v>2.5000000000000001E-2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7.875</v>
      </c>
      <c r="M267">
        <v>0</v>
      </c>
      <c r="N267">
        <v>0.21000000000000002</v>
      </c>
      <c r="O267">
        <v>0</v>
      </c>
      <c r="P267">
        <v>0.42000000000000004</v>
      </c>
      <c r="Q267">
        <v>370</v>
      </c>
      <c r="R267">
        <v>0</v>
      </c>
      <c r="S267">
        <v>325</v>
      </c>
      <c r="T267">
        <v>336</v>
      </c>
      <c r="U267">
        <v>0</v>
      </c>
      <c r="V267">
        <v>0</v>
      </c>
    </row>
    <row r="268" spans="1:22" x14ac:dyDescent="0.25">
      <c r="A268">
        <v>0</v>
      </c>
      <c r="B268">
        <v>2.5000000000000001E-2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7.875</v>
      </c>
      <c r="M268">
        <v>0</v>
      </c>
      <c r="N268">
        <v>0.21000000000000002</v>
      </c>
      <c r="O268">
        <v>0</v>
      </c>
      <c r="P268">
        <v>0.42000000000000004</v>
      </c>
      <c r="Q268">
        <v>370</v>
      </c>
      <c r="R268">
        <v>0</v>
      </c>
      <c r="S268">
        <v>325</v>
      </c>
      <c r="T268">
        <v>336</v>
      </c>
      <c r="U268">
        <v>0</v>
      </c>
      <c r="V268">
        <v>0</v>
      </c>
    </row>
    <row r="269" spans="1:22" x14ac:dyDescent="0.25">
      <c r="A269">
        <v>0</v>
      </c>
      <c r="B269">
        <v>0.1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1.2</v>
      </c>
      <c r="M269">
        <v>0</v>
      </c>
      <c r="N269">
        <v>0.24</v>
      </c>
      <c r="O269">
        <v>0</v>
      </c>
      <c r="P269">
        <v>0.48</v>
      </c>
      <c r="Q269">
        <v>370</v>
      </c>
      <c r="R269">
        <v>0</v>
      </c>
      <c r="S269">
        <v>325</v>
      </c>
      <c r="T269">
        <v>336</v>
      </c>
      <c r="U269">
        <v>0</v>
      </c>
      <c r="V269">
        <v>0</v>
      </c>
    </row>
    <row r="270" spans="1:22" x14ac:dyDescent="0.25">
      <c r="A270">
        <v>0</v>
      </c>
      <c r="B270">
        <v>0.1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2.4</v>
      </c>
      <c r="M270">
        <v>0</v>
      </c>
      <c r="N270">
        <v>0.24</v>
      </c>
      <c r="O270">
        <v>0</v>
      </c>
      <c r="P270">
        <v>0.48</v>
      </c>
      <c r="Q270">
        <v>370</v>
      </c>
      <c r="R270">
        <v>0</v>
      </c>
      <c r="S270">
        <v>325</v>
      </c>
      <c r="T270">
        <v>336</v>
      </c>
      <c r="U270">
        <v>0</v>
      </c>
      <c r="V270">
        <v>0</v>
      </c>
    </row>
    <row r="271" spans="1:22" x14ac:dyDescent="0.25">
      <c r="A271">
        <v>0</v>
      </c>
      <c r="B271">
        <v>0.05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2.2000000000000002</v>
      </c>
      <c r="M271">
        <v>0</v>
      </c>
      <c r="N271">
        <v>0.22000000000000003</v>
      </c>
      <c r="O271">
        <v>0</v>
      </c>
      <c r="P271">
        <v>0.44000000000000006</v>
      </c>
      <c r="Q271">
        <v>370</v>
      </c>
      <c r="R271">
        <v>0</v>
      </c>
      <c r="S271">
        <v>325</v>
      </c>
      <c r="T271">
        <v>336</v>
      </c>
      <c r="U271">
        <v>0</v>
      </c>
      <c r="V271">
        <v>0</v>
      </c>
    </row>
    <row r="272" spans="1:22" x14ac:dyDescent="0.25">
      <c r="A272">
        <v>0</v>
      </c>
      <c r="B272">
        <v>2.5000000000000001E-2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2.1</v>
      </c>
      <c r="M272">
        <v>0</v>
      </c>
      <c r="N272">
        <v>0.21000000000000002</v>
      </c>
      <c r="O272">
        <v>0</v>
      </c>
      <c r="P272">
        <v>0.42000000000000004</v>
      </c>
      <c r="Q272">
        <v>370</v>
      </c>
      <c r="R272">
        <v>0</v>
      </c>
      <c r="S272">
        <v>325</v>
      </c>
      <c r="T272">
        <v>336</v>
      </c>
      <c r="U272">
        <v>0</v>
      </c>
      <c r="V272">
        <v>0</v>
      </c>
    </row>
    <row r="273" spans="1:22" x14ac:dyDescent="0.25">
      <c r="A273">
        <v>0</v>
      </c>
      <c r="B273">
        <v>3.5000000000000003E-2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20</v>
      </c>
      <c r="M273">
        <v>0.32100000000000001</v>
      </c>
      <c r="N273">
        <v>0.32100000000000001</v>
      </c>
      <c r="O273">
        <v>0</v>
      </c>
      <c r="P273">
        <v>0.64200000000000002</v>
      </c>
      <c r="Q273">
        <v>319</v>
      </c>
      <c r="R273">
        <v>0</v>
      </c>
      <c r="S273">
        <v>433</v>
      </c>
      <c r="T273">
        <v>1152</v>
      </c>
      <c r="U273">
        <v>43</v>
      </c>
      <c r="V273">
        <v>0</v>
      </c>
    </row>
    <row r="274" spans="1:22" x14ac:dyDescent="0.25">
      <c r="A274">
        <v>0.01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7</v>
      </c>
      <c r="M274">
        <v>0.5</v>
      </c>
      <c r="N274">
        <v>0.25</v>
      </c>
      <c r="O274">
        <v>0</v>
      </c>
      <c r="P274">
        <v>0.5</v>
      </c>
      <c r="Q274">
        <v>189</v>
      </c>
      <c r="R274">
        <v>0</v>
      </c>
      <c r="S274">
        <v>448</v>
      </c>
      <c r="T274">
        <v>336</v>
      </c>
      <c r="U274">
        <v>30</v>
      </c>
      <c r="V274">
        <v>0</v>
      </c>
    </row>
    <row r="275" spans="1:22" x14ac:dyDescent="0.25">
      <c r="A275">
        <v>0.13333333333333333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7</v>
      </c>
      <c r="M275">
        <v>0.5</v>
      </c>
      <c r="N275">
        <v>0.25</v>
      </c>
      <c r="O275">
        <v>0</v>
      </c>
      <c r="P275">
        <v>0.5</v>
      </c>
      <c r="Q275">
        <v>189</v>
      </c>
      <c r="R275">
        <v>0</v>
      </c>
      <c r="S275">
        <v>448</v>
      </c>
      <c r="T275">
        <v>336</v>
      </c>
      <c r="U275">
        <v>30</v>
      </c>
      <c r="V275">
        <v>0</v>
      </c>
    </row>
    <row r="276" spans="1:22" x14ac:dyDescent="0.25">
      <c r="A276">
        <v>0.04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7</v>
      </c>
      <c r="M276">
        <v>0.5</v>
      </c>
      <c r="N276">
        <v>0.25</v>
      </c>
      <c r="O276">
        <v>0</v>
      </c>
      <c r="P276">
        <v>0.5</v>
      </c>
      <c r="Q276">
        <v>189</v>
      </c>
      <c r="R276">
        <v>0</v>
      </c>
      <c r="S276">
        <v>448</v>
      </c>
      <c r="T276">
        <v>336</v>
      </c>
      <c r="U276">
        <v>30</v>
      </c>
      <c r="V276">
        <v>0</v>
      </c>
    </row>
    <row r="277" spans="1:22" x14ac:dyDescent="0.2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7</v>
      </c>
      <c r="M277">
        <v>0.54</v>
      </c>
      <c r="N277">
        <v>0.54</v>
      </c>
      <c r="O277">
        <v>0</v>
      </c>
      <c r="P277">
        <v>1.08</v>
      </c>
      <c r="Q277">
        <v>214</v>
      </c>
      <c r="R277">
        <v>0</v>
      </c>
      <c r="S277">
        <v>418</v>
      </c>
      <c r="T277">
        <v>48</v>
      </c>
      <c r="U277">
        <v>30</v>
      </c>
      <c r="V277">
        <v>0</v>
      </c>
    </row>
    <row r="278" spans="1:22" x14ac:dyDescent="0.25">
      <c r="A278">
        <v>2.5000000000000001E-2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0.33333333333333331</v>
      </c>
      <c r="I278">
        <v>0</v>
      </c>
      <c r="J278">
        <v>0</v>
      </c>
      <c r="K278">
        <v>0</v>
      </c>
      <c r="L278">
        <v>40</v>
      </c>
      <c r="M278">
        <v>0</v>
      </c>
      <c r="N278">
        <v>0.16666666666666666</v>
      </c>
      <c r="O278">
        <v>0</v>
      </c>
      <c r="P278">
        <v>0.73333333333333328</v>
      </c>
      <c r="Q278">
        <v>280</v>
      </c>
      <c r="R278">
        <v>0</v>
      </c>
      <c r="S278">
        <v>448</v>
      </c>
      <c r="T278">
        <v>240</v>
      </c>
      <c r="U278">
        <v>0</v>
      </c>
      <c r="V278">
        <v>0</v>
      </c>
    </row>
    <row r="279" spans="1:22" x14ac:dyDescent="0.25">
      <c r="A279">
        <v>0</v>
      </c>
      <c r="B279">
        <v>0</v>
      </c>
      <c r="C279">
        <v>0</v>
      </c>
      <c r="D279">
        <v>0</v>
      </c>
      <c r="E279">
        <v>0.20048019207683077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8.4033613445378155</v>
      </c>
      <c r="M279">
        <v>0.60024009603841544</v>
      </c>
      <c r="N279">
        <v>0.30012004801920772</v>
      </c>
      <c r="O279">
        <v>0</v>
      </c>
      <c r="P279">
        <v>0.60024009603841544</v>
      </c>
      <c r="Q279">
        <v>396</v>
      </c>
      <c r="R279">
        <v>0</v>
      </c>
      <c r="S279">
        <v>448</v>
      </c>
      <c r="T279">
        <v>384</v>
      </c>
      <c r="U279">
        <v>30</v>
      </c>
      <c r="V279">
        <v>0</v>
      </c>
    </row>
    <row r="280" spans="1:22" x14ac:dyDescent="0.25">
      <c r="A280">
        <v>0</v>
      </c>
      <c r="B280">
        <v>0</v>
      </c>
      <c r="C280">
        <v>0</v>
      </c>
      <c r="D280">
        <v>0</v>
      </c>
      <c r="E280">
        <v>1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2</v>
      </c>
      <c r="M280">
        <v>0.5</v>
      </c>
      <c r="N280">
        <v>0.5</v>
      </c>
      <c r="O280">
        <v>0</v>
      </c>
      <c r="P280">
        <v>0.5</v>
      </c>
      <c r="Q280">
        <v>160</v>
      </c>
      <c r="R280">
        <v>0</v>
      </c>
      <c r="S280">
        <v>443</v>
      </c>
      <c r="T280">
        <v>72</v>
      </c>
      <c r="U280">
        <v>0</v>
      </c>
      <c r="V280">
        <v>1</v>
      </c>
    </row>
    <row r="281" spans="1:22" x14ac:dyDescent="0.25">
      <c r="A281">
        <v>0</v>
      </c>
      <c r="B281">
        <v>0</v>
      </c>
      <c r="C281">
        <v>0</v>
      </c>
      <c r="D281">
        <v>0</v>
      </c>
      <c r="E281">
        <v>1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2</v>
      </c>
      <c r="M281">
        <v>0.5</v>
      </c>
      <c r="N281">
        <v>0.5</v>
      </c>
      <c r="O281">
        <v>0</v>
      </c>
      <c r="P281">
        <v>0.5</v>
      </c>
      <c r="Q281">
        <v>160</v>
      </c>
      <c r="R281">
        <v>0</v>
      </c>
      <c r="S281">
        <v>443</v>
      </c>
      <c r="T281">
        <v>72</v>
      </c>
      <c r="U281">
        <v>0</v>
      </c>
      <c r="V281">
        <v>1</v>
      </c>
    </row>
    <row r="282" spans="1:22" x14ac:dyDescent="0.25">
      <c r="A282">
        <v>0</v>
      </c>
      <c r="B282">
        <v>0</v>
      </c>
      <c r="C282">
        <v>0</v>
      </c>
      <c r="D282">
        <v>0</v>
      </c>
      <c r="E282">
        <v>4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5</v>
      </c>
      <c r="M282">
        <v>1.25</v>
      </c>
      <c r="N282">
        <v>1.25</v>
      </c>
      <c r="O282">
        <v>0</v>
      </c>
      <c r="P282">
        <v>1.25</v>
      </c>
      <c r="Q282">
        <v>160</v>
      </c>
      <c r="R282">
        <v>0</v>
      </c>
      <c r="S282">
        <v>443</v>
      </c>
      <c r="T282">
        <v>72</v>
      </c>
      <c r="U282">
        <v>0</v>
      </c>
      <c r="V282">
        <v>1</v>
      </c>
    </row>
    <row r="283" spans="1:22" x14ac:dyDescent="0.25">
      <c r="A283">
        <v>0</v>
      </c>
      <c r="B283">
        <v>0</v>
      </c>
      <c r="C283">
        <v>0</v>
      </c>
      <c r="D283">
        <v>0</v>
      </c>
      <c r="E283">
        <v>4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5</v>
      </c>
      <c r="M283">
        <v>1.25</v>
      </c>
      <c r="N283">
        <v>1.25</v>
      </c>
      <c r="O283">
        <v>0</v>
      </c>
      <c r="P283">
        <v>1.25</v>
      </c>
      <c r="Q283">
        <v>160</v>
      </c>
      <c r="R283">
        <v>0</v>
      </c>
      <c r="S283">
        <v>443</v>
      </c>
      <c r="T283">
        <v>72</v>
      </c>
      <c r="U283">
        <v>0</v>
      </c>
      <c r="V283">
        <v>1</v>
      </c>
    </row>
    <row r="284" spans="1:22" x14ac:dyDescent="0.25">
      <c r="A284">
        <v>0</v>
      </c>
      <c r="B284">
        <v>0</v>
      </c>
      <c r="C284">
        <v>0</v>
      </c>
      <c r="D284">
        <v>0</v>
      </c>
      <c r="E284">
        <v>4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5</v>
      </c>
      <c r="M284">
        <v>1.25</v>
      </c>
      <c r="N284">
        <v>1.25</v>
      </c>
      <c r="O284">
        <v>0</v>
      </c>
      <c r="P284">
        <v>1.25</v>
      </c>
      <c r="Q284">
        <v>160</v>
      </c>
      <c r="R284">
        <v>0</v>
      </c>
      <c r="S284">
        <v>443</v>
      </c>
      <c r="T284">
        <v>72</v>
      </c>
      <c r="U284">
        <v>0</v>
      </c>
      <c r="V284">
        <v>1</v>
      </c>
    </row>
    <row r="285" spans="1:22" x14ac:dyDescent="0.25">
      <c r="A285">
        <v>0</v>
      </c>
      <c r="B285">
        <v>0</v>
      </c>
      <c r="C285">
        <v>0</v>
      </c>
      <c r="D285">
        <v>0</v>
      </c>
      <c r="E285">
        <v>4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5</v>
      </c>
      <c r="M285">
        <v>1.25</v>
      </c>
      <c r="N285">
        <v>1.25</v>
      </c>
      <c r="O285">
        <v>0</v>
      </c>
      <c r="P285">
        <v>1.25</v>
      </c>
      <c r="Q285">
        <v>215</v>
      </c>
      <c r="R285">
        <v>0</v>
      </c>
      <c r="S285">
        <v>443</v>
      </c>
      <c r="T285">
        <v>72</v>
      </c>
      <c r="U285">
        <v>0</v>
      </c>
      <c r="V285">
        <v>1</v>
      </c>
    </row>
    <row r="286" spans="1:22" x14ac:dyDescent="0.25">
      <c r="A286">
        <v>0</v>
      </c>
      <c r="B286">
        <v>0</v>
      </c>
      <c r="C286">
        <v>0</v>
      </c>
      <c r="D286">
        <v>0</v>
      </c>
      <c r="E286">
        <v>4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5</v>
      </c>
      <c r="M286">
        <v>1.25</v>
      </c>
      <c r="N286">
        <v>1.25</v>
      </c>
      <c r="O286">
        <v>0</v>
      </c>
      <c r="P286">
        <v>1.25</v>
      </c>
      <c r="Q286">
        <v>215</v>
      </c>
      <c r="R286">
        <v>0</v>
      </c>
      <c r="S286">
        <v>443</v>
      </c>
      <c r="T286">
        <v>72</v>
      </c>
      <c r="U286">
        <v>0</v>
      </c>
      <c r="V286">
        <v>1</v>
      </c>
    </row>
    <row r="287" spans="1:22" x14ac:dyDescent="0.25">
      <c r="A287">
        <v>0</v>
      </c>
      <c r="B287">
        <v>0</v>
      </c>
      <c r="C287">
        <v>0</v>
      </c>
      <c r="D287">
        <v>0</v>
      </c>
      <c r="E287">
        <v>4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5</v>
      </c>
      <c r="M287">
        <v>1.25</v>
      </c>
      <c r="N287">
        <v>1.25</v>
      </c>
      <c r="O287">
        <v>0</v>
      </c>
      <c r="P287">
        <v>1.25</v>
      </c>
      <c r="Q287">
        <v>215</v>
      </c>
      <c r="R287">
        <v>0</v>
      </c>
      <c r="S287">
        <v>443</v>
      </c>
      <c r="T287">
        <v>72</v>
      </c>
      <c r="U287">
        <v>0</v>
      </c>
      <c r="V287">
        <v>1</v>
      </c>
    </row>
    <row r="288" spans="1:22" x14ac:dyDescent="0.25">
      <c r="A288">
        <v>0</v>
      </c>
      <c r="B288">
        <v>0</v>
      </c>
      <c r="C288">
        <v>0</v>
      </c>
      <c r="D288">
        <v>0</v>
      </c>
      <c r="E288">
        <v>4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15</v>
      </c>
      <c r="M288">
        <v>1.25</v>
      </c>
      <c r="N288">
        <v>1.25</v>
      </c>
      <c r="O288">
        <v>0</v>
      </c>
      <c r="P288">
        <v>1.25</v>
      </c>
      <c r="Q288">
        <v>215</v>
      </c>
      <c r="R288">
        <v>0</v>
      </c>
      <c r="S288">
        <v>443</v>
      </c>
      <c r="T288">
        <v>72</v>
      </c>
      <c r="U288">
        <v>0</v>
      </c>
      <c r="V288">
        <v>1</v>
      </c>
    </row>
    <row r="289" spans="1:22" x14ac:dyDescent="0.25">
      <c r="A289">
        <v>0</v>
      </c>
      <c r="B289">
        <v>0</v>
      </c>
      <c r="C289">
        <v>0</v>
      </c>
      <c r="D289">
        <v>0</v>
      </c>
      <c r="E289">
        <v>0.4925373134328358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1.4925373134328357</v>
      </c>
      <c r="M289">
        <v>0.37313432835820892</v>
      </c>
      <c r="N289">
        <v>0.37313432835820892</v>
      </c>
      <c r="O289">
        <v>0</v>
      </c>
      <c r="P289">
        <v>0.37313432835820892</v>
      </c>
      <c r="Q289">
        <v>193</v>
      </c>
      <c r="R289">
        <v>0</v>
      </c>
      <c r="S289">
        <v>443</v>
      </c>
      <c r="T289">
        <v>24</v>
      </c>
      <c r="U289">
        <v>0</v>
      </c>
      <c r="V289">
        <v>1</v>
      </c>
    </row>
    <row r="290" spans="1:22" x14ac:dyDescent="0.25">
      <c r="A290">
        <v>0</v>
      </c>
      <c r="B290">
        <v>0</v>
      </c>
      <c r="C290">
        <v>0</v>
      </c>
      <c r="D290">
        <v>0</v>
      </c>
      <c r="E290">
        <v>0.4925373134328358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1.4925373134328357</v>
      </c>
      <c r="M290">
        <v>0.37313432835820892</v>
      </c>
      <c r="N290">
        <v>0.37313432835820892</v>
      </c>
      <c r="O290">
        <v>0</v>
      </c>
      <c r="P290">
        <v>0.37313432835820892</v>
      </c>
      <c r="Q290">
        <v>193</v>
      </c>
      <c r="R290">
        <v>0</v>
      </c>
      <c r="S290">
        <v>443</v>
      </c>
      <c r="T290">
        <v>24</v>
      </c>
      <c r="U290">
        <v>0</v>
      </c>
      <c r="V290">
        <v>1</v>
      </c>
    </row>
    <row r="291" spans="1:22" x14ac:dyDescent="0.25">
      <c r="A291">
        <v>0</v>
      </c>
      <c r="B291">
        <v>0</v>
      </c>
      <c r="C291">
        <v>0</v>
      </c>
      <c r="D291">
        <v>0</v>
      </c>
      <c r="E291">
        <v>0.4925373134328358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1.4925373134328357</v>
      </c>
      <c r="M291">
        <v>0.37313432835820892</v>
      </c>
      <c r="N291">
        <v>0.37313432835820892</v>
      </c>
      <c r="O291">
        <v>0</v>
      </c>
      <c r="P291">
        <v>0.37313432835820892</v>
      </c>
      <c r="Q291">
        <v>193</v>
      </c>
      <c r="R291">
        <v>0</v>
      </c>
      <c r="S291">
        <v>443</v>
      </c>
      <c r="T291">
        <v>24</v>
      </c>
      <c r="U291">
        <v>0</v>
      </c>
      <c r="V291">
        <v>1</v>
      </c>
    </row>
    <row r="292" spans="1:22" x14ac:dyDescent="0.25">
      <c r="A292">
        <v>0</v>
      </c>
      <c r="B292">
        <v>0</v>
      </c>
      <c r="C292">
        <v>0</v>
      </c>
      <c r="D292">
        <v>0</v>
      </c>
      <c r="E292">
        <v>0.4925373134328358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1.4925373134328357</v>
      </c>
      <c r="M292">
        <v>0.37313432835820892</v>
      </c>
      <c r="N292">
        <v>0.37313432835820892</v>
      </c>
      <c r="O292">
        <v>0</v>
      </c>
      <c r="P292">
        <v>0.37313432835820892</v>
      </c>
      <c r="Q292">
        <v>193</v>
      </c>
      <c r="R292">
        <v>0</v>
      </c>
      <c r="S292">
        <v>443</v>
      </c>
      <c r="T292">
        <v>24</v>
      </c>
      <c r="U292">
        <v>0</v>
      </c>
      <c r="V292">
        <v>1</v>
      </c>
    </row>
    <row r="293" spans="1:22" x14ac:dyDescent="0.25">
      <c r="A293">
        <v>0</v>
      </c>
      <c r="B293">
        <v>0</v>
      </c>
      <c r="C293">
        <v>0</v>
      </c>
      <c r="D293">
        <v>0</v>
      </c>
      <c r="E293">
        <v>0.4925373134328358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1.4925373134328357</v>
      </c>
      <c r="M293">
        <v>0.37313432835820892</v>
      </c>
      <c r="N293">
        <v>0.37313432835820892</v>
      </c>
      <c r="O293">
        <v>0</v>
      </c>
      <c r="P293">
        <v>0.37313432835820892</v>
      </c>
      <c r="Q293">
        <v>193</v>
      </c>
      <c r="R293">
        <v>0</v>
      </c>
      <c r="S293">
        <v>443</v>
      </c>
      <c r="T293">
        <v>24</v>
      </c>
      <c r="U293">
        <v>0</v>
      </c>
      <c r="V293">
        <v>1</v>
      </c>
    </row>
    <row r="294" spans="1:22" x14ac:dyDescent="0.25">
      <c r="A294">
        <v>0</v>
      </c>
      <c r="B294">
        <v>0</v>
      </c>
      <c r="C294">
        <v>0</v>
      </c>
      <c r="D294">
        <v>0</v>
      </c>
      <c r="E294">
        <v>0.5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1.5</v>
      </c>
      <c r="M294">
        <v>0.25</v>
      </c>
      <c r="N294">
        <v>0.25</v>
      </c>
      <c r="O294">
        <v>0</v>
      </c>
      <c r="P294">
        <v>0.25</v>
      </c>
      <c r="Q294">
        <v>193</v>
      </c>
      <c r="R294">
        <v>0</v>
      </c>
      <c r="S294">
        <v>443</v>
      </c>
      <c r="T294">
        <v>24</v>
      </c>
      <c r="U294">
        <v>0</v>
      </c>
      <c r="V294">
        <v>1</v>
      </c>
    </row>
    <row r="295" spans="1:22" x14ac:dyDescent="0.25">
      <c r="A295">
        <v>0</v>
      </c>
      <c r="B295">
        <v>0</v>
      </c>
      <c r="C295">
        <v>0</v>
      </c>
      <c r="D295">
        <v>0</v>
      </c>
      <c r="E295">
        <v>0.5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3</v>
      </c>
      <c r="M295">
        <v>0.25</v>
      </c>
      <c r="N295">
        <v>0.25</v>
      </c>
      <c r="O295">
        <v>0</v>
      </c>
      <c r="P295">
        <v>0.25</v>
      </c>
      <c r="Q295">
        <v>193</v>
      </c>
      <c r="R295">
        <v>0</v>
      </c>
      <c r="S295">
        <v>443</v>
      </c>
      <c r="T295">
        <v>24</v>
      </c>
      <c r="U295">
        <v>0</v>
      </c>
      <c r="V295">
        <v>1</v>
      </c>
    </row>
    <row r="296" spans="1:22" x14ac:dyDescent="0.25">
      <c r="A296">
        <v>0</v>
      </c>
      <c r="B296">
        <v>0</v>
      </c>
      <c r="C296">
        <v>0</v>
      </c>
      <c r="D296">
        <v>0</v>
      </c>
      <c r="E296">
        <v>1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2</v>
      </c>
      <c r="M296">
        <v>0.25</v>
      </c>
      <c r="N296">
        <v>0.25</v>
      </c>
      <c r="O296">
        <v>0</v>
      </c>
      <c r="P296">
        <v>0.25</v>
      </c>
      <c r="Q296">
        <v>193</v>
      </c>
      <c r="R296">
        <v>0</v>
      </c>
      <c r="S296">
        <v>443</v>
      </c>
      <c r="T296">
        <v>24</v>
      </c>
      <c r="U296">
        <v>0</v>
      </c>
      <c r="V296">
        <v>1</v>
      </c>
    </row>
    <row r="297" spans="1:22" x14ac:dyDescent="0.25">
      <c r="A297">
        <v>0</v>
      </c>
      <c r="B297">
        <v>0</v>
      </c>
      <c r="C297">
        <v>0</v>
      </c>
      <c r="D297">
        <v>0</v>
      </c>
      <c r="E297">
        <v>1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4</v>
      </c>
      <c r="M297">
        <v>0.25</v>
      </c>
      <c r="N297">
        <v>0.25</v>
      </c>
      <c r="O297">
        <v>0</v>
      </c>
      <c r="P297">
        <v>0.25</v>
      </c>
      <c r="Q297">
        <v>193</v>
      </c>
      <c r="R297">
        <v>0</v>
      </c>
      <c r="S297">
        <v>443</v>
      </c>
      <c r="T297">
        <v>24</v>
      </c>
      <c r="U297">
        <v>0</v>
      </c>
      <c r="V297">
        <v>1</v>
      </c>
    </row>
    <row r="298" spans="1:22" x14ac:dyDescent="0.25">
      <c r="A298">
        <v>0</v>
      </c>
      <c r="B298">
        <v>0</v>
      </c>
      <c r="C298">
        <v>0</v>
      </c>
      <c r="D298">
        <v>0</v>
      </c>
      <c r="E298">
        <v>0.25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3.75</v>
      </c>
      <c r="M298">
        <v>0.3125</v>
      </c>
      <c r="N298">
        <v>0.3125</v>
      </c>
      <c r="O298">
        <v>0</v>
      </c>
      <c r="P298">
        <v>0.3125</v>
      </c>
      <c r="Q298">
        <v>214</v>
      </c>
      <c r="R298">
        <v>0</v>
      </c>
      <c r="S298">
        <v>448</v>
      </c>
      <c r="T298">
        <v>24</v>
      </c>
      <c r="U298">
        <v>0</v>
      </c>
      <c r="V298">
        <v>1</v>
      </c>
    </row>
    <row r="299" spans="1:22" x14ac:dyDescent="0.25">
      <c r="A299">
        <v>0</v>
      </c>
      <c r="B299">
        <v>0</v>
      </c>
      <c r="C299">
        <v>0</v>
      </c>
      <c r="D299">
        <v>0</v>
      </c>
      <c r="E299">
        <v>0.5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4.5</v>
      </c>
      <c r="M299">
        <v>0.15</v>
      </c>
      <c r="N299">
        <v>0.375</v>
      </c>
      <c r="O299">
        <v>0</v>
      </c>
      <c r="P299">
        <v>0.375</v>
      </c>
      <c r="Q299">
        <v>214</v>
      </c>
      <c r="R299">
        <v>0</v>
      </c>
      <c r="S299">
        <v>448</v>
      </c>
      <c r="T299">
        <v>24</v>
      </c>
      <c r="U299">
        <v>0</v>
      </c>
      <c r="V299">
        <v>1</v>
      </c>
    </row>
    <row r="300" spans="1:22" x14ac:dyDescent="0.25">
      <c r="A300">
        <v>0</v>
      </c>
      <c r="B300">
        <v>0</v>
      </c>
      <c r="C300">
        <v>0</v>
      </c>
      <c r="D300">
        <v>0</v>
      </c>
      <c r="E300">
        <v>0.1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3.3</v>
      </c>
      <c r="M300">
        <v>0.11</v>
      </c>
      <c r="N300">
        <v>0.27500000000000002</v>
      </c>
      <c r="O300">
        <v>0</v>
      </c>
      <c r="P300">
        <v>0.27500000000000002</v>
      </c>
      <c r="Q300">
        <v>214</v>
      </c>
      <c r="R300">
        <v>0</v>
      </c>
      <c r="S300">
        <v>448</v>
      </c>
      <c r="T300">
        <v>24</v>
      </c>
      <c r="U300">
        <v>0</v>
      </c>
      <c r="V300">
        <v>1</v>
      </c>
    </row>
    <row r="301" spans="1:22" x14ac:dyDescent="0.25">
      <c r="A301">
        <v>0</v>
      </c>
      <c r="B301">
        <v>0</v>
      </c>
      <c r="C301">
        <v>0</v>
      </c>
      <c r="D301">
        <v>0</v>
      </c>
      <c r="E301">
        <v>0.5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4.5</v>
      </c>
      <c r="M301">
        <v>0.15</v>
      </c>
      <c r="N301">
        <v>0.375</v>
      </c>
      <c r="O301">
        <v>0</v>
      </c>
      <c r="P301">
        <v>0.375</v>
      </c>
      <c r="Q301">
        <v>214</v>
      </c>
      <c r="R301">
        <v>0</v>
      </c>
      <c r="S301">
        <v>448</v>
      </c>
      <c r="T301">
        <v>24</v>
      </c>
      <c r="U301">
        <v>0</v>
      </c>
      <c r="V301">
        <v>1</v>
      </c>
    </row>
    <row r="302" spans="1:22" x14ac:dyDescent="0.25">
      <c r="A302">
        <v>0</v>
      </c>
      <c r="B302">
        <v>0</v>
      </c>
      <c r="C302">
        <v>0</v>
      </c>
      <c r="D302">
        <v>0</v>
      </c>
      <c r="E302">
        <v>0.5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4.5</v>
      </c>
      <c r="M302">
        <v>0.3</v>
      </c>
      <c r="N302">
        <v>0.375</v>
      </c>
      <c r="O302">
        <v>0</v>
      </c>
      <c r="P302">
        <v>0.375</v>
      </c>
      <c r="Q302">
        <v>214</v>
      </c>
      <c r="R302">
        <v>0</v>
      </c>
      <c r="S302">
        <v>448</v>
      </c>
      <c r="T302">
        <v>24</v>
      </c>
      <c r="U302">
        <v>0</v>
      </c>
      <c r="V302">
        <v>1</v>
      </c>
    </row>
    <row r="303" spans="1:22" x14ac:dyDescent="0.25">
      <c r="A303">
        <v>0</v>
      </c>
      <c r="B303">
        <v>0</v>
      </c>
      <c r="C303">
        <v>0</v>
      </c>
      <c r="D303">
        <v>0</v>
      </c>
      <c r="E303">
        <v>0.5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4.5</v>
      </c>
      <c r="M303">
        <v>0.15000000000000002</v>
      </c>
      <c r="N303">
        <v>0.375</v>
      </c>
      <c r="O303">
        <v>0</v>
      </c>
      <c r="P303">
        <v>0.375</v>
      </c>
      <c r="Q303">
        <v>228</v>
      </c>
      <c r="R303">
        <v>0</v>
      </c>
      <c r="S303">
        <v>448</v>
      </c>
      <c r="T303">
        <v>168</v>
      </c>
      <c r="U303">
        <v>0</v>
      </c>
      <c r="V303">
        <v>1</v>
      </c>
    </row>
    <row r="304" spans="1:22" x14ac:dyDescent="0.25">
      <c r="A304">
        <v>0</v>
      </c>
      <c r="B304">
        <v>0</v>
      </c>
      <c r="C304">
        <v>0</v>
      </c>
      <c r="D304">
        <v>0</v>
      </c>
      <c r="E304">
        <v>0.5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4.5</v>
      </c>
      <c r="M304">
        <v>0.30000000000000004</v>
      </c>
      <c r="N304">
        <v>0.375</v>
      </c>
      <c r="O304">
        <v>0</v>
      </c>
      <c r="P304">
        <v>0.375</v>
      </c>
      <c r="Q304">
        <v>228</v>
      </c>
      <c r="R304">
        <v>0</v>
      </c>
      <c r="S304">
        <v>448</v>
      </c>
      <c r="T304">
        <v>168</v>
      </c>
      <c r="U304">
        <v>0</v>
      </c>
      <c r="V304">
        <v>1</v>
      </c>
    </row>
    <row r="305" spans="1:22" x14ac:dyDescent="0.25">
      <c r="A305">
        <v>0</v>
      </c>
      <c r="B305">
        <v>0</v>
      </c>
      <c r="C305">
        <v>0</v>
      </c>
      <c r="D305">
        <v>0</v>
      </c>
      <c r="E305">
        <v>0.5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4.5</v>
      </c>
      <c r="M305">
        <v>0.15000000000000002</v>
      </c>
      <c r="N305">
        <v>0.375</v>
      </c>
      <c r="O305">
        <v>0</v>
      </c>
      <c r="P305">
        <v>0.375</v>
      </c>
      <c r="Q305">
        <v>218</v>
      </c>
      <c r="R305">
        <v>0</v>
      </c>
      <c r="S305">
        <v>448</v>
      </c>
      <c r="T305">
        <v>168</v>
      </c>
      <c r="U305">
        <v>0</v>
      </c>
      <c r="V305">
        <v>1</v>
      </c>
    </row>
    <row r="306" spans="1:22" x14ac:dyDescent="0.25">
      <c r="A306">
        <v>0</v>
      </c>
      <c r="B306">
        <v>0</v>
      </c>
      <c r="C306">
        <v>0</v>
      </c>
      <c r="D306">
        <v>0</v>
      </c>
      <c r="E306">
        <v>0.5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4.5</v>
      </c>
      <c r="M306">
        <v>0.15000000000000002</v>
      </c>
      <c r="N306">
        <v>0.375</v>
      </c>
      <c r="O306">
        <v>0</v>
      </c>
      <c r="P306">
        <v>0.375</v>
      </c>
      <c r="Q306">
        <v>218</v>
      </c>
      <c r="R306">
        <v>0</v>
      </c>
      <c r="S306">
        <v>448</v>
      </c>
      <c r="T306">
        <v>168</v>
      </c>
      <c r="U306">
        <v>0</v>
      </c>
      <c r="V306">
        <v>1</v>
      </c>
    </row>
    <row r="307" spans="1:22" x14ac:dyDescent="0.25">
      <c r="A307">
        <v>0</v>
      </c>
      <c r="B307">
        <v>0</v>
      </c>
      <c r="C307">
        <v>0</v>
      </c>
      <c r="D307">
        <v>0</v>
      </c>
      <c r="E307">
        <v>0.1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3.3000000000000003</v>
      </c>
      <c r="M307">
        <v>0.11000000000000001</v>
      </c>
      <c r="N307">
        <v>0.27500000000000002</v>
      </c>
      <c r="O307">
        <v>0</v>
      </c>
      <c r="P307">
        <v>0.27500000000000002</v>
      </c>
      <c r="Q307">
        <v>218</v>
      </c>
      <c r="R307">
        <v>0</v>
      </c>
      <c r="S307">
        <v>448</v>
      </c>
      <c r="T307">
        <v>168</v>
      </c>
      <c r="U307">
        <v>0</v>
      </c>
      <c r="V307">
        <v>1</v>
      </c>
    </row>
    <row r="308" spans="1:22" x14ac:dyDescent="0.25">
      <c r="A308">
        <v>0</v>
      </c>
      <c r="B308">
        <v>0</v>
      </c>
      <c r="C308">
        <v>0</v>
      </c>
      <c r="D308">
        <v>0</v>
      </c>
      <c r="E308">
        <v>0.5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4.5</v>
      </c>
      <c r="M308">
        <v>0.30000000000000004</v>
      </c>
      <c r="N308">
        <v>0.375</v>
      </c>
      <c r="O308">
        <v>0</v>
      </c>
      <c r="P308">
        <v>0.375</v>
      </c>
      <c r="Q308">
        <v>218</v>
      </c>
      <c r="R308">
        <v>0</v>
      </c>
      <c r="S308">
        <v>448</v>
      </c>
      <c r="T308">
        <v>168</v>
      </c>
      <c r="U308">
        <v>0</v>
      </c>
      <c r="V308">
        <v>1</v>
      </c>
    </row>
    <row r="309" spans="1:22" x14ac:dyDescent="0.25">
      <c r="A309">
        <v>0</v>
      </c>
      <c r="B309">
        <v>0</v>
      </c>
      <c r="C309">
        <v>0</v>
      </c>
      <c r="D309">
        <v>0</v>
      </c>
      <c r="E309">
        <v>0.1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3.3000000000000003</v>
      </c>
      <c r="M309">
        <v>0.22000000000000003</v>
      </c>
      <c r="N309">
        <v>0.27500000000000002</v>
      </c>
      <c r="O309">
        <v>0</v>
      </c>
      <c r="P309">
        <v>0.27500000000000002</v>
      </c>
      <c r="Q309">
        <v>218</v>
      </c>
      <c r="R309">
        <v>0</v>
      </c>
      <c r="S309">
        <v>448</v>
      </c>
      <c r="T309">
        <v>168</v>
      </c>
      <c r="U309">
        <v>0</v>
      </c>
      <c r="V309">
        <v>1</v>
      </c>
    </row>
    <row r="310" spans="1:22" x14ac:dyDescent="0.25">
      <c r="A310">
        <v>0</v>
      </c>
      <c r="B310">
        <v>0</v>
      </c>
      <c r="C310">
        <v>0</v>
      </c>
      <c r="D310">
        <v>0</v>
      </c>
      <c r="E310">
        <v>0.5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10.5</v>
      </c>
      <c r="M310">
        <v>0.30000000000000004</v>
      </c>
      <c r="N310">
        <v>0.375</v>
      </c>
      <c r="O310">
        <v>0</v>
      </c>
      <c r="P310">
        <v>0.375</v>
      </c>
      <c r="Q310">
        <v>218</v>
      </c>
      <c r="R310">
        <v>0</v>
      </c>
      <c r="S310">
        <v>448</v>
      </c>
      <c r="T310">
        <v>168</v>
      </c>
      <c r="U310">
        <v>0</v>
      </c>
      <c r="V310">
        <v>1</v>
      </c>
    </row>
    <row r="311" spans="1:22" x14ac:dyDescent="0.25">
      <c r="A311">
        <v>0</v>
      </c>
      <c r="B311">
        <v>0</v>
      </c>
      <c r="C311">
        <v>0</v>
      </c>
      <c r="D311">
        <v>0</v>
      </c>
      <c r="E311">
        <v>0.5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10.5</v>
      </c>
      <c r="M311">
        <v>0.375</v>
      </c>
      <c r="N311">
        <v>0.375</v>
      </c>
      <c r="O311">
        <v>0</v>
      </c>
      <c r="P311">
        <v>0.375</v>
      </c>
      <c r="Q311">
        <v>218</v>
      </c>
      <c r="R311">
        <v>0</v>
      </c>
      <c r="S311">
        <v>448</v>
      </c>
      <c r="T311">
        <v>168</v>
      </c>
      <c r="U311">
        <v>0</v>
      </c>
      <c r="V311">
        <v>1</v>
      </c>
    </row>
    <row r="312" spans="1:22" x14ac:dyDescent="0.25">
      <c r="A312">
        <v>0</v>
      </c>
      <c r="B312">
        <v>0</v>
      </c>
      <c r="C312">
        <v>0</v>
      </c>
      <c r="D312">
        <v>0</v>
      </c>
      <c r="E312">
        <v>1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3</v>
      </c>
      <c r="M312">
        <v>0.6</v>
      </c>
      <c r="N312">
        <v>0.6</v>
      </c>
      <c r="O312">
        <v>0</v>
      </c>
      <c r="P312">
        <v>0.6</v>
      </c>
      <c r="Q312">
        <v>233</v>
      </c>
      <c r="R312">
        <v>0</v>
      </c>
      <c r="S312">
        <v>433</v>
      </c>
      <c r="T312">
        <v>48</v>
      </c>
      <c r="U312">
        <v>0</v>
      </c>
      <c r="V312">
        <v>1</v>
      </c>
    </row>
    <row r="313" spans="1:22" x14ac:dyDescent="0.25">
      <c r="A313">
        <v>0</v>
      </c>
      <c r="B313">
        <v>0</v>
      </c>
      <c r="C313">
        <v>0</v>
      </c>
      <c r="D313">
        <v>0</v>
      </c>
      <c r="E313">
        <v>1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6</v>
      </c>
      <c r="M313">
        <v>0.6</v>
      </c>
      <c r="N313">
        <v>0.6</v>
      </c>
      <c r="O313">
        <v>0</v>
      </c>
      <c r="P313">
        <v>0.6</v>
      </c>
      <c r="Q313">
        <v>233</v>
      </c>
      <c r="R313">
        <v>0</v>
      </c>
      <c r="S313">
        <v>433</v>
      </c>
      <c r="T313">
        <v>48</v>
      </c>
      <c r="U313">
        <v>0</v>
      </c>
      <c r="V313">
        <v>1</v>
      </c>
    </row>
    <row r="314" spans="1:22" x14ac:dyDescent="0.25">
      <c r="A314">
        <v>0</v>
      </c>
      <c r="B314">
        <v>0</v>
      </c>
      <c r="C314">
        <v>0</v>
      </c>
      <c r="D314">
        <v>0</v>
      </c>
      <c r="E314">
        <v>0.5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4.5</v>
      </c>
      <c r="M314">
        <v>0.44999999999999996</v>
      </c>
      <c r="N314">
        <v>0.44999999999999996</v>
      </c>
      <c r="O314">
        <v>0</v>
      </c>
      <c r="P314">
        <v>0.44999999999999996</v>
      </c>
      <c r="Q314">
        <v>233</v>
      </c>
      <c r="R314">
        <v>0</v>
      </c>
      <c r="S314">
        <v>433</v>
      </c>
      <c r="T314">
        <v>48</v>
      </c>
      <c r="U314">
        <v>0</v>
      </c>
      <c r="V314">
        <v>1</v>
      </c>
    </row>
    <row r="315" spans="1:22" x14ac:dyDescent="0.25">
      <c r="A315">
        <v>0</v>
      </c>
      <c r="B315">
        <v>0</v>
      </c>
      <c r="C315">
        <v>0</v>
      </c>
      <c r="D315">
        <v>0</v>
      </c>
      <c r="E315">
        <v>0.2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1.7999999999999998</v>
      </c>
      <c r="M315">
        <v>0.36</v>
      </c>
      <c r="N315">
        <v>0.36</v>
      </c>
      <c r="O315">
        <v>0</v>
      </c>
      <c r="P315">
        <v>0.36</v>
      </c>
      <c r="Q315">
        <v>233</v>
      </c>
      <c r="R315">
        <v>0</v>
      </c>
      <c r="S315">
        <v>433</v>
      </c>
      <c r="T315">
        <v>48</v>
      </c>
      <c r="U315">
        <v>0</v>
      </c>
      <c r="V315">
        <v>1</v>
      </c>
    </row>
    <row r="316" spans="1:22" x14ac:dyDescent="0.25">
      <c r="A316">
        <v>0</v>
      </c>
      <c r="B316">
        <v>0</v>
      </c>
      <c r="C316">
        <v>0</v>
      </c>
      <c r="D316">
        <v>0</v>
      </c>
      <c r="E316">
        <v>0.2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3.5999999999999996</v>
      </c>
      <c r="M316">
        <v>0.36</v>
      </c>
      <c r="N316">
        <v>0.36</v>
      </c>
      <c r="O316">
        <v>0</v>
      </c>
      <c r="P316">
        <v>0.36</v>
      </c>
      <c r="Q316">
        <v>233</v>
      </c>
      <c r="R316">
        <v>0</v>
      </c>
      <c r="S316">
        <v>433</v>
      </c>
      <c r="T316">
        <v>48</v>
      </c>
      <c r="U316">
        <v>0</v>
      </c>
      <c r="V316">
        <v>1</v>
      </c>
    </row>
    <row r="317" spans="1:22" x14ac:dyDescent="0.25">
      <c r="A317">
        <v>0</v>
      </c>
      <c r="B317">
        <v>0</v>
      </c>
      <c r="C317">
        <v>0</v>
      </c>
      <c r="D317">
        <v>0</v>
      </c>
      <c r="E317">
        <v>0.25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3.75</v>
      </c>
      <c r="M317">
        <v>0.3125</v>
      </c>
      <c r="N317">
        <v>0.3125</v>
      </c>
      <c r="O317">
        <v>0</v>
      </c>
      <c r="P317">
        <v>0.3125</v>
      </c>
      <c r="Q317">
        <v>214</v>
      </c>
      <c r="R317">
        <v>0</v>
      </c>
      <c r="S317">
        <v>448</v>
      </c>
      <c r="T317">
        <v>24</v>
      </c>
      <c r="U317">
        <v>0</v>
      </c>
      <c r="V317">
        <v>1</v>
      </c>
    </row>
    <row r="318" spans="1:22" x14ac:dyDescent="0.25">
      <c r="A318">
        <v>0</v>
      </c>
      <c r="B318">
        <v>0</v>
      </c>
      <c r="C318">
        <v>0</v>
      </c>
      <c r="D318">
        <v>0</v>
      </c>
      <c r="E318">
        <v>0.5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4.5</v>
      </c>
      <c r="M318">
        <v>0.375</v>
      </c>
      <c r="N318">
        <v>0.375</v>
      </c>
      <c r="O318">
        <v>0</v>
      </c>
      <c r="P318">
        <v>0.375</v>
      </c>
      <c r="Q318">
        <v>214</v>
      </c>
      <c r="R318">
        <v>0</v>
      </c>
      <c r="S318">
        <v>448</v>
      </c>
      <c r="T318">
        <v>24</v>
      </c>
      <c r="U318">
        <v>0</v>
      </c>
      <c r="V318">
        <v>1</v>
      </c>
    </row>
    <row r="319" spans="1:22" x14ac:dyDescent="0.25">
      <c r="A319">
        <v>0</v>
      </c>
      <c r="B319">
        <v>0</v>
      </c>
      <c r="C319">
        <v>0</v>
      </c>
      <c r="D319">
        <v>0</v>
      </c>
      <c r="E319">
        <v>0.5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4.5</v>
      </c>
      <c r="M319">
        <v>0.375</v>
      </c>
      <c r="N319">
        <v>0.375</v>
      </c>
      <c r="O319">
        <v>0</v>
      </c>
      <c r="P319">
        <v>0.375</v>
      </c>
      <c r="Q319">
        <v>214</v>
      </c>
      <c r="R319">
        <v>0</v>
      </c>
      <c r="S319">
        <v>448</v>
      </c>
      <c r="T319">
        <v>24</v>
      </c>
      <c r="U319">
        <v>0</v>
      </c>
      <c r="V319">
        <v>1</v>
      </c>
    </row>
    <row r="320" spans="1:22" x14ac:dyDescent="0.25">
      <c r="A320">
        <v>0</v>
      </c>
      <c r="B320">
        <v>0</v>
      </c>
      <c r="C320">
        <v>0</v>
      </c>
      <c r="D320">
        <v>0</v>
      </c>
      <c r="E320">
        <v>0.25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3.75</v>
      </c>
      <c r="M320">
        <v>0.3125</v>
      </c>
      <c r="N320">
        <v>0.3125</v>
      </c>
      <c r="O320">
        <v>0</v>
      </c>
      <c r="P320">
        <v>0.3125</v>
      </c>
      <c r="Q320">
        <v>214</v>
      </c>
      <c r="R320">
        <v>0</v>
      </c>
      <c r="S320">
        <v>448</v>
      </c>
      <c r="T320">
        <v>24</v>
      </c>
      <c r="U320">
        <v>0</v>
      </c>
      <c r="V320">
        <v>1</v>
      </c>
    </row>
    <row r="321" spans="1:22" x14ac:dyDescent="0.25">
      <c r="A321">
        <v>0</v>
      </c>
      <c r="B321">
        <v>0</v>
      </c>
      <c r="C321">
        <v>0</v>
      </c>
      <c r="D321">
        <v>0</v>
      </c>
      <c r="E321">
        <v>0.5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4.5</v>
      </c>
      <c r="M321">
        <v>0.375</v>
      </c>
      <c r="N321">
        <v>0.375</v>
      </c>
      <c r="O321">
        <v>0</v>
      </c>
      <c r="P321">
        <v>0.375</v>
      </c>
      <c r="Q321">
        <v>214</v>
      </c>
      <c r="R321">
        <v>0</v>
      </c>
      <c r="S321">
        <v>448</v>
      </c>
      <c r="T321">
        <v>24</v>
      </c>
      <c r="U321">
        <v>0</v>
      </c>
      <c r="V321">
        <v>1</v>
      </c>
    </row>
    <row r="322" spans="1:22" x14ac:dyDescent="0.25">
      <c r="A322">
        <v>0</v>
      </c>
      <c r="B322">
        <v>0</v>
      </c>
      <c r="C322">
        <v>0</v>
      </c>
      <c r="D322">
        <v>0</v>
      </c>
      <c r="E322">
        <v>0.5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4.5</v>
      </c>
      <c r="M322">
        <v>0.375</v>
      </c>
      <c r="N322">
        <v>0.375</v>
      </c>
      <c r="O322">
        <v>0</v>
      </c>
      <c r="P322">
        <v>0.375</v>
      </c>
      <c r="Q322">
        <v>214</v>
      </c>
      <c r="R322">
        <v>0</v>
      </c>
      <c r="S322">
        <v>448</v>
      </c>
      <c r="T322">
        <v>24</v>
      </c>
      <c r="U322">
        <v>0</v>
      </c>
      <c r="V322">
        <v>1</v>
      </c>
    </row>
    <row r="323" spans="1:22" x14ac:dyDescent="0.25">
      <c r="A323">
        <v>0</v>
      </c>
      <c r="B323">
        <v>0</v>
      </c>
      <c r="C323">
        <v>0</v>
      </c>
      <c r="D323">
        <v>0</v>
      </c>
      <c r="E323">
        <v>0.1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3.3</v>
      </c>
      <c r="M323">
        <v>0.27500000000000002</v>
      </c>
      <c r="N323">
        <v>0.27500000000000002</v>
      </c>
      <c r="O323">
        <v>0</v>
      </c>
      <c r="P323">
        <v>0.27500000000000002</v>
      </c>
      <c r="Q323">
        <v>214</v>
      </c>
      <c r="R323">
        <v>0</v>
      </c>
      <c r="S323">
        <v>448</v>
      </c>
      <c r="T323">
        <v>24</v>
      </c>
      <c r="U323">
        <v>0</v>
      </c>
      <c r="V323">
        <v>1</v>
      </c>
    </row>
    <row r="324" spans="1:22" x14ac:dyDescent="0.25">
      <c r="A324">
        <v>0</v>
      </c>
      <c r="B324">
        <v>0</v>
      </c>
      <c r="C324">
        <v>0</v>
      </c>
      <c r="D324">
        <v>0</v>
      </c>
      <c r="E324">
        <v>0.5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4.5</v>
      </c>
      <c r="M324">
        <v>0.375</v>
      </c>
      <c r="N324">
        <v>0.375</v>
      </c>
      <c r="O324">
        <v>0</v>
      </c>
      <c r="P324">
        <v>0.375</v>
      </c>
      <c r="Q324">
        <v>214</v>
      </c>
      <c r="R324">
        <v>0</v>
      </c>
      <c r="S324">
        <v>448</v>
      </c>
      <c r="T324">
        <v>24</v>
      </c>
      <c r="U324">
        <v>0</v>
      </c>
      <c r="V324">
        <v>1</v>
      </c>
    </row>
    <row r="325" spans="1:22" x14ac:dyDescent="0.25">
      <c r="A325">
        <v>0</v>
      </c>
      <c r="B325">
        <v>0</v>
      </c>
      <c r="C325">
        <v>0</v>
      </c>
      <c r="D325">
        <v>0</v>
      </c>
      <c r="E325">
        <v>0.1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3.3</v>
      </c>
      <c r="M325">
        <v>0.27500000000000002</v>
      </c>
      <c r="N325">
        <v>0.27500000000000002</v>
      </c>
      <c r="O325">
        <v>0</v>
      </c>
      <c r="P325">
        <v>0.27500000000000002</v>
      </c>
      <c r="Q325">
        <v>214</v>
      </c>
      <c r="R325">
        <v>0</v>
      </c>
      <c r="S325">
        <v>448</v>
      </c>
      <c r="T325">
        <v>24</v>
      </c>
      <c r="U325">
        <v>0</v>
      </c>
      <c r="V325">
        <v>1</v>
      </c>
    </row>
    <row r="326" spans="1:22" x14ac:dyDescent="0.25">
      <c r="A326">
        <v>0</v>
      </c>
      <c r="B326">
        <v>0</v>
      </c>
      <c r="C326">
        <v>0</v>
      </c>
      <c r="D326">
        <v>0</v>
      </c>
      <c r="E326">
        <v>0.5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4.5</v>
      </c>
      <c r="M326">
        <v>0.30000000000000004</v>
      </c>
      <c r="N326">
        <v>0.375</v>
      </c>
      <c r="O326">
        <v>0</v>
      </c>
      <c r="P326">
        <v>0.375</v>
      </c>
      <c r="Q326">
        <v>228</v>
      </c>
      <c r="R326">
        <v>0</v>
      </c>
      <c r="S326">
        <v>448</v>
      </c>
      <c r="T326">
        <v>168</v>
      </c>
      <c r="U326">
        <v>0</v>
      </c>
      <c r="V326">
        <v>1</v>
      </c>
    </row>
    <row r="327" spans="1:22" x14ac:dyDescent="0.25">
      <c r="A327">
        <v>0</v>
      </c>
      <c r="B327">
        <v>0</v>
      </c>
      <c r="C327">
        <v>0</v>
      </c>
      <c r="D327">
        <v>0</v>
      </c>
      <c r="E327">
        <v>0.5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4.5</v>
      </c>
      <c r="M327">
        <v>0.375</v>
      </c>
      <c r="N327">
        <v>0.375</v>
      </c>
      <c r="O327">
        <v>0</v>
      </c>
      <c r="P327">
        <v>0.375</v>
      </c>
      <c r="Q327">
        <v>228</v>
      </c>
      <c r="R327">
        <v>0</v>
      </c>
      <c r="S327">
        <v>448</v>
      </c>
      <c r="T327">
        <v>168</v>
      </c>
      <c r="U327">
        <v>0</v>
      </c>
      <c r="V327">
        <v>1</v>
      </c>
    </row>
    <row r="328" spans="1:22" x14ac:dyDescent="0.25">
      <c r="A328">
        <v>0</v>
      </c>
      <c r="B328">
        <v>0</v>
      </c>
      <c r="C328">
        <v>0</v>
      </c>
      <c r="D328">
        <v>0</v>
      </c>
      <c r="E328">
        <v>0.5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4.5</v>
      </c>
      <c r="M328">
        <v>0.375</v>
      </c>
      <c r="N328">
        <v>0.375</v>
      </c>
      <c r="O328">
        <v>0</v>
      </c>
      <c r="P328">
        <v>0.375</v>
      </c>
      <c r="Q328">
        <v>218</v>
      </c>
      <c r="R328">
        <v>0</v>
      </c>
      <c r="S328">
        <v>448</v>
      </c>
      <c r="T328">
        <v>168</v>
      </c>
      <c r="U328">
        <v>0</v>
      </c>
      <c r="V328">
        <v>1</v>
      </c>
    </row>
    <row r="329" spans="1:22" x14ac:dyDescent="0.25">
      <c r="A329">
        <v>0</v>
      </c>
      <c r="B329">
        <v>0</v>
      </c>
      <c r="C329">
        <v>0</v>
      </c>
      <c r="D329">
        <v>0</v>
      </c>
      <c r="E329">
        <v>0.5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4.5</v>
      </c>
      <c r="M329">
        <v>0.375</v>
      </c>
      <c r="N329">
        <v>0.375</v>
      </c>
      <c r="O329">
        <v>0</v>
      </c>
      <c r="P329">
        <v>0.375</v>
      </c>
      <c r="Q329">
        <v>218</v>
      </c>
      <c r="R329">
        <v>0</v>
      </c>
      <c r="S329">
        <v>448</v>
      </c>
      <c r="T329">
        <v>168</v>
      </c>
      <c r="U329">
        <v>0</v>
      </c>
      <c r="V329">
        <v>1</v>
      </c>
    </row>
    <row r="330" spans="1:22" x14ac:dyDescent="0.25">
      <c r="A330">
        <v>0</v>
      </c>
      <c r="B330">
        <v>0</v>
      </c>
      <c r="C330">
        <v>0</v>
      </c>
      <c r="D330">
        <v>0</v>
      </c>
      <c r="E330">
        <v>0.1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3.3000000000000003</v>
      </c>
      <c r="M330">
        <v>0.27500000000000002</v>
      </c>
      <c r="N330">
        <v>0.27500000000000002</v>
      </c>
      <c r="O330">
        <v>0</v>
      </c>
      <c r="P330">
        <v>0.27500000000000002</v>
      </c>
      <c r="Q330">
        <v>218</v>
      </c>
      <c r="R330">
        <v>0</v>
      </c>
      <c r="S330">
        <v>448</v>
      </c>
      <c r="T330">
        <v>168</v>
      </c>
      <c r="U330">
        <v>0</v>
      </c>
      <c r="V330">
        <v>1</v>
      </c>
    </row>
    <row r="331" spans="1:22" x14ac:dyDescent="0.25">
      <c r="A331">
        <v>0</v>
      </c>
      <c r="B331">
        <v>0</v>
      </c>
      <c r="C331">
        <v>0</v>
      </c>
      <c r="D331">
        <v>0</v>
      </c>
      <c r="E331">
        <v>0.1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3.3000000000000003</v>
      </c>
      <c r="M331">
        <v>0.27500000000000002</v>
      </c>
      <c r="N331">
        <v>0.27500000000000002</v>
      </c>
      <c r="O331">
        <v>0</v>
      </c>
      <c r="P331">
        <v>0.27500000000000002</v>
      </c>
      <c r="Q331">
        <v>218</v>
      </c>
      <c r="R331">
        <v>0</v>
      </c>
      <c r="S331">
        <v>448</v>
      </c>
      <c r="T331">
        <v>168</v>
      </c>
      <c r="U331">
        <v>0</v>
      </c>
      <c r="V331">
        <v>1</v>
      </c>
    </row>
    <row r="332" spans="1:22" x14ac:dyDescent="0.25">
      <c r="A332">
        <v>0</v>
      </c>
      <c r="B332">
        <v>0</v>
      </c>
      <c r="C332">
        <v>0</v>
      </c>
      <c r="D332">
        <v>0</v>
      </c>
      <c r="E332">
        <v>1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2</v>
      </c>
      <c r="M332">
        <v>0.8</v>
      </c>
      <c r="N332">
        <v>0.8</v>
      </c>
      <c r="O332">
        <v>0</v>
      </c>
      <c r="P332">
        <v>0.8</v>
      </c>
      <c r="Q332">
        <v>205</v>
      </c>
      <c r="R332">
        <v>0</v>
      </c>
      <c r="S332">
        <v>448</v>
      </c>
      <c r="T332">
        <v>336</v>
      </c>
      <c r="U332">
        <v>0</v>
      </c>
      <c r="V332">
        <v>1</v>
      </c>
    </row>
    <row r="333" spans="1:22" x14ac:dyDescent="0.25">
      <c r="A333">
        <v>3.3000000000000002E-2</v>
      </c>
      <c r="B333">
        <v>0</v>
      </c>
      <c r="C333">
        <v>0</v>
      </c>
      <c r="D333">
        <v>0</v>
      </c>
      <c r="E333">
        <v>1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2</v>
      </c>
      <c r="M333">
        <v>0.8</v>
      </c>
      <c r="N333">
        <v>0.8</v>
      </c>
      <c r="O333">
        <v>0</v>
      </c>
      <c r="P333">
        <v>0.8</v>
      </c>
      <c r="Q333">
        <v>205</v>
      </c>
      <c r="R333">
        <v>0</v>
      </c>
      <c r="S333">
        <v>448</v>
      </c>
      <c r="T333">
        <v>336</v>
      </c>
      <c r="U333">
        <v>0</v>
      </c>
      <c r="V333">
        <v>1</v>
      </c>
    </row>
    <row r="334" spans="1:22" x14ac:dyDescent="0.25">
      <c r="A334">
        <v>0</v>
      </c>
      <c r="B334">
        <v>3.3000000000000002E-2</v>
      </c>
      <c r="C334">
        <v>0</v>
      </c>
      <c r="D334">
        <v>0</v>
      </c>
      <c r="E334">
        <v>1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2</v>
      </c>
      <c r="M334">
        <v>0.8</v>
      </c>
      <c r="N334">
        <v>0.8</v>
      </c>
      <c r="O334">
        <v>0</v>
      </c>
      <c r="P334">
        <v>0.8</v>
      </c>
      <c r="Q334">
        <v>205</v>
      </c>
      <c r="R334">
        <v>0</v>
      </c>
      <c r="S334">
        <v>448</v>
      </c>
      <c r="T334">
        <v>336</v>
      </c>
      <c r="U334">
        <v>0</v>
      </c>
      <c r="V334">
        <v>1</v>
      </c>
    </row>
    <row r="335" spans="1:22" x14ac:dyDescent="0.25">
      <c r="A335">
        <v>0</v>
      </c>
      <c r="B335">
        <v>0</v>
      </c>
      <c r="C335">
        <v>0</v>
      </c>
      <c r="D335">
        <v>0</v>
      </c>
      <c r="E335">
        <v>1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30</v>
      </c>
      <c r="M335">
        <v>0.8</v>
      </c>
      <c r="N335">
        <v>0.8</v>
      </c>
      <c r="O335">
        <v>0</v>
      </c>
      <c r="P335">
        <v>0.8</v>
      </c>
      <c r="Q335">
        <v>205</v>
      </c>
      <c r="R335">
        <v>0</v>
      </c>
      <c r="S335">
        <v>448</v>
      </c>
      <c r="T335">
        <v>336</v>
      </c>
      <c r="U335">
        <v>0</v>
      </c>
      <c r="V335">
        <v>1</v>
      </c>
    </row>
    <row r="336" spans="1:22" x14ac:dyDescent="0.25">
      <c r="A336">
        <v>3.3000000000000002E-2</v>
      </c>
      <c r="B336">
        <v>0</v>
      </c>
      <c r="C336">
        <v>0</v>
      </c>
      <c r="D336">
        <v>0</v>
      </c>
      <c r="E336">
        <v>1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30</v>
      </c>
      <c r="M336">
        <v>0.8</v>
      </c>
      <c r="N336">
        <v>0.8</v>
      </c>
      <c r="O336">
        <v>0</v>
      </c>
      <c r="P336">
        <v>0.8</v>
      </c>
      <c r="Q336">
        <v>205</v>
      </c>
      <c r="R336">
        <v>0</v>
      </c>
      <c r="S336">
        <v>448</v>
      </c>
      <c r="T336">
        <v>336</v>
      </c>
      <c r="U336">
        <v>0</v>
      </c>
      <c r="V336">
        <v>1</v>
      </c>
    </row>
    <row r="337" spans="1:22" x14ac:dyDescent="0.25">
      <c r="A337">
        <v>0</v>
      </c>
      <c r="B337">
        <v>3.3000000000000002E-2</v>
      </c>
      <c r="C337">
        <v>0</v>
      </c>
      <c r="D337">
        <v>0</v>
      </c>
      <c r="E337">
        <v>1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30</v>
      </c>
      <c r="M337">
        <v>0.8</v>
      </c>
      <c r="N337">
        <v>0.8</v>
      </c>
      <c r="O337">
        <v>0</v>
      </c>
      <c r="P337">
        <v>0.8</v>
      </c>
      <c r="Q337">
        <v>205</v>
      </c>
      <c r="R337">
        <v>0</v>
      </c>
      <c r="S337">
        <v>448</v>
      </c>
      <c r="T337">
        <v>336</v>
      </c>
      <c r="U337">
        <v>0</v>
      </c>
      <c r="V337">
        <v>1</v>
      </c>
    </row>
    <row r="338" spans="1:22" x14ac:dyDescent="0.25">
      <c r="A338">
        <v>0</v>
      </c>
      <c r="B338">
        <v>0</v>
      </c>
      <c r="C338">
        <v>0</v>
      </c>
      <c r="D338">
        <v>0</v>
      </c>
      <c r="E338">
        <v>0.2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2</v>
      </c>
      <c r="M338">
        <v>0.8</v>
      </c>
      <c r="N338">
        <v>0.8</v>
      </c>
      <c r="O338">
        <v>0</v>
      </c>
      <c r="P338">
        <v>0.8</v>
      </c>
      <c r="Q338">
        <v>205</v>
      </c>
      <c r="R338">
        <v>0</v>
      </c>
      <c r="S338">
        <v>448</v>
      </c>
      <c r="T338">
        <v>336</v>
      </c>
      <c r="U338">
        <v>0</v>
      </c>
      <c r="V338">
        <v>1</v>
      </c>
    </row>
    <row r="339" spans="1:22" x14ac:dyDescent="0.25">
      <c r="A339">
        <v>3.3000000000000002E-2</v>
      </c>
      <c r="B339">
        <v>0</v>
      </c>
      <c r="C339">
        <v>0</v>
      </c>
      <c r="D339">
        <v>0</v>
      </c>
      <c r="E339">
        <v>0.2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2</v>
      </c>
      <c r="M339">
        <v>0.8</v>
      </c>
      <c r="N339">
        <v>0.8</v>
      </c>
      <c r="O339">
        <v>0</v>
      </c>
      <c r="P339">
        <v>0.8</v>
      </c>
      <c r="Q339">
        <v>205</v>
      </c>
      <c r="R339">
        <v>0</v>
      </c>
      <c r="S339">
        <v>448</v>
      </c>
      <c r="T339">
        <v>336</v>
      </c>
      <c r="U339">
        <v>0</v>
      </c>
      <c r="V339">
        <v>1</v>
      </c>
    </row>
    <row r="340" spans="1:22" x14ac:dyDescent="0.25">
      <c r="A340">
        <v>0</v>
      </c>
      <c r="B340">
        <v>3.3000000000000002E-2</v>
      </c>
      <c r="C340">
        <v>0</v>
      </c>
      <c r="D340">
        <v>0</v>
      </c>
      <c r="E340">
        <v>0.2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2</v>
      </c>
      <c r="M340">
        <v>0.8</v>
      </c>
      <c r="N340">
        <v>0.8</v>
      </c>
      <c r="O340">
        <v>0</v>
      </c>
      <c r="P340">
        <v>0.8</v>
      </c>
      <c r="Q340">
        <v>205</v>
      </c>
      <c r="R340">
        <v>0</v>
      </c>
      <c r="S340">
        <v>448</v>
      </c>
      <c r="T340">
        <v>336</v>
      </c>
      <c r="U340">
        <v>0</v>
      </c>
      <c r="V340">
        <v>1</v>
      </c>
    </row>
    <row r="341" spans="1:22" x14ac:dyDescent="0.25">
      <c r="A341">
        <v>3.3000000000000002E-2</v>
      </c>
      <c r="B341">
        <v>0</v>
      </c>
      <c r="C341">
        <v>0</v>
      </c>
      <c r="D341">
        <v>0</v>
      </c>
      <c r="E341">
        <v>0.2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30</v>
      </c>
      <c r="M341">
        <v>0.8</v>
      </c>
      <c r="N341">
        <v>0.8</v>
      </c>
      <c r="O341">
        <v>0</v>
      </c>
      <c r="P341">
        <v>0.8</v>
      </c>
      <c r="Q341">
        <v>205</v>
      </c>
      <c r="R341">
        <v>0</v>
      </c>
      <c r="S341">
        <v>448</v>
      </c>
      <c r="T341">
        <v>336</v>
      </c>
      <c r="U341">
        <v>0</v>
      </c>
      <c r="V341">
        <v>1</v>
      </c>
    </row>
    <row r="342" spans="1:22" x14ac:dyDescent="0.25">
      <c r="A342">
        <v>0</v>
      </c>
      <c r="B342">
        <v>3.3000000000000002E-2</v>
      </c>
      <c r="C342">
        <v>0</v>
      </c>
      <c r="D342">
        <v>0</v>
      </c>
      <c r="E342">
        <v>0.2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30</v>
      </c>
      <c r="M342">
        <v>0.8</v>
      </c>
      <c r="N342">
        <v>0.8</v>
      </c>
      <c r="O342">
        <v>0</v>
      </c>
      <c r="P342">
        <v>0.8</v>
      </c>
      <c r="Q342">
        <v>205</v>
      </c>
      <c r="R342">
        <v>0</v>
      </c>
      <c r="S342">
        <v>448</v>
      </c>
      <c r="T342">
        <v>336</v>
      </c>
      <c r="U342">
        <v>0</v>
      </c>
      <c r="V342">
        <v>1</v>
      </c>
    </row>
    <row r="343" spans="1:22" x14ac:dyDescent="0.25">
      <c r="A343">
        <v>0</v>
      </c>
      <c r="B343">
        <v>0</v>
      </c>
      <c r="C343">
        <v>0</v>
      </c>
      <c r="D343">
        <v>0</v>
      </c>
      <c r="E343">
        <v>1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10</v>
      </c>
      <c r="M343">
        <v>0.8</v>
      </c>
      <c r="N343">
        <v>0.8</v>
      </c>
      <c r="O343">
        <v>0</v>
      </c>
      <c r="P343">
        <v>0.8</v>
      </c>
      <c r="Q343">
        <v>205</v>
      </c>
      <c r="R343">
        <v>0</v>
      </c>
      <c r="S343">
        <v>448</v>
      </c>
      <c r="T343">
        <v>336</v>
      </c>
      <c r="U343">
        <v>0</v>
      </c>
      <c r="V343">
        <v>1</v>
      </c>
    </row>
    <row r="344" spans="1:22" x14ac:dyDescent="0.25">
      <c r="A344">
        <v>3.3000000000000002E-2</v>
      </c>
      <c r="B344">
        <v>0</v>
      </c>
      <c r="C344">
        <v>0</v>
      </c>
      <c r="D344">
        <v>0</v>
      </c>
      <c r="E344">
        <v>1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10</v>
      </c>
      <c r="M344">
        <v>0.8</v>
      </c>
      <c r="N344">
        <v>0.8</v>
      </c>
      <c r="O344">
        <v>0</v>
      </c>
      <c r="P344">
        <v>0.8</v>
      </c>
      <c r="Q344">
        <v>205</v>
      </c>
      <c r="R344">
        <v>0</v>
      </c>
      <c r="S344">
        <v>448</v>
      </c>
      <c r="T344">
        <v>336</v>
      </c>
      <c r="U344">
        <v>0</v>
      </c>
      <c r="V344">
        <v>1</v>
      </c>
    </row>
    <row r="345" spans="1:22" x14ac:dyDescent="0.25">
      <c r="A345">
        <v>0</v>
      </c>
      <c r="B345">
        <v>3.3000000000000002E-2</v>
      </c>
      <c r="C345">
        <v>0</v>
      </c>
      <c r="D345">
        <v>0</v>
      </c>
      <c r="E345">
        <v>1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10</v>
      </c>
      <c r="M345">
        <v>0.8</v>
      </c>
      <c r="N345">
        <v>0.8</v>
      </c>
      <c r="O345">
        <v>0</v>
      </c>
      <c r="P345">
        <v>0.8</v>
      </c>
      <c r="Q345">
        <v>205</v>
      </c>
      <c r="R345">
        <v>0</v>
      </c>
      <c r="S345">
        <v>448</v>
      </c>
      <c r="T345">
        <v>336</v>
      </c>
      <c r="U345">
        <v>0</v>
      </c>
      <c r="V345">
        <v>1</v>
      </c>
    </row>
    <row r="346" spans="1:22" x14ac:dyDescent="0.25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4.13</v>
      </c>
      <c r="M346">
        <v>0.5</v>
      </c>
      <c r="N346">
        <v>0.5</v>
      </c>
      <c r="O346">
        <v>0</v>
      </c>
      <c r="P346">
        <v>0.5</v>
      </c>
      <c r="Q346">
        <v>217</v>
      </c>
      <c r="R346">
        <v>0</v>
      </c>
      <c r="S346">
        <v>423</v>
      </c>
      <c r="T346">
        <v>232.79999999999998</v>
      </c>
      <c r="U346">
        <v>0</v>
      </c>
      <c r="V346">
        <v>0</v>
      </c>
    </row>
    <row r="347" spans="1:22" x14ac:dyDescent="0.25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8.33</v>
      </c>
      <c r="M347">
        <v>0.5</v>
      </c>
      <c r="N347">
        <v>0.5</v>
      </c>
      <c r="O347">
        <v>0</v>
      </c>
      <c r="P347">
        <v>0.5</v>
      </c>
      <c r="Q347">
        <v>217</v>
      </c>
      <c r="R347">
        <v>0</v>
      </c>
      <c r="S347">
        <v>423</v>
      </c>
      <c r="T347">
        <v>232.79999999999998</v>
      </c>
      <c r="U347">
        <v>0</v>
      </c>
      <c r="V347">
        <v>0</v>
      </c>
    </row>
    <row r="348" spans="1:22" x14ac:dyDescent="0.25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2.97</v>
      </c>
      <c r="M348">
        <v>0.5</v>
      </c>
      <c r="N348">
        <v>0.5</v>
      </c>
      <c r="O348">
        <v>0</v>
      </c>
      <c r="P348">
        <v>0.5</v>
      </c>
      <c r="Q348">
        <v>217</v>
      </c>
      <c r="R348">
        <v>0</v>
      </c>
      <c r="S348">
        <v>438</v>
      </c>
      <c r="T348">
        <v>144</v>
      </c>
      <c r="U348">
        <v>0</v>
      </c>
      <c r="V348">
        <v>0</v>
      </c>
    </row>
    <row r="349" spans="1:22" x14ac:dyDescent="0.25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3.92</v>
      </c>
      <c r="M349">
        <v>0.5</v>
      </c>
      <c r="N349">
        <v>0.5</v>
      </c>
      <c r="O349">
        <v>0</v>
      </c>
      <c r="P349">
        <v>0.5</v>
      </c>
      <c r="Q349">
        <v>217</v>
      </c>
      <c r="R349">
        <v>0</v>
      </c>
      <c r="S349">
        <v>438</v>
      </c>
      <c r="T349">
        <v>144</v>
      </c>
      <c r="U349">
        <v>0</v>
      </c>
      <c r="V349">
        <v>0</v>
      </c>
    </row>
    <row r="350" spans="1:22" x14ac:dyDescent="0.25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4.6399999999999997</v>
      </c>
      <c r="M350">
        <v>0.5</v>
      </c>
      <c r="N350">
        <v>0.5</v>
      </c>
      <c r="O350">
        <v>0</v>
      </c>
      <c r="P350">
        <v>0.5</v>
      </c>
      <c r="Q350">
        <v>217</v>
      </c>
      <c r="R350">
        <v>0</v>
      </c>
      <c r="S350">
        <v>438</v>
      </c>
      <c r="T350">
        <v>144</v>
      </c>
      <c r="U350">
        <v>0</v>
      </c>
      <c r="V350">
        <v>0</v>
      </c>
    </row>
    <row r="351" spans="1:22" x14ac:dyDescent="0.25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8.33</v>
      </c>
      <c r="M351">
        <v>0.5</v>
      </c>
      <c r="N351">
        <v>0.5</v>
      </c>
      <c r="O351">
        <v>0</v>
      </c>
      <c r="P351">
        <v>0.5</v>
      </c>
      <c r="Q351">
        <v>217</v>
      </c>
      <c r="R351">
        <v>0</v>
      </c>
      <c r="S351">
        <v>438</v>
      </c>
      <c r="T351">
        <v>144</v>
      </c>
      <c r="U351">
        <v>0</v>
      </c>
      <c r="V351">
        <v>0</v>
      </c>
    </row>
    <row r="352" spans="1:22" x14ac:dyDescent="0.25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3.45</v>
      </c>
      <c r="M352">
        <v>0.5</v>
      </c>
      <c r="N352">
        <v>0.5</v>
      </c>
      <c r="O352">
        <v>0</v>
      </c>
      <c r="P352">
        <v>0.5</v>
      </c>
      <c r="Q352">
        <v>217</v>
      </c>
      <c r="R352">
        <v>0</v>
      </c>
      <c r="S352">
        <v>443</v>
      </c>
      <c r="T352">
        <v>153.60000000000002</v>
      </c>
      <c r="U352">
        <v>0</v>
      </c>
      <c r="V352">
        <v>0</v>
      </c>
    </row>
    <row r="353" spans="1:22" x14ac:dyDescent="0.25">
      <c r="A353">
        <v>0</v>
      </c>
      <c r="B353">
        <v>0</v>
      </c>
      <c r="C353">
        <v>0</v>
      </c>
      <c r="D353">
        <v>0</v>
      </c>
      <c r="E353">
        <v>1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6</v>
      </c>
      <c r="M353">
        <v>0.4</v>
      </c>
      <c r="N353">
        <v>0.5</v>
      </c>
      <c r="O353">
        <v>0</v>
      </c>
      <c r="P353">
        <v>0.5</v>
      </c>
      <c r="Q353">
        <v>231</v>
      </c>
      <c r="R353">
        <v>0</v>
      </c>
      <c r="S353">
        <v>443</v>
      </c>
      <c r="T353">
        <v>24</v>
      </c>
      <c r="U353">
        <v>0</v>
      </c>
      <c r="V353">
        <v>0</v>
      </c>
    </row>
    <row r="354" spans="1:22" x14ac:dyDescent="0.25">
      <c r="A354">
        <v>0</v>
      </c>
      <c r="B354">
        <v>0</v>
      </c>
      <c r="C354">
        <v>0</v>
      </c>
      <c r="D354">
        <v>0</v>
      </c>
      <c r="E354">
        <v>0.2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4.8</v>
      </c>
      <c r="M354">
        <v>0.6</v>
      </c>
      <c r="N354">
        <v>0.6</v>
      </c>
      <c r="O354">
        <v>0</v>
      </c>
      <c r="P354">
        <v>0.6</v>
      </c>
      <c r="Q354">
        <v>237</v>
      </c>
      <c r="R354">
        <v>0</v>
      </c>
      <c r="S354">
        <v>423</v>
      </c>
      <c r="T354">
        <v>48</v>
      </c>
      <c r="U354">
        <v>0</v>
      </c>
      <c r="V354">
        <v>0</v>
      </c>
    </row>
    <row r="355" spans="1:22" x14ac:dyDescent="0.25">
      <c r="A355">
        <v>0</v>
      </c>
      <c r="B355">
        <v>0</v>
      </c>
      <c r="C355">
        <v>0</v>
      </c>
      <c r="D355">
        <v>0</v>
      </c>
      <c r="E355">
        <v>0.2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4.8</v>
      </c>
      <c r="M355">
        <v>0.6</v>
      </c>
      <c r="N355">
        <v>0.6</v>
      </c>
      <c r="O355">
        <v>0</v>
      </c>
      <c r="P355">
        <v>0.6</v>
      </c>
      <c r="Q355">
        <v>237</v>
      </c>
      <c r="R355">
        <v>0</v>
      </c>
      <c r="S355">
        <v>423</v>
      </c>
      <c r="T355">
        <v>480</v>
      </c>
      <c r="U355">
        <v>0</v>
      </c>
      <c r="V355">
        <v>0</v>
      </c>
    </row>
    <row r="356" spans="1:22" x14ac:dyDescent="0.25">
      <c r="A356">
        <v>0</v>
      </c>
      <c r="B356">
        <v>0</v>
      </c>
      <c r="C356">
        <v>0</v>
      </c>
      <c r="D356">
        <v>0</v>
      </c>
      <c r="E356">
        <v>0.1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4.4000000000000004</v>
      </c>
      <c r="M356">
        <v>0.55000000000000004</v>
      </c>
      <c r="N356">
        <v>0.55000000000000004</v>
      </c>
      <c r="O356">
        <v>0</v>
      </c>
      <c r="P356">
        <v>0.55000000000000004</v>
      </c>
      <c r="Q356">
        <v>237</v>
      </c>
      <c r="R356">
        <v>0</v>
      </c>
      <c r="S356">
        <v>423</v>
      </c>
      <c r="T356">
        <v>48</v>
      </c>
      <c r="U356">
        <v>0</v>
      </c>
      <c r="V356">
        <v>0</v>
      </c>
    </row>
    <row r="357" spans="1:22" x14ac:dyDescent="0.25">
      <c r="A357">
        <v>0</v>
      </c>
      <c r="B357">
        <v>0</v>
      </c>
      <c r="C357">
        <v>0</v>
      </c>
      <c r="D357">
        <v>0</v>
      </c>
      <c r="E357">
        <v>0.1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4.4000000000000004</v>
      </c>
      <c r="M357">
        <v>0.55000000000000004</v>
      </c>
      <c r="N357">
        <v>0.55000000000000004</v>
      </c>
      <c r="O357">
        <v>0</v>
      </c>
      <c r="P357">
        <v>0.55000000000000004</v>
      </c>
      <c r="Q357">
        <v>237</v>
      </c>
      <c r="R357">
        <v>0</v>
      </c>
      <c r="S357">
        <v>423</v>
      </c>
      <c r="T357">
        <v>432</v>
      </c>
      <c r="U357">
        <v>0</v>
      </c>
      <c r="V357">
        <v>0</v>
      </c>
    </row>
    <row r="358" spans="1:22" x14ac:dyDescent="0.25">
      <c r="A358">
        <v>0</v>
      </c>
      <c r="B358">
        <v>0</v>
      </c>
      <c r="C358">
        <v>0</v>
      </c>
      <c r="D358">
        <v>0</v>
      </c>
      <c r="E358">
        <v>0.05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4.2</v>
      </c>
      <c r="M358">
        <v>0.52500000000000002</v>
      </c>
      <c r="N358">
        <v>0.52500000000000002</v>
      </c>
      <c r="O358">
        <v>0</v>
      </c>
      <c r="P358">
        <v>0.52500000000000002</v>
      </c>
      <c r="Q358">
        <v>237</v>
      </c>
      <c r="R358">
        <v>0</v>
      </c>
      <c r="S358">
        <v>423</v>
      </c>
      <c r="T358">
        <v>96</v>
      </c>
      <c r="U358">
        <v>0</v>
      </c>
      <c r="V358">
        <v>0</v>
      </c>
    </row>
    <row r="359" spans="1:22" x14ac:dyDescent="0.25">
      <c r="A359">
        <v>0</v>
      </c>
      <c r="B359">
        <v>0</v>
      </c>
      <c r="C359">
        <v>0</v>
      </c>
      <c r="D359">
        <v>0</v>
      </c>
      <c r="E359">
        <v>0.05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4.2</v>
      </c>
      <c r="M359">
        <v>0.52500000000000002</v>
      </c>
      <c r="N359">
        <v>0.52500000000000002</v>
      </c>
      <c r="O359">
        <v>0</v>
      </c>
      <c r="P359">
        <v>0.52500000000000002</v>
      </c>
      <c r="Q359">
        <v>237</v>
      </c>
      <c r="R359">
        <v>0</v>
      </c>
      <c r="S359">
        <v>423</v>
      </c>
      <c r="T359">
        <v>456</v>
      </c>
      <c r="U359">
        <v>0</v>
      </c>
      <c r="V359">
        <v>0</v>
      </c>
    </row>
    <row r="360" spans="1:22" x14ac:dyDescent="0.25">
      <c r="A360">
        <v>0</v>
      </c>
      <c r="B360">
        <v>0</v>
      </c>
      <c r="C360">
        <v>0</v>
      </c>
      <c r="D360">
        <v>0</v>
      </c>
      <c r="E360">
        <v>0.02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4.08</v>
      </c>
      <c r="M360">
        <v>0.51</v>
      </c>
      <c r="N360">
        <v>0.51</v>
      </c>
      <c r="O360">
        <v>0</v>
      </c>
      <c r="P360">
        <v>0.51</v>
      </c>
      <c r="Q360">
        <v>237</v>
      </c>
      <c r="R360">
        <v>0</v>
      </c>
      <c r="S360">
        <v>423</v>
      </c>
      <c r="T360">
        <v>336</v>
      </c>
      <c r="U360">
        <v>0</v>
      </c>
      <c r="V360">
        <v>0</v>
      </c>
    </row>
    <row r="361" spans="1:22" x14ac:dyDescent="0.25">
      <c r="A361">
        <v>0</v>
      </c>
      <c r="B361">
        <v>0</v>
      </c>
      <c r="C361">
        <v>0</v>
      </c>
      <c r="D361">
        <v>0</v>
      </c>
      <c r="E361">
        <v>0.02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4.08</v>
      </c>
      <c r="M361">
        <v>0.51</v>
      </c>
      <c r="N361">
        <v>0.51</v>
      </c>
      <c r="O361">
        <v>0</v>
      </c>
      <c r="P361">
        <v>0.51</v>
      </c>
      <c r="Q361">
        <v>237</v>
      </c>
      <c r="R361">
        <v>0</v>
      </c>
      <c r="S361">
        <v>423</v>
      </c>
      <c r="T361">
        <v>720</v>
      </c>
      <c r="U361">
        <v>0</v>
      </c>
      <c r="V361">
        <v>0</v>
      </c>
    </row>
    <row r="362" spans="1:22" x14ac:dyDescent="0.25">
      <c r="A362">
        <v>0.04</v>
      </c>
      <c r="B362">
        <v>0</v>
      </c>
      <c r="C362">
        <v>0</v>
      </c>
      <c r="D362">
        <v>0</v>
      </c>
      <c r="E362">
        <v>0.2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8.6999999999999993</v>
      </c>
      <c r="M362">
        <v>0.65</v>
      </c>
      <c r="N362">
        <v>0.65</v>
      </c>
      <c r="O362">
        <v>0</v>
      </c>
      <c r="P362">
        <v>0.65</v>
      </c>
      <c r="Q362">
        <v>238</v>
      </c>
      <c r="R362">
        <v>0</v>
      </c>
      <c r="S362">
        <v>448</v>
      </c>
      <c r="T362">
        <v>144</v>
      </c>
      <c r="U362">
        <v>0</v>
      </c>
      <c r="V362">
        <v>0</v>
      </c>
    </row>
    <row r="363" spans="1:22" x14ac:dyDescent="0.25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7.7</v>
      </c>
      <c r="M363">
        <v>0.5</v>
      </c>
      <c r="N363">
        <v>0.5</v>
      </c>
      <c r="O363">
        <v>0</v>
      </c>
      <c r="P363">
        <v>0.5</v>
      </c>
      <c r="Q363">
        <v>191</v>
      </c>
      <c r="R363">
        <v>0</v>
      </c>
      <c r="S363">
        <v>423</v>
      </c>
      <c r="T363">
        <v>456</v>
      </c>
      <c r="U363">
        <v>60</v>
      </c>
      <c r="V363">
        <v>0</v>
      </c>
    </row>
    <row r="364" spans="1:22" x14ac:dyDescent="0.25">
      <c r="A364">
        <v>1.6500000000000001E-2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0.05</v>
      </c>
      <c r="I364">
        <v>0</v>
      </c>
      <c r="J364">
        <v>0</v>
      </c>
      <c r="K364">
        <v>0</v>
      </c>
      <c r="L364">
        <v>40</v>
      </c>
      <c r="M364">
        <v>0</v>
      </c>
      <c r="N364">
        <v>0.1</v>
      </c>
      <c r="O364">
        <v>0</v>
      </c>
      <c r="P364">
        <v>0.2</v>
      </c>
      <c r="Q364">
        <v>188</v>
      </c>
      <c r="R364">
        <v>0</v>
      </c>
      <c r="S364">
        <v>448</v>
      </c>
      <c r="T364">
        <v>140</v>
      </c>
      <c r="U364">
        <v>0</v>
      </c>
      <c r="V364">
        <v>0</v>
      </c>
    </row>
    <row r="365" spans="1:22" x14ac:dyDescent="0.25">
      <c r="A365">
        <v>1.0999999999999999E-2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0.05</v>
      </c>
      <c r="I365">
        <v>0</v>
      </c>
      <c r="J365">
        <v>0</v>
      </c>
      <c r="K365">
        <v>0</v>
      </c>
      <c r="L365">
        <v>26</v>
      </c>
      <c r="M365">
        <v>0</v>
      </c>
      <c r="N365">
        <v>0.1</v>
      </c>
      <c r="O365">
        <v>0</v>
      </c>
      <c r="P365">
        <v>0.2</v>
      </c>
      <c r="Q365">
        <v>188</v>
      </c>
      <c r="R365">
        <v>0</v>
      </c>
      <c r="S365">
        <v>448</v>
      </c>
      <c r="T365">
        <v>146</v>
      </c>
      <c r="U365">
        <v>0</v>
      </c>
      <c r="V365">
        <v>0</v>
      </c>
    </row>
    <row r="366" spans="1:22" x14ac:dyDescent="0.25">
      <c r="A366">
        <v>1.6500000000000001E-2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0.05</v>
      </c>
      <c r="I366">
        <v>0</v>
      </c>
      <c r="J366">
        <v>0</v>
      </c>
      <c r="K366">
        <v>0</v>
      </c>
      <c r="L366">
        <v>26</v>
      </c>
      <c r="M366">
        <v>0</v>
      </c>
      <c r="N366">
        <v>0.1</v>
      </c>
      <c r="O366">
        <v>0</v>
      </c>
      <c r="P366">
        <v>0.2</v>
      </c>
      <c r="Q366">
        <v>188</v>
      </c>
      <c r="R366">
        <v>0</v>
      </c>
      <c r="S366">
        <v>448</v>
      </c>
      <c r="T366">
        <v>140</v>
      </c>
      <c r="U366">
        <v>0</v>
      </c>
      <c r="V366">
        <v>0</v>
      </c>
    </row>
    <row r="367" spans="1:22" x14ac:dyDescent="0.25">
      <c r="A367">
        <v>2.5000000000000001E-2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0.05</v>
      </c>
      <c r="I367">
        <v>0</v>
      </c>
      <c r="J367">
        <v>0</v>
      </c>
      <c r="K367">
        <v>0</v>
      </c>
      <c r="L367">
        <v>26</v>
      </c>
      <c r="M367">
        <v>0</v>
      </c>
      <c r="N367">
        <v>0.1</v>
      </c>
      <c r="O367">
        <v>0</v>
      </c>
      <c r="P367">
        <v>0.2</v>
      </c>
      <c r="Q367">
        <v>188</v>
      </c>
      <c r="R367">
        <v>0</v>
      </c>
      <c r="S367">
        <v>448</v>
      </c>
      <c r="T367">
        <v>210</v>
      </c>
      <c r="U367">
        <v>0</v>
      </c>
      <c r="V367">
        <v>0</v>
      </c>
    </row>
    <row r="368" spans="1:22" x14ac:dyDescent="0.25">
      <c r="A368">
        <v>3.3000000000000002E-2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0.05</v>
      </c>
      <c r="I368">
        <v>0</v>
      </c>
      <c r="J368">
        <v>0</v>
      </c>
      <c r="K368">
        <v>0</v>
      </c>
      <c r="L368">
        <v>26</v>
      </c>
      <c r="M368">
        <v>0</v>
      </c>
      <c r="N368">
        <v>0.1</v>
      </c>
      <c r="O368">
        <v>0</v>
      </c>
      <c r="P368">
        <v>0.2</v>
      </c>
      <c r="Q368">
        <v>188</v>
      </c>
      <c r="R368">
        <v>0</v>
      </c>
      <c r="S368">
        <v>448</v>
      </c>
      <c r="T368">
        <v>210</v>
      </c>
      <c r="U368">
        <v>0</v>
      </c>
      <c r="V368">
        <v>0</v>
      </c>
    </row>
    <row r="369" spans="1:22" x14ac:dyDescent="0.25">
      <c r="A369">
        <v>0</v>
      </c>
      <c r="B369">
        <v>1.3333333333333332E-2</v>
      </c>
      <c r="C369">
        <v>0</v>
      </c>
      <c r="D369">
        <v>0</v>
      </c>
      <c r="E369">
        <v>0.33333333333333331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26.666666666666664</v>
      </c>
      <c r="M369">
        <v>0</v>
      </c>
      <c r="N369">
        <v>0.33333333333333331</v>
      </c>
      <c r="O369">
        <v>0</v>
      </c>
      <c r="P369">
        <v>0.66666666666666663</v>
      </c>
      <c r="Q369">
        <v>214</v>
      </c>
      <c r="R369">
        <v>0</v>
      </c>
      <c r="S369">
        <v>448</v>
      </c>
      <c r="T369">
        <v>336</v>
      </c>
      <c r="U369">
        <v>0</v>
      </c>
      <c r="V369">
        <v>0</v>
      </c>
    </row>
    <row r="370" spans="1:22" x14ac:dyDescent="0.25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7</v>
      </c>
      <c r="M370">
        <v>0.56000000000000005</v>
      </c>
      <c r="N370">
        <v>0.28000000000000003</v>
      </c>
      <c r="O370">
        <v>0</v>
      </c>
      <c r="P370">
        <v>0.56000000000000005</v>
      </c>
      <c r="Q370">
        <v>258</v>
      </c>
      <c r="R370">
        <v>0</v>
      </c>
      <c r="S370">
        <v>408</v>
      </c>
      <c r="T370">
        <v>672</v>
      </c>
      <c r="U370">
        <v>60</v>
      </c>
      <c r="V370">
        <v>0</v>
      </c>
    </row>
    <row r="371" spans="1:22" x14ac:dyDescent="0.25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7</v>
      </c>
      <c r="M371">
        <v>0.56000000000000005</v>
      </c>
      <c r="N371">
        <v>0.28000000000000003</v>
      </c>
      <c r="O371">
        <v>0</v>
      </c>
      <c r="P371">
        <v>0.56000000000000005</v>
      </c>
      <c r="Q371">
        <v>258</v>
      </c>
      <c r="R371">
        <v>0</v>
      </c>
      <c r="S371">
        <v>408</v>
      </c>
      <c r="T371">
        <v>144</v>
      </c>
      <c r="U371">
        <v>60</v>
      </c>
      <c r="V371">
        <v>0</v>
      </c>
    </row>
    <row r="372" spans="1:22" x14ac:dyDescent="0.25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7</v>
      </c>
      <c r="M372">
        <v>0.56000000000000005</v>
      </c>
      <c r="N372">
        <v>0.28000000000000003</v>
      </c>
      <c r="O372">
        <v>0</v>
      </c>
      <c r="P372">
        <v>0.56000000000000005</v>
      </c>
      <c r="Q372">
        <v>258</v>
      </c>
      <c r="R372">
        <v>0</v>
      </c>
      <c r="S372">
        <v>408</v>
      </c>
      <c r="T372">
        <v>240</v>
      </c>
      <c r="U372">
        <v>60</v>
      </c>
      <c r="V372">
        <v>0</v>
      </c>
    </row>
    <row r="373" spans="1:22" x14ac:dyDescent="0.25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7</v>
      </c>
      <c r="M373">
        <v>0.56000000000000005</v>
      </c>
      <c r="N373">
        <v>0.28000000000000003</v>
      </c>
      <c r="O373">
        <v>0</v>
      </c>
      <c r="P373">
        <v>0.56000000000000005</v>
      </c>
      <c r="Q373">
        <v>258</v>
      </c>
      <c r="R373">
        <v>0</v>
      </c>
      <c r="S373">
        <v>408</v>
      </c>
      <c r="T373">
        <v>504</v>
      </c>
      <c r="U373">
        <v>60</v>
      </c>
      <c r="V373">
        <v>0</v>
      </c>
    </row>
    <row r="374" spans="1:22" x14ac:dyDescent="0.25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7</v>
      </c>
      <c r="M374">
        <v>0.56000000000000005</v>
      </c>
      <c r="N374">
        <v>0.28000000000000003</v>
      </c>
      <c r="O374">
        <v>0</v>
      </c>
      <c r="P374">
        <v>0.56000000000000005</v>
      </c>
      <c r="Q374">
        <v>258</v>
      </c>
      <c r="R374">
        <v>0</v>
      </c>
      <c r="S374">
        <v>408</v>
      </c>
      <c r="T374">
        <v>312</v>
      </c>
      <c r="U374">
        <v>60</v>
      </c>
      <c r="V374">
        <v>0</v>
      </c>
    </row>
    <row r="375" spans="1:22" x14ac:dyDescent="0.25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7</v>
      </c>
      <c r="M375">
        <v>0.56000000000000005</v>
      </c>
      <c r="N375">
        <v>0.28000000000000003</v>
      </c>
      <c r="O375">
        <v>0</v>
      </c>
      <c r="P375">
        <v>0.56000000000000005</v>
      </c>
      <c r="Q375">
        <v>258</v>
      </c>
      <c r="R375">
        <v>0</v>
      </c>
      <c r="S375">
        <v>408</v>
      </c>
      <c r="T375">
        <v>408</v>
      </c>
      <c r="U375">
        <v>60</v>
      </c>
      <c r="V375">
        <v>0</v>
      </c>
    </row>
    <row r="376" spans="1:22" x14ac:dyDescent="0.25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4</v>
      </c>
      <c r="M376">
        <v>0.56000000000000005</v>
      </c>
      <c r="N376">
        <v>0.28000000000000003</v>
      </c>
      <c r="O376">
        <v>0</v>
      </c>
      <c r="P376">
        <v>0.56000000000000005</v>
      </c>
      <c r="Q376">
        <v>258</v>
      </c>
      <c r="R376">
        <v>0</v>
      </c>
      <c r="S376">
        <v>408</v>
      </c>
      <c r="T376">
        <v>348</v>
      </c>
      <c r="U376">
        <v>60</v>
      </c>
      <c r="V376">
        <v>0</v>
      </c>
    </row>
    <row r="377" spans="1:22" x14ac:dyDescent="0.25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10</v>
      </c>
      <c r="M377">
        <v>0.56000000000000005</v>
      </c>
      <c r="N377">
        <v>0.28000000000000003</v>
      </c>
      <c r="O377">
        <v>0</v>
      </c>
      <c r="P377">
        <v>0.56000000000000005</v>
      </c>
      <c r="Q377">
        <v>258</v>
      </c>
      <c r="R377">
        <v>0</v>
      </c>
      <c r="S377">
        <v>408</v>
      </c>
      <c r="T377">
        <v>504</v>
      </c>
      <c r="U377">
        <v>60</v>
      </c>
      <c r="V377">
        <v>0</v>
      </c>
    </row>
    <row r="378" spans="1:22" x14ac:dyDescent="0.25">
      <c r="A378">
        <v>0</v>
      </c>
      <c r="B378">
        <v>0.01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7</v>
      </c>
      <c r="M378">
        <v>0.64</v>
      </c>
      <c r="N378">
        <v>0.28999999999999998</v>
      </c>
      <c r="O378">
        <v>0</v>
      </c>
      <c r="P378">
        <v>0.57999999999999996</v>
      </c>
      <c r="Q378">
        <v>258</v>
      </c>
      <c r="R378">
        <v>0</v>
      </c>
      <c r="S378">
        <v>408</v>
      </c>
      <c r="T378">
        <v>504</v>
      </c>
      <c r="U378">
        <v>60</v>
      </c>
      <c r="V378">
        <v>0</v>
      </c>
    </row>
    <row r="379" spans="1:22" x14ac:dyDescent="0.25">
      <c r="A379">
        <v>0</v>
      </c>
      <c r="B379">
        <v>5.5555555555555558E-3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7</v>
      </c>
      <c r="M379">
        <v>0.64</v>
      </c>
      <c r="N379">
        <v>0.28999999999999998</v>
      </c>
      <c r="O379">
        <v>0</v>
      </c>
      <c r="P379">
        <v>0.57999999999999996</v>
      </c>
      <c r="Q379">
        <v>258</v>
      </c>
      <c r="R379">
        <v>0</v>
      </c>
      <c r="S379">
        <v>408</v>
      </c>
      <c r="T379">
        <v>168</v>
      </c>
      <c r="U379">
        <v>60</v>
      </c>
      <c r="V379">
        <v>0</v>
      </c>
    </row>
    <row r="380" spans="1:22" x14ac:dyDescent="0.25">
      <c r="A380">
        <v>0</v>
      </c>
      <c r="B380">
        <v>6.7567567567567571E-3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7</v>
      </c>
      <c r="M380">
        <v>0.64</v>
      </c>
      <c r="N380">
        <v>0.28999999999999998</v>
      </c>
      <c r="O380">
        <v>0</v>
      </c>
      <c r="P380">
        <v>0.57999999999999996</v>
      </c>
      <c r="Q380">
        <v>258</v>
      </c>
      <c r="R380">
        <v>0</v>
      </c>
      <c r="S380">
        <v>408</v>
      </c>
      <c r="T380">
        <v>336</v>
      </c>
      <c r="U380">
        <v>60</v>
      </c>
      <c r="V380">
        <v>0</v>
      </c>
    </row>
    <row r="381" spans="1:22" x14ac:dyDescent="0.25">
      <c r="A381">
        <v>0</v>
      </c>
      <c r="B381">
        <v>7.0422535211267607E-3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7</v>
      </c>
      <c r="M381">
        <v>0.64</v>
      </c>
      <c r="N381">
        <v>0.28999999999999998</v>
      </c>
      <c r="O381">
        <v>0</v>
      </c>
      <c r="P381">
        <v>0.57999999999999996</v>
      </c>
      <c r="Q381">
        <v>258</v>
      </c>
      <c r="R381">
        <v>0</v>
      </c>
      <c r="S381">
        <v>408</v>
      </c>
      <c r="T381">
        <v>504</v>
      </c>
      <c r="U381">
        <v>60</v>
      </c>
      <c r="V381">
        <v>0</v>
      </c>
    </row>
    <row r="382" spans="1:22" x14ac:dyDescent="0.25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5</v>
      </c>
      <c r="M382">
        <v>0.5</v>
      </c>
      <c r="N382">
        <v>0.25</v>
      </c>
      <c r="O382">
        <v>0</v>
      </c>
      <c r="P382">
        <v>0.5</v>
      </c>
      <c r="Q382">
        <v>258</v>
      </c>
      <c r="R382">
        <v>0</v>
      </c>
      <c r="S382">
        <v>443</v>
      </c>
      <c r="T382">
        <v>168</v>
      </c>
      <c r="U382">
        <v>60</v>
      </c>
      <c r="V382">
        <v>0</v>
      </c>
    </row>
    <row r="383" spans="1:22" x14ac:dyDescent="0.25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5</v>
      </c>
      <c r="M383">
        <v>0.5</v>
      </c>
      <c r="N383">
        <v>0.25</v>
      </c>
      <c r="O383">
        <v>0</v>
      </c>
      <c r="P383">
        <v>0.5</v>
      </c>
      <c r="Q383">
        <v>258</v>
      </c>
      <c r="R383">
        <v>0</v>
      </c>
      <c r="S383">
        <v>473</v>
      </c>
      <c r="T383">
        <v>96</v>
      </c>
      <c r="U383">
        <v>60</v>
      </c>
      <c r="V383">
        <v>0</v>
      </c>
    </row>
    <row r="384" spans="1:22" x14ac:dyDescent="0.25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10</v>
      </c>
      <c r="M384">
        <v>0.5</v>
      </c>
      <c r="N384">
        <v>0.25</v>
      </c>
      <c r="O384">
        <v>0</v>
      </c>
      <c r="P384">
        <v>0.5</v>
      </c>
      <c r="Q384">
        <v>258</v>
      </c>
      <c r="R384">
        <v>0</v>
      </c>
      <c r="S384">
        <v>443</v>
      </c>
      <c r="T384">
        <v>168</v>
      </c>
      <c r="U384">
        <v>60</v>
      </c>
      <c r="V384">
        <v>0</v>
      </c>
    </row>
    <row r="385" spans="1:22" x14ac:dyDescent="0.25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5</v>
      </c>
      <c r="M385">
        <v>0.5</v>
      </c>
      <c r="N385">
        <v>0.25</v>
      </c>
      <c r="O385">
        <v>0</v>
      </c>
      <c r="P385">
        <v>0.5</v>
      </c>
      <c r="Q385">
        <v>258</v>
      </c>
      <c r="R385">
        <v>0</v>
      </c>
      <c r="S385">
        <v>473</v>
      </c>
      <c r="T385">
        <v>96</v>
      </c>
      <c r="U385">
        <v>60</v>
      </c>
      <c r="V385">
        <v>0</v>
      </c>
    </row>
    <row r="386" spans="1:22" x14ac:dyDescent="0.25">
      <c r="A386">
        <v>0</v>
      </c>
      <c r="B386">
        <v>0</v>
      </c>
      <c r="C386">
        <v>0</v>
      </c>
      <c r="D386">
        <v>0</v>
      </c>
      <c r="E386">
        <v>3.3057851239669422E-2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5.1652892561983474</v>
      </c>
      <c r="M386">
        <v>0.51652892561983477</v>
      </c>
      <c r="N386">
        <v>0.25826446280991738</v>
      </c>
      <c r="O386">
        <v>0</v>
      </c>
      <c r="P386">
        <v>0.51652892561983477</v>
      </c>
      <c r="Q386">
        <v>258</v>
      </c>
      <c r="R386">
        <v>0</v>
      </c>
      <c r="S386">
        <v>443</v>
      </c>
      <c r="T386">
        <v>120</v>
      </c>
      <c r="U386">
        <v>60</v>
      </c>
      <c r="V386">
        <v>0</v>
      </c>
    </row>
    <row r="387" spans="1:22" x14ac:dyDescent="0.25">
      <c r="A387">
        <v>0</v>
      </c>
      <c r="B387">
        <v>0</v>
      </c>
      <c r="C387">
        <v>0</v>
      </c>
      <c r="D387">
        <v>0</v>
      </c>
      <c r="E387">
        <v>0.1013215859030837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5.5066079295154182</v>
      </c>
      <c r="M387">
        <v>0.5506607929515418</v>
      </c>
      <c r="N387">
        <v>0.2753303964757709</v>
      </c>
      <c r="O387">
        <v>0</v>
      </c>
      <c r="P387">
        <v>0.5506607929515418</v>
      </c>
      <c r="Q387">
        <v>258</v>
      </c>
      <c r="R387">
        <v>0</v>
      </c>
      <c r="S387">
        <v>443</v>
      </c>
      <c r="T387">
        <v>120</v>
      </c>
      <c r="U387">
        <v>60</v>
      </c>
      <c r="V387">
        <v>0</v>
      </c>
    </row>
    <row r="388" spans="1:22" x14ac:dyDescent="0.25">
      <c r="A388">
        <v>0</v>
      </c>
      <c r="B388">
        <v>0</v>
      </c>
      <c r="C388">
        <v>0</v>
      </c>
      <c r="D388">
        <v>0</v>
      </c>
      <c r="E388">
        <v>1.2658227848101266E-2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5.0632911392405058</v>
      </c>
      <c r="M388">
        <v>0.50632911392405056</v>
      </c>
      <c r="N388">
        <v>0.25316455696202528</v>
      </c>
      <c r="O388">
        <v>0</v>
      </c>
      <c r="P388">
        <v>0.50632911392405056</v>
      </c>
      <c r="Q388">
        <v>258</v>
      </c>
      <c r="R388">
        <v>0</v>
      </c>
      <c r="S388">
        <v>443</v>
      </c>
      <c r="T388">
        <v>120</v>
      </c>
      <c r="U388">
        <v>60</v>
      </c>
      <c r="V388">
        <v>0</v>
      </c>
    </row>
    <row r="389" spans="1:22" x14ac:dyDescent="0.25">
      <c r="A389">
        <v>0</v>
      </c>
      <c r="B389">
        <v>0</v>
      </c>
      <c r="C389">
        <v>0</v>
      </c>
      <c r="D389">
        <v>0</v>
      </c>
      <c r="E389">
        <v>0.25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6.25</v>
      </c>
      <c r="M389">
        <v>0.625</v>
      </c>
      <c r="N389">
        <v>0.3125</v>
      </c>
      <c r="O389">
        <v>0</v>
      </c>
      <c r="P389">
        <v>0.625</v>
      </c>
      <c r="Q389">
        <v>258</v>
      </c>
      <c r="R389">
        <v>0</v>
      </c>
      <c r="S389">
        <v>443</v>
      </c>
      <c r="T389">
        <v>120</v>
      </c>
      <c r="U389">
        <v>60</v>
      </c>
      <c r="V389">
        <v>0</v>
      </c>
    </row>
    <row r="390" spans="1:22" x14ac:dyDescent="0.25">
      <c r="A390">
        <v>0</v>
      </c>
      <c r="B390">
        <v>0</v>
      </c>
      <c r="C390">
        <v>0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10</v>
      </c>
      <c r="M390">
        <v>1</v>
      </c>
      <c r="N390">
        <v>0.5</v>
      </c>
      <c r="O390">
        <v>0</v>
      </c>
      <c r="P390">
        <v>1</v>
      </c>
      <c r="Q390">
        <v>258</v>
      </c>
      <c r="R390">
        <v>0</v>
      </c>
      <c r="S390">
        <v>443</v>
      </c>
      <c r="T390">
        <v>120</v>
      </c>
      <c r="U390">
        <v>60</v>
      </c>
      <c r="V390">
        <v>0</v>
      </c>
    </row>
    <row r="391" spans="1:22" x14ac:dyDescent="0.25">
      <c r="A391">
        <v>0</v>
      </c>
      <c r="B391">
        <v>0</v>
      </c>
      <c r="C391">
        <v>0</v>
      </c>
      <c r="D391">
        <v>0</v>
      </c>
      <c r="E391">
        <v>0.1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5.5</v>
      </c>
      <c r="M391">
        <v>0</v>
      </c>
      <c r="N391">
        <v>0.27500000000000002</v>
      </c>
      <c r="O391">
        <v>0</v>
      </c>
      <c r="P391">
        <v>0.55000000000000004</v>
      </c>
      <c r="Q391">
        <v>258</v>
      </c>
      <c r="R391">
        <v>0</v>
      </c>
      <c r="S391">
        <v>448</v>
      </c>
      <c r="T391">
        <v>600</v>
      </c>
      <c r="U391">
        <v>60</v>
      </c>
      <c r="V391">
        <v>0</v>
      </c>
    </row>
    <row r="392" spans="1:22" x14ac:dyDescent="0.25">
      <c r="A392">
        <v>0</v>
      </c>
      <c r="B392">
        <v>0</v>
      </c>
      <c r="C392">
        <v>0</v>
      </c>
      <c r="D392">
        <v>0</v>
      </c>
      <c r="E392">
        <v>0.1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5.5</v>
      </c>
      <c r="M392">
        <v>7.7000000000000013E-2</v>
      </c>
      <c r="N392">
        <v>0.27500000000000002</v>
      </c>
      <c r="O392">
        <v>0</v>
      </c>
      <c r="P392">
        <v>0.55000000000000004</v>
      </c>
      <c r="Q392">
        <v>258</v>
      </c>
      <c r="R392">
        <v>0</v>
      </c>
      <c r="S392">
        <v>448</v>
      </c>
      <c r="T392">
        <v>240</v>
      </c>
      <c r="U392">
        <v>60</v>
      </c>
      <c r="V392">
        <v>0</v>
      </c>
    </row>
    <row r="393" spans="1:22" x14ac:dyDescent="0.25">
      <c r="A393">
        <v>0</v>
      </c>
      <c r="B393">
        <v>0</v>
      </c>
      <c r="C393">
        <v>0</v>
      </c>
      <c r="D393">
        <v>0</v>
      </c>
      <c r="E393">
        <v>0.1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5.5</v>
      </c>
      <c r="M393">
        <v>0.55000000000000004</v>
      </c>
      <c r="N393">
        <v>0.27500000000000002</v>
      </c>
      <c r="O393">
        <v>0</v>
      </c>
      <c r="P393">
        <v>0.55000000000000004</v>
      </c>
      <c r="Q393">
        <v>258</v>
      </c>
      <c r="R393">
        <v>0</v>
      </c>
      <c r="S393">
        <v>448</v>
      </c>
      <c r="T393">
        <v>120</v>
      </c>
      <c r="U393">
        <v>60</v>
      </c>
      <c r="V393">
        <v>0</v>
      </c>
    </row>
    <row r="394" spans="1:22" x14ac:dyDescent="0.25">
      <c r="A394">
        <v>0</v>
      </c>
      <c r="B394">
        <v>0</v>
      </c>
      <c r="C394">
        <v>0</v>
      </c>
      <c r="D394">
        <v>0</v>
      </c>
      <c r="E394">
        <v>0.1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5.5</v>
      </c>
      <c r="M394">
        <v>0.55000000000000004</v>
      </c>
      <c r="N394">
        <v>0.27500000000000002</v>
      </c>
      <c r="O394">
        <v>0</v>
      </c>
      <c r="P394">
        <v>0.55000000000000004</v>
      </c>
      <c r="Q394">
        <v>258</v>
      </c>
      <c r="R394">
        <v>0</v>
      </c>
      <c r="S394">
        <v>448</v>
      </c>
      <c r="T394">
        <v>240</v>
      </c>
      <c r="U394">
        <v>60</v>
      </c>
      <c r="V394">
        <v>0</v>
      </c>
    </row>
    <row r="395" spans="1:22" x14ac:dyDescent="0.25">
      <c r="A395">
        <v>0</v>
      </c>
      <c r="B395">
        <v>0</v>
      </c>
      <c r="C395">
        <v>0</v>
      </c>
      <c r="D395">
        <v>0</v>
      </c>
      <c r="E395">
        <v>0.05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5.25</v>
      </c>
      <c r="M395">
        <v>0</v>
      </c>
      <c r="N395">
        <v>0.26250000000000001</v>
      </c>
      <c r="O395">
        <v>0</v>
      </c>
      <c r="P395">
        <v>0.52500000000000002</v>
      </c>
      <c r="Q395">
        <v>258</v>
      </c>
      <c r="R395">
        <v>0</v>
      </c>
      <c r="S395">
        <v>448</v>
      </c>
      <c r="T395">
        <v>600</v>
      </c>
      <c r="U395">
        <v>60</v>
      </c>
      <c r="V395">
        <v>0</v>
      </c>
    </row>
    <row r="396" spans="1:22" x14ac:dyDescent="0.25">
      <c r="A396">
        <v>0</v>
      </c>
      <c r="B396">
        <v>0</v>
      </c>
      <c r="C396">
        <v>0</v>
      </c>
      <c r="D396">
        <v>0</v>
      </c>
      <c r="E396">
        <v>0.05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5.25</v>
      </c>
      <c r="M396">
        <v>0.52500000000000002</v>
      </c>
      <c r="N396">
        <v>0.26250000000000001</v>
      </c>
      <c r="O396">
        <v>0</v>
      </c>
      <c r="P396">
        <v>0.52500000000000002</v>
      </c>
      <c r="Q396">
        <v>258</v>
      </c>
      <c r="R396">
        <v>0</v>
      </c>
      <c r="S396">
        <v>448</v>
      </c>
      <c r="T396">
        <v>120</v>
      </c>
      <c r="U396">
        <v>60</v>
      </c>
      <c r="V396">
        <v>0</v>
      </c>
    </row>
    <row r="397" spans="1:22" x14ac:dyDescent="0.25">
      <c r="A397">
        <v>0</v>
      </c>
      <c r="B397">
        <v>0</v>
      </c>
      <c r="C397">
        <v>0</v>
      </c>
      <c r="D397">
        <v>0</v>
      </c>
      <c r="E397">
        <v>0.05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5.25</v>
      </c>
      <c r="M397">
        <v>0.52500000000000002</v>
      </c>
      <c r="N397">
        <v>0.26250000000000001</v>
      </c>
      <c r="O397">
        <v>0</v>
      </c>
      <c r="P397">
        <v>0.52500000000000002</v>
      </c>
      <c r="Q397">
        <v>258</v>
      </c>
      <c r="R397">
        <v>0</v>
      </c>
      <c r="S397">
        <v>448</v>
      </c>
      <c r="T397">
        <v>240</v>
      </c>
      <c r="U397">
        <v>60</v>
      </c>
      <c r="V397">
        <v>0</v>
      </c>
    </row>
    <row r="398" spans="1:22" x14ac:dyDescent="0.25">
      <c r="A398">
        <v>0</v>
      </c>
      <c r="B398">
        <v>0</v>
      </c>
      <c r="C398">
        <v>0</v>
      </c>
      <c r="D398">
        <v>0</v>
      </c>
      <c r="E398">
        <v>0.1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5.5</v>
      </c>
      <c r="M398">
        <v>0</v>
      </c>
      <c r="N398">
        <v>0.27500000000000002</v>
      </c>
      <c r="O398">
        <v>0</v>
      </c>
      <c r="P398">
        <v>0.55000000000000004</v>
      </c>
      <c r="Q398">
        <v>258</v>
      </c>
      <c r="R398">
        <v>0</v>
      </c>
      <c r="S398">
        <v>448</v>
      </c>
      <c r="T398">
        <v>600</v>
      </c>
      <c r="U398">
        <v>60</v>
      </c>
      <c r="V398">
        <v>0</v>
      </c>
    </row>
    <row r="399" spans="1:22" x14ac:dyDescent="0.25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5</v>
      </c>
      <c r="M399">
        <v>0.5</v>
      </c>
      <c r="N399">
        <v>0.25</v>
      </c>
      <c r="O399">
        <v>0</v>
      </c>
      <c r="P399">
        <v>0.5</v>
      </c>
      <c r="Q399">
        <v>258</v>
      </c>
      <c r="R399">
        <v>0</v>
      </c>
      <c r="S399">
        <v>448</v>
      </c>
      <c r="T399">
        <v>120</v>
      </c>
      <c r="U399">
        <v>60</v>
      </c>
      <c r="V399">
        <v>0</v>
      </c>
    </row>
    <row r="400" spans="1:22" x14ac:dyDescent="0.25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5</v>
      </c>
      <c r="M400">
        <v>0.5</v>
      </c>
      <c r="N400">
        <v>0.25</v>
      </c>
      <c r="O400">
        <v>0</v>
      </c>
      <c r="P400">
        <v>0.5</v>
      </c>
      <c r="Q400">
        <v>258</v>
      </c>
      <c r="R400">
        <v>0</v>
      </c>
      <c r="S400">
        <v>448</v>
      </c>
      <c r="T400">
        <v>168</v>
      </c>
      <c r="U400">
        <v>60</v>
      </c>
      <c r="V400">
        <v>0</v>
      </c>
    </row>
    <row r="401" spans="1:22" x14ac:dyDescent="0.25">
      <c r="A401">
        <v>0</v>
      </c>
      <c r="B401">
        <v>0</v>
      </c>
      <c r="C401">
        <v>0</v>
      </c>
      <c r="D401">
        <v>0</v>
      </c>
      <c r="E401">
        <v>9.8901098901098897E-2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7.6923076923076916</v>
      </c>
      <c r="M401">
        <v>0.32967032967032966</v>
      </c>
      <c r="N401">
        <v>0.16483516483516483</v>
      </c>
      <c r="O401">
        <v>0</v>
      </c>
      <c r="P401">
        <v>0.32967032967032966</v>
      </c>
      <c r="Q401">
        <v>213</v>
      </c>
      <c r="R401">
        <v>0</v>
      </c>
      <c r="S401">
        <v>448</v>
      </c>
      <c r="T401">
        <v>144</v>
      </c>
      <c r="U401">
        <v>30</v>
      </c>
      <c r="V401">
        <v>0</v>
      </c>
    </row>
    <row r="402" spans="1:22" x14ac:dyDescent="0.25">
      <c r="A402">
        <v>0</v>
      </c>
      <c r="B402">
        <v>0</v>
      </c>
      <c r="C402">
        <v>0</v>
      </c>
      <c r="D402">
        <v>0</v>
      </c>
      <c r="E402">
        <v>0.25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3.75</v>
      </c>
      <c r="M402">
        <v>0.3125</v>
      </c>
      <c r="N402">
        <v>0.3125</v>
      </c>
      <c r="O402">
        <v>0</v>
      </c>
      <c r="P402">
        <v>0.3125</v>
      </c>
      <c r="Q402">
        <v>298</v>
      </c>
      <c r="R402">
        <v>0</v>
      </c>
      <c r="S402">
        <v>443</v>
      </c>
      <c r="T402">
        <v>72</v>
      </c>
      <c r="U402">
        <v>0</v>
      </c>
      <c r="V402">
        <v>1</v>
      </c>
    </row>
    <row r="403" spans="1:22" x14ac:dyDescent="0.25">
      <c r="A403">
        <v>3.6764705882352942E-2</v>
      </c>
      <c r="B403">
        <v>0</v>
      </c>
      <c r="C403">
        <v>0</v>
      </c>
      <c r="D403">
        <v>0</v>
      </c>
      <c r="E403">
        <v>0.25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3.75</v>
      </c>
      <c r="M403">
        <v>0.3125</v>
      </c>
      <c r="N403">
        <v>0.3125</v>
      </c>
      <c r="O403">
        <v>0</v>
      </c>
      <c r="P403">
        <v>0.3125</v>
      </c>
      <c r="Q403">
        <v>298</v>
      </c>
      <c r="R403">
        <v>0</v>
      </c>
      <c r="S403">
        <v>443</v>
      </c>
      <c r="T403">
        <v>72</v>
      </c>
      <c r="U403">
        <v>0</v>
      </c>
      <c r="V403">
        <v>1</v>
      </c>
    </row>
    <row r="404" spans="1:22" x14ac:dyDescent="0.25">
      <c r="A404">
        <v>0.11029411764705883</v>
      </c>
      <c r="B404">
        <v>0</v>
      </c>
      <c r="C404">
        <v>0</v>
      </c>
      <c r="D404">
        <v>0</v>
      </c>
      <c r="E404">
        <v>0.25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3.75</v>
      </c>
      <c r="M404">
        <v>0.3125</v>
      </c>
      <c r="N404">
        <v>0.3125</v>
      </c>
      <c r="O404">
        <v>0</v>
      </c>
      <c r="P404">
        <v>0.3125</v>
      </c>
      <c r="Q404">
        <v>298</v>
      </c>
      <c r="R404">
        <v>0</v>
      </c>
      <c r="S404">
        <v>443</v>
      </c>
      <c r="T404">
        <v>72</v>
      </c>
      <c r="U404">
        <v>0</v>
      </c>
      <c r="V404">
        <v>1</v>
      </c>
    </row>
    <row r="405" spans="1:22" x14ac:dyDescent="0.25">
      <c r="A405">
        <v>0.18382352941176472</v>
      </c>
      <c r="B405">
        <v>0</v>
      </c>
      <c r="C405">
        <v>0</v>
      </c>
      <c r="D405">
        <v>0</v>
      </c>
      <c r="E405">
        <v>0.25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3.75</v>
      </c>
      <c r="M405">
        <v>0.3125</v>
      </c>
      <c r="N405">
        <v>0.3125</v>
      </c>
      <c r="O405">
        <v>0</v>
      </c>
      <c r="P405">
        <v>0.3125</v>
      </c>
      <c r="Q405">
        <v>298</v>
      </c>
      <c r="R405">
        <v>0</v>
      </c>
      <c r="S405">
        <v>443</v>
      </c>
      <c r="T405">
        <v>72</v>
      </c>
      <c r="U405">
        <v>0</v>
      </c>
      <c r="V405">
        <v>1</v>
      </c>
    </row>
    <row r="406" spans="1:22" x14ac:dyDescent="0.25">
      <c r="A406">
        <v>0</v>
      </c>
      <c r="B406">
        <v>0</v>
      </c>
      <c r="C406">
        <v>0</v>
      </c>
      <c r="D406">
        <v>0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6</v>
      </c>
      <c r="M406">
        <v>0.5</v>
      </c>
      <c r="N406">
        <v>0.5</v>
      </c>
      <c r="O406">
        <v>0</v>
      </c>
      <c r="P406">
        <v>0.5</v>
      </c>
      <c r="Q406">
        <v>298</v>
      </c>
      <c r="R406">
        <v>0</v>
      </c>
      <c r="S406">
        <v>443</v>
      </c>
      <c r="T406">
        <v>72</v>
      </c>
      <c r="U406">
        <v>0</v>
      </c>
      <c r="V406">
        <v>1</v>
      </c>
    </row>
    <row r="407" spans="1:22" x14ac:dyDescent="0.25">
      <c r="A407">
        <v>0.05</v>
      </c>
      <c r="B407">
        <v>0</v>
      </c>
      <c r="C407">
        <v>0</v>
      </c>
      <c r="D407">
        <v>0</v>
      </c>
      <c r="E407">
        <v>1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6</v>
      </c>
      <c r="M407">
        <v>0.5</v>
      </c>
      <c r="N407">
        <v>0.5</v>
      </c>
      <c r="O407">
        <v>0</v>
      </c>
      <c r="P407">
        <v>0.5</v>
      </c>
      <c r="Q407">
        <v>298</v>
      </c>
      <c r="R407">
        <v>0</v>
      </c>
      <c r="S407">
        <v>443</v>
      </c>
      <c r="T407">
        <v>72</v>
      </c>
      <c r="U407">
        <v>0</v>
      </c>
      <c r="V407">
        <v>1</v>
      </c>
    </row>
    <row r="408" spans="1:22" x14ac:dyDescent="0.25">
      <c r="A408">
        <v>0.15</v>
      </c>
      <c r="B408">
        <v>0</v>
      </c>
      <c r="C408">
        <v>0</v>
      </c>
      <c r="D408">
        <v>0</v>
      </c>
      <c r="E408">
        <v>1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6</v>
      </c>
      <c r="M408">
        <v>0.5</v>
      </c>
      <c r="N408">
        <v>0.5</v>
      </c>
      <c r="O408">
        <v>0</v>
      </c>
      <c r="P408">
        <v>0.5</v>
      </c>
      <c r="Q408">
        <v>298</v>
      </c>
      <c r="R408">
        <v>0</v>
      </c>
      <c r="S408">
        <v>443</v>
      </c>
      <c r="T408">
        <v>72</v>
      </c>
      <c r="U408">
        <v>0</v>
      </c>
      <c r="V408">
        <v>1</v>
      </c>
    </row>
    <row r="409" spans="1:22" x14ac:dyDescent="0.25">
      <c r="A409">
        <v>0.25</v>
      </c>
      <c r="B409">
        <v>0</v>
      </c>
      <c r="C409">
        <v>0</v>
      </c>
      <c r="D409">
        <v>0</v>
      </c>
      <c r="E409">
        <v>1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6</v>
      </c>
      <c r="M409">
        <v>0.5</v>
      </c>
      <c r="N409">
        <v>0.5</v>
      </c>
      <c r="O409">
        <v>0</v>
      </c>
      <c r="P409">
        <v>0.5</v>
      </c>
      <c r="Q409">
        <v>298</v>
      </c>
      <c r="R409">
        <v>0</v>
      </c>
      <c r="S409">
        <v>443</v>
      </c>
      <c r="T409">
        <v>72</v>
      </c>
      <c r="U409">
        <v>0</v>
      </c>
      <c r="V409">
        <v>1</v>
      </c>
    </row>
    <row r="410" spans="1:22" x14ac:dyDescent="0.25">
      <c r="A410">
        <v>0</v>
      </c>
      <c r="B410">
        <v>0</v>
      </c>
      <c r="C410">
        <v>0</v>
      </c>
      <c r="D410">
        <v>0</v>
      </c>
      <c r="E410">
        <v>4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15</v>
      </c>
      <c r="M410">
        <v>1.25</v>
      </c>
      <c r="N410">
        <v>1.25</v>
      </c>
      <c r="O410">
        <v>0</v>
      </c>
      <c r="P410">
        <v>1.25</v>
      </c>
      <c r="Q410">
        <v>298</v>
      </c>
      <c r="R410">
        <v>0</v>
      </c>
      <c r="S410">
        <v>443</v>
      </c>
      <c r="T410">
        <v>72</v>
      </c>
      <c r="U410">
        <v>0</v>
      </c>
      <c r="V410">
        <v>1</v>
      </c>
    </row>
    <row r="411" spans="1:22" x14ac:dyDescent="0.25">
      <c r="A411">
        <v>3.6764705882352942E-2</v>
      </c>
      <c r="B411">
        <v>0</v>
      </c>
      <c r="C411">
        <v>0</v>
      </c>
      <c r="D411">
        <v>0</v>
      </c>
      <c r="E411">
        <v>4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15</v>
      </c>
      <c r="M411">
        <v>1.25</v>
      </c>
      <c r="N411">
        <v>1.25</v>
      </c>
      <c r="O411">
        <v>0</v>
      </c>
      <c r="P411">
        <v>1.25</v>
      </c>
      <c r="Q411">
        <v>298</v>
      </c>
      <c r="R411">
        <v>0</v>
      </c>
      <c r="S411">
        <v>443</v>
      </c>
      <c r="T411">
        <v>72</v>
      </c>
      <c r="U411">
        <v>0</v>
      </c>
      <c r="V411">
        <v>1</v>
      </c>
    </row>
    <row r="412" spans="1:22" x14ac:dyDescent="0.25">
      <c r="A412">
        <v>0.11029411764705883</v>
      </c>
      <c r="B412">
        <v>0</v>
      </c>
      <c r="C412">
        <v>0</v>
      </c>
      <c r="D412">
        <v>0</v>
      </c>
      <c r="E412">
        <v>4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15</v>
      </c>
      <c r="M412">
        <v>1.25</v>
      </c>
      <c r="N412">
        <v>1.25</v>
      </c>
      <c r="O412">
        <v>0</v>
      </c>
      <c r="P412">
        <v>1.25</v>
      </c>
      <c r="Q412">
        <v>298</v>
      </c>
      <c r="R412">
        <v>0</v>
      </c>
      <c r="S412">
        <v>443</v>
      </c>
      <c r="T412">
        <v>72</v>
      </c>
      <c r="U412">
        <v>0</v>
      </c>
      <c r="V412">
        <v>1</v>
      </c>
    </row>
    <row r="413" spans="1:22" x14ac:dyDescent="0.25">
      <c r="A413">
        <v>0.18382352941176472</v>
      </c>
      <c r="B413">
        <v>0</v>
      </c>
      <c r="C413">
        <v>0</v>
      </c>
      <c r="D413">
        <v>0</v>
      </c>
      <c r="E413">
        <v>4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15</v>
      </c>
      <c r="M413">
        <v>1.25</v>
      </c>
      <c r="N413">
        <v>1.25</v>
      </c>
      <c r="O413">
        <v>0</v>
      </c>
      <c r="P413">
        <v>1.25</v>
      </c>
      <c r="Q413">
        <v>298</v>
      </c>
      <c r="R413">
        <v>0</v>
      </c>
      <c r="S413">
        <v>443</v>
      </c>
      <c r="T413">
        <v>72</v>
      </c>
      <c r="U413">
        <v>0</v>
      </c>
      <c r="V413">
        <v>1</v>
      </c>
    </row>
    <row r="414" spans="1:22" x14ac:dyDescent="0.25">
      <c r="A414">
        <v>0</v>
      </c>
      <c r="B414">
        <v>0.03</v>
      </c>
      <c r="C414">
        <v>0</v>
      </c>
      <c r="D414">
        <v>0</v>
      </c>
      <c r="E414">
        <v>0.5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4.5</v>
      </c>
      <c r="M414">
        <v>0</v>
      </c>
      <c r="N414">
        <v>0.375</v>
      </c>
      <c r="O414">
        <v>0</v>
      </c>
      <c r="P414">
        <v>0.44999999999999996</v>
      </c>
      <c r="Q414">
        <v>258</v>
      </c>
      <c r="R414">
        <v>0</v>
      </c>
      <c r="S414">
        <v>448</v>
      </c>
      <c r="T414">
        <v>336</v>
      </c>
      <c r="U414">
        <v>0</v>
      </c>
      <c r="V414">
        <v>1</v>
      </c>
    </row>
    <row r="415" spans="1:22" x14ac:dyDescent="0.25">
      <c r="A415">
        <v>0</v>
      </c>
      <c r="B415">
        <v>7.4999999999999997E-2</v>
      </c>
      <c r="C415">
        <v>0</v>
      </c>
      <c r="D415">
        <v>0</v>
      </c>
      <c r="E415">
        <v>0.5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4.5</v>
      </c>
      <c r="M415">
        <v>0</v>
      </c>
      <c r="N415">
        <v>0.375</v>
      </c>
      <c r="O415">
        <v>0</v>
      </c>
      <c r="P415">
        <v>0.44999999999999996</v>
      </c>
      <c r="Q415">
        <v>258</v>
      </c>
      <c r="R415">
        <v>0</v>
      </c>
      <c r="S415">
        <v>448</v>
      </c>
      <c r="T415">
        <v>336</v>
      </c>
      <c r="U415">
        <v>0</v>
      </c>
      <c r="V415">
        <v>1</v>
      </c>
    </row>
    <row r="416" spans="1:22" x14ac:dyDescent="0.25">
      <c r="A416">
        <v>3.7499999999999999E-2</v>
      </c>
      <c r="B416">
        <v>0</v>
      </c>
      <c r="C416">
        <v>0</v>
      </c>
      <c r="D416">
        <v>0</v>
      </c>
      <c r="E416">
        <v>0.5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4.5</v>
      </c>
      <c r="M416">
        <v>0.44999999999999996</v>
      </c>
      <c r="N416">
        <v>0.375</v>
      </c>
      <c r="O416">
        <v>0</v>
      </c>
      <c r="P416">
        <v>0.44999999999999996</v>
      </c>
      <c r="Q416">
        <v>258</v>
      </c>
      <c r="R416">
        <v>0</v>
      </c>
      <c r="S416">
        <v>448</v>
      </c>
      <c r="T416">
        <v>336</v>
      </c>
      <c r="U416">
        <v>0</v>
      </c>
      <c r="V416">
        <v>1</v>
      </c>
    </row>
    <row r="417" spans="1:22" x14ac:dyDescent="0.25">
      <c r="A417">
        <v>3.7313432835820899E-2</v>
      </c>
      <c r="B417">
        <v>0</v>
      </c>
      <c r="C417">
        <v>0</v>
      </c>
      <c r="D417">
        <v>0</v>
      </c>
      <c r="E417">
        <v>0.49253731343283602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2.23880597014925</v>
      </c>
      <c r="M417">
        <v>0.44776119402985098</v>
      </c>
      <c r="N417">
        <v>0.224</v>
      </c>
      <c r="O417">
        <v>0</v>
      </c>
      <c r="P417">
        <v>0.44800000000000001</v>
      </c>
      <c r="Q417">
        <v>258</v>
      </c>
      <c r="R417">
        <v>0</v>
      </c>
      <c r="S417">
        <v>443</v>
      </c>
      <c r="T417">
        <v>5</v>
      </c>
      <c r="U417">
        <v>0</v>
      </c>
      <c r="V417">
        <v>1</v>
      </c>
    </row>
    <row r="418" spans="1:22" x14ac:dyDescent="0.25">
      <c r="A418">
        <v>0</v>
      </c>
      <c r="B418">
        <v>0</v>
      </c>
      <c r="C418">
        <v>0</v>
      </c>
      <c r="D418">
        <v>0</v>
      </c>
      <c r="E418">
        <v>1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3</v>
      </c>
      <c r="M418">
        <v>0.5</v>
      </c>
      <c r="N418">
        <v>0.5</v>
      </c>
      <c r="O418">
        <v>0</v>
      </c>
      <c r="P418">
        <v>0.5</v>
      </c>
      <c r="Q418">
        <v>200</v>
      </c>
      <c r="R418">
        <v>0</v>
      </c>
      <c r="S418">
        <v>423</v>
      </c>
      <c r="T418">
        <v>360</v>
      </c>
      <c r="U418">
        <v>0</v>
      </c>
      <c r="V418">
        <v>1</v>
      </c>
    </row>
    <row r="419" spans="1:22" x14ac:dyDescent="0.25">
      <c r="A419">
        <v>0</v>
      </c>
      <c r="B419">
        <v>0</v>
      </c>
      <c r="C419">
        <v>0</v>
      </c>
      <c r="D419">
        <v>0</v>
      </c>
      <c r="E419">
        <v>1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5</v>
      </c>
      <c r="M419">
        <v>0.5</v>
      </c>
      <c r="N419">
        <v>0.5</v>
      </c>
      <c r="O419">
        <v>0</v>
      </c>
      <c r="P419">
        <v>0.5</v>
      </c>
      <c r="Q419">
        <v>200</v>
      </c>
      <c r="R419">
        <v>0</v>
      </c>
      <c r="S419">
        <v>423</v>
      </c>
      <c r="T419">
        <v>360</v>
      </c>
      <c r="U419">
        <v>0</v>
      </c>
      <c r="V419">
        <v>1</v>
      </c>
    </row>
    <row r="420" spans="1:22" x14ac:dyDescent="0.25">
      <c r="A420">
        <v>0</v>
      </c>
      <c r="B420">
        <v>0</v>
      </c>
      <c r="C420">
        <v>0</v>
      </c>
      <c r="D420">
        <v>0</v>
      </c>
      <c r="E420">
        <v>1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3</v>
      </c>
      <c r="M420">
        <v>0.5</v>
      </c>
      <c r="N420">
        <v>0.16666666666666666</v>
      </c>
      <c r="O420">
        <v>0</v>
      </c>
      <c r="P420">
        <v>0.5</v>
      </c>
      <c r="Q420">
        <v>368</v>
      </c>
      <c r="R420">
        <v>0</v>
      </c>
      <c r="S420">
        <v>423</v>
      </c>
      <c r="T420">
        <v>1080</v>
      </c>
      <c r="U420">
        <v>0</v>
      </c>
      <c r="V420">
        <v>1</v>
      </c>
    </row>
    <row r="421" spans="1:22" x14ac:dyDescent="0.25">
      <c r="A421">
        <v>0</v>
      </c>
      <c r="B421">
        <v>0</v>
      </c>
      <c r="C421">
        <v>0</v>
      </c>
      <c r="D421">
        <v>0</v>
      </c>
      <c r="E421">
        <v>1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3</v>
      </c>
      <c r="M421">
        <v>0.5</v>
      </c>
      <c r="N421">
        <v>0.16666666666666666</v>
      </c>
      <c r="O421">
        <v>0</v>
      </c>
      <c r="P421">
        <v>0.5</v>
      </c>
      <c r="Q421">
        <v>368</v>
      </c>
      <c r="R421">
        <v>0</v>
      </c>
      <c r="S421">
        <v>448</v>
      </c>
      <c r="T421">
        <v>1080</v>
      </c>
      <c r="U421">
        <v>0</v>
      </c>
      <c r="V421">
        <v>1</v>
      </c>
    </row>
    <row r="422" spans="1:22" x14ac:dyDescent="0.25">
      <c r="A422">
        <v>0</v>
      </c>
      <c r="B422">
        <v>0</v>
      </c>
      <c r="C422">
        <v>0</v>
      </c>
      <c r="D422">
        <v>0</v>
      </c>
      <c r="E422">
        <v>1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3</v>
      </c>
      <c r="M422">
        <v>1</v>
      </c>
      <c r="N422">
        <v>0.33333333333333331</v>
      </c>
      <c r="O422">
        <v>0</v>
      </c>
      <c r="P422">
        <v>1</v>
      </c>
      <c r="Q422">
        <v>368</v>
      </c>
      <c r="R422">
        <v>0</v>
      </c>
      <c r="S422">
        <v>423</v>
      </c>
      <c r="T422">
        <v>1080</v>
      </c>
      <c r="U422">
        <v>0</v>
      </c>
      <c r="V422">
        <v>1</v>
      </c>
    </row>
    <row r="423" spans="1:22" x14ac:dyDescent="0.25">
      <c r="A423">
        <v>0</v>
      </c>
      <c r="B423">
        <v>0</v>
      </c>
      <c r="C423">
        <v>0</v>
      </c>
      <c r="D423">
        <v>0</v>
      </c>
      <c r="E423">
        <v>1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5</v>
      </c>
      <c r="M423">
        <v>1</v>
      </c>
      <c r="N423">
        <v>0.33333333333333331</v>
      </c>
      <c r="O423">
        <v>0</v>
      </c>
      <c r="P423">
        <v>1</v>
      </c>
      <c r="Q423">
        <v>368</v>
      </c>
      <c r="R423">
        <v>0</v>
      </c>
      <c r="S423">
        <v>423</v>
      </c>
      <c r="T423">
        <v>1080</v>
      </c>
      <c r="U423">
        <v>0</v>
      </c>
      <c r="V423">
        <v>1</v>
      </c>
    </row>
    <row r="424" spans="1:22" x14ac:dyDescent="0.25">
      <c r="A424">
        <v>0</v>
      </c>
      <c r="B424">
        <v>0</v>
      </c>
      <c r="C424">
        <v>0</v>
      </c>
      <c r="D424">
        <v>0</v>
      </c>
      <c r="E424">
        <v>0.5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3</v>
      </c>
      <c r="M424">
        <v>1</v>
      </c>
      <c r="N424">
        <v>0.33333333333333331</v>
      </c>
      <c r="O424">
        <v>0</v>
      </c>
      <c r="P424">
        <v>1</v>
      </c>
      <c r="Q424">
        <v>368</v>
      </c>
      <c r="R424">
        <v>0</v>
      </c>
      <c r="S424">
        <v>423</v>
      </c>
      <c r="T424">
        <v>1080</v>
      </c>
      <c r="U424">
        <v>0</v>
      </c>
      <c r="V424">
        <v>1</v>
      </c>
    </row>
    <row r="425" spans="1:22" x14ac:dyDescent="0.25">
      <c r="A425">
        <v>0</v>
      </c>
      <c r="B425">
        <v>0</v>
      </c>
      <c r="C425">
        <v>0</v>
      </c>
      <c r="D425">
        <v>0</v>
      </c>
      <c r="E425">
        <v>0.5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5</v>
      </c>
      <c r="M425">
        <v>1</v>
      </c>
      <c r="N425">
        <v>0.33333333333333331</v>
      </c>
      <c r="O425">
        <v>0</v>
      </c>
      <c r="P425">
        <v>1</v>
      </c>
      <c r="Q425">
        <v>368</v>
      </c>
      <c r="R425">
        <v>0</v>
      </c>
      <c r="S425">
        <v>423</v>
      </c>
      <c r="T425">
        <v>1080</v>
      </c>
      <c r="U425">
        <v>0</v>
      </c>
      <c r="V425">
        <v>1</v>
      </c>
    </row>
    <row r="426" spans="1:22" x14ac:dyDescent="0.25">
      <c r="A426">
        <v>0</v>
      </c>
      <c r="B426">
        <v>0</v>
      </c>
      <c r="C426">
        <v>0</v>
      </c>
      <c r="D426">
        <v>0</v>
      </c>
      <c r="E426">
        <v>1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3</v>
      </c>
      <c r="M426">
        <v>1</v>
      </c>
      <c r="N426">
        <v>0.33333333333333331</v>
      </c>
      <c r="O426">
        <v>0</v>
      </c>
      <c r="P426">
        <v>1</v>
      </c>
      <c r="Q426">
        <v>368</v>
      </c>
      <c r="R426">
        <v>0</v>
      </c>
      <c r="S426">
        <v>448</v>
      </c>
      <c r="T426">
        <v>1080</v>
      </c>
      <c r="U426">
        <v>0</v>
      </c>
      <c r="V426">
        <v>1</v>
      </c>
    </row>
    <row r="427" spans="1:22" x14ac:dyDescent="0.25">
      <c r="A427">
        <v>0</v>
      </c>
      <c r="B427">
        <v>0</v>
      </c>
      <c r="C427">
        <v>0</v>
      </c>
      <c r="D427">
        <v>0</v>
      </c>
      <c r="E427">
        <v>0.5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3</v>
      </c>
      <c r="M427">
        <v>1</v>
      </c>
      <c r="N427">
        <v>0.33333333333333331</v>
      </c>
      <c r="O427">
        <v>0</v>
      </c>
      <c r="P427">
        <v>1</v>
      </c>
      <c r="Q427">
        <v>368</v>
      </c>
      <c r="R427">
        <v>0</v>
      </c>
      <c r="S427">
        <v>448</v>
      </c>
      <c r="T427">
        <v>1080</v>
      </c>
      <c r="U427">
        <v>0</v>
      </c>
      <c r="V427">
        <v>1</v>
      </c>
    </row>
    <row r="428" spans="1:22" x14ac:dyDescent="0.25">
      <c r="A428">
        <v>0</v>
      </c>
      <c r="B428">
        <v>0</v>
      </c>
      <c r="C428">
        <v>0</v>
      </c>
      <c r="D428">
        <v>0</v>
      </c>
      <c r="E428">
        <v>1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10</v>
      </c>
      <c r="M428">
        <v>0.4</v>
      </c>
      <c r="N428">
        <v>0.5</v>
      </c>
      <c r="O428">
        <v>0</v>
      </c>
      <c r="P428">
        <v>0.5</v>
      </c>
      <c r="Q428">
        <v>231</v>
      </c>
      <c r="R428">
        <v>0</v>
      </c>
      <c r="S428">
        <v>403</v>
      </c>
      <c r="T428">
        <v>12</v>
      </c>
      <c r="U428">
        <v>0</v>
      </c>
      <c r="V428">
        <v>1</v>
      </c>
    </row>
    <row r="429" spans="1:22" x14ac:dyDescent="0.25">
      <c r="A429">
        <v>0</v>
      </c>
      <c r="B429">
        <v>0</v>
      </c>
      <c r="C429">
        <v>0</v>
      </c>
      <c r="D429">
        <v>0</v>
      </c>
      <c r="E429">
        <v>1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10</v>
      </c>
      <c r="M429">
        <v>0.4</v>
      </c>
      <c r="N429">
        <v>0.5</v>
      </c>
      <c r="O429">
        <v>0</v>
      </c>
      <c r="P429">
        <v>0.5</v>
      </c>
      <c r="Q429">
        <v>231</v>
      </c>
      <c r="R429">
        <v>0</v>
      </c>
      <c r="S429">
        <v>403</v>
      </c>
      <c r="T429">
        <v>24</v>
      </c>
      <c r="U429">
        <v>0</v>
      </c>
      <c r="V429">
        <v>1</v>
      </c>
    </row>
    <row r="430" spans="1:22" x14ac:dyDescent="0.25">
      <c r="A430">
        <v>0</v>
      </c>
      <c r="B430">
        <v>0</v>
      </c>
      <c r="C430">
        <v>0</v>
      </c>
      <c r="D430">
        <v>0</v>
      </c>
      <c r="E430">
        <v>1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6</v>
      </c>
      <c r="M430">
        <v>0.4</v>
      </c>
      <c r="N430">
        <v>0.5</v>
      </c>
      <c r="O430">
        <v>0</v>
      </c>
      <c r="P430">
        <v>0.5</v>
      </c>
      <c r="Q430">
        <v>231</v>
      </c>
      <c r="R430">
        <v>0</v>
      </c>
      <c r="S430">
        <v>423</v>
      </c>
      <c r="T430">
        <v>12</v>
      </c>
      <c r="U430">
        <v>0</v>
      </c>
      <c r="V430">
        <v>1</v>
      </c>
    </row>
    <row r="431" spans="1:22" x14ac:dyDescent="0.25">
      <c r="A431">
        <v>0</v>
      </c>
      <c r="B431">
        <v>0</v>
      </c>
      <c r="C431">
        <v>0</v>
      </c>
      <c r="D431">
        <v>0</v>
      </c>
      <c r="E431">
        <v>1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6</v>
      </c>
      <c r="M431">
        <v>0.4</v>
      </c>
      <c r="N431">
        <v>0.5</v>
      </c>
      <c r="O431">
        <v>0</v>
      </c>
      <c r="P431">
        <v>0.5</v>
      </c>
      <c r="Q431">
        <v>231</v>
      </c>
      <c r="R431">
        <v>0</v>
      </c>
      <c r="S431">
        <v>423</v>
      </c>
      <c r="T431">
        <v>24</v>
      </c>
      <c r="U431">
        <v>0</v>
      </c>
      <c r="V431">
        <v>1</v>
      </c>
    </row>
    <row r="432" spans="1:22" x14ac:dyDescent="0.25">
      <c r="A432">
        <v>0</v>
      </c>
      <c r="B432">
        <v>0</v>
      </c>
      <c r="C432">
        <v>0</v>
      </c>
      <c r="D432">
        <v>0</v>
      </c>
      <c r="E432">
        <v>1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10</v>
      </c>
      <c r="M432">
        <v>0.4</v>
      </c>
      <c r="N432">
        <v>0.5</v>
      </c>
      <c r="O432">
        <v>0</v>
      </c>
      <c r="P432">
        <v>0.5</v>
      </c>
      <c r="Q432">
        <v>231</v>
      </c>
      <c r="R432">
        <v>0</v>
      </c>
      <c r="S432">
        <v>423</v>
      </c>
      <c r="T432">
        <v>2</v>
      </c>
      <c r="U432">
        <v>0</v>
      </c>
      <c r="V432">
        <v>1</v>
      </c>
    </row>
    <row r="433" spans="1:22" x14ac:dyDescent="0.25">
      <c r="A433">
        <v>0</v>
      </c>
      <c r="B433">
        <v>0</v>
      </c>
      <c r="C433">
        <v>0</v>
      </c>
      <c r="D433">
        <v>0</v>
      </c>
      <c r="E433">
        <v>1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10</v>
      </c>
      <c r="M433">
        <v>0.4</v>
      </c>
      <c r="N433">
        <v>0.5</v>
      </c>
      <c r="O433">
        <v>0</v>
      </c>
      <c r="P433">
        <v>0.5</v>
      </c>
      <c r="Q433">
        <v>231</v>
      </c>
      <c r="R433">
        <v>0</v>
      </c>
      <c r="S433">
        <v>423</v>
      </c>
      <c r="T433">
        <v>6</v>
      </c>
      <c r="U433">
        <v>0</v>
      </c>
      <c r="V433">
        <v>1</v>
      </c>
    </row>
    <row r="434" spans="1:22" x14ac:dyDescent="0.25">
      <c r="A434">
        <v>0</v>
      </c>
      <c r="B434">
        <v>0</v>
      </c>
      <c r="C434">
        <v>0</v>
      </c>
      <c r="D434">
        <v>0</v>
      </c>
      <c r="E434">
        <v>1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10</v>
      </c>
      <c r="M434">
        <v>0.4</v>
      </c>
      <c r="N434">
        <v>0.5</v>
      </c>
      <c r="O434">
        <v>0</v>
      </c>
      <c r="P434">
        <v>0.5</v>
      </c>
      <c r="Q434">
        <v>231</v>
      </c>
      <c r="R434">
        <v>0</v>
      </c>
      <c r="S434">
        <v>423</v>
      </c>
      <c r="T434">
        <v>12</v>
      </c>
      <c r="U434">
        <v>0</v>
      </c>
      <c r="V434">
        <v>1</v>
      </c>
    </row>
    <row r="435" spans="1:22" x14ac:dyDescent="0.25">
      <c r="A435">
        <v>0</v>
      </c>
      <c r="B435">
        <v>0</v>
      </c>
      <c r="C435">
        <v>0</v>
      </c>
      <c r="D435">
        <v>0</v>
      </c>
      <c r="E435">
        <v>1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10</v>
      </c>
      <c r="M435">
        <v>0.4</v>
      </c>
      <c r="N435">
        <v>0.5</v>
      </c>
      <c r="O435">
        <v>0</v>
      </c>
      <c r="P435">
        <v>0.5</v>
      </c>
      <c r="Q435">
        <v>231</v>
      </c>
      <c r="R435">
        <v>0</v>
      </c>
      <c r="S435">
        <v>423</v>
      </c>
      <c r="T435">
        <v>24</v>
      </c>
      <c r="U435">
        <v>0</v>
      </c>
      <c r="V435">
        <v>1</v>
      </c>
    </row>
    <row r="436" spans="1:22" x14ac:dyDescent="0.25">
      <c r="A436">
        <v>0</v>
      </c>
      <c r="B436">
        <v>0</v>
      </c>
      <c r="C436">
        <v>0</v>
      </c>
      <c r="D436">
        <v>0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6</v>
      </c>
      <c r="M436">
        <v>0.4</v>
      </c>
      <c r="N436">
        <v>0.5</v>
      </c>
      <c r="O436">
        <v>0</v>
      </c>
      <c r="P436">
        <v>0.5</v>
      </c>
      <c r="Q436">
        <v>231</v>
      </c>
      <c r="R436">
        <v>0</v>
      </c>
      <c r="S436">
        <v>443</v>
      </c>
      <c r="T436">
        <v>2</v>
      </c>
      <c r="U436">
        <v>0</v>
      </c>
      <c r="V436">
        <v>1</v>
      </c>
    </row>
    <row r="437" spans="1:22" x14ac:dyDescent="0.25">
      <c r="A437">
        <v>0</v>
      </c>
      <c r="B437">
        <v>0</v>
      </c>
      <c r="C437">
        <v>0</v>
      </c>
      <c r="D437">
        <v>0</v>
      </c>
      <c r="E437">
        <v>1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6</v>
      </c>
      <c r="M437">
        <v>0.4</v>
      </c>
      <c r="N437">
        <v>0.5</v>
      </c>
      <c r="O437">
        <v>0</v>
      </c>
      <c r="P437">
        <v>0.5</v>
      </c>
      <c r="Q437">
        <v>231</v>
      </c>
      <c r="R437">
        <v>0</v>
      </c>
      <c r="S437">
        <v>443</v>
      </c>
      <c r="T437">
        <v>6</v>
      </c>
      <c r="U437">
        <v>0</v>
      </c>
      <c r="V437">
        <v>1</v>
      </c>
    </row>
    <row r="438" spans="1:22" x14ac:dyDescent="0.25">
      <c r="A438">
        <v>0</v>
      </c>
      <c r="B438">
        <v>0</v>
      </c>
      <c r="C438">
        <v>0</v>
      </c>
      <c r="D438">
        <v>0</v>
      </c>
      <c r="E438">
        <v>1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6</v>
      </c>
      <c r="M438">
        <v>0.4</v>
      </c>
      <c r="N438">
        <v>0.5</v>
      </c>
      <c r="O438">
        <v>0</v>
      </c>
      <c r="P438">
        <v>0.5</v>
      </c>
      <c r="Q438">
        <v>231</v>
      </c>
      <c r="R438">
        <v>0</v>
      </c>
      <c r="S438">
        <v>443</v>
      </c>
      <c r="T438">
        <v>12</v>
      </c>
      <c r="U438">
        <v>0</v>
      </c>
      <c r="V438">
        <v>1</v>
      </c>
    </row>
    <row r="439" spans="1:22" x14ac:dyDescent="0.25">
      <c r="A439">
        <v>0</v>
      </c>
      <c r="B439">
        <v>0</v>
      </c>
      <c r="C439">
        <v>0</v>
      </c>
      <c r="D439">
        <v>0</v>
      </c>
      <c r="E439">
        <v>1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10</v>
      </c>
      <c r="M439">
        <v>0.4</v>
      </c>
      <c r="N439">
        <v>0.5</v>
      </c>
      <c r="O439">
        <v>0</v>
      </c>
      <c r="P439">
        <v>0.5</v>
      </c>
      <c r="Q439">
        <v>231</v>
      </c>
      <c r="R439">
        <v>0</v>
      </c>
      <c r="S439">
        <v>443</v>
      </c>
      <c r="T439">
        <v>2</v>
      </c>
      <c r="U439">
        <v>0</v>
      </c>
      <c r="V439">
        <v>1</v>
      </c>
    </row>
    <row r="440" spans="1:22" x14ac:dyDescent="0.25">
      <c r="A440">
        <v>0</v>
      </c>
      <c r="B440">
        <v>0</v>
      </c>
      <c r="C440">
        <v>0</v>
      </c>
      <c r="D440">
        <v>0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10</v>
      </c>
      <c r="M440">
        <v>0.4</v>
      </c>
      <c r="N440">
        <v>0.5</v>
      </c>
      <c r="O440">
        <v>0</v>
      </c>
      <c r="P440">
        <v>0.5</v>
      </c>
      <c r="Q440">
        <v>231</v>
      </c>
      <c r="R440">
        <v>0</v>
      </c>
      <c r="S440">
        <v>443</v>
      </c>
      <c r="T440">
        <v>6</v>
      </c>
      <c r="U440">
        <v>0</v>
      </c>
      <c r="V440">
        <v>1</v>
      </c>
    </row>
    <row r="441" spans="1:22" x14ac:dyDescent="0.25">
      <c r="A441">
        <v>0</v>
      </c>
      <c r="B441">
        <v>0</v>
      </c>
      <c r="C441">
        <v>0</v>
      </c>
      <c r="D441">
        <v>0</v>
      </c>
      <c r="E441">
        <v>1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10</v>
      </c>
      <c r="M441">
        <v>0.4</v>
      </c>
      <c r="N441">
        <v>0.5</v>
      </c>
      <c r="O441">
        <v>0</v>
      </c>
      <c r="P441">
        <v>0.5</v>
      </c>
      <c r="Q441">
        <v>231</v>
      </c>
      <c r="R441">
        <v>0</v>
      </c>
      <c r="S441">
        <v>443</v>
      </c>
      <c r="T441">
        <v>12</v>
      </c>
      <c r="U441">
        <v>0</v>
      </c>
      <c r="V441">
        <v>1</v>
      </c>
    </row>
    <row r="442" spans="1:22" x14ac:dyDescent="0.25">
      <c r="A442">
        <v>0</v>
      </c>
      <c r="B442">
        <v>0</v>
      </c>
      <c r="C442">
        <v>0</v>
      </c>
      <c r="D442">
        <v>0</v>
      </c>
      <c r="E442">
        <v>1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10</v>
      </c>
      <c r="M442">
        <v>0.4</v>
      </c>
      <c r="N442">
        <v>0.5</v>
      </c>
      <c r="O442">
        <v>0</v>
      </c>
      <c r="P442">
        <v>0.5</v>
      </c>
      <c r="Q442">
        <v>231</v>
      </c>
      <c r="R442">
        <v>0</v>
      </c>
      <c r="S442">
        <v>443</v>
      </c>
      <c r="T442">
        <v>24</v>
      </c>
      <c r="U442">
        <v>0</v>
      </c>
      <c r="V442">
        <v>1</v>
      </c>
    </row>
    <row r="443" spans="1:22" x14ac:dyDescent="0.25">
      <c r="A443">
        <v>0</v>
      </c>
      <c r="B443">
        <v>0</v>
      </c>
      <c r="C443">
        <v>0</v>
      </c>
      <c r="D443">
        <v>0</v>
      </c>
      <c r="E443">
        <v>1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14</v>
      </c>
      <c r="M443">
        <v>0.4</v>
      </c>
      <c r="N443">
        <v>0.5</v>
      </c>
      <c r="O443">
        <v>0</v>
      </c>
      <c r="P443">
        <v>0.5</v>
      </c>
      <c r="Q443">
        <v>231</v>
      </c>
      <c r="R443">
        <v>0</v>
      </c>
      <c r="S443">
        <v>443</v>
      </c>
      <c r="T443">
        <v>2</v>
      </c>
      <c r="U443">
        <v>0</v>
      </c>
      <c r="V443">
        <v>1</v>
      </c>
    </row>
    <row r="444" spans="1:22" x14ac:dyDescent="0.25">
      <c r="A444">
        <v>0</v>
      </c>
      <c r="B444">
        <v>0</v>
      </c>
      <c r="C444">
        <v>0</v>
      </c>
      <c r="D444">
        <v>0</v>
      </c>
      <c r="E444">
        <v>1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14</v>
      </c>
      <c r="M444">
        <v>0.4</v>
      </c>
      <c r="N444">
        <v>0.5</v>
      </c>
      <c r="O444">
        <v>0</v>
      </c>
      <c r="P444">
        <v>0.5</v>
      </c>
      <c r="Q444">
        <v>231</v>
      </c>
      <c r="R444">
        <v>0</v>
      </c>
      <c r="S444">
        <v>443</v>
      </c>
      <c r="T444">
        <v>6</v>
      </c>
      <c r="U444">
        <v>0</v>
      </c>
      <c r="V444">
        <v>1</v>
      </c>
    </row>
    <row r="445" spans="1:22" x14ac:dyDescent="0.25">
      <c r="A445">
        <v>0</v>
      </c>
      <c r="B445">
        <v>0</v>
      </c>
      <c r="C445">
        <v>0</v>
      </c>
      <c r="D445">
        <v>0</v>
      </c>
      <c r="E445">
        <v>1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3</v>
      </c>
      <c r="M445">
        <v>0.6</v>
      </c>
      <c r="N445">
        <v>0.6</v>
      </c>
      <c r="O445">
        <v>0</v>
      </c>
      <c r="P445">
        <v>0.6</v>
      </c>
      <c r="Q445">
        <v>233</v>
      </c>
      <c r="R445">
        <v>0</v>
      </c>
      <c r="S445">
        <v>433</v>
      </c>
      <c r="T445">
        <v>48</v>
      </c>
      <c r="U445">
        <v>0</v>
      </c>
      <c r="V445">
        <v>1</v>
      </c>
    </row>
    <row r="446" spans="1:22" x14ac:dyDescent="0.25">
      <c r="A446">
        <v>0</v>
      </c>
      <c r="B446">
        <v>0.05</v>
      </c>
      <c r="C446">
        <v>0</v>
      </c>
      <c r="D446">
        <v>0</v>
      </c>
      <c r="E446">
        <v>1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3</v>
      </c>
      <c r="M446">
        <v>0.6</v>
      </c>
      <c r="N446">
        <v>0.6</v>
      </c>
      <c r="O446">
        <v>0</v>
      </c>
      <c r="P446">
        <v>0.6</v>
      </c>
      <c r="Q446">
        <v>233</v>
      </c>
      <c r="R446">
        <v>0</v>
      </c>
      <c r="S446">
        <v>433</v>
      </c>
      <c r="T446">
        <v>48</v>
      </c>
      <c r="U446">
        <v>0</v>
      </c>
      <c r="V446">
        <v>1</v>
      </c>
    </row>
    <row r="447" spans="1:22" x14ac:dyDescent="0.25">
      <c r="A447">
        <v>0</v>
      </c>
      <c r="B447">
        <v>0</v>
      </c>
      <c r="C447">
        <v>0</v>
      </c>
      <c r="D447">
        <v>0</v>
      </c>
      <c r="E447">
        <v>1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6</v>
      </c>
      <c r="M447">
        <v>0.6</v>
      </c>
      <c r="N447">
        <v>0.6</v>
      </c>
      <c r="O447">
        <v>0</v>
      </c>
      <c r="P447">
        <v>0.6</v>
      </c>
      <c r="Q447">
        <v>233</v>
      </c>
      <c r="R447">
        <v>0</v>
      </c>
      <c r="S447">
        <v>433</v>
      </c>
      <c r="T447">
        <v>48</v>
      </c>
      <c r="U447">
        <v>0</v>
      </c>
      <c r="V447">
        <v>1</v>
      </c>
    </row>
    <row r="448" spans="1:22" x14ac:dyDescent="0.25">
      <c r="A448">
        <v>0</v>
      </c>
      <c r="B448">
        <v>0.05</v>
      </c>
      <c r="C448">
        <v>0</v>
      </c>
      <c r="D448">
        <v>0</v>
      </c>
      <c r="E448">
        <v>1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6</v>
      </c>
      <c r="M448">
        <v>0.6</v>
      </c>
      <c r="N448">
        <v>0.6</v>
      </c>
      <c r="O448">
        <v>0</v>
      </c>
      <c r="P448">
        <v>0.6</v>
      </c>
      <c r="Q448">
        <v>233</v>
      </c>
      <c r="R448">
        <v>0</v>
      </c>
      <c r="S448">
        <v>433</v>
      </c>
      <c r="T448">
        <v>48</v>
      </c>
      <c r="U448">
        <v>0</v>
      </c>
      <c r="V448">
        <v>1</v>
      </c>
    </row>
    <row r="449" spans="1:22" x14ac:dyDescent="0.25">
      <c r="A449">
        <v>0</v>
      </c>
      <c r="B449">
        <v>0</v>
      </c>
      <c r="C449">
        <v>0</v>
      </c>
      <c r="D449">
        <v>0</v>
      </c>
      <c r="E449">
        <v>0.5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2.25</v>
      </c>
      <c r="M449">
        <v>0.44999999999999996</v>
      </c>
      <c r="N449">
        <v>0.44999999999999996</v>
      </c>
      <c r="O449">
        <v>0</v>
      </c>
      <c r="P449">
        <v>0.44999999999999996</v>
      </c>
      <c r="Q449">
        <v>233</v>
      </c>
      <c r="R449">
        <v>0</v>
      </c>
      <c r="S449">
        <v>433</v>
      </c>
      <c r="T449">
        <v>48</v>
      </c>
      <c r="U449">
        <v>0</v>
      </c>
      <c r="V449">
        <v>1</v>
      </c>
    </row>
    <row r="450" spans="1:22" x14ac:dyDescent="0.25">
      <c r="A450">
        <v>0</v>
      </c>
      <c r="B450">
        <v>3.7500000000000006E-2</v>
      </c>
      <c r="C450">
        <v>0</v>
      </c>
      <c r="D450">
        <v>0</v>
      </c>
      <c r="E450">
        <v>0.5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2.25</v>
      </c>
      <c r="M450">
        <v>0.44999999999999996</v>
      </c>
      <c r="N450">
        <v>0.44999999999999996</v>
      </c>
      <c r="O450">
        <v>0</v>
      </c>
      <c r="P450">
        <v>0.44999999999999996</v>
      </c>
      <c r="Q450">
        <v>233</v>
      </c>
      <c r="R450">
        <v>0</v>
      </c>
      <c r="S450">
        <v>433</v>
      </c>
      <c r="T450">
        <v>48</v>
      </c>
      <c r="U450">
        <v>0</v>
      </c>
      <c r="V450">
        <v>1</v>
      </c>
    </row>
    <row r="451" spans="1:22" x14ac:dyDescent="0.25">
      <c r="A451">
        <v>0</v>
      </c>
      <c r="B451">
        <v>0</v>
      </c>
      <c r="C451">
        <v>0</v>
      </c>
      <c r="D451">
        <v>0</v>
      </c>
      <c r="E451">
        <v>0.5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4.5</v>
      </c>
      <c r="M451">
        <v>0.30000000000000004</v>
      </c>
      <c r="N451">
        <v>0.375</v>
      </c>
      <c r="O451">
        <v>0</v>
      </c>
      <c r="P451">
        <v>0.375</v>
      </c>
      <c r="Q451">
        <v>231</v>
      </c>
      <c r="R451">
        <v>0</v>
      </c>
      <c r="S451">
        <v>448</v>
      </c>
      <c r="T451">
        <v>168</v>
      </c>
      <c r="U451">
        <v>0</v>
      </c>
      <c r="V451">
        <v>1</v>
      </c>
    </row>
    <row r="452" spans="1:22" x14ac:dyDescent="0.25">
      <c r="A452">
        <v>0</v>
      </c>
      <c r="B452">
        <v>0</v>
      </c>
      <c r="C452">
        <v>0</v>
      </c>
      <c r="D452">
        <v>0</v>
      </c>
      <c r="E452">
        <v>0.5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4.5</v>
      </c>
      <c r="M452">
        <v>0.30000000000000004</v>
      </c>
      <c r="N452">
        <v>0.375</v>
      </c>
      <c r="O452">
        <v>0</v>
      </c>
      <c r="P452">
        <v>0.375</v>
      </c>
      <c r="Q452">
        <v>231</v>
      </c>
      <c r="R452">
        <v>0</v>
      </c>
      <c r="S452">
        <v>448</v>
      </c>
      <c r="T452">
        <v>168</v>
      </c>
      <c r="U452">
        <v>0</v>
      </c>
      <c r="V452">
        <v>1</v>
      </c>
    </row>
    <row r="453" spans="1:22" x14ac:dyDescent="0.25">
      <c r="A453">
        <v>3.7500000000000006E-2</v>
      </c>
      <c r="B453">
        <v>0</v>
      </c>
      <c r="C453">
        <v>0</v>
      </c>
      <c r="D453">
        <v>0</v>
      </c>
      <c r="E453">
        <v>0.5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4.5</v>
      </c>
      <c r="M453">
        <v>0.30000000000000004</v>
      </c>
      <c r="N453">
        <v>0.375</v>
      </c>
      <c r="O453">
        <v>0</v>
      </c>
      <c r="P453">
        <v>0.375</v>
      </c>
      <c r="Q453">
        <v>231</v>
      </c>
      <c r="R453">
        <v>0</v>
      </c>
      <c r="S453">
        <v>448</v>
      </c>
      <c r="T453">
        <v>168</v>
      </c>
      <c r="U453">
        <v>0</v>
      </c>
      <c r="V453">
        <v>1</v>
      </c>
    </row>
    <row r="454" spans="1:22" x14ac:dyDescent="0.25">
      <c r="A454">
        <v>3.7500000000000006E-2</v>
      </c>
      <c r="B454">
        <v>0</v>
      </c>
      <c r="C454">
        <v>0</v>
      </c>
      <c r="D454">
        <v>0</v>
      </c>
      <c r="E454">
        <v>0.5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4.5</v>
      </c>
      <c r="M454">
        <v>0.30000000000000004</v>
      </c>
      <c r="N454">
        <v>0.375</v>
      </c>
      <c r="O454">
        <v>0</v>
      </c>
      <c r="P454">
        <v>0.375</v>
      </c>
      <c r="Q454">
        <v>231</v>
      </c>
      <c r="R454">
        <v>0</v>
      </c>
      <c r="S454">
        <v>448</v>
      </c>
      <c r="T454">
        <v>168</v>
      </c>
      <c r="U454">
        <v>0</v>
      </c>
      <c r="V454">
        <v>1</v>
      </c>
    </row>
    <row r="455" spans="1:22" x14ac:dyDescent="0.25">
      <c r="A455">
        <v>5.5000000000000007E-2</v>
      </c>
      <c r="B455">
        <v>0</v>
      </c>
      <c r="C455">
        <v>0</v>
      </c>
      <c r="D455">
        <v>0</v>
      </c>
      <c r="E455">
        <v>0.1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3.3000000000000003</v>
      </c>
      <c r="M455">
        <v>0.22000000000000003</v>
      </c>
      <c r="N455">
        <v>0.27500000000000002</v>
      </c>
      <c r="O455">
        <v>0</v>
      </c>
      <c r="P455">
        <v>0.27500000000000002</v>
      </c>
      <c r="Q455">
        <v>231</v>
      </c>
      <c r="R455">
        <v>0</v>
      </c>
      <c r="S455">
        <v>448</v>
      </c>
      <c r="T455">
        <v>168</v>
      </c>
      <c r="U455">
        <v>0</v>
      </c>
      <c r="V455">
        <v>1</v>
      </c>
    </row>
    <row r="456" spans="1:22" x14ac:dyDescent="0.25">
      <c r="A456">
        <v>0</v>
      </c>
      <c r="B456">
        <v>0</v>
      </c>
      <c r="C456">
        <v>0</v>
      </c>
      <c r="D456">
        <v>0</v>
      </c>
      <c r="E456">
        <v>0.5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4.5</v>
      </c>
      <c r="M456">
        <v>0.375</v>
      </c>
      <c r="N456">
        <v>0.375</v>
      </c>
      <c r="O456">
        <v>0</v>
      </c>
      <c r="P456">
        <v>0.375</v>
      </c>
      <c r="Q456">
        <v>231</v>
      </c>
      <c r="R456">
        <v>0</v>
      </c>
      <c r="S456">
        <v>448</v>
      </c>
      <c r="T456">
        <v>168</v>
      </c>
      <c r="U456">
        <v>0</v>
      </c>
      <c r="V456">
        <v>1</v>
      </c>
    </row>
    <row r="457" spans="1:22" x14ac:dyDescent="0.25">
      <c r="A457">
        <v>3.7500000000000006E-2</v>
      </c>
      <c r="B457">
        <v>0</v>
      </c>
      <c r="C457">
        <v>0</v>
      </c>
      <c r="D457">
        <v>0</v>
      </c>
      <c r="E457">
        <v>0.5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4.5</v>
      </c>
      <c r="M457">
        <v>0.375</v>
      </c>
      <c r="N457">
        <v>0.375</v>
      </c>
      <c r="O457">
        <v>0</v>
      </c>
      <c r="P457">
        <v>0.375</v>
      </c>
      <c r="Q457">
        <v>231</v>
      </c>
      <c r="R457">
        <v>0</v>
      </c>
      <c r="S457">
        <v>448</v>
      </c>
      <c r="T457">
        <v>168</v>
      </c>
      <c r="U457">
        <v>0</v>
      </c>
      <c r="V457">
        <v>1</v>
      </c>
    </row>
    <row r="458" spans="1:22" x14ac:dyDescent="0.25">
      <c r="A458">
        <v>3.7500000000000006E-2</v>
      </c>
      <c r="B458">
        <v>0</v>
      </c>
      <c r="C458">
        <v>0</v>
      </c>
      <c r="D458">
        <v>0</v>
      </c>
      <c r="E458">
        <v>0.5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4.5</v>
      </c>
      <c r="M458">
        <v>0.375</v>
      </c>
      <c r="N458">
        <v>0.375</v>
      </c>
      <c r="O458">
        <v>0</v>
      </c>
      <c r="P458">
        <v>0.375</v>
      </c>
      <c r="Q458">
        <v>231</v>
      </c>
      <c r="R458">
        <v>0</v>
      </c>
      <c r="S458">
        <v>448</v>
      </c>
      <c r="T458">
        <v>168</v>
      </c>
      <c r="U458">
        <v>0</v>
      </c>
      <c r="V458">
        <v>1</v>
      </c>
    </row>
    <row r="459" spans="1:22" x14ac:dyDescent="0.25">
      <c r="A459">
        <v>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15</v>
      </c>
      <c r="M459">
        <v>0.62</v>
      </c>
      <c r="N459">
        <v>0.56000000000000005</v>
      </c>
      <c r="O459">
        <v>0</v>
      </c>
      <c r="P459">
        <v>0.56000000000000005</v>
      </c>
      <c r="Q459">
        <v>142</v>
      </c>
      <c r="R459">
        <v>0</v>
      </c>
      <c r="S459">
        <v>448</v>
      </c>
      <c r="T459">
        <v>240</v>
      </c>
      <c r="U459">
        <v>0</v>
      </c>
      <c r="V459">
        <v>0</v>
      </c>
    </row>
    <row r="460" spans="1:22" x14ac:dyDescent="0.25">
      <c r="A460">
        <v>0.05</v>
      </c>
      <c r="B460">
        <v>0</v>
      </c>
      <c r="C460">
        <v>0</v>
      </c>
      <c r="D460">
        <v>0</v>
      </c>
      <c r="E460">
        <v>0.2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5</v>
      </c>
      <c r="M460">
        <v>0</v>
      </c>
      <c r="N460">
        <v>0.3</v>
      </c>
      <c r="O460">
        <v>0</v>
      </c>
      <c r="P460">
        <v>0.6</v>
      </c>
      <c r="Q460">
        <v>258</v>
      </c>
      <c r="R460">
        <v>0</v>
      </c>
      <c r="S460">
        <v>448</v>
      </c>
      <c r="T460">
        <v>240</v>
      </c>
      <c r="U460">
        <v>60</v>
      </c>
      <c r="V460">
        <v>0</v>
      </c>
    </row>
    <row r="461" spans="1:22" x14ac:dyDescent="0.25">
      <c r="A461">
        <v>0</v>
      </c>
      <c r="B461">
        <v>0</v>
      </c>
      <c r="C461">
        <v>0</v>
      </c>
      <c r="D461">
        <v>0</v>
      </c>
      <c r="E461">
        <v>0.5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7.5</v>
      </c>
      <c r="M461">
        <v>0</v>
      </c>
      <c r="N461">
        <v>0.375</v>
      </c>
      <c r="O461">
        <v>0</v>
      </c>
      <c r="P461">
        <v>0.44999999999999996</v>
      </c>
      <c r="Q461">
        <v>258</v>
      </c>
      <c r="R461">
        <v>0</v>
      </c>
      <c r="S461">
        <v>448</v>
      </c>
      <c r="T461">
        <v>336</v>
      </c>
      <c r="U461">
        <v>0</v>
      </c>
      <c r="V461">
        <v>0</v>
      </c>
    </row>
    <row r="462" spans="1:22" x14ac:dyDescent="0.25">
      <c r="A462">
        <v>0</v>
      </c>
      <c r="B462">
        <v>7.4999999999999997E-3</v>
      </c>
      <c r="C462">
        <v>0</v>
      </c>
      <c r="D462">
        <v>0</v>
      </c>
      <c r="E462">
        <v>0.5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7.5</v>
      </c>
      <c r="M462">
        <v>0</v>
      </c>
      <c r="N462">
        <v>0.375</v>
      </c>
      <c r="O462">
        <v>0</v>
      </c>
      <c r="P462">
        <v>0.44999999999999996</v>
      </c>
      <c r="Q462">
        <v>258</v>
      </c>
      <c r="R462">
        <v>0</v>
      </c>
      <c r="S462">
        <v>448</v>
      </c>
      <c r="T462">
        <v>336</v>
      </c>
      <c r="U462">
        <v>0</v>
      </c>
      <c r="V462">
        <v>0</v>
      </c>
    </row>
    <row r="463" spans="1:22" x14ac:dyDescent="0.25">
      <c r="A463">
        <v>0</v>
      </c>
      <c r="B463">
        <v>0.03</v>
      </c>
      <c r="C463">
        <v>0</v>
      </c>
      <c r="D463">
        <v>0</v>
      </c>
      <c r="E463">
        <v>0.5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7.5</v>
      </c>
      <c r="M463">
        <v>0</v>
      </c>
      <c r="N463">
        <v>0.375</v>
      </c>
      <c r="O463">
        <v>0</v>
      </c>
      <c r="P463">
        <v>0.44999999999999996</v>
      </c>
      <c r="Q463">
        <v>258</v>
      </c>
      <c r="R463">
        <v>0</v>
      </c>
      <c r="S463">
        <v>448</v>
      </c>
      <c r="T463">
        <v>336</v>
      </c>
      <c r="U463">
        <v>0</v>
      </c>
      <c r="V463">
        <v>0</v>
      </c>
    </row>
    <row r="464" spans="1:22" x14ac:dyDescent="0.25">
      <c r="A464">
        <v>0</v>
      </c>
      <c r="B464">
        <v>0.03</v>
      </c>
      <c r="C464">
        <v>0</v>
      </c>
      <c r="D464">
        <v>0</v>
      </c>
      <c r="E464">
        <v>0.5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19.95</v>
      </c>
      <c r="M464">
        <v>0</v>
      </c>
      <c r="N464">
        <v>0.375</v>
      </c>
      <c r="O464">
        <v>0</v>
      </c>
      <c r="P464">
        <v>0.44999999999999996</v>
      </c>
      <c r="Q464">
        <v>258</v>
      </c>
      <c r="R464">
        <v>0</v>
      </c>
      <c r="S464">
        <v>448</v>
      </c>
      <c r="T464">
        <v>336</v>
      </c>
      <c r="U464">
        <v>0</v>
      </c>
      <c r="V464">
        <v>0</v>
      </c>
    </row>
    <row r="465" spans="1:22" x14ac:dyDescent="0.25">
      <c r="A465">
        <v>0</v>
      </c>
      <c r="B465">
        <v>0.03</v>
      </c>
      <c r="C465">
        <v>0</v>
      </c>
      <c r="D465">
        <v>0</v>
      </c>
      <c r="E465">
        <v>0.5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7.5</v>
      </c>
      <c r="M465">
        <v>0</v>
      </c>
      <c r="N465">
        <v>0.375</v>
      </c>
      <c r="O465">
        <v>0</v>
      </c>
      <c r="P465">
        <v>0.44999999999999996</v>
      </c>
      <c r="Q465">
        <v>258</v>
      </c>
      <c r="R465">
        <v>0</v>
      </c>
      <c r="S465">
        <v>448</v>
      </c>
      <c r="T465">
        <v>336</v>
      </c>
      <c r="U465">
        <v>0</v>
      </c>
      <c r="V465">
        <v>0</v>
      </c>
    </row>
    <row r="466" spans="1:22" x14ac:dyDescent="0.25">
      <c r="A466">
        <v>0</v>
      </c>
      <c r="B466">
        <v>0.03</v>
      </c>
      <c r="C466">
        <v>0</v>
      </c>
      <c r="D466">
        <v>0</v>
      </c>
      <c r="E466">
        <v>0.5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19.95</v>
      </c>
      <c r="M466">
        <v>0</v>
      </c>
      <c r="N466">
        <v>0.375</v>
      </c>
      <c r="O466">
        <v>0</v>
      </c>
      <c r="P466">
        <v>0.44999999999999996</v>
      </c>
      <c r="Q466">
        <v>258</v>
      </c>
      <c r="R466">
        <v>0</v>
      </c>
      <c r="S466">
        <v>448</v>
      </c>
      <c r="T466">
        <v>336</v>
      </c>
      <c r="U466">
        <v>0</v>
      </c>
      <c r="V466">
        <v>0</v>
      </c>
    </row>
    <row r="467" spans="1:22" x14ac:dyDescent="0.25">
      <c r="A467">
        <v>0</v>
      </c>
      <c r="B467">
        <v>7.4999999999999997E-2</v>
      </c>
      <c r="C467">
        <v>0</v>
      </c>
      <c r="D467">
        <v>0</v>
      </c>
      <c r="E467">
        <v>0.5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7.5</v>
      </c>
      <c r="M467">
        <v>0</v>
      </c>
      <c r="N467">
        <v>0.375</v>
      </c>
      <c r="O467">
        <v>0</v>
      </c>
      <c r="P467">
        <v>0.44999999999999996</v>
      </c>
      <c r="Q467">
        <v>258</v>
      </c>
      <c r="R467">
        <v>0</v>
      </c>
      <c r="S467">
        <v>448</v>
      </c>
      <c r="T467">
        <v>336</v>
      </c>
      <c r="U467">
        <v>0</v>
      </c>
      <c r="V467">
        <v>0</v>
      </c>
    </row>
    <row r="468" spans="1:22" x14ac:dyDescent="0.25">
      <c r="A468">
        <v>0</v>
      </c>
      <c r="B468">
        <v>7.4999999999999997E-2</v>
      </c>
      <c r="C468">
        <v>0</v>
      </c>
      <c r="D468">
        <v>0</v>
      </c>
      <c r="E468">
        <v>0.5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19.95</v>
      </c>
      <c r="M468">
        <v>0</v>
      </c>
      <c r="N468">
        <v>0.375</v>
      </c>
      <c r="O468">
        <v>0</v>
      </c>
      <c r="P468">
        <v>0.44999999999999996</v>
      </c>
      <c r="Q468">
        <v>258</v>
      </c>
      <c r="R468">
        <v>0</v>
      </c>
      <c r="S468">
        <v>448</v>
      </c>
      <c r="T468">
        <v>336</v>
      </c>
      <c r="U468">
        <v>0</v>
      </c>
      <c r="V468">
        <v>0</v>
      </c>
    </row>
    <row r="469" spans="1:22" x14ac:dyDescent="0.25">
      <c r="A469">
        <v>0</v>
      </c>
      <c r="B469">
        <v>7.4999999999999997E-2</v>
      </c>
      <c r="C469">
        <v>0</v>
      </c>
      <c r="D469">
        <v>0</v>
      </c>
      <c r="E469">
        <v>0.5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32.549999999999997</v>
      </c>
      <c r="M469">
        <v>0</v>
      </c>
      <c r="N469">
        <v>0.375</v>
      </c>
      <c r="O469">
        <v>0</v>
      </c>
      <c r="P469">
        <v>0.44999999999999996</v>
      </c>
      <c r="Q469">
        <v>258</v>
      </c>
      <c r="R469">
        <v>0</v>
      </c>
      <c r="S469">
        <v>448</v>
      </c>
      <c r="T469">
        <v>336</v>
      </c>
      <c r="U469">
        <v>0</v>
      </c>
      <c r="V469">
        <v>0</v>
      </c>
    </row>
    <row r="470" spans="1:22" x14ac:dyDescent="0.25">
      <c r="A470">
        <v>0</v>
      </c>
      <c r="B470">
        <v>7.4999999999999997E-2</v>
      </c>
      <c r="C470">
        <v>0</v>
      </c>
      <c r="D470">
        <v>0</v>
      </c>
      <c r="E470">
        <v>0.5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7.5</v>
      </c>
      <c r="M470">
        <v>0</v>
      </c>
      <c r="N470">
        <v>0.375</v>
      </c>
      <c r="O470">
        <v>0</v>
      </c>
      <c r="P470">
        <v>0.44999999999999996</v>
      </c>
      <c r="Q470">
        <v>258</v>
      </c>
      <c r="R470">
        <v>0</v>
      </c>
      <c r="S470">
        <v>448</v>
      </c>
      <c r="T470">
        <v>336</v>
      </c>
      <c r="U470">
        <v>0</v>
      </c>
      <c r="V470">
        <v>0</v>
      </c>
    </row>
    <row r="471" spans="1:22" x14ac:dyDescent="0.25">
      <c r="A471">
        <v>0</v>
      </c>
      <c r="B471">
        <v>7.4999999999999997E-2</v>
      </c>
      <c r="C471">
        <v>0</v>
      </c>
      <c r="D471">
        <v>0</v>
      </c>
      <c r="E471">
        <v>0.5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19.95</v>
      </c>
      <c r="M471">
        <v>0</v>
      </c>
      <c r="N471">
        <v>0.375</v>
      </c>
      <c r="O471">
        <v>0</v>
      </c>
      <c r="P471">
        <v>0.44999999999999996</v>
      </c>
      <c r="Q471">
        <v>258</v>
      </c>
      <c r="R471">
        <v>0</v>
      </c>
      <c r="S471">
        <v>448</v>
      </c>
      <c r="T471">
        <v>336</v>
      </c>
      <c r="U471">
        <v>0</v>
      </c>
      <c r="V471">
        <v>0</v>
      </c>
    </row>
    <row r="472" spans="1:22" x14ac:dyDescent="0.25">
      <c r="A472">
        <v>0</v>
      </c>
      <c r="B472">
        <v>6.2500000000000003E-3</v>
      </c>
      <c r="C472">
        <v>0</v>
      </c>
      <c r="D472">
        <v>0</v>
      </c>
      <c r="E472">
        <v>0.25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6.25</v>
      </c>
      <c r="M472">
        <v>0</v>
      </c>
      <c r="N472">
        <v>0.3125</v>
      </c>
      <c r="O472">
        <v>0</v>
      </c>
      <c r="P472">
        <v>0.375</v>
      </c>
      <c r="Q472">
        <v>258</v>
      </c>
      <c r="R472">
        <v>0</v>
      </c>
      <c r="S472">
        <v>448</v>
      </c>
      <c r="T472">
        <v>336</v>
      </c>
      <c r="U472">
        <v>0</v>
      </c>
      <c r="V472">
        <v>0</v>
      </c>
    </row>
    <row r="473" spans="1:22" x14ac:dyDescent="0.25">
      <c r="A473">
        <v>0</v>
      </c>
      <c r="B473">
        <v>6.2500000000000003E-3</v>
      </c>
      <c r="C473">
        <v>0</v>
      </c>
      <c r="D473">
        <v>0</v>
      </c>
      <c r="E473">
        <v>0.25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6.25</v>
      </c>
      <c r="M473">
        <v>0</v>
      </c>
      <c r="N473">
        <v>0.3125</v>
      </c>
      <c r="O473">
        <v>0</v>
      </c>
      <c r="P473">
        <v>0.375</v>
      </c>
      <c r="Q473">
        <v>258</v>
      </c>
      <c r="R473">
        <v>0</v>
      </c>
      <c r="S473">
        <v>448</v>
      </c>
      <c r="T473">
        <v>336</v>
      </c>
      <c r="U473">
        <v>0</v>
      </c>
      <c r="V473">
        <v>0</v>
      </c>
    </row>
    <row r="474" spans="1:22" x14ac:dyDescent="0.25">
      <c r="A474">
        <v>0</v>
      </c>
      <c r="B474">
        <v>2.5000000000000001E-2</v>
      </c>
      <c r="C474">
        <v>0</v>
      </c>
      <c r="D474">
        <v>0</v>
      </c>
      <c r="E474">
        <v>0.25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6.25</v>
      </c>
      <c r="M474">
        <v>0</v>
      </c>
      <c r="N474">
        <v>0.3125</v>
      </c>
      <c r="O474">
        <v>0</v>
      </c>
      <c r="P474">
        <v>0.375</v>
      </c>
      <c r="Q474">
        <v>258</v>
      </c>
      <c r="R474">
        <v>0</v>
      </c>
      <c r="S474">
        <v>448</v>
      </c>
      <c r="T474">
        <v>336</v>
      </c>
      <c r="U474">
        <v>0</v>
      </c>
      <c r="V474">
        <v>0</v>
      </c>
    </row>
    <row r="475" spans="1:22" x14ac:dyDescent="0.25">
      <c r="A475">
        <v>0</v>
      </c>
      <c r="B475">
        <v>2.5000000000000001E-2</v>
      </c>
      <c r="C475">
        <v>0</v>
      </c>
      <c r="D475">
        <v>0</v>
      </c>
      <c r="E475">
        <v>0.25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6.25</v>
      </c>
      <c r="M475">
        <v>0</v>
      </c>
      <c r="N475">
        <v>0.3125</v>
      </c>
      <c r="O475">
        <v>0</v>
      </c>
      <c r="P475">
        <v>0.375</v>
      </c>
      <c r="Q475">
        <v>258</v>
      </c>
      <c r="R475">
        <v>0</v>
      </c>
      <c r="S475">
        <v>448</v>
      </c>
      <c r="T475">
        <v>336</v>
      </c>
      <c r="U475">
        <v>0</v>
      </c>
      <c r="V475">
        <v>0</v>
      </c>
    </row>
    <row r="476" spans="1:22" x14ac:dyDescent="0.25">
      <c r="A476">
        <v>0</v>
      </c>
      <c r="B476">
        <v>2.5000000000000001E-2</v>
      </c>
      <c r="C476">
        <v>0</v>
      </c>
      <c r="D476">
        <v>0</v>
      </c>
      <c r="E476">
        <v>0.25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6.25</v>
      </c>
      <c r="M476">
        <v>0</v>
      </c>
      <c r="N476">
        <v>0.3125</v>
      </c>
      <c r="O476">
        <v>0</v>
      </c>
      <c r="P476">
        <v>0.375</v>
      </c>
      <c r="Q476">
        <v>258</v>
      </c>
      <c r="R476">
        <v>0</v>
      </c>
      <c r="S476">
        <v>448</v>
      </c>
      <c r="T476">
        <v>336</v>
      </c>
      <c r="U476">
        <v>0</v>
      </c>
      <c r="V476">
        <v>0</v>
      </c>
    </row>
    <row r="477" spans="1:22" x14ac:dyDescent="0.25">
      <c r="A477">
        <v>0</v>
      </c>
      <c r="B477">
        <v>6.25E-2</v>
      </c>
      <c r="C477">
        <v>0</v>
      </c>
      <c r="D477">
        <v>0</v>
      </c>
      <c r="E477">
        <v>0.25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6.25</v>
      </c>
      <c r="M477">
        <v>0</v>
      </c>
      <c r="N477">
        <v>0.3125</v>
      </c>
      <c r="O477">
        <v>0</v>
      </c>
      <c r="P477">
        <v>0.375</v>
      </c>
      <c r="Q477">
        <v>258</v>
      </c>
      <c r="R477">
        <v>0</v>
      </c>
      <c r="S477">
        <v>448</v>
      </c>
      <c r="T477">
        <v>336</v>
      </c>
      <c r="U477">
        <v>0</v>
      </c>
      <c r="V477">
        <v>0</v>
      </c>
    </row>
    <row r="478" spans="1:22" x14ac:dyDescent="0.25">
      <c r="A478">
        <v>0</v>
      </c>
      <c r="B478">
        <v>6.25E-2</v>
      </c>
      <c r="C478">
        <v>0</v>
      </c>
      <c r="D478">
        <v>0</v>
      </c>
      <c r="E478">
        <v>0.25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16.625</v>
      </c>
      <c r="M478">
        <v>0</v>
      </c>
      <c r="N478">
        <v>0.3125</v>
      </c>
      <c r="O478">
        <v>0</v>
      </c>
      <c r="P478">
        <v>0.375</v>
      </c>
      <c r="Q478">
        <v>258</v>
      </c>
      <c r="R478">
        <v>0</v>
      </c>
      <c r="S478">
        <v>448</v>
      </c>
      <c r="T478">
        <v>336</v>
      </c>
      <c r="U478">
        <v>0</v>
      </c>
      <c r="V478">
        <v>0</v>
      </c>
    </row>
    <row r="479" spans="1:22" x14ac:dyDescent="0.25">
      <c r="A479">
        <v>0</v>
      </c>
      <c r="B479">
        <v>6.25E-2</v>
      </c>
      <c r="C479">
        <v>0</v>
      </c>
      <c r="D479">
        <v>0</v>
      </c>
      <c r="E479">
        <v>0.25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6.25</v>
      </c>
      <c r="M479">
        <v>0</v>
      </c>
      <c r="N479">
        <v>0.3125</v>
      </c>
      <c r="O479">
        <v>0</v>
      </c>
      <c r="P479">
        <v>0.375</v>
      </c>
      <c r="Q479">
        <v>258</v>
      </c>
      <c r="R479">
        <v>0</v>
      </c>
      <c r="S479">
        <v>448</v>
      </c>
      <c r="T479">
        <v>336</v>
      </c>
      <c r="U479">
        <v>0</v>
      </c>
      <c r="V479">
        <v>0</v>
      </c>
    </row>
    <row r="480" spans="1:22" x14ac:dyDescent="0.25">
      <c r="A480">
        <v>0</v>
      </c>
      <c r="B480">
        <v>6.25E-2</v>
      </c>
      <c r="C480">
        <v>0</v>
      </c>
      <c r="D480">
        <v>0</v>
      </c>
      <c r="E480">
        <v>0.25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16.625</v>
      </c>
      <c r="M480">
        <v>0</v>
      </c>
      <c r="N480">
        <v>0.3125</v>
      </c>
      <c r="O480">
        <v>0</v>
      </c>
      <c r="P480">
        <v>0.375</v>
      </c>
      <c r="Q480">
        <v>258</v>
      </c>
      <c r="R480">
        <v>0</v>
      </c>
      <c r="S480">
        <v>448</v>
      </c>
      <c r="T480">
        <v>336</v>
      </c>
      <c r="U480">
        <v>0</v>
      </c>
      <c r="V480">
        <v>0</v>
      </c>
    </row>
    <row r="481" spans="1:22" x14ac:dyDescent="0.25">
      <c r="A481">
        <v>0</v>
      </c>
      <c r="B481">
        <v>6.25E-2</v>
      </c>
      <c r="C481">
        <v>0</v>
      </c>
      <c r="D481">
        <v>0</v>
      </c>
      <c r="E481">
        <v>0.25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27.125</v>
      </c>
      <c r="M481">
        <v>0</v>
      </c>
      <c r="N481">
        <v>0.3125</v>
      </c>
      <c r="O481">
        <v>0</v>
      </c>
      <c r="P481">
        <v>0.375</v>
      </c>
      <c r="Q481">
        <v>258</v>
      </c>
      <c r="R481">
        <v>0</v>
      </c>
      <c r="S481">
        <v>448</v>
      </c>
      <c r="T481">
        <v>336</v>
      </c>
      <c r="U481">
        <v>0</v>
      </c>
      <c r="V481">
        <v>0</v>
      </c>
    </row>
    <row r="482" spans="1:22" x14ac:dyDescent="0.25">
      <c r="A482">
        <v>0</v>
      </c>
      <c r="B482">
        <v>6.25E-2</v>
      </c>
      <c r="C482">
        <v>0</v>
      </c>
      <c r="D482">
        <v>0</v>
      </c>
      <c r="E482">
        <v>0.25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6.25</v>
      </c>
      <c r="M482">
        <v>0</v>
      </c>
      <c r="N482">
        <v>0.3125</v>
      </c>
      <c r="O482">
        <v>0</v>
      </c>
      <c r="P482">
        <v>0.375</v>
      </c>
      <c r="Q482">
        <v>258</v>
      </c>
      <c r="R482">
        <v>0</v>
      </c>
      <c r="S482">
        <v>448</v>
      </c>
      <c r="T482">
        <v>336</v>
      </c>
      <c r="U482">
        <v>0</v>
      </c>
      <c r="V482">
        <v>0</v>
      </c>
    </row>
    <row r="483" spans="1:22" x14ac:dyDescent="0.25">
      <c r="A483">
        <v>0</v>
      </c>
      <c r="B483">
        <v>5.3350000000000012E-3</v>
      </c>
      <c r="C483">
        <v>0</v>
      </c>
      <c r="D483">
        <v>0</v>
      </c>
      <c r="E483">
        <v>6.7000000000000004E-2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5.335</v>
      </c>
      <c r="M483">
        <v>0</v>
      </c>
      <c r="N483">
        <v>0.26674999999999999</v>
      </c>
      <c r="O483">
        <v>0</v>
      </c>
      <c r="P483">
        <v>0.3201</v>
      </c>
      <c r="Q483">
        <v>258</v>
      </c>
      <c r="R483">
        <v>0</v>
      </c>
      <c r="S483">
        <v>448</v>
      </c>
      <c r="T483">
        <v>336</v>
      </c>
      <c r="U483">
        <v>0</v>
      </c>
      <c r="V483">
        <v>0</v>
      </c>
    </row>
    <row r="484" spans="1:22" x14ac:dyDescent="0.25">
      <c r="A484">
        <v>0</v>
      </c>
      <c r="B484">
        <v>2.1340000000000005E-2</v>
      </c>
      <c r="C484">
        <v>0</v>
      </c>
      <c r="D484">
        <v>0</v>
      </c>
      <c r="E484">
        <v>6.7000000000000004E-2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5.335</v>
      </c>
      <c r="M484">
        <v>0</v>
      </c>
      <c r="N484">
        <v>0.26674999999999999</v>
      </c>
      <c r="O484">
        <v>0</v>
      </c>
      <c r="P484">
        <v>0.3201</v>
      </c>
      <c r="Q484">
        <v>258</v>
      </c>
      <c r="R484">
        <v>0</v>
      </c>
      <c r="S484">
        <v>448</v>
      </c>
      <c r="T484">
        <v>336</v>
      </c>
      <c r="U484">
        <v>0</v>
      </c>
      <c r="V484">
        <v>0</v>
      </c>
    </row>
    <row r="485" spans="1:22" x14ac:dyDescent="0.25">
      <c r="A485">
        <v>0</v>
      </c>
      <c r="B485">
        <v>5.3350000000000002E-2</v>
      </c>
      <c r="C485">
        <v>0</v>
      </c>
      <c r="D485">
        <v>0</v>
      </c>
      <c r="E485">
        <v>6.7000000000000004E-2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5.335</v>
      </c>
      <c r="M485">
        <v>0</v>
      </c>
      <c r="N485">
        <v>0.26674999999999999</v>
      </c>
      <c r="O485">
        <v>0</v>
      </c>
      <c r="P485">
        <v>0.3201</v>
      </c>
      <c r="Q485">
        <v>258</v>
      </c>
      <c r="R485">
        <v>0</v>
      </c>
      <c r="S485">
        <v>448</v>
      </c>
      <c r="T485">
        <v>336</v>
      </c>
      <c r="U485">
        <v>0</v>
      </c>
      <c r="V485">
        <v>0</v>
      </c>
    </row>
    <row r="486" spans="1:22" x14ac:dyDescent="0.25">
      <c r="A486">
        <v>0</v>
      </c>
      <c r="B486">
        <v>5.3350000000000002E-2</v>
      </c>
      <c r="C486">
        <v>0</v>
      </c>
      <c r="D486">
        <v>0</v>
      </c>
      <c r="E486">
        <v>6.7000000000000004E-2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5.335</v>
      </c>
      <c r="M486">
        <v>0</v>
      </c>
      <c r="N486">
        <v>0.26674999999999999</v>
      </c>
      <c r="O486">
        <v>0</v>
      </c>
      <c r="P486">
        <v>0.3201</v>
      </c>
      <c r="Q486">
        <v>258</v>
      </c>
      <c r="R486">
        <v>0</v>
      </c>
      <c r="S486">
        <v>448</v>
      </c>
      <c r="T486">
        <v>336</v>
      </c>
      <c r="U486">
        <v>0</v>
      </c>
      <c r="V486">
        <v>0</v>
      </c>
    </row>
    <row r="487" spans="1:22" x14ac:dyDescent="0.25">
      <c r="A487">
        <v>0</v>
      </c>
      <c r="B487">
        <v>5.3350000000000002E-2</v>
      </c>
      <c r="C487">
        <v>0</v>
      </c>
      <c r="D487">
        <v>0</v>
      </c>
      <c r="E487">
        <v>6.7000000000000004E-2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5.335</v>
      </c>
      <c r="M487">
        <v>0</v>
      </c>
      <c r="N487">
        <v>0.26674999999999999</v>
      </c>
      <c r="O487">
        <v>0</v>
      </c>
      <c r="P487">
        <v>0.3201</v>
      </c>
      <c r="Q487">
        <v>258</v>
      </c>
      <c r="R487">
        <v>0</v>
      </c>
      <c r="S487">
        <v>448</v>
      </c>
      <c r="T487">
        <v>336</v>
      </c>
      <c r="U487">
        <v>0</v>
      </c>
      <c r="V487">
        <v>0</v>
      </c>
    </row>
    <row r="488" spans="1:22" x14ac:dyDescent="0.25">
      <c r="A488">
        <v>6.2500000000000003E-3</v>
      </c>
      <c r="B488">
        <v>0</v>
      </c>
      <c r="C488">
        <v>0</v>
      </c>
      <c r="D488">
        <v>0</v>
      </c>
      <c r="E488">
        <v>0.25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6.25</v>
      </c>
      <c r="M488">
        <v>0</v>
      </c>
      <c r="N488">
        <v>0.3125</v>
      </c>
      <c r="O488">
        <v>0</v>
      </c>
      <c r="P488">
        <v>0.375</v>
      </c>
      <c r="Q488">
        <v>258</v>
      </c>
      <c r="R488">
        <v>0</v>
      </c>
      <c r="S488">
        <v>448</v>
      </c>
      <c r="T488">
        <v>336</v>
      </c>
      <c r="U488">
        <v>0</v>
      </c>
      <c r="V488">
        <v>0</v>
      </c>
    </row>
    <row r="489" spans="1:22" x14ac:dyDescent="0.25">
      <c r="A489">
        <v>6.2500000000000003E-3</v>
      </c>
      <c r="B489">
        <v>0</v>
      </c>
      <c r="C489">
        <v>0</v>
      </c>
      <c r="D489">
        <v>0</v>
      </c>
      <c r="E489">
        <v>0.25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6.25</v>
      </c>
      <c r="M489">
        <v>0</v>
      </c>
      <c r="N489">
        <v>0.3125</v>
      </c>
      <c r="O489">
        <v>0</v>
      </c>
      <c r="P489">
        <v>0.375</v>
      </c>
      <c r="Q489">
        <v>258</v>
      </c>
      <c r="R489">
        <v>0</v>
      </c>
      <c r="S489">
        <v>448</v>
      </c>
      <c r="T489">
        <v>336</v>
      </c>
      <c r="U489">
        <v>0</v>
      </c>
      <c r="V489">
        <v>0</v>
      </c>
    </row>
    <row r="490" spans="1:22" x14ac:dyDescent="0.25">
      <c r="A490">
        <v>2.5000000000000001E-2</v>
      </c>
      <c r="B490">
        <v>0</v>
      </c>
      <c r="C490">
        <v>0</v>
      </c>
      <c r="D490">
        <v>0</v>
      </c>
      <c r="E490">
        <v>0.25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6.25</v>
      </c>
      <c r="M490">
        <v>0</v>
      </c>
      <c r="N490">
        <v>0.3125</v>
      </c>
      <c r="O490">
        <v>0</v>
      </c>
      <c r="P490">
        <v>0.375</v>
      </c>
      <c r="Q490">
        <v>258</v>
      </c>
      <c r="R490">
        <v>0</v>
      </c>
      <c r="S490">
        <v>448</v>
      </c>
      <c r="T490">
        <v>336</v>
      </c>
      <c r="U490">
        <v>0</v>
      </c>
      <c r="V490">
        <v>0</v>
      </c>
    </row>
    <row r="491" spans="1:22" x14ac:dyDescent="0.25">
      <c r="A491">
        <v>2.5000000000000001E-2</v>
      </c>
      <c r="B491">
        <v>0</v>
      </c>
      <c r="C491">
        <v>0</v>
      </c>
      <c r="D491">
        <v>0</v>
      </c>
      <c r="E491">
        <v>0.25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6.25</v>
      </c>
      <c r="M491">
        <v>0</v>
      </c>
      <c r="N491">
        <v>0.3125</v>
      </c>
      <c r="O491">
        <v>0</v>
      </c>
      <c r="P491">
        <v>0.375</v>
      </c>
      <c r="Q491">
        <v>258</v>
      </c>
      <c r="R491">
        <v>0</v>
      </c>
      <c r="S491">
        <v>448</v>
      </c>
      <c r="T491">
        <v>336</v>
      </c>
      <c r="U491">
        <v>0</v>
      </c>
      <c r="V491">
        <v>0</v>
      </c>
    </row>
    <row r="492" spans="1:22" x14ac:dyDescent="0.25">
      <c r="A492">
        <v>6.25E-2</v>
      </c>
      <c r="B492">
        <v>0</v>
      </c>
      <c r="C492">
        <v>0</v>
      </c>
      <c r="D492">
        <v>0</v>
      </c>
      <c r="E492">
        <v>0.25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6.25</v>
      </c>
      <c r="M492">
        <v>0</v>
      </c>
      <c r="N492">
        <v>0.3125</v>
      </c>
      <c r="O492">
        <v>0</v>
      </c>
      <c r="P492">
        <v>0.375</v>
      </c>
      <c r="Q492">
        <v>258</v>
      </c>
      <c r="R492">
        <v>0</v>
      </c>
      <c r="S492">
        <v>448</v>
      </c>
      <c r="T492">
        <v>336</v>
      </c>
      <c r="U492">
        <v>0</v>
      </c>
      <c r="V492">
        <v>0</v>
      </c>
    </row>
    <row r="493" spans="1:22" x14ac:dyDescent="0.25">
      <c r="A493">
        <v>6.25E-2</v>
      </c>
      <c r="B493">
        <v>0</v>
      </c>
      <c r="C493">
        <v>0</v>
      </c>
      <c r="D493">
        <v>0</v>
      </c>
      <c r="E493">
        <v>0.25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6.25</v>
      </c>
      <c r="M493">
        <v>0</v>
      </c>
      <c r="N493">
        <v>0.3125</v>
      </c>
      <c r="O493">
        <v>0</v>
      </c>
      <c r="P493">
        <v>0.375</v>
      </c>
      <c r="Q493">
        <v>258</v>
      </c>
      <c r="R493">
        <v>0</v>
      </c>
      <c r="S493">
        <v>448</v>
      </c>
      <c r="T493">
        <v>336</v>
      </c>
      <c r="U493">
        <v>0</v>
      </c>
      <c r="V493">
        <v>0</v>
      </c>
    </row>
    <row r="494" spans="1:22" x14ac:dyDescent="0.25">
      <c r="A494">
        <v>6.25E-2</v>
      </c>
      <c r="B494">
        <v>0</v>
      </c>
      <c r="C494">
        <v>0</v>
      </c>
      <c r="D494">
        <v>0</v>
      </c>
      <c r="E494">
        <v>0.25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6.25</v>
      </c>
      <c r="M494">
        <v>0</v>
      </c>
      <c r="N494">
        <v>0.3125</v>
      </c>
      <c r="O494">
        <v>0</v>
      </c>
      <c r="P494">
        <v>0.375</v>
      </c>
      <c r="Q494">
        <v>258</v>
      </c>
      <c r="R494">
        <v>0</v>
      </c>
      <c r="S494">
        <v>448</v>
      </c>
      <c r="T494">
        <v>336</v>
      </c>
      <c r="U494">
        <v>0</v>
      </c>
      <c r="V494">
        <v>0</v>
      </c>
    </row>
    <row r="495" spans="1:22" x14ac:dyDescent="0.25">
      <c r="A495">
        <v>0</v>
      </c>
      <c r="B495">
        <v>0.06</v>
      </c>
      <c r="C495">
        <v>0</v>
      </c>
      <c r="D495">
        <v>0</v>
      </c>
      <c r="E495">
        <v>0.2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3.5999999999999996</v>
      </c>
      <c r="M495">
        <v>0.36</v>
      </c>
      <c r="N495">
        <v>0.3</v>
      </c>
      <c r="O495">
        <v>0</v>
      </c>
      <c r="P495">
        <v>0.36</v>
      </c>
      <c r="Q495">
        <v>258</v>
      </c>
      <c r="R495">
        <v>0</v>
      </c>
      <c r="S495">
        <v>448</v>
      </c>
      <c r="T495">
        <v>336</v>
      </c>
      <c r="U495">
        <v>0</v>
      </c>
      <c r="V495">
        <v>0</v>
      </c>
    </row>
    <row r="496" spans="1:22" x14ac:dyDescent="0.25">
      <c r="A496">
        <v>0</v>
      </c>
      <c r="B496">
        <v>5.3350000000000002E-2</v>
      </c>
      <c r="C496">
        <v>0</v>
      </c>
      <c r="D496">
        <v>0</v>
      </c>
      <c r="E496">
        <v>6.7000000000000004E-2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3.2009999999999996</v>
      </c>
      <c r="M496">
        <v>0.3201</v>
      </c>
      <c r="N496">
        <v>0.26674999999999999</v>
      </c>
      <c r="O496">
        <v>0</v>
      </c>
      <c r="P496">
        <v>0.3201</v>
      </c>
      <c r="Q496">
        <v>258</v>
      </c>
      <c r="R496">
        <v>0</v>
      </c>
      <c r="S496">
        <v>448</v>
      </c>
      <c r="T496">
        <v>336</v>
      </c>
      <c r="U496">
        <v>0</v>
      </c>
      <c r="V496">
        <v>0</v>
      </c>
    </row>
    <row r="497" spans="1:22" x14ac:dyDescent="0.25">
      <c r="A497">
        <v>0</v>
      </c>
      <c r="B497">
        <v>0.06</v>
      </c>
      <c r="C497">
        <v>0</v>
      </c>
      <c r="D497">
        <v>0</v>
      </c>
      <c r="E497">
        <v>0.2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3.5999999999999996</v>
      </c>
      <c r="M497">
        <v>0.6</v>
      </c>
      <c r="N497">
        <v>0.3</v>
      </c>
      <c r="O497">
        <v>0</v>
      </c>
      <c r="P497">
        <v>0.36</v>
      </c>
      <c r="Q497">
        <v>258</v>
      </c>
      <c r="R497">
        <v>0</v>
      </c>
      <c r="S497">
        <v>448</v>
      </c>
      <c r="T497">
        <v>336</v>
      </c>
      <c r="U497">
        <v>0</v>
      </c>
      <c r="V497">
        <v>0</v>
      </c>
    </row>
    <row r="498" spans="1:22" x14ac:dyDescent="0.25">
      <c r="A498">
        <v>0</v>
      </c>
      <c r="B498">
        <v>5.3350000000000002E-2</v>
      </c>
      <c r="C498">
        <v>0</v>
      </c>
      <c r="D498">
        <v>0</v>
      </c>
      <c r="E498">
        <v>6.7000000000000004E-2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3.2009999999999996</v>
      </c>
      <c r="M498">
        <v>0.53349999999999997</v>
      </c>
      <c r="N498">
        <v>0.26674999999999999</v>
      </c>
      <c r="O498">
        <v>0</v>
      </c>
      <c r="P498">
        <v>0.3201</v>
      </c>
      <c r="Q498">
        <v>258</v>
      </c>
      <c r="R498">
        <v>0</v>
      </c>
      <c r="S498">
        <v>448</v>
      </c>
      <c r="T498">
        <v>336</v>
      </c>
      <c r="U498">
        <v>0</v>
      </c>
      <c r="V498">
        <v>0</v>
      </c>
    </row>
    <row r="499" spans="1:22" x14ac:dyDescent="0.25">
      <c r="A499">
        <v>0</v>
      </c>
      <c r="B499">
        <v>0.12</v>
      </c>
      <c r="C499">
        <v>0</v>
      </c>
      <c r="D499">
        <v>0</v>
      </c>
      <c r="E499">
        <v>0.5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4.5</v>
      </c>
      <c r="M499">
        <v>0.75</v>
      </c>
      <c r="N499">
        <v>0.375</v>
      </c>
      <c r="O499">
        <v>0</v>
      </c>
      <c r="P499">
        <v>0.75</v>
      </c>
      <c r="Q499">
        <v>258</v>
      </c>
      <c r="R499">
        <v>0</v>
      </c>
      <c r="S499">
        <v>448</v>
      </c>
      <c r="T499">
        <v>336</v>
      </c>
      <c r="U499">
        <v>0</v>
      </c>
      <c r="V499">
        <v>0</v>
      </c>
    </row>
    <row r="500" spans="1:22" x14ac:dyDescent="0.25">
      <c r="A500">
        <v>0</v>
      </c>
      <c r="B500">
        <v>0.15</v>
      </c>
      <c r="C500">
        <v>0</v>
      </c>
      <c r="D500">
        <v>0</v>
      </c>
      <c r="E500">
        <v>0.5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4.5</v>
      </c>
      <c r="M500">
        <v>0.75</v>
      </c>
      <c r="N500">
        <v>0.375</v>
      </c>
      <c r="O500">
        <v>0</v>
      </c>
      <c r="P500">
        <v>0.75</v>
      </c>
      <c r="Q500">
        <v>258</v>
      </c>
      <c r="R500">
        <v>0</v>
      </c>
      <c r="S500">
        <v>448</v>
      </c>
      <c r="T500">
        <v>336</v>
      </c>
      <c r="U500">
        <v>0</v>
      </c>
      <c r="V500">
        <v>0</v>
      </c>
    </row>
    <row r="501" spans="1:22" x14ac:dyDescent="0.25">
      <c r="A501">
        <v>0</v>
      </c>
      <c r="B501">
        <v>0.22499999999999998</v>
      </c>
      <c r="C501">
        <v>0</v>
      </c>
      <c r="D501">
        <v>0</v>
      </c>
      <c r="E501">
        <v>0.5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4.5</v>
      </c>
      <c r="M501">
        <v>0.75</v>
      </c>
      <c r="N501">
        <v>0.375</v>
      </c>
      <c r="O501">
        <v>0</v>
      </c>
      <c r="P501">
        <v>0.75</v>
      </c>
      <c r="Q501">
        <v>258</v>
      </c>
      <c r="R501">
        <v>0</v>
      </c>
      <c r="S501">
        <v>448</v>
      </c>
      <c r="T501">
        <v>336</v>
      </c>
      <c r="U501">
        <v>0</v>
      </c>
      <c r="V501">
        <v>0</v>
      </c>
    </row>
    <row r="502" spans="1:22" x14ac:dyDescent="0.25">
      <c r="A502">
        <v>0</v>
      </c>
      <c r="B502">
        <v>0.06</v>
      </c>
      <c r="C502">
        <v>0</v>
      </c>
      <c r="D502">
        <v>0</v>
      </c>
      <c r="E502">
        <v>0.2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3.5999999999999996</v>
      </c>
      <c r="M502">
        <v>0.6</v>
      </c>
      <c r="N502">
        <v>0.3</v>
      </c>
      <c r="O502">
        <v>0</v>
      </c>
      <c r="P502">
        <v>0.6</v>
      </c>
      <c r="Q502">
        <v>258</v>
      </c>
      <c r="R502">
        <v>0</v>
      </c>
      <c r="S502">
        <v>448</v>
      </c>
      <c r="T502">
        <v>336</v>
      </c>
      <c r="U502">
        <v>0</v>
      </c>
      <c r="V502">
        <v>0</v>
      </c>
    </row>
    <row r="503" spans="1:22" x14ac:dyDescent="0.25">
      <c r="A503">
        <v>0</v>
      </c>
      <c r="B503">
        <v>9.6000000000000002E-2</v>
      </c>
      <c r="C503">
        <v>0</v>
      </c>
      <c r="D503">
        <v>0</v>
      </c>
      <c r="E503">
        <v>0.2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3.5999999999999996</v>
      </c>
      <c r="M503">
        <v>0.6</v>
      </c>
      <c r="N503">
        <v>0.3</v>
      </c>
      <c r="O503">
        <v>0</v>
      </c>
      <c r="P503">
        <v>0.6</v>
      </c>
      <c r="Q503">
        <v>258</v>
      </c>
      <c r="R503">
        <v>0</v>
      </c>
      <c r="S503">
        <v>448</v>
      </c>
      <c r="T503">
        <v>336</v>
      </c>
      <c r="U503">
        <v>0</v>
      </c>
      <c r="V503">
        <v>0</v>
      </c>
    </row>
    <row r="504" spans="1:22" x14ac:dyDescent="0.25">
      <c r="A504">
        <v>0</v>
      </c>
      <c r="B504">
        <v>0.12</v>
      </c>
      <c r="C504">
        <v>0</v>
      </c>
      <c r="D504">
        <v>0</v>
      </c>
      <c r="E504">
        <v>0.2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3.5999999999999996</v>
      </c>
      <c r="M504">
        <v>0.6</v>
      </c>
      <c r="N504">
        <v>0.3</v>
      </c>
      <c r="O504">
        <v>0</v>
      </c>
      <c r="P504">
        <v>0.6</v>
      </c>
      <c r="Q504">
        <v>258</v>
      </c>
      <c r="R504">
        <v>0</v>
      </c>
      <c r="S504">
        <v>448</v>
      </c>
      <c r="T504">
        <v>336</v>
      </c>
      <c r="U504">
        <v>0</v>
      </c>
      <c r="V504">
        <v>0</v>
      </c>
    </row>
    <row r="505" spans="1:22" x14ac:dyDescent="0.25">
      <c r="A505">
        <v>0</v>
      </c>
      <c r="B505">
        <v>0.18</v>
      </c>
      <c r="C505">
        <v>0</v>
      </c>
      <c r="D505">
        <v>0</v>
      </c>
      <c r="E505">
        <v>0.2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3.5999999999999996</v>
      </c>
      <c r="M505">
        <v>0.6</v>
      </c>
      <c r="N505">
        <v>0.3</v>
      </c>
      <c r="O505">
        <v>0</v>
      </c>
      <c r="P505">
        <v>0.6</v>
      </c>
      <c r="Q505">
        <v>258</v>
      </c>
      <c r="R505">
        <v>0</v>
      </c>
      <c r="S505">
        <v>448</v>
      </c>
      <c r="T505">
        <v>336</v>
      </c>
      <c r="U505">
        <v>0</v>
      </c>
      <c r="V505">
        <v>0</v>
      </c>
    </row>
    <row r="506" spans="1:22" x14ac:dyDescent="0.25">
      <c r="A506">
        <v>0</v>
      </c>
      <c r="B506">
        <v>5.3350000000000002E-2</v>
      </c>
      <c r="C506">
        <v>0</v>
      </c>
      <c r="D506">
        <v>0</v>
      </c>
      <c r="E506">
        <v>6.7000000000000004E-2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3.2009999999999996</v>
      </c>
      <c r="M506">
        <v>0.53349999999999997</v>
      </c>
      <c r="N506">
        <v>0.26674999999999999</v>
      </c>
      <c r="O506">
        <v>0</v>
      </c>
      <c r="P506">
        <v>0.53349999999999997</v>
      </c>
      <c r="Q506">
        <v>258</v>
      </c>
      <c r="R506">
        <v>0</v>
      </c>
      <c r="S506">
        <v>448</v>
      </c>
      <c r="T506">
        <v>336</v>
      </c>
      <c r="U506">
        <v>0</v>
      </c>
      <c r="V506">
        <v>0</v>
      </c>
    </row>
    <row r="507" spans="1:22" x14ac:dyDescent="0.25">
      <c r="A507">
        <v>0</v>
      </c>
      <c r="B507">
        <v>8.5360000000000019E-2</v>
      </c>
      <c r="C507">
        <v>0</v>
      </c>
      <c r="D507">
        <v>0</v>
      </c>
      <c r="E507">
        <v>6.7000000000000004E-2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3.2009999999999996</v>
      </c>
      <c r="M507">
        <v>0.53349999999999997</v>
      </c>
      <c r="N507">
        <v>0.26674999999999999</v>
      </c>
      <c r="O507">
        <v>0</v>
      </c>
      <c r="P507">
        <v>0.53349999999999997</v>
      </c>
      <c r="Q507">
        <v>258</v>
      </c>
      <c r="R507">
        <v>0</v>
      </c>
      <c r="S507">
        <v>448</v>
      </c>
      <c r="T507">
        <v>336</v>
      </c>
      <c r="U507">
        <v>0</v>
      </c>
      <c r="V507">
        <v>0</v>
      </c>
    </row>
    <row r="508" spans="1:22" x14ac:dyDescent="0.25">
      <c r="A508">
        <v>0</v>
      </c>
      <c r="B508">
        <v>0.1067</v>
      </c>
      <c r="C508">
        <v>0</v>
      </c>
      <c r="D508">
        <v>0</v>
      </c>
      <c r="E508">
        <v>6.7000000000000004E-2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3.2009999999999996</v>
      </c>
      <c r="M508">
        <v>0.53349999999999997</v>
      </c>
      <c r="N508">
        <v>0.26674999999999999</v>
      </c>
      <c r="O508">
        <v>0</v>
      </c>
      <c r="P508">
        <v>0.53349999999999997</v>
      </c>
      <c r="Q508">
        <v>258</v>
      </c>
      <c r="R508">
        <v>0</v>
      </c>
      <c r="S508">
        <v>448</v>
      </c>
      <c r="T508">
        <v>336</v>
      </c>
      <c r="U508">
        <v>0</v>
      </c>
      <c r="V508">
        <v>0</v>
      </c>
    </row>
    <row r="509" spans="1:22" x14ac:dyDescent="0.25">
      <c r="A509">
        <v>0</v>
      </c>
      <c r="B509">
        <v>0.16005</v>
      </c>
      <c r="C509">
        <v>0</v>
      </c>
      <c r="D509">
        <v>0</v>
      </c>
      <c r="E509">
        <v>6.7000000000000004E-2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3.2009999999999996</v>
      </c>
      <c r="M509">
        <v>0.53349999999999997</v>
      </c>
      <c r="N509">
        <v>0.26674999999999999</v>
      </c>
      <c r="O509">
        <v>0</v>
      </c>
      <c r="P509">
        <v>0.53349999999999997</v>
      </c>
      <c r="Q509">
        <v>258</v>
      </c>
      <c r="R509">
        <v>0</v>
      </c>
      <c r="S509">
        <v>448</v>
      </c>
      <c r="T509">
        <v>336</v>
      </c>
      <c r="U509">
        <v>0</v>
      </c>
      <c r="V509">
        <v>0</v>
      </c>
    </row>
    <row r="510" spans="1:22" x14ac:dyDescent="0.25">
      <c r="A510">
        <v>0</v>
      </c>
      <c r="B510">
        <v>5.1999999999999998E-2</v>
      </c>
      <c r="C510">
        <v>0</v>
      </c>
      <c r="D510">
        <v>0</v>
      </c>
      <c r="E510">
        <v>0.04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3.12</v>
      </c>
      <c r="M510">
        <v>0.52</v>
      </c>
      <c r="N510">
        <v>0.26</v>
      </c>
      <c r="O510">
        <v>0</v>
      </c>
      <c r="P510">
        <v>0.52</v>
      </c>
      <c r="Q510">
        <v>258</v>
      </c>
      <c r="R510">
        <v>0</v>
      </c>
      <c r="S510">
        <v>448</v>
      </c>
      <c r="T510">
        <v>336</v>
      </c>
      <c r="U510">
        <v>0</v>
      </c>
      <c r="V510">
        <v>0</v>
      </c>
    </row>
    <row r="511" spans="1:22" x14ac:dyDescent="0.25">
      <c r="A511">
        <v>0</v>
      </c>
      <c r="B511">
        <v>8.3199999999999996E-2</v>
      </c>
      <c r="C511">
        <v>0</v>
      </c>
      <c r="D511">
        <v>0</v>
      </c>
      <c r="E511">
        <v>0.04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3.12</v>
      </c>
      <c r="M511">
        <v>0.52</v>
      </c>
      <c r="N511">
        <v>0.26</v>
      </c>
      <c r="O511">
        <v>0</v>
      </c>
      <c r="P511">
        <v>0.52</v>
      </c>
      <c r="Q511">
        <v>258</v>
      </c>
      <c r="R511">
        <v>0</v>
      </c>
      <c r="S511">
        <v>448</v>
      </c>
      <c r="T511">
        <v>336</v>
      </c>
      <c r="U511">
        <v>0</v>
      </c>
      <c r="V511">
        <v>0</v>
      </c>
    </row>
    <row r="512" spans="1:22" x14ac:dyDescent="0.25">
      <c r="A512">
        <v>0</v>
      </c>
      <c r="B512">
        <v>0.104</v>
      </c>
      <c r="C512">
        <v>0</v>
      </c>
      <c r="D512">
        <v>0</v>
      </c>
      <c r="E512">
        <v>0.04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3.12</v>
      </c>
      <c r="M512">
        <v>0.52</v>
      </c>
      <c r="N512">
        <v>0.26</v>
      </c>
      <c r="O512">
        <v>0</v>
      </c>
      <c r="P512">
        <v>0.52</v>
      </c>
      <c r="Q512">
        <v>258</v>
      </c>
      <c r="R512">
        <v>0</v>
      </c>
      <c r="S512">
        <v>448</v>
      </c>
      <c r="T512">
        <v>336</v>
      </c>
      <c r="U512">
        <v>0</v>
      </c>
      <c r="V512">
        <v>0</v>
      </c>
    </row>
    <row r="513" spans="1:22" x14ac:dyDescent="0.25">
      <c r="A513">
        <v>0</v>
      </c>
      <c r="B513">
        <v>5.0999999999999997E-2</v>
      </c>
      <c r="C513">
        <v>0</v>
      </c>
      <c r="D513">
        <v>0</v>
      </c>
      <c r="E513">
        <v>0.02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3.06</v>
      </c>
      <c r="M513">
        <v>0.51</v>
      </c>
      <c r="N513">
        <v>0.255</v>
      </c>
      <c r="O513">
        <v>0</v>
      </c>
      <c r="P513">
        <v>0.51</v>
      </c>
      <c r="Q513">
        <v>258</v>
      </c>
      <c r="R513">
        <v>0</v>
      </c>
      <c r="S513">
        <v>448</v>
      </c>
      <c r="T513">
        <v>336</v>
      </c>
      <c r="U513">
        <v>0</v>
      </c>
      <c r="V513">
        <v>0</v>
      </c>
    </row>
    <row r="514" spans="1:22" x14ac:dyDescent="0.25">
      <c r="A514">
        <v>0</v>
      </c>
      <c r="B514">
        <v>8.1600000000000006E-2</v>
      </c>
      <c r="C514">
        <v>0</v>
      </c>
      <c r="D514">
        <v>0</v>
      </c>
      <c r="E514">
        <v>0.02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3.06</v>
      </c>
      <c r="M514">
        <v>0.51</v>
      </c>
      <c r="N514">
        <v>0.255</v>
      </c>
      <c r="O514">
        <v>0</v>
      </c>
      <c r="P514">
        <v>0.51</v>
      </c>
      <c r="Q514">
        <v>258</v>
      </c>
      <c r="R514">
        <v>0</v>
      </c>
      <c r="S514">
        <v>448</v>
      </c>
      <c r="T514">
        <v>336</v>
      </c>
      <c r="U514">
        <v>0</v>
      </c>
      <c r="V514">
        <v>0</v>
      </c>
    </row>
    <row r="515" spans="1:22" x14ac:dyDescent="0.25">
      <c r="A515">
        <v>0</v>
      </c>
      <c r="B515">
        <v>0.10199999999999999</v>
      </c>
      <c r="C515">
        <v>0</v>
      </c>
      <c r="D515">
        <v>0</v>
      </c>
      <c r="E515">
        <v>0.02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3.06</v>
      </c>
      <c r="M515">
        <v>0.51</v>
      </c>
      <c r="N515">
        <v>0.255</v>
      </c>
      <c r="O515">
        <v>0</v>
      </c>
      <c r="P515">
        <v>0.51</v>
      </c>
      <c r="Q515">
        <v>258</v>
      </c>
      <c r="R515">
        <v>0</v>
      </c>
      <c r="S515">
        <v>448</v>
      </c>
      <c r="T515">
        <v>336</v>
      </c>
      <c r="U515">
        <v>0</v>
      </c>
      <c r="V515">
        <v>0</v>
      </c>
    </row>
    <row r="516" spans="1:22" x14ac:dyDescent="0.25">
      <c r="A516">
        <v>0</v>
      </c>
      <c r="B516">
        <v>0</v>
      </c>
      <c r="C516">
        <v>0</v>
      </c>
      <c r="D516">
        <v>0</v>
      </c>
      <c r="E516">
        <v>0.5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7.5</v>
      </c>
      <c r="M516">
        <v>0.75</v>
      </c>
      <c r="N516">
        <v>0.375</v>
      </c>
      <c r="O516">
        <v>0</v>
      </c>
      <c r="P516">
        <v>0.75</v>
      </c>
      <c r="Q516">
        <v>318</v>
      </c>
      <c r="R516">
        <v>0</v>
      </c>
      <c r="S516">
        <v>448</v>
      </c>
      <c r="T516">
        <v>336</v>
      </c>
      <c r="U516">
        <v>0</v>
      </c>
      <c r="V516">
        <v>0</v>
      </c>
    </row>
    <row r="517" spans="1:22" x14ac:dyDescent="0.25">
      <c r="A517">
        <v>0.06</v>
      </c>
      <c r="B517">
        <v>0</v>
      </c>
      <c r="C517">
        <v>0</v>
      </c>
      <c r="D517">
        <v>0</v>
      </c>
      <c r="E517">
        <v>0.5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7.5</v>
      </c>
      <c r="M517">
        <v>0.75</v>
      </c>
      <c r="N517">
        <v>0.375</v>
      </c>
      <c r="O517">
        <v>0</v>
      </c>
      <c r="P517">
        <v>0.75</v>
      </c>
      <c r="Q517">
        <v>318</v>
      </c>
      <c r="R517">
        <v>0</v>
      </c>
      <c r="S517">
        <v>448</v>
      </c>
      <c r="T517">
        <v>336</v>
      </c>
      <c r="U517">
        <v>0</v>
      </c>
      <c r="V517">
        <v>0</v>
      </c>
    </row>
    <row r="518" spans="1:22" x14ac:dyDescent="0.25">
      <c r="A518">
        <v>0</v>
      </c>
      <c r="B518">
        <v>0.03</v>
      </c>
      <c r="C518">
        <v>0</v>
      </c>
      <c r="D518">
        <v>0</v>
      </c>
      <c r="E518">
        <v>0.5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7.5</v>
      </c>
      <c r="M518">
        <v>0.75</v>
      </c>
      <c r="N518">
        <v>0.375</v>
      </c>
      <c r="O518">
        <v>0</v>
      </c>
      <c r="P518">
        <v>0.75</v>
      </c>
      <c r="Q518">
        <v>318</v>
      </c>
      <c r="R518">
        <v>0</v>
      </c>
      <c r="S518">
        <v>448</v>
      </c>
      <c r="T518">
        <v>336</v>
      </c>
      <c r="U518">
        <v>0</v>
      </c>
      <c r="V518">
        <v>0</v>
      </c>
    </row>
    <row r="519" spans="1:22" x14ac:dyDescent="0.25">
      <c r="A519">
        <v>0</v>
      </c>
      <c r="B519">
        <v>0</v>
      </c>
      <c r="C519">
        <v>0</v>
      </c>
      <c r="D519">
        <v>0</v>
      </c>
      <c r="E519">
        <v>0.5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22.5</v>
      </c>
      <c r="M519">
        <v>0.75</v>
      </c>
      <c r="N519">
        <v>0.375</v>
      </c>
      <c r="O519">
        <v>0</v>
      </c>
      <c r="P519">
        <v>0.75</v>
      </c>
      <c r="Q519">
        <v>318</v>
      </c>
      <c r="R519">
        <v>0</v>
      </c>
      <c r="S519">
        <v>448</v>
      </c>
      <c r="T519">
        <v>336</v>
      </c>
      <c r="U519">
        <v>0</v>
      </c>
      <c r="V519">
        <v>0</v>
      </c>
    </row>
    <row r="520" spans="1:22" x14ac:dyDescent="0.25">
      <c r="A520">
        <v>0.06</v>
      </c>
      <c r="B520">
        <v>0</v>
      </c>
      <c r="C520">
        <v>0</v>
      </c>
      <c r="D520">
        <v>0</v>
      </c>
      <c r="E520">
        <v>0.5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22.5</v>
      </c>
      <c r="M520">
        <v>0.75</v>
      </c>
      <c r="N520">
        <v>0.375</v>
      </c>
      <c r="O520">
        <v>0</v>
      </c>
      <c r="P520">
        <v>0.75</v>
      </c>
      <c r="Q520">
        <v>318</v>
      </c>
      <c r="R520">
        <v>0</v>
      </c>
      <c r="S520">
        <v>448</v>
      </c>
      <c r="T520">
        <v>336</v>
      </c>
      <c r="U520">
        <v>0</v>
      </c>
      <c r="V520">
        <v>0</v>
      </c>
    </row>
    <row r="521" spans="1:22" x14ac:dyDescent="0.25">
      <c r="A521">
        <v>0</v>
      </c>
      <c r="B521">
        <v>0.03</v>
      </c>
      <c r="C521">
        <v>0</v>
      </c>
      <c r="D521">
        <v>0</v>
      </c>
      <c r="E521">
        <v>0.5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22.5</v>
      </c>
      <c r="M521">
        <v>0.75</v>
      </c>
      <c r="N521">
        <v>0.375</v>
      </c>
      <c r="O521">
        <v>0</v>
      </c>
      <c r="P521">
        <v>0.75</v>
      </c>
      <c r="Q521">
        <v>318</v>
      </c>
      <c r="R521">
        <v>0</v>
      </c>
      <c r="S521">
        <v>448</v>
      </c>
      <c r="T521">
        <v>336</v>
      </c>
      <c r="U521">
        <v>0</v>
      </c>
      <c r="V521">
        <v>0</v>
      </c>
    </row>
    <row r="522" spans="1:22" x14ac:dyDescent="0.25">
      <c r="A522">
        <v>0</v>
      </c>
      <c r="B522">
        <v>0</v>
      </c>
      <c r="C522">
        <v>0</v>
      </c>
      <c r="D522">
        <v>0</v>
      </c>
      <c r="E522">
        <v>0.2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6</v>
      </c>
      <c r="M522">
        <v>0.6</v>
      </c>
      <c r="N522">
        <v>0.3</v>
      </c>
      <c r="O522">
        <v>0</v>
      </c>
      <c r="P522">
        <v>0.6</v>
      </c>
      <c r="Q522">
        <v>318</v>
      </c>
      <c r="R522">
        <v>0</v>
      </c>
      <c r="S522">
        <v>448</v>
      </c>
      <c r="T522">
        <v>336</v>
      </c>
      <c r="U522">
        <v>0</v>
      </c>
      <c r="V522">
        <v>0</v>
      </c>
    </row>
    <row r="523" spans="1:22" x14ac:dyDescent="0.25">
      <c r="A523">
        <v>4.8000000000000001E-2</v>
      </c>
      <c r="B523">
        <v>0</v>
      </c>
      <c r="C523">
        <v>0</v>
      </c>
      <c r="D523">
        <v>0</v>
      </c>
      <c r="E523">
        <v>0.2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6</v>
      </c>
      <c r="M523">
        <v>0.6</v>
      </c>
      <c r="N523">
        <v>0.3</v>
      </c>
      <c r="O523">
        <v>0</v>
      </c>
      <c r="P523">
        <v>0.6</v>
      </c>
      <c r="Q523">
        <v>318</v>
      </c>
      <c r="R523">
        <v>0</v>
      </c>
      <c r="S523">
        <v>448</v>
      </c>
      <c r="T523">
        <v>336</v>
      </c>
      <c r="U523">
        <v>0</v>
      </c>
      <c r="V523">
        <v>0</v>
      </c>
    </row>
    <row r="524" spans="1:22" x14ac:dyDescent="0.25">
      <c r="A524">
        <v>0</v>
      </c>
      <c r="B524">
        <v>2.4E-2</v>
      </c>
      <c r="C524">
        <v>0</v>
      </c>
      <c r="D524">
        <v>0</v>
      </c>
      <c r="E524">
        <v>0.2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6</v>
      </c>
      <c r="M524">
        <v>0.6</v>
      </c>
      <c r="N524">
        <v>0.3</v>
      </c>
      <c r="O524">
        <v>0</v>
      </c>
      <c r="P524">
        <v>0.6</v>
      </c>
      <c r="Q524">
        <v>318</v>
      </c>
      <c r="R524">
        <v>0</v>
      </c>
      <c r="S524">
        <v>448</v>
      </c>
      <c r="T524">
        <v>336</v>
      </c>
      <c r="U524">
        <v>0</v>
      </c>
      <c r="V524">
        <v>0</v>
      </c>
    </row>
    <row r="525" spans="1:22" x14ac:dyDescent="0.25">
      <c r="A525">
        <v>0</v>
      </c>
      <c r="B525">
        <v>0</v>
      </c>
      <c r="C525">
        <v>0</v>
      </c>
      <c r="D525">
        <v>0</v>
      </c>
      <c r="E525">
        <v>0.2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18</v>
      </c>
      <c r="M525">
        <v>0.6</v>
      </c>
      <c r="N525">
        <v>0.3</v>
      </c>
      <c r="O525">
        <v>0</v>
      </c>
      <c r="P525">
        <v>0.6</v>
      </c>
      <c r="Q525">
        <v>318</v>
      </c>
      <c r="R525">
        <v>0</v>
      </c>
      <c r="S525">
        <v>448</v>
      </c>
      <c r="T525">
        <v>336</v>
      </c>
      <c r="U525">
        <v>0</v>
      </c>
      <c r="V525">
        <v>0</v>
      </c>
    </row>
    <row r="526" spans="1:22" x14ac:dyDescent="0.25">
      <c r="A526">
        <v>4.8000000000000001E-2</v>
      </c>
      <c r="B526">
        <v>0</v>
      </c>
      <c r="C526">
        <v>0</v>
      </c>
      <c r="D526">
        <v>0</v>
      </c>
      <c r="E526">
        <v>0.2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18</v>
      </c>
      <c r="M526">
        <v>0.6</v>
      </c>
      <c r="N526">
        <v>0.3</v>
      </c>
      <c r="O526">
        <v>0</v>
      </c>
      <c r="P526">
        <v>0.6</v>
      </c>
      <c r="Q526">
        <v>318</v>
      </c>
      <c r="R526">
        <v>0</v>
      </c>
      <c r="S526">
        <v>448</v>
      </c>
      <c r="T526">
        <v>336</v>
      </c>
      <c r="U526">
        <v>0</v>
      </c>
      <c r="V526">
        <v>0</v>
      </c>
    </row>
    <row r="527" spans="1:22" x14ac:dyDescent="0.25">
      <c r="A527">
        <v>0</v>
      </c>
      <c r="B527">
        <v>2.4E-2</v>
      </c>
      <c r="C527">
        <v>0</v>
      </c>
      <c r="D527">
        <v>0</v>
      </c>
      <c r="E527">
        <v>0.2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18</v>
      </c>
      <c r="M527">
        <v>0.6</v>
      </c>
      <c r="N527">
        <v>0.3</v>
      </c>
      <c r="O527">
        <v>0</v>
      </c>
      <c r="P527">
        <v>0.6</v>
      </c>
      <c r="Q527">
        <v>318</v>
      </c>
      <c r="R527">
        <v>0</v>
      </c>
      <c r="S527">
        <v>448</v>
      </c>
      <c r="T527">
        <v>336</v>
      </c>
      <c r="U527">
        <v>0</v>
      </c>
      <c r="V527">
        <v>0</v>
      </c>
    </row>
    <row r="528" spans="1:22" x14ac:dyDescent="0.25">
      <c r="A528">
        <v>0</v>
      </c>
      <c r="B528">
        <v>0</v>
      </c>
      <c r="C528">
        <v>0</v>
      </c>
      <c r="D528">
        <v>0</v>
      </c>
      <c r="E528">
        <v>6.7000000000000004E-2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5.335</v>
      </c>
      <c r="M528">
        <v>0.53349999999999997</v>
      </c>
      <c r="N528">
        <v>0.26674999999999999</v>
      </c>
      <c r="O528">
        <v>0</v>
      </c>
      <c r="P528">
        <v>0.53349999999999997</v>
      </c>
      <c r="Q528">
        <v>318</v>
      </c>
      <c r="R528">
        <v>0</v>
      </c>
      <c r="S528">
        <v>448</v>
      </c>
      <c r="T528">
        <v>336</v>
      </c>
      <c r="U528">
        <v>0</v>
      </c>
      <c r="V528">
        <v>0</v>
      </c>
    </row>
    <row r="529" spans="1:22" x14ac:dyDescent="0.25">
      <c r="A529">
        <v>4.268000000000001E-2</v>
      </c>
      <c r="B529">
        <v>0</v>
      </c>
      <c r="C529">
        <v>0</v>
      </c>
      <c r="D529">
        <v>0</v>
      </c>
      <c r="E529">
        <v>6.7000000000000004E-2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5.335</v>
      </c>
      <c r="M529">
        <v>0.53349999999999997</v>
      </c>
      <c r="N529">
        <v>0.26674999999999999</v>
      </c>
      <c r="O529">
        <v>0</v>
      </c>
      <c r="P529">
        <v>0.53349999999999997</v>
      </c>
      <c r="Q529">
        <v>318</v>
      </c>
      <c r="R529">
        <v>0</v>
      </c>
      <c r="S529">
        <v>448</v>
      </c>
      <c r="T529">
        <v>336</v>
      </c>
      <c r="U529">
        <v>0</v>
      </c>
      <c r="V529">
        <v>0</v>
      </c>
    </row>
    <row r="530" spans="1:22" x14ac:dyDescent="0.25">
      <c r="A530">
        <v>0</v>
      </c>
      <c r="B530">
        <v>2.1340000000000005E-2</v>
      </c>
      <c r="C530">
        <v>0</v>
      </c>
      <c r="D530">
        <v>0</v>
      </c>
      <c r="E530">
        <v>6.7000000000000004E-2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5.335</v>
      </c>
      <c r="M530">
        <v>0.53349999999999997</v>
      </c>
      <c r="N530">
        <v>0.26674999999999999</v>
      </c>
      <c r="O530">
        <v>0</v>
      </c>
      <c r="P530">
        <v>0.53349999999999997</v>
      </c>
      <c r="Q530">
        <v>318</v>
      </c>
      <c r="R530">
        <v>0</v>
      </c>
      <c r="S530">
        <v>448</v>
      </c>
      <c r="T530">
        <v>336</v>
      </c>
      <c r="U530">
        <v>0</v>
      </c>
      <c r="V530">
        <v>0</v>
      </c>
    </row>
    <row r="531" spans="1:22" x14ac:dyDescent="0.25">
      <c r="A531">
        <v>0</v>
      </c>
      <c r="B531">
        <v>0</v>
      </c>
      <c r="C531">
        <v>0</v>
      </c>
      <c r="D531">
        <v>0</v>
      </c>
      <c r="E531">
        <v>6.7000000000000004E-2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16.004999999999999</v>
      </c>
      <c r="M531">
        <v>0.53349999999999997</v>
      </c>
      <c r="N531">
        <v>0.26674999999999999</v>
      </c>
      <c r="O531">
        <v>0</v>
      </c>
      <c r="P531">
        <v>0.53349999999999997</v>
      </c>
      <c r="Q531">
        <v>318</v>
      </c>
      <c r="R531">
        <v>0</v>
      </c>
      <c r="S531">
        <v>448</v>
      </c>
      <c r="T531">
        <v>336</v>
      </c>
      <c r="U531">
        <v>0</v>
      </c>
      <c r="V531">
        <v>0</v>
      </c>
    </row>
    <row r="532" spans="1:22" x14ac:dyDescent="0.25">
      <c r="A532">
        <v>4.268000000000001E-2</v>
      </c>
      <c r="B532">
        <v>0</v>
      </c>
      <c r="C532">
        <v>0</v>
      </c>
      <c r="D532">
        <v>0</v>
      </c>
      <c r="E532">
        <v>6.7000000000000004E-2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16.004999999999999</v>
      </c>
      <c r="M532">
        <v>0.53349999999999997</v>
      </c>
      <c r="N532">
        <v>0.26674999999999999</v>
      </c>
      <c r="O532">
        <v>0</v>
      </c>
      <c r="P532">
        <v>0.53349999999999997</v>
      </c>
      <c r="Q532">
        <v>318</v>
      </c>
      <c r="R532">
        <v>0</v>
      </c>
      <c r="S532">
        <v>448</v>
      </c>
      <c r="T532">
        <v>336</v>
      </c>
      <c r="U532">
        <v>0</v>
      </c>
      <c r="V532">
        <v>0</v>
      </c>
    </row>
    <row r="533" spans="1:22" x14ac:dyDescent="0.25">
      <c r="A533">
        <v>0</v>
      </c>
      <c r="B533">
        <v>2.1340000000000005E-2</v>
      </c>
      <c r="C533">
        <v>0</v>
      </c>
      <c r="D533">
        <v>0</v>
      </c>
      <c r="E533">
        <v>6.7000000000000004E-2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16.004999999999999</v>
      </c>
      <c r="M533">
        <v>0.53349999999999997</v>
      </c>
      <c r="N533">
        <v>0.26674999999999999</v>
      </c>
      <c r="O533">
        <v>0</v>
      </c>
      <c r="P533">
        <v>0.53349999999999997</v>
      </c>
      <c r="Q533">
        <v>318</v>
      </c>
      <c r="R533">
        <v>0</v>
      </c>
      <c r="S533">
        <v>448</v>
      </c>
      <c r="T533">
        <v>336</v>
      </c>
      <c r="U533">
        <v>0</v>
      </c>
      <c r="V533">
        <v>0</v>
      </c>
    </row>
    <row r="534" spans="1:22" x14ac:dyDescent="0.25">
      <c r="A534">
        <v>0</v>
      </c>
      <c r="B534">
        <v>0</v>
      </c>
      <c r="C534">
        <v>0</v>
      </c>
      <c r="D534">
        <v>0</v>
      </c>
      <c r="E534">
        <v>0.04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5.2</v>
      </c>
      <c r="M534">
        <v>0.52</v>
      </c>
      <c r="N534">
        <v>0.26</v>
      </c>
      <c r="O534">
        <v>0</v>
      </c>
      <c r="P534">
        <v>0.52</v>
      </c>
      <c r="Q534">
        <v>318</v>
      </c>
      <c r="R534">
        <v>0</v>
      </c>
      <c r="S534">
        <v>448</v>
      </c>
      <c r="T534">
        <v>336</v>
      </c>
      <c r="U534">
        <v>0</v>
      </c>
      <c r="V534">
        <v>0</v>
      </c>
    </row>
    <row r="535" spans="1:22" x14ac:dyDescent="0.25">
      <c r="A535">
        <v>4.1599999999999998E-2</v>
      </c>
      <c r="B535">
        <v>0</v>
      </c>
      <c r="C535">
        <v>0</v>
      </c>
      <c r="D535">
        <v>0</v>
      </c>
      <c r="E535">
        <v>0.04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5.2</v>
      </c>
      <c r="M535">
        <v>0.52</v>
      </c>
      <c r="N535">
        <v>0.26</v>
      </c>
      <c r="O535">
        <v>0</v>
      </c>
      <c r="P535">
        <v>0.52</v>
      </c>
      <c r="Q535">
        <v>318</v>
      </c>
      <c r="R535">
        <v>0</v>
      </c>
      <c r="S535">
        <v>448</v>
      </c>
      <c r="T535">
        <v>336</v>
      </c>
      <c r="U535">
        <v>0</v>
      </c>
      <c r="V535">
        <v>0</v>
      </c>
    </row>
    <row r="536" spans="1:22" x14ac:dyDescent="0.25">
      <c r="A536">
        <v>0</v>
      </c>
      <c r="B536">
        <v>0</v>
      </c>
      <c r="C536">
        <v>0</v>
      </c>
      <c r="D536">
        <v>0</v>
      </c>
      <c r="E536">
        <v>0.2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6</v>
      </c>
      <c r="M536">
        <v>0.6</v>
      </c>
      <c r="N536">
        <v>0.3</v>
      </c>
      <c r="O536">
        <v>0</v>
      </c>
      <c r="P536">
        <v>0.6</v>
      </c>
      <c r="Q536">
        <v>318</v>
      </c>
      <c r="R536">
        <v>0</v>
      </c>
      <c r="S536">
        <v>448</v>
      </c>
      <c r="T536">
        <v>336</v>
      </c>
      <c r="U536">
        <v>0</v>
      </c>
      <c r="V536">
        <v>0</v>
      </c>
    </row>
    <row r="537" spans="1:22" x14ac:dyDescent="0.25">
      <c r="A537">
        <v>0</v>
      </c>
      <c r="B537">
        <v>0</v>
      </c>
      <c r="C537">
        <v>0</v>
      </c>
      <c r="D537">
        <v>0</v>
      </c>
      <c r="E537">
        <v>0.5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7.5</v>
      </c>
      <c r="M537">
        <v>0</v>
      </c>
      <c r="N537">
        <v>0.375</v>
      </c>
      <c r="O537">
        <v>0</v>
      </c>
      <c r="P537">
        <v>0.75</v>
      </c>
      <c r="Q537">
        <v>318</v>
      </c>
      <c r="R537">
        <v>0</v>
      </c>
      <c r="S537">
        <v>448</v>
      </c>
      <c r="T537">
        <v>336</v>
      </c>
      <c r="U537">
        <v>0</v>
      </c>
      <c r="V537">
        <v>0</v>
      </c>
    </row>
    <row r="538" spans="1:22" x14ac:dyDescent="0.25">
      <c r="A538">
        <v>0</v>
      </c>
      <c r="B538">
        <v>0</v>
      </c>
      <c r="C538">
        <v>0</v>
      </c>
      <c r="D538">
        <v>0</v>
      </c>
      <c r="E538">
        <v>0.5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22.5</v>
      </c>
      <c r="M538">
        <v>0</v>
      </c>
      <c r="N538">
        <v>0.375</v>
      </c>
      <c r="O538">
        <v>0</v>
      </c>
      <c r="P538">
        <v>0.75</v>
      </c>
      <c r="Q538">
        <v>318</v>
      </c>
      <c r="R538">
        <v>0</v>
      </c>
      <c r="S538">
        <v>448</v>
      </c>
      <c r="T538">
        <v>336</v>
      </c>
      <c r="U538">
        <v>0</v>
      </c>
      <c r="V538">
        <v>0</v>
      </c>
    </row>
    <row r="539" spans="1:22" x14ac:dyDescent="0.25">
      <c r="A539">
        <v>0</v>
      </c>
      <c r="B539">
        <v>0</v>
      </c>
      <c r="C539">
        <v>0</v>
      </c>
      <c r="D539">
        <v>0</v>
      </c>
      <c r="E539">
        <v>0.5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45</v>
      </c>
      <c r="M539">
        <v>0</v>
      </c>
      <c r="N539">
        <v>0.375</v>
      </c>
      <c r="O539">
        <v>0</v>
      </c>
      <c r="P539">
        <v>0.75</v>
      </c>
      <c r="Q539">
        <v>318</v>
      </c>
      <c r="R539">
        <v>0</v>
      </c>
      <c r="S539">
        <v>448</v>
      </c>
      <c r="T539">
        <v>336</v>
      </c>
      <c r="U539">
        <v>0</v>
      </c>
      <c r="V539">
        <v>0</v>
      </c>
    </row>
    <row r="540" spans="1:22" x14ac:dyDescent="0.25">
      <c r="A540">
        <v>0.06</v>
      </c>
      <c r="B540">
        <v>0</v>
      </c>
      <c r="C540">
        <v>0</v>
      </c>
      <c r="D540">
        <v>0</v>
      </c>
      <c r="E540">
        <v>0.5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22.5</v>
      </c>
      <c r="M540">
        <v>0</v>
      </c>
      <c r="N540">
        <v>0.375</v>
      </c>
      <c r="O540">
        <v>0</v>
      </c>
      <c r="P540">
        <v>0.75</v>
      </c>
      <c r="Q540">
        <v>318</v>
      </c>
      <c r="R540">
        <v>0</v>
      </c>
      <c r="S540">
        <v>448</v>
      </c>
      <c r="T540">
        <v>336</v>
      </c>
      <c r="U540">
        <v>0</v>
      </c>
      <c r="V540">
        <v>0</v>
      </c>
    </row>
    <row r="541" spans="1:22" x14ac:dyDescent="0.25">
      <c r="A541">
        <v>0.06</v>
      </c>
      <c r="B541">
        <v>0</v>
      </c>
      <c r="C541">
        <v>0</v>
      </c>
      <c r="D541">
        <v>0</v>
      </c>
      <c r="E541">
        <v>0.5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45</v>
      </c>
      <c r="M541">
        <v>0</v>
      </c>
      <c r="N541">
        <v>0.375</v>
      </c>
      <c r="O541">
        <v>0</v>
      </c>
      <c r="P541">
        <v>0.75</v>
      </c>
      <c r="Q541">
        <v>318</v>
      </c>
      <c r="R541">
        <v>0</v>
      </c>
      <c r="S541">
        <v>448</v>
      </c>
      <c r="T541">
        <v>336</v>
      </c>
      <c r="U541">
        <v>0</v>
      </c>
      <c r="V541">
        <v>0</v>
      </c>
    </row>
    <row r="542" spans="1:22" x14ac:dyDescent="0.25">
      <c r="A542">
        <v>0</v>
      </c>
      <c r="B542">
        <v>0</v>
      </c>
      <c r="C542">
        <v>0</v>
      </c>
      <c r="D542">
        <v>0</v>
      </c>
      <c r="E542">
        <v>0.2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6</v>
      </c>
      <c r="M542">
        <v>0</v>
      </c>
      <c r="N542">
        <v>0.3</v>
      </c>
      <c r="O542">
        <v>0</v>
      </c>
      <c r="P542">
        <v>0.6</v>
      </c>
      <c r="Q542">
        <v>318</v>
      </c>
      <c r="R542">
        <v>0</v>
      </c>
      <c r="S542">
        <v>448</v>
      </c>
      <c r="T542">
        <v>336</v>
      </c>
      <c r="U542">
        <v>0</v>
      </c>
      <c r="V542">
        <v>0</v>
      </c>
    </row>
    <row r="543" spans="1:22" x14ac:dyDescent="0.25">
      <c r="A543">
        <v>0</v>
      </c>
      <c r="B543">
        <v>0</v>
      </c>
      <c r="C543">
        <v>0</v>
      </c>
      <c r="D543">
        <v>0</v>
      </c>
      <c r="E543">
        <v>0.2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18</v>
      </c>
      <c r="M543">
        <v>0</v>
      </c>
      <c r="N543">
        <v>0.3</v>
      </c>
      <c r="O543">
        <v>0</v>
      </c>
      <c r="P543">
        <v>0.6</v>
      </c>
      <c r="Q543">
        <v>318</v>
      </c>
      <c r="R543">
        <v>0</v>
      </c>
      <c r="S543">
        <v>448</v>
      </c>
      <c r="T543">
        <v>336</v>
      </c>
      <c r="U543">
        <v>0</v>
      </c>
      <c r="V543">
        <v>0</v>
      </c>
    </row>
    <row r="544" spans="1:22" x14ac:dyDescent="0.25">
      <c r="A544">
        <v>0</v>
      </c>
      <c r="B544">
        <v>0</v>
      </c>
      <c r="C544">
        <v>0</v>
      </c>
      <c r="D544">
        <v>0</v>
      </c>
      <c r="E544">
        <v>0.2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36</v>
      </c>
      <c r="M544">
        <v>0</v>
      </c>
      <c r="N544">
        <v>0.3</v>
      </c>
      <c r="O544">
        <v>0</v>
      </c>
      <c r="P544">
        <v>0.6</v>
      </c>
      <c r="Q544">
        <v>318</v>
      </c>
      <c r="R544">
        <v>0</v>
      </c>
      <c r="S544">
        <v>448</v>
      </c>
      <c r="T544">
        <v>336</v>
      </c>
      <c r="U544">
        <v>0</v>
      </c>
      <c r="V544">
        <v>0</v>
      </c>
    </row>
    <row r="545" spans="1:22" x14ac:dyDescent="0.25">
      <c r="A545">
        <v>0</v>
      </c>
      <c r="B545">
        <v>0</v>
      </c>
      <c r="C545">
        <v>0</v>
      </c>
      <c r="D545">
        <v>0</v>
      </c>
      <c r="E545">
        <v>6.7000000000000004E-2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5.335</v>
      </c>
      <c r="M545">
        <v>0</v>
      </c>
      <c r="N545">
        <v>0.26674999999999999</v>
      </c>
      <c r="O545">
        <v>0</v>
      </c>
      <c r="P545">
        <v>0.53349999999999997</v>
      </c>
      <c r="Q545">
        <v>318</v>
      </c>
      <c r="R545">
        <v>0</v>
      </c>
      <c r="S545">
        <v>448</v>
      </c>
      <c r="T545">
        <v>336</v>
      </c>
      <c r="U545">
        <v>0</v>
      </c>
      <c r="V545">
        <v>0</v>
      </c>
    </row>
    <row r="546" spans="1:22" x14ac:dyDescent="0.25">
      <c r="A546">
        <v>0.03</v>
      </c>
      <c r="B546">
        <v>0</v>
      </c>
      <c r="C546">
        <v>0</v>
      </c>
      <c r="D546">
        <v>0</v>
      </c>
      <c r="E546">
        <v>0.2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6</v>
      </c>
      <c r="M546">
        <v>0</v>
      </c>
      <c r="N546">
        <v>0.3</v>
      </c>
      <c r="O546">
        <v>0</v>
      </c>
      <c r="P546">
        <v>0.6</v>
      </c>
      <c r="Q546">
        <v>258</v>
      </c>
      <c r="R546">
        <v>0</v>
      </c>
      <c r="S546">
        <v>448</v>
      </c>
      <c r="T546">
        <v>360</v>
      </c>
      <c r="U546">
        <v>0</v>
      </c>
      <c r="V546">
        <v>0</v>
      </c>
    </row>
    <row r="547" spans="1:22" x14ac:dyDescent="0.25">
      <c r="A547">
        <v>0</v>
      </c>
      <c r="B547">
        <v>4.8000000000000001E-2</v>
      </c>
      <c r="C547">
        <v>0</v>
      </c>
      <c r="D547">
        <v>0</v>
      </c>
      <c r="E547">
        <v>0.2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6</v>
      </c>
      <c r="M547">
        <v>0</v>
      </c>
      <c r="N547">
        <v>0.3</v>
      </c>
      <c r="O547">
        <v>0</v>
      </c>
      <c r="P547">
        <v>0.6</v>
      </c>
      <c r="Q547">
        <v>258</v>
      </c>
      <c r="R547">
        <v>0</v>
      </c>
      <c r="S547">
        <v>448</v>
      </c>
      <c r="T547">
        <v>720</v>
      </c>
      <c r="U547">
        <v>0</v>
      </c>
      <c r="V547">
        <v>0</v>
      </c>
    </row>
    <row r="548" spans="1:22" x14ac:dyDescent="0.25">
      <c r="A548">
        <v>0.03</v>
      </c>
      <c r="B548">
        <v>0</v>
      </c>
      <c r="C548">
        <v>0</v>
      </c>
      <c r="D548">
        <v>0</v>
      </c>
      <c r="E548">
        <v>0.2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6</v>
      </c>
      <c r="M548">
        <v>0</v>
      </c>
      <c r="N548">
        <v>0.3</v>
      </c>
      <c r="O548">
        <v>0</v>
      </c>
      <c r="P548">
        <v>0.6</v>
      </c>
      <c r="Q548">
        <v>258</v>
      </c>
      <c r="R548">
        <v>0</v>
      </c>
      <c r="S548">
        <v>448</v>
      </c>
      <c r="T548">
        <v>336</v>
      </c>
      <c r="U548">
        <v>60</v>
      </c>
      <c r="V548">
        <v>0</v>
      </c>
    </row>
    <row r="549" spans="1:22" x14ac:dyDescent="0.25">
      <c r="A549">
        <v>0</v>
      </c>
      <c r="B549">
        <v>0</v>
      </c>
      <c r="C549">
        <v>0</v>
      </c>
      <c r="D549">
        <v>0</v>
      </c>
      <c r="E549">
        <v>0.5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22.5</v>
      </c>
      <c r="M549">
        <v>0.75</v>
      </c>
      <c r="N549">
        <v>0.5</v>
      </c>
      <c r="O549">
        <v>0</v>
      </c>
      <c r="P549">
        <v>1</v>
      </c>
      <c r="Q549">
        <v>318</v>
      </c>
      <c r="R549">
        <v>0</v>
      </c>
      <c r="S549">
        <v>448</v>
      </c>
      <c r="T549">
        <v>336</v>
      </c>
      <c r="U549">
        <v>0</v>
      </c>
      <c r="V549">
        <v>0</v>
      </c>
    </row>
    <row r="550" spans="1:22" x14ac:dyDescent="0.25">
      <c r="A550">
        <v>0.03</v>
      </c>
      <c r="B550">
        <v>0</v>
      </c>
      <c r="C550">
        <v>0</v>
      </c>
      <c r="D550">
        <v>0</v>
      </c>
      <c r="E550">
        <v>0.5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22.5</v>
      </c>
      <c r="M550">
        <v>0.75</v>
      </c>
      <c r="N550">
        <v>0.5</v>
      </c>
      <c r="O550">
        <v>0</v>
      </c>
      <c r="P550">
        <v>1</v>
      </c>
      <c r="Q550">
        <v>318</v>
      </c>
      <c r="R550">
        <v>0</v>
      </c>
      <c r="S550">
        <v>448</v>
      </c>
      <c r="T550">
        <v>336</v>
      </c>
      <c r="U550">
        <v>0</v>
      </c>
      <c r="V550">
        <v>0</v>
      </c>
    </row>
    <row r="551" spans="1:22" x14ac:dyDescent="0.25">
      <c r="A551">
        <v>0</v>
      </c>
      <c r="B551">
        <v>0.03</v>
      </c>
      <c r="C551">
        <v>0</v>
      </c>
      <c r="D551">
        <v>0</v>
      </c>
      <c r="E551">
        <v>0.5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22.5</v>
      </c>
      <c r="M551">
        <v>0.75</v>
      </c>
      <c r="N551">
        <v>0.5</v>
      </c>
      <c r="O551">
        <v>0</v>
      </c>
      <c r="P551">
        <v>1</v>
      </c>
      <c r="Q551">
        <v>318</v>
      </c>
      <c r="R551">
        <v>0</v>
      </c>
      <c r="S551">
        <v>448</v>
      </c>
      <c r="T551">
        <v>336</v>
      </c>
      <c r="U551">
        <v>0</v>
      </c>
      <c r="V551">
        <v>0</v>
      </c>
    </row>
    <row r="552" spans="1:22" x14ac:dyDescent="0.25">
      <c r="A552">
        <v>0</v>
      </c>
      <c r="B552">
        <v>0</v>
      </c>
      <c r="C552">
        <v>0</v>
      </c>
      <c r="D552">
        <v>0</v>
      </c>
      <c r="E552">
        <v>0.2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6</v>
      </c>
      <c r="M552">
        <v>0.6</v>
      </c>
      <c r="N552">
        <v>0.5</v>
      </c>
      <c r="O552">
        <v>0</v>
      </c>
      <c r="P552">
        <v>1</v>
      </c>
      <c r="Q552">
        <v>318</v>
      </c>
      <c r="R552">
        <v>0</v>
      </c>
      <c r="S552">
        <v>448</v>
      </c>
      <c r="T552">
        <v>336</v>
      </c>
      <c r="U552">
        <v>0</v>
      </c>
      <c r="V552">
        <v>0</v>
      </c>
    </row>
    <row r="553" spans="1:22" x14ac:dyDescent="0.25">
      <c r="A553">
        <v>2.4E-2</v>
      </c>
      <c r="B553">
        <v>0</v>
      </c>
      <c r="C553">
        <v>0</v>
      </c>
      <c r="D553">
        <v>0</v>
      </c>
      <c r="E553">
        <v>0.2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6</v>
      </c>
      <c r="M553">
        <v>0.6</v>
      </c>
      <c r="N553">
        <v>0.5</v>
      </c>
      <c r="O553">
        <v>0</v>
      </c>
      <c r="P553">
        <v>1</v>
      </c>
      <c r="Q553">
        <v>318</v>
      </c>
      <c r="R553">
        <v>0</v>
      </c>
      <c r="S553">
        <v>448</v>
      </c>
      <c r="T553">
        <v>336</v>
      </c>
      <c r="U553">
        <v>0</v>
      </c>
      <c r="V553">
        <v>0</v>
      </c>
    </row>
    <row r="554" spans="1:22" x14ac:dyDescent="0.25">
      <c r="A554">
        <v>0</v>
      </c>
      <c r="B554">
        <v>2.4E-2</v>
      </c>
      <c r="C554">
        <v>0</v>
      </c>
      <c r="D554">
        <v>0</v>
      </c>
      <c r="E554">
        <v>0.2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6</v>
      </c>
      <c r="M554">
        <v>0.6</v>
      </c>
      <c r="N554">
        <v>0.5</v>
      </c>
      <c r="O554">
        <v>0</v>
      </c>
      <c r="P554">
        <v>1</v>
      </c>
      <c r="Q554">
        <v>318</v>
      </c>
      <c r="R554">
        <v>0</v>
      </c>
      <c r="S554">
        <v>448</v>
      </c>
      <c r="T554">
        <v>336</v>
      </c>
      <c r="U554">
        <v>0</v>
      </c>
      <c r="V554">
        <v>0</v>
      </c>
    </row>
    <row r="555" spans="1:22" x14ac:dyDescent="0.25">
      <c r="A555">
        <v>0</v>
      </c>
      <c r="B555">
        <v>0</v>
      </c>
      <c r="C555">
        <v>0</v>
      </c>
      <c r="D555">
        <v>0</v>
      </c>
      <c r="E555">
        <v>0.2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18</v>
      </c>
      <c r="M555">
        <v>0.6</v>
      </c>
      <c r="N555">
        <v>0.5</v>
      </c>
      <c r="O555">
        <v>0</v>
      </c>
      <c r="P555">
        <v>1</v>
      </c>
      <c r="Q555">
        <v>318</v>
      </c>
      <c r="R555">
        <v>0</v>
      </c>
      <c r="S555">
        <v>448</v>
      </c>
      <c r="T555">
        <v>336</v>
      </c>
      <c r="U555">
        <v>0</v>
      </c>
      <c r="V555">
        <v>0</v>
      </c>
    </row>
    <row r="556" spans="1:22" x14ac:dyDescent="0.25">
      <c r="A556">
        <v>2.4E-2</v>
      </c>
      <c r="B556">
        <v>0</v>
      </c>
      <c r="C556">
        <v>0</v>
      </c>
      <c r="D556">
        <v>0</v>
      </c>
      <c r="E556">
        <v>0.2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18</v>
      </c>
      <c r="M556">
        <v>0.6</v>
      </c>
      <c r="N556">
        <v>0.5</v>
      </c>
      <c r="O556">
        <v>0</v>
      </c>
      <c r="P556">
        <v>1</v>
      </c>
      <c r="Q556">
        <v>318</v>
      </c>
      <c r="R556">
        <v>0</v>
      </c>
      <c r="S556">
        <v>448</v>
      </c>
      <c r="T556">
        <v>336</v>
      </c>
      <c r="U556">
        <v>0</v>
      </c>
      <c r="V556">
        <v>0</v>
      </c>
    </row>
    <row r="557" spans="1:22" x14ac:dyDescent="0.25">
      <c r="A557">
        <v>0</v>
      </c>
      <c r="B557">
        <v>2.4E-2</v>
      </c>
      <c r="C557">
        <v>0</v>
      </c>
      <c r="D557">
        <v>0</v>
      </c>
      <c r="E557">
        <v>0.2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18</v>
      </c>
      <c r="M557">
        <v>0.6</v>
      </c>
      <c r="N557">
        <v>0.5</v>
      </c>
      <c r="O557">
        <v>0</v>
      </c>
      <c r="P557">
        <v>1</v>
      </c>
      <c r="Q557">
        <v>318</v>
      </c>
      <c r="R557">
        <v>0</v>
      </c>
      <c r="S557">
        <v>448</v>
      </c>
      <c r="T557">
        <v>336</v>
      </c>
      <c r="U557">
        <v>0</v>
      </c>
      <c r="V557">
        <v>0</v>
      </c>
    </row>
    <row r="558" spans="1:22" x14ac:dyDescent="0.25">
      <c r="A558">
        <v>0</v>
      </c>
      <c r="B558">
        <v>0</v>
      </c>
      <c r="C558">
        <v>0</v>
      </c>
      <c r="D558">
        <v>0</v>
      </c>
      <c r="E558">
        <v>6.7000000000000004E-2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5.335</v>
      </c>
      <c r="M558">
        <v>0.53400000000000003</v>
      </c>
      <c r="N558">
        <v>0.5</v>
      </c>
      <c r="O558">
        <v>0</v>
      </c>
      <c r="P558">
        <v>1</v>
      </c>
      <c r="Q558">
        <v>318</v>
      </c>
      <c r="R558">
        <v>0</v>
      </c>
      <c r="S558">
        <v>448</v>
      </c>
      <c r="T558">
        <v>336</v>
      </c>
      <c r="U558">
        <v>0</v>
      </c>
      <c r="V558">
        <v>0</v>
      </c>
    </row>
    <row r="559" spans="1:22" x14ac:dyDescent="0.25">
      <c r="A559">
        <v>2.1000000000000001E-2</v>
      </c>
      <c r="B559">
        <v>0</v>
      </c>
      <c r="C559">
        <v>0</v>
      </c>
      <c r="D559">
        <v>0</v>
      </c>
      <c r="E559">
        <v>6.7000000000000004E-2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5.335</v>
      </c>
      <c r="M559">
        <v>0.53400000000000003</v>
      </c>
      <c r="N559">
        <v>0.5</v>
      </c>
      <c r="O559">
        <v>0</v>
      </c>
      <c r="P559">
        <v>1</v>
      </c>
      <c r="Q559">
        <v>318</v>
      </c>
      <c r="R559">
        <v>0</v>
      </c>
      <c r="S559">
        <v>448</v>
      </c>
      <c r="T559">
        <v>336</v>
      </c>
      <c r="U559">
        <v>0</v>
      </c>
      <c r="V559">
        <v>0</v>
      </c>
    </row>
    <row r="560" spans="1:22" x14ac:dyDescent="0.25">
      <c r="A560">
        <v>0</v>
      </c>
      <c r="B560">
        <v>2.1000000000000001E-2</v>
      </c>
      <c r="C560">
        <v>0</v>
      </c>
      <c r="D560">
        <v>0</v>
      </c>
      <c r="E560">
        <v>6.7000000000000004E-2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5.335</v>
      </c>
      <c r="M560">
        <v>0.53400000000000003</v>
      </c>
      <c r="N560">
        <v>0.5</v>
      </c>
      <c r="O560">
        <v>0</v>
      </c>
      <c r="P560">
        <v>1</v>
      </c>
      <c r="Q560">
        <v>318</v>
      </c>
      <c r="R560">
        <v>0</v>
      </c>
      <c r="S560">
        <v>448</v>
      </c>
      <c r="T560">
        <v>336</v>
      </c>
      <c r="U560">
        <v>0</v>
      </c>
      <c r="V560">
        <v>0</v>
      </c>
    </row>
    <row r="561" spans="1:22" x14ac:dyDescent="0.25">
      <c r="A561">
        <v>0</v>
      </c>
      <c r="B561">
        <v>0</v>
      </c>
      <c r="C561">
        <v>0</v>
      </c>
      <c r="D561">
        <v>0</v>
      </c>
      <c r="E561">
        <v>6.7000000000000004E-2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16.004999999999999</v>
      </c>
      <c r="M561">
        <v>0.53400000000000003</v>
      </c>
      <c r="N561">
        <v>0.5</v>
      </c>
      <c r="O561">
        <v>0</v>
      </c>
      <c r="P561">
        <v>1</v>
      </c>
      <c r="Q561">
        <v>318</v>
      </c>
      <c r="R561">
        <v>0</v>
      </c>
      <c r="S561">
        <v>448</v>
      </c>
      <c r="T561">
        <v>336</v>
      </c>
      <c r="U561">
        <v>0</v>
      </c>
      <c r="V561">
        <v>0</v>
      </c>
    </row>
    <row r="562" spans="1:22" x14ac:dyDescent="0.25">
      <c r="A562">
        <v>2.1000000000000001E-2</v>
      </c>
      <c r="B562">
        <v>0</v>
      </c>
      <c r="C562">
        <v>0</v>
      </c>
      <c r="D562">
        <v>0</v>
      </c>
      <c r="E562">
        <v>6.7000000000000004E-2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16.004999999999999</v>
      </c>
      <c r="M562">
        <v>0.53400000000000003</v>
      </c>
      <c r="N562">
        <v>0.5</v>
      </c>
      <c r="O562">
        <v>0</v>
      </c>
      <c r="P562">
        <v>1</v>
      </c>
      <c r="Q562">
        <v>318</v>
      </c>
      <c r="R562">
        <v>0</v>
      </c>
      <c r="S562">
        <v>448</v>
      </c>
      <c r="T562">
        <v>336</v>
      </c>
      <c r="U562">
        <v>0</v>
      </c>
      <c r="V562">
        <v>0</v>
      </c>
    </row>
    <row r="563" spans="1:22" x14ac:dyDescent="0.25">
      <c r="A563">
        <v>0</v>
      </c>
      <c r="B563">
        <v>2.1000000000000001E-2</v>
      </c>
      <c r="C563">
        <v>0</v>
      </c>
      <c r="D563">
        <v>0</v>
      </c>
      <c r="E563">
        <v>6.7000000000000004E-2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16.004999999999999</v>
      </c>
      <c r="M563">
        <v>0.53400000000000003</v>
      </c>
      <c r="N563">
        <v>0.5</v>
      </c>
      <c r="O563">
        <v>0</v>
      </c>
      <c r="P563">
        <v>1</v>
      </c>
      <c r="Q563">
        <v>318</v>
      </c>
      <c r="R563">
        <v>0</v>
      </c>
      <c r="S563">
        <v>448</v>
      </c>
      <c r="T563">
        <v>336</v>
      </c>
      <c r="U563">
        <v>0</v>
      </c>
      <c r="V563">
        <v>0</v>
      </c>
    </row>
    <row r="564" spans="1:22" x14ac:dyDescent="0.25">
      <c r="A564">
        <v>0</v>
      </c>
      <c r="B564">
        <v>0</v>
      </c>
      <c r="C564">
        <v>0</v>
      </c>
      <c r="D564">
        <v>0</v>
      </c>
      <c r="E564">
        <v>0.25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9.375</v>
      </c>
      <c r="M564">
        <v>0.625</v>
      </c>
      <c r="N564">
        <v>0.3125</v>
      </c>
      <c r="O564">
        <v>0</v>
      </c>
      <c r="P564">
        <v>0.625</v>
      </c>
      <c r="Q564">
        <v>351</v>
      </c>
      <c r="R564">
        <v>0</v>
      </c>
      <c r="S564">
        <v>448</v>
      </c>
      <c r="T564">
        <v>144</v>
      </c>
      <c r="U564">
        <v>30</v>
      </c>
      <c r="V564">
        <v>0</v>
      </c>
    </row>
    <row r="565" spans="1:22" x14ac:dyDescent="0.25">
      <c r="A565">
        <v>1.4E-2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4.2</v>
      </c>
      <c r="M565">
        <v>0.5</v>
      </c>
      <c r="N565">
        <v>0.5</v>
      </c>
      <c r="O565">
        <v>0</v>
      </c>
      <c r="P565">
        <v>0.5</v>
      </c>
      <c r="Q565">
        <v>174</v>
      </c>
      <c r="R565">
        <v>0</v>
      </c>
      <c r="S565">
        <v>423</v>
      </c>
      <c r="T565">
        <v>1416</v>
      </c>
      <c r="U565">
        <v>30</v>
      </c>
      <c r="V565">
        <v>0</v>
      </c>
    </row>
    <row r="566" spans="1:22" x14ac:dyDescent="0.25">
      <c r="A566">
        <v>0</v>
      </c>
      <c r="B566">
        <v>0</v>
      </c>
      <c r="C566">
        <v>0</v>
      </c>
      <c r="D566">
        <v>0</v>
      </c>
      <c r="E566">
        <v>0.33300000000000002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13.333000000000002</v>
      </c>
      <c r="M566">
        <v>0</v>
      </c>
      <c r="N566">
        <v>0.33300000000000002</v>
      </c>
      <c r="O566">
        <v>0</v>
      </c>
      <c r="P566">
        <v>0.66600000000000004</v>
      </c>
      <c r="Q566">
        <v>280</v>
      </c>
      <c r="R566">
        <v>0</v>
      </c>
      <c r="S566">
        <v>448</v>
      </c>
      <c r="T566">
        <v>168</v>
      </c>
      <c r="U566">
        <v>60</v>
      </c>
      <c r="V566">
        <v>0</v>
      </c>
    </row>
    <row r="567" spans="1:22" x14ac:dyDescent="0.25">
      <c r="A567">
        <v>0</v>
      </c>
      <c r="B567">
        <v>0</v>
      </c>
      <c r="C567">
        <v>0</v>
      </c>
      <c r="D567">
        <v>0</v>
      </c>
      <c r="E567">
        <v>0.2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5</v>
      </c>
      <c r="M567">
        <v>0</v>
      </c>
      <c r="N567">
        <v>0.3</v>
      </c>
      <c r="O567">
        <v>0</v>
      </c>
      <c r="P567">
        <v>0.6</v>
      </c>
      <c r="Q567">
        <v>258</v>
      </c>
      <c r="R567">
        <v>0</v>
      </c>
      <c r="S567">
        <v>448</v>
      </c>
      <c r="T567">
        <v>240</v>
      </c>
      <c r="U567">
        <v>60</v>
      </c>
      <c r="V567">
        <v>0</v>
      </c>
    </row>
    <row r="568" spans="1:22" x14ac:dyDescent="0.25">
      <c r="A568">
        <v>0</v>
      </c>
      <c r="B568">
        <v>0</v>
      </c>
      <c r="C568">
        <v>0</v>
      </c>
      <c r="D568">
        <v>0</v>
      </c>
      <c r="E568">
        <v>0.5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7.5</v>
      </c>
      <c r="M568">
        <v>0</v>
      </c>
      <c r="N568">
        <v>0.375</v>
      </c>
      <c r="O568">
        <v>0</v>
      </c>
      <c r="P568">
        <v>0.44999999999999996</v>
      </c>
      <c r="Q568">
        <v>258</v>
      </c>
      <c r="R568">
        <v>0</v>
      </c>
      <c r="S568">
        <v>448</v>
      </c>
      <c r="T568">
        <v>336</v>
      </c>
      <c r="U568">
        <v>0</v>
      </c>
      <c r="V568">
        <v>0</v>
      </c>
    </row>
    <row r="569" spans="1:22" x14ac:dyDescent="0.25">
      <c r="A569">
        <v>0</v>
      </c>
      <c r="B569">
        <v>0</v>
      </c>
      <c r="C569">
        <v>0</v>
      </c>
      <c r="D569">
        <v>0</v>
      </c>
      <c r="E569">
        <v>0.5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19.95</v>
      </c>
      <c r="M569">
        <v>0</v>
      </c>
      <c r="N569">
        <v>0.375</v>
      </c>
      <c r="O569">
        <v>0</v>
      </c>
      <c r="P569">
        <v>0.44999999999999996</v>
      </c>
      <c r="Q569">
        <v>258</v>
      </c>
      <c r="R569">
        <v>0</v>
      </c>
      <c r="S569">
        <v>448</v>
      </c>
      <c r="T569">
        <v>336</v>
      </c>
      <c r="U569">
        <v>0</v>
      </c>
      <c r="V569">
        <v>0</v>
      </c>
    </row>
    <row r="570" spans="1:22" x14ac:dyDescent="0.25">
      <c r="A570">
        <v>0</v>
      </c>
      <c r="B570">
        <v>0</v>
      </c>
      <c r="C570">
        <v>0</v>
      </c>
      <c r="D570">
        <v>0</v>
      </c>
      <c r="E570">
        <v>0.5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32.549999999999997</v>
      </c>
      <c r="M570">
        <v>0</v>
      </c>
      <c r="N570">
        <v>0.375</v>
      </c>
      <c r="O570">
        <v>0</v>
      </c>
      <c r="P570">
        <v>0.44999999999999996</v>
      </c>
      <c r="Q570">
        <v>258</v>
      </c>
      <c r="R570">
        <v>0</v>
      </c>
      <c r="S570">
        <v>448</v>
      </c>
      <c r="T570">
        <v>336</v>
      </c>
      <c r="U570">
        <v>0</v>
      </c>
      <c r="V570">
        <v>0</v>
      </c>
    </row>
    <row r="571" spans="1:22" x14ac:dyDescent="0.25">
      <c r="A571">
        <v>0</v>
      </c>
      <c r="B571">
        <v>0</v>
      </c>
      <c r="C571">
        <v>0</v>
      </c>
      <c r="D571">
        <v>0</v>
      </c>
      <c r="E571">
        <v>0.5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45</v>
      </c>
      <c r="M571">
        <v>0</v>
      </c>
      <c r="N571">
        <v>0.375</v>
      </c>
      <c r="O571">
        <v>0</v>
      </c>
      <c r="P571">
        <v>0.44999999999999996</v>
      </c>
      <c r="Q571">
        <v>258</v>
      </c>
      <c r="R571">
        <v>0</v>
      </c>
      <c r="S571">
        <v>448</v>
      </c>
      <c r="T571">
        <v>336</v>
      </c>
      <c r="U571">
        <v>0</v>
      </c>
      <c r="V571">
        <v>0</v>
      </c>
    </row>
    <row r="572" spans="1:22" x14ac:dyDescent="0.25">
      <c r="A572">
        <v>0</v>
      </c>
      <c r="B572">
        <v>0</v>
      </c>
      <c r="C572">
        <v>0</v>
      </c>
      <c r="D572">
        <v>0</v>
      </c>
      <c r="E572">
        <v>0.5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19.95</v>
      </c>
      <c r="M572">
        <v>0</v>
      </c>
      <c r="N572">
        <v>0.375</v>
      </c>
      <c r="O572">
        <v>0</v>
      </c>
      <c r="P572">
        <v>0.44999999999999996</v>
      </c>
      <c r="Q572">
        <v>258</v>
      </c>
      <c r="R572">
        <v>0</v>
      </c>
      <c r="S572">
        <v>448</v>
      </c>
      <c r="T572">
        <v>336</v>
      </c>
      <c r="U572">
        <v>0</v>
      </c>
      <c r="V572">
        <v>0</v>
      </c>
    </row>
    <row r="573" spans="1:22" x14ac:dyDescent="0.25">
      <c r="A573">
        <v>0</v>
      </c>
      <c r="B573">
        <v>0</v>
      </c>
      <c r="C573">
        <v>0</v>
      </c>
      <c r="D573">
        <v>0</v>
      </c>
      <c r="E573">
        <v>0.5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32.549999999999997</v>
      </c>
      <c r="M573">
        <v>0</v>
      </c>
      <c r="N573">
        <v>0.375</v>
      </c>
      <c r="O573">
        <v>0</v>
      </c>
      <c r="P573">
        <v>0.44999999999999996</v>
      </c>
      <c r="Q573">
        <v>258</v>
      </c>
      <c r="R573">
        <v>0</v>
      </c>
      <c r="S573">
        <v>448</v>
      </c>
      <c r="T573">
        <v>336</v>
      </c>
      <c r="U573">
        <v>0</v>
      </c>
      <c r="V573">
        <v>0</v>
      </c>
    </row>
    <row r="574" spans="1:22" x14ac:dyDescent="0.25">
      <c r="A574">
        <v>0</v>
      </c>
      <c r="B574">
        <v>0</v>
      </c>
      <c r="C574">
        <v>0</v>
      </c>
      <c r="D574">
        <v>0</v>
      </c>
      <c r="E574">
        <v>0.5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45</v>
      </c>
      <c r="M574">
        <v>0</v>
      </c>
      <c r="N574">
        <v>0.375</v>
      </c>
      <c r="O574">
        <v>0</v>
      </c>
      <c r="P574">
        <v>0.44999999999999996</v>
      </c>
      <c r="Q574">
        <v>258</v>
      </c>
      <c r="R574">
        <v>0</v>
      </c>
      <c r="S574">
        <v>448</v>
      </c>
      <c r="T574">
        <v>336</v>
      </c>
      <c r="U574">
        <v>0</v>
      </c>
      <c r="V574">
        <v>0</v>
      </c>
    </row>
    <row r="575" spans="1:22" x14ac:dyDescent="0.25">
      <c r="A575">
        <v>0</v>
      </c>
      <c r="B575">
        <v>3.7499999999999999E-3</v>
      </c>
      <c r="C575">
        <v>0</v>
      </c>
      <c r="D575">
        <v>0</v>
      </c>
      <c r="E575">
        <v>0.5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19.95</v>
      </c>
      <c r="M575">
        <v>0</v>
      </c>
      <c r="N575">
        <v>0.375</v>
      </c>
      <c r="O575">
        <v>0</v>
      </c>
      <c r="P575">
        <v>0.44999999999999996</v>
      </c>
      <c r="Q575">
        <v>258</v>
      </c>
      <c r="R575">
        <v>0</v>
      </c>
      <c r="S575">
        <v>448</v>
      </c>
      <c r="T575">
        <v>336</v>
      </c>
      <c r="U575">
        <v>0</v>
      </c>
      <c r="V575">
        <v>0</v>
      </c>
    </row>
    <row r="576" spans="1:22" x14ac:dyDescent="0.25">
      <c r="A576">
        <v>0</v>
      </c>
      <c r="B576">
        <v>3.7499999999999999E-3</v>
      </c>
      <c r="C576">
        <v>0</v>
      </c>
      <c r="D576">
        <v>0</v>
      </c>
      <c r="E576">
        <v>0.5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32.549999999999997</v>
      </c>
      <c r="M576">
        <v>0</v>
      </c>
      <c r="N576">
        <v>0.375</v>
      </c>
      <c r="O576">
        <v>0</v>
      </c>
      <c r="P576">
        <v>0.44999999999999996</v>
      </c>
      <c r="Q576">
        <v>258</v>
      </c>
      <c r="R576">
        <v>0</v>
      </c>
      <c r="S576">
        <v>448</v>
      </c>
      <c r="T576">
        <v>336</v>
      </c>
      <c r="U576">
        <v>0</v>
      </c>
      <c r="V576">
        <v>0</v>
      </c>
    </row>
    <row r="577" spans="1:22" x14ac:dyDescent="0.25">
      <c r="A577">
        <v>0</v>
      </c>
      <c r="B577">
        <v>3.7499999999999999E-3</v>
      </c>
      <c r="C577">
        <v>0</v>
      </c>
      <c r="D577">
        <v>0</v>
      </c>
      <c r="E577">
        <v>0.5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45</v>
      </c>
      <c r="M577">
        <v>0</v>
      </c>
      <c r="N577">
        <v>0.375</v>
      </c>
      <c r="O577">
        <v>0</v>
      </c>
      <c r="P577">
        <v>0.44999999999999996</v>
      </c>
      <c r="Q577">
        <v>258</v>
      </c>
      <c r="R577">
        <v>0</v>
      </c>
      <c r="S577">
        <v>448</v>
      </c>
      <c r="T577">
        <v>336</v>
      </c>
      <c r="U577">
        <v>0</v>
      </c>
      <c r="V577">
        <v>0</v>
      </c>
    </row>
    <row r="578" spans="1:22" x14ac:dyDescent="0.25">
      <c r="A578">
        <v>0</v>
      </c>
      <c r="B578">
        <v>3.7499999999999999E-3</v>
      </c>
      <c r="C578">
        <v>0</v>
      </c>
      <c r="D578">
        <v>0</v>
      </c>
      <c r="E578">
        <v>0.5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19.95</v>
      </c>
      <c r="M578">
        <v>0</v>
      </c>
      <c r="N578">
        <v>0.375</v>
      </c>
      <c r="O578">
        <v>0</v>
      </c>
      <c r="P578">
        <v>0.44999999999999996</v>
      </c>
      <c r="Q578">
        <v>258</v>
      </c>
      <c r="R578">
        <v>0</v>
      </c>
      <c r="S578">
        <v>448</v>
      </c>
      <c r="T578">
        <v>336</v>
      </c>
      <c r="U578">
        <v>0</v>
      </c>
      <c r="V578">
        <v>0</v>
      </c>
    </row>
    <row r="579" spans="1:22" x14ac:dyDescent="0.25">
      <c r="A579">
        <v>0</v>
      </c>
      <c r="B579">
        <v>3.7499999999999999E-3</v>
      </c>
      <c r="C579">
        <v>0</v>
      </c>
      <c r="D579">
        <v>0</v>
      </c>
      <c r="E579">
        <v>0.5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32.549999999999997</v>
      </c>
      <c r="M579">
        <v>0</v>
      </c>
      <c r="N579">
        <v>0.375</v>
      </c>
      <c r="O579">
        <v>0</v>
      </c>
      <c r="P579">
        <v>0.44999999999999996</v>
      </c>
      <c r="Q579">
        <v>258</v>
      </c>
      <c r="R579">
        <v>0</v>
      </c>
      <c r="S579">
        <v>448</v>
      </c>
      <c r="T579">
        <v>336</v>
      </c>
      <c r="U579">
        <v>0</v>
      </c>
      <c r="V579">
        <v>0</v>
      </c>
    </row>
    <row r="580" spans="1:22" x14ac:dyDescent="0.25">
      <c r="A580">
        <v>0</v>
      </c>
      <c r="B580">
        <v>3.7499999999999999E-3</v>
      </c>
      <c r="C580">
        <v>0</v>
      </c>
      <c r="D580">
        <v>0</v>
      </c>
      <c r="E580">
        <v>0.5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45</v>
      </c>
      <c r="M580">
        <v>0</v>
      </c>
      <c r="N580">
        <v>0.375</v>
      </c>
      <c r="O580">
        <v>0</v>
      </c>
      <c r="P580">
        <v>0.44999999999999996</v>
      </c>
      <c r="Q580">
        <v>258</v>
      </c>
      <c r="R580">
        <v>0</v>
      </c>
      <c r="S580">
        <v>448</v>
      </c>
      <c r="T580">
        <v>336</v>
      </c>
      <c r="U580">
        <v>0</v>
      </c>
      <c r="V580">
        <v>0</v>
      </c>
    </row>
    <row r="581" spans="1:22" x14ac:dyDescent="0.25">
      <c r="A581">
        <v>0</v>
      </c>
      <c r="B581">
        <v>1.4999999999999999E-2</v>
      </c>
      <c r="C581">
        <v>0</v>
      </c>
      <c r="D581">
        <v>0</v>
      </c>
      <c r="E581">
        <v>0.5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19.95</v>
      </c>
      <c r="M581">
        <v>0</v>
      </c>
      <c r="N581">
        <v>0.375</v>
      </c>
      <c r="O581">
        <v>0</v>
      </c>
      <c r="P581">
        <v>0.44999999999999996</v>
      </c>
      <c r="Q581">
        <v>258</v>
      </c>
      <c r="R581">
        <v>0</v>
      </c>
      <c r="S581">
        <v>448</v>
      </c>
      <c r="T581">
        <v>336</v>
      </c>
      <c r="U581">
        <v>0</v>
      </c>
      <c r="V581">
        <v>0</v>
      </c>
    </row>
    <row r="582" spans="1:22" x14ac:dyDescent="0.25">
      <c r="A582">
        <v>0</v>
      </c>
      <c r="B582">
        <v>1.4999999999999999E-2</v>
      </c>
      <c r="C582">
        <v>0</v>
      </c>
      <c r="D582">
        <v>0</v>
      </c>
      <c r="E582">
        <v>0.5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32.549999999999997</v>
      </c>
      <c r="M582">
        <v>0</v>
      </c>
      <c r="N582">
        <v>0.375</v>
      </c>
      <c r="O582">
        <v>0</v>
      </c>
      <c r="P582">
        <v>0.44999999999999996</v>
      </c>
      <c r="Q582">
        <v>258</v>
      </c>
      <c r="R582">
        <v>0</v>
      </c>
      <c r="S582">
        <v>448</v>
      </c>
      <c r="T582">
        <v>336</v>
      </c>
      <c r="U582">
        <v>0</v>
      </c>
      <c r="V582">
        <v>0</v>
      </c>
    </row>
    <row r="583" spans="1:22" x14ac:dyDescent="0.25">
      <c r="A583">
        <v>0</v>
      </c>
      <c r="B583">
        <v>1.4999999999999999E-2</v>
      </c>
      <c r="C583">
        <v>0</v>
      </c>
      <c r="D583">
        <v>0</v>
      </c>
      <c r="E583">
        <v>0.5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45</v>
      </c>
      <c r="M583">
        <v>0</v>
      </c>
      <c r="N583">
        <v>0.375</v>
      </c>
      <c r="O583">
        <v>0</v>
      </c>
      <c r="P583">
        <v>0.44999999999999996</v>
      </c>
      <c r="Q583">
        <v>258</v>
      </c>
      <c r="R583">
        <v>0</v>
      </c>
      <c r="S583">
        <v>448</v>
      </c>
      <c r="T583">
        <v>336</v>
      </c>
      <c r="U583">
        <v>0</v>
      </c>
      <c r="V583">
        <v>0</v>
      </c>
    </row>
    <row r="584" spans="1:22" x14ac:dyDescent="0.25">
      <c r="A584">
        <v>0</v>
      </c>
      <c r="B584">
        <v>1.4999999999999999E-2</v>
      </c>
      <c r="C584">
        <v>0</v>
      </c>
      <c r="D584">
        <v>0</v>
      </c>
      <c r="E584">
        <v>0.5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32.549999999999997</v>
      </c>
      <c r="M584">
        <v>0</v>
      </c>
      <c r="N584">
        <v>0.375</v>
      </c>
      <c r="O584">
        <v>0</v>
      </c>
      <c r="P584">
        <v>0.44999999999999996</v>
      </c>
      <c r="Q584">
        <v>258</v>
      </c>
      <c r="R584">
        <v>0</v>
      </c>
      <c r="S584">
        <v>448</v>
      </c>
      <c r="T584">
        <v>336</v>
      </c>
      <c r="U584">
        <v>0</v>
      </c>
      <c r="V584">
        <v>0</v>
      </c>
    </row>
    <row r="585" spans="1:22" x14ac:dyDescent="0.25">
      <c r="A585">
        <v>0</v>
      </c>
      <c r="B585">
        <v>1.4999999999999999E-2</v>
      </c>
      <c r="C585">
        <v>0</v>
      </c>
      <c r="D585">
        <v>0</v>
      </c>
      <c r="E585">
        <v>0.5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45</v>
      </c>
      <c r="M585">
        <v>0</v>
      </c>
      <c r="N585">
        <v>0.375</v>
      </c>
      <c r="O585">
        <v>0</v>
      </c>
      <c r="P585">
        <v>0.44999999999999996</v>
      </c>
      <c r="Q585">
        <v>258</v>
      </c>
      <c r="R585">
        <v>0</v>
      </c>
      <c r="S585">
        <v>448</v>
      </c>
      <c r="T585">
        <v>336</v>
      </c>
      <c r="U585">
        <v>0</v>
      </c>
      <c r="V585">
        <v>0</v>
      </c>
    </row>
    <row r="586" spans="1:22" x14ac:dyDescent="0.25">
      <c r="A586">
        <v>0</v>
      </c>
      <c r="B586">
        <v>3.7499999999999999E-2</v>
      </c>
      <c r="C586">
        <v>0</v>
      </c>
      <c r="D586">
        <v>0</v>
      </c>
      <c r="E586">
        <v>0.5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32.549999999999997</v>
      </c>
      <c r="M586">
        <v>0</v>
      </c>
      <c r="N586">
        <v>0.375</v>
      </c>
      <c r="O586">
        <v>0</v>
      </c>
      <c r="P586">
        <v>0.44999999999999996</v>
      </c>
      <c r="Q586">
        <v>258</v>
      </c>
      <c r="R586">
        <v>0</v>
      </c>
      <c r="S586">
        <v>448</v>
      </c>
      <c r="T586">
        <v>336</v>
      </c>
      <c r="U586">
        <v>0</v>
      </c>
      <c r="V586">
        <v>0</v>
      </c>
    </row>
    <row r="587" spans="1:22" x14ac:dyDescent="0.25">
      <c r="A587">
        <v>0</v>
      </c>
      <c r="B587">
        <v>3.7499999999999999E-2</v>
      </c>
      <c r="C587">
        <v>0</v>
      </c>
      <c r="D587">
        <v>0</v>
      </c>
      <c r="E587">
        <v>0.5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45</v>
      </c>
      <c r="M587">
        <v>0</v>
      </c>
      <c r="N587">
        <v>0.375</v>
      </c>
      <c r="O587">
        <v>0</v>
      </c>
      <c r="P587">
        <v>0.44999999999999996</v>
      </c>
      <c r="Q587">
        <v>258</v>
      </c>
      <c r="R587">
        <v>0</v>
      </c>
      <c r="S587">
        <v>448</v>
      </c>
      <c r="T587">
        <v>336</v>
      </c>
      <c r="U587">
        <v>0</v>
      </c>
      <c r="V587">
        <v>0</v>
      </c>
    </row>
    <row r="588" spans="1:22" x14ac:dyDescent="0.25">
      <c r="A588">
        <v>0</v>
      </c>
      <c r="B588">
        <v>3.7499999999999999E-2</v>
      </c>
      <c r="C588">
        <v>0</v>
      </c>
      <c r="D588">
        <v>0</v>
      </c>
      <c r="E588">
        <v>0.5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45</v>
      </c>
      <c r="M588">
        <v>0</v>
      </c>
      <c r="N588">
        <v>0.375</v>
      </c>
      <c r="O588">
        <v>0</v>
      </c>
      <c r="P588">
        <v>0.44999999999999996</v>
      </c>
      <c r="Q588">
        <v>258</v>
      </c>
      <c r="R588">
        <v>0</v>
      </c>
      <c r="S588">
        <v>448</v>
      </c>
      <c r="T588">
        <v>336</v>
      </c>
      <c r="U588">
        <v>0</v>
      </c>
      <c r="V588">
        <v>0</v>
      </c>
    </row>
    <row r="589" spans="1:22" x14ac:dyDescent="0.25">
      <c r="A589">
        <v>0</v>
      </c>
      <c r="B589">
        <v>0</v>
      </c>
      <c r="C589">
        <v>0</v>
      </c>
      <c r="D589">
        <v>0</v>
      </c>
      <c r="E589">
        <v>0.25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6.25</v>
      </c>
      <c r="M589">
        <v>0</v>
      </c>
      <c r="N589">
        <v>0.3125</v>
      </c>
      <c r="O589">
        <v>0</v>
      </c>
      <c r="P589">
        <v>0.375</v>
      </c>
      <c r="Q589">
        <v>258</v>
      </c>
      <c r="R589">
        <v>0</v>
      </c>
      <c r="S589">
        <v>448</v>
      </c>
      <c r="T589">
        <v>336</v>
      </c>
      <c r="U589">
        <v>0</v>
      </c>
      <c r="V589">
        <v>0</v>
      </c>
    </row>
    <row r="590" spans="1:22" x14ac:dyDescent="0.25">
      <c r="A590">
        <v>0</v>
      </c>
      <c r="B590">
        <v>0</v>
      </c>
      <c r="C590">
        <v>0</v>
      </c>
      <c r="D590">
        <v>0</v>
      </c>
      <c r="E590">
        <v>0.25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16.625</v>
      </c>
      <c r="M590">
        <v>0</v>
      </c>
      <c r="N590">
        <v>0.3125</v>
      </c>
      <c r="O590">
        <v>0</v>
      </c>
      <c r="P590">
        <v>0.375</v>
      </c>
      <c r="Q590">
        <v>258</v>
      </c>
      <c r="R590">
        <v>0</v>
      </c>
      <c r="S590">
        <v>448</v>
      </c>
      <c r="T590">
        <v>336</v>
      </c>
      <c r="U590">
        <v>0</v>
      </c>
      <c r="V590">
        <v>0</v>
      </c>
    </row>
    <row r="591" spans="1:22" x14ac:dyDescent="0.25">
      <c r="A591">
        <v>0</v>
      </c>
      <c r="B591">
        <v>0</v>
      </c>
      <c r="C591">
        <v>0</v>
      </c>
      <c r="D591">
        <v>0</v>
      </c>
      <c r="E591">
        <v>0.25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27.125</v>
      </c>
      <c r="M591">
        <v>0</v>
      </c>
      <c r="N591">
        <v>0.3125</v>
      </c>
      <c r="O591">
        <v>0</v>
      </c>
      <c r="P591">
        <v>0.375</v>
      </c>
      <c r="Q591">
        <v>258</v>
      </c>
      <c r="R591">
        <v>0</v>
      </c>
      <c r="S591">
        <v>448</v>
      </c>
      <c r="T591">
        <v>336</v>
      </c>
      <c r="U591">
        <v>0</v>
      </c>
      <c r="V591">
        <v>0</v>
      </c>
    </row>
    <row r="592" spans="1:22" x14ac:dyDescent="0.25">
      <c r="A592">
        <v>0</v>
      </c>
      <c r="B592">
        <v>0</v>
      </c>
      <c r="C592">
        <v>0</v>
      </c>
      <c r="D592">
        <v>0</v>
      </c>
      <c r="E592">
        <v>0.25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37.5</v>
      </c>
      <c r="M592">
        <v>0</v>
      </c>
      <c r="N592">
        <v>0.3125</v>
      </c>
      <c r="O592">
        <v>0</v>
      </c>
      <c r="P592">
        <v>0.375</v>
      </c>
      <c r="Q592">
        <v>258</v>
      </c>
      <c r="R592">
        <v>0</v>
      </c>
      <c r="S592">
        <v>448</v>
      </c>
      <c r="T592">
        <v>336</v>
      </c>
      <c r="U592">
        <v>0</v>
      </c>
      <c r="V592">
        <v>0</v>
      </c>
    </row>
    <row r="593" spans="1:22" x14ac:dyDescent="0.25">
      <c r="A593">
        <v>0</v>
      </c>
      <c r="B593">
        <v>0</v>
      </c>
      <c r="C593">
        <v>0</v>
      </c>
      <c r="D593">
        <v>0</v>
      </c>
      <c r="E593">
        <v>0.25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6.25</v>
      </c>
      <c r="M593">
        <v>0</v>
      </c>
      <c r="N593">
        <v>0.3125</v>
      </c>
      <c r="O593">
        <v>0</v>
      </c>
      <c r="P593">
        <v>0.375</v>
      </c>
      <c r="Q593">
        <v>258</v>
      </c>
      <c r="R593">
        <v>0</v>
      </c>
      <c r="S593">
        <v>448</v>
      </c>
      <c r="T593">
        <v>336</v>
      </c>
      <c r="U593">
        <v>0</v>
      </c>
      <c r="V593">
        <v>0</v>
      </c>
    </row>
    <row r="594" spans="1:22" x14ac:dyDescent="0.25">
      <c r="A594">
        <v>0</v>
      </c>
      <c r="B594">
        <v>0</v>
      </c>
      <c r="C594">
        <v>0</v>
      </c>
      <c r="D594">
        <v>0</v>
      </c>
      <c r="E594">
        <v>0.25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16.625</v>
      </c>
      <c r="M594">
        <v>0</v>
      </c>
      <c r="N594">
        <v>0.3125</v>
      </c>
      <c r="O594">
        <v>0</v>
      </c>
      <c r="P594">
        <v>0.375</v>
      </c>
      <c r="Q594">
        <v>258</v>
      </c>
      <c r="R594">
        <v>0</v>
      </c>
      <c r="S594">
        <v>448</v>
      </c>
      <c r="T594">
        <v>336</v>
      </c>
      <c r="U594">
        <v>0</v>
      </c>
      <c r="V594">
        <v>0</v>
      </c>
    </row>
    <row r="595" spans="1:22" x14ac:dyDescent="0.25">
      <c r="A595">
        <v>0</v>
      </c>
      <c r="B595">
        <v>3.1250000000000002E-3</v>
      </c>
      <c r="C595">
        <v>0</v>
      </c>
      <c r="D595">
        <v>0</v>
      </c>
      <c r="E595">
        <v>0.25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6.25</v>
      </c>
      <c r="M595">
        <v>0</v>
      </c>
      <c r="N595">
        <v>0.3125</v>
      </c>
      <c r="O595">
        <v>0</v>
      </c>
      <c r="P595">
        <v>0.375</v>
      </c>
      <c r="Q595">
        <v>258</v>
      </c>
      <c r="R595">
        <v>0</v>
      </c>
      <c r="S595">
        <v>448</v>
      </c>
      <c r="T595">
        <v>336</v>
      </c>
      <c r="U595">
        <v>0</v>
      </c>
      <c r="V595">
        <v>0</v>
      </c>
    </row>
    <row r="596" spans="1:22" x14ac:dyDescent="0.25">
      <c r="A596">
        <v>0</v>
      </c>
      <c r="B596">
        <v>3.1250000000000002E-3</v>
      </c>
      <c r="C596">
        <v>0</v>
      </c>
      <c r="D596">
        <v>0</v>
      </c>
      <c r="E596">
        <v>0.25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16.625</v>
      </c>
      <c r="M596">
        <v>0</v>
      </c>
      <c r="N596">
        <v>0.3125</v>
      </c>
      <c r="O596">
        <v>0</v>
      </c>
      <c r="P596">
        <v>0.375</v>
      </c>
      <c r="Q596">
        <v>258</v>
      </c>
      <c r="R596">
        <v>0</v>
      </c>
      <c r="S596">
        <v>448</v>
      </c>
      <c r="T596">
        <v>336</v>
      </c>
      <c r="U596">
        <v>0</v>
      </c>
      <c r="V596">
        <v>0</v>
      </c>
    </row>
    <row r="597" spans="1:22" x14ac:dyDescent="0.25">
      <c r="A597">
        <v>0</v>
      </c>
      <c r="B597">
        <v>3.1250000000000002E-3</v>
      </c>
      <c r="C597">
        <v>0</v>
      </c>
      <c r="D597">
        <v>0</v>
      </c>
      <c r="E597">
        <v>0.25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27.125</v>
      </c>
      <c r="M597">
        <v>0</v>
      </c>
      <c r="N597">
        <v>0.3125</v>
      </c>
      <c r="O597">
        <v>0</v>
      </c>
      <c r="P597">
        <v>0.375</v>
      </c>
      <c r="Q597">
        <v>258</v>
      </c>
      <c r="R597">
        <v>0</v>
      </c>
      <c r="S597">
        <v>448</v>
      </c>
      <c r="T597">
        <v>336</v>
      </c>
      <c r="U597">
        <v>0</v>
      </c>
      <c r="V597">
        <v>0</v>
      </c>
    </row>
    <row r="598" spans="1:22" x14ac:dyDescent="0.25">
      <c r="A598">
        <v>0</v>
      </c>
      <c r="B598">
        <v>3.1250000000000002E-3</v>
      </c>
      <c r="C598">
        <v>0</v>
      </c>
      <c r="D598">
        <v>0</v>
      </c>
      <c r="E598">
        <v>0.25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37.5</v>
      </c>
      <c r="M598">
        <v>0</v>
      </c>
      <c r="N598">
        <v>0.3125</v>
      </c>
      <c r="O598">
        <v>0</v>
      </c>
      <c r="P598">
        <v>0.375</v>
      </c>
      <c r="Q598">
        <v>258</v>
      </c>
      <c r="R598">
        <v>0</v>
      </c>
      <c r="S598">
        <v>448</v>
      </c>
      <c r="T598">
        <v>336</v>
      </c>
      <c r="U598">
        <v>0</v>
      </c>
      <c r="V598">
        <v>0</v>
      </c>
    </row>
    <row r="599" spans="1:22" x14ac:dyDescent="0.25">
      <c r="A599">
        <v>0</v>
      </c>
      <c r="B599">
        <v>3.1250000000000002E-3</v>
      </c>
      <c r="C599">
        <v>0</v>
      </c>
      <c r="D599">
        <v>0</v>
      </c>
      <c r="E599">
        <v>0.25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16.625</v>
      </c>
      <c r="M599">
        <v>0</v>
      </c>
      <c r="N599">
        <v>0.3125</v>
      </c>
      <c r="O599">
        <v>0</v>
      </c>
      <c r="P599">
        <v>0.375</v>
      </c>
      <c r="Q599">
        <v>258</v>
      </c>
      <c r="R599">
        <v>0</v>
      </c>
      <c r="S599">
        <v>448</v>
      </c>
      <c r="T599">
        <v>336</v>
      </c>
      <c r="U599">
        <v>0</v>
      </c>
      <c r="V599">
        <v>0</v>
      </c>
    </row>
    <row r="600" spans="1:22" x14ac:dyDescent="0.25">
      <c r="A600">
        <v>0</v>
      </c>
      <c r="B600">
        <v>1.2500000000000001E-2</v>
      </c>
      <c r="C600">
        <v>0</v>
      </c>
      <c r="D600">
        <v>0</v>
      </c>
      <c r="E600">
        <v>0.25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16.625</v>
      </c>
      <c r="M600">
        <v>0</v>
      </c>
      <c r="N600">
        <v>0.3125</v>
      </c>
      <c r="O600">
        <v>0</v>
      </c>
      <c r="P600">
        <v>0.375</v>
      </c>
      <c r="Q600">
        <v>258</v>
      </c>
      <c r="R600">
        <v>0</v>
      </c>
      <c r="S600">
        <v>448</v>
      </c>
      <c r="T600">
        <v>336</v>
      </c>
      <c r="U600">
        <v>0</v>
      </c>
      <c r="V600">
        <v>0</v>
      </c>
    </row>
    <row r="601" spans="1:22" x14ac:dyDescent="0.25">
      <c r="A601">
        <v>0</v>
      </c>
      <c r="B601">
        <v>1.2500000000000001E-2</v>
      </c>
      <c r="C601">
        <v>0</v>
      </c>
      <c r="D601">
        <v>0</v>
      </c>
      <c r="E601">
        <v>0.25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27.125</v>
      </c>
      <c r="M601">
        <v>0</v>
      </c>
      <c r="N601">
        <v>0.3125</v>
      </c>
      <c r="O601">
        <v>0</v>
      </c>
      <c r="P601">
        <v>0.375</v>
      </c>
      <c r="Q601">
        <v>258</v>
      </c>
      <c r="R601">
        <v>0</v>
      </c>
      <c r="S601">
        <v>448</v>
      </c>
      <c r="T601">
        <v>336</v>
      </c>
      <c r="U601">
        <v>0</v>
      </c>
      <c r="V601">
        <v>0</v>
      </c>
    </row>
    <row r="602" spans="1:22" x14ac:dyDescent="0.25">
      <c r="A602">
        <v>0</v>
      </c>
      <c r="B602">
        <v>1.2500000000000001E-2</v>
      </c>
      <c r="C602">
        <v>0</v>
      </c>
      <c r="D602">
        <v>0</v>
      </c>
      <c r="E602">
        <v>0.25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37.5</v>
      </c>
      <c r="M602">
        <v>0</v>
      </c>
      <c r="N602">
        <v>0.3125</v>
      </c>
      <c r="O602">
        <v>0</v>
      </c>
      <c r="P602">
        <v>0.375</v>
      </c>
      <c r="Q602">
        <v>258</v>
      </c>
      <c r="R602">
        <v>0</v>
      </c>
      <c r="S602">
        <v>448</v>
      </c>
      <c r="T602">
        <v>336</v>
      </c>
      <c r="U602">
        <v>0</v>
      </c>
      <c r="V602">
        <v>0</v>
      </c>
    </row>
    <row r="603" spans="1:22" x14ac:dyDescent="0.25">
      <c r="A603">
        <v>0</v>
      </c>
      <c r="B603">
        <v>1.2500000000000001E-2</v>
      </c>
      <c r="C603">
        <v>0</v>
      </c>
      <c r="D603">
        <v>0</v>
      </c>
      <c r="E603">
        <v>0.25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27.125</v>
      </c>
      <c r="M603">
        <v>0</v>
      </c>
      <c r="N603">
        <v>0.3125</v>
      </c>
      <c r="O603">
        <v>0</v>
      </c>
      <c r="P603">
        <v>0.375</v>
      </c>
      <c r="Q603">
        <v>258</v>
      </c>
      <c r="R603">
        <v>0</v>
      </c>
      <c r="S603">
        <v>448</v>
      </c>
      <c r="T603">
        <v>336</v>
      </c>
      <c r="U603">
        <v>0</v>
      </c>
      <c r="V603">
        <v>0</v>
      </c>
    </row>
    <row r="604" spans="1:22" x14ac:dyDescent="0.25">
      <c r="A604">
        <v>0</v>
      </c>
      <c r="B604">
        <v>3.125E-2</v>
      </c>
      <c r="C604">
        <v>0</v>
      </c>
      <c r="D604">
        <v>0</v>
      </c>
      <c r="E604">
        <v>0.25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27.125</v>
      </c>
      <c r="M604">
        <v>0</v>
      </c>
      <c r="N604">
        <v>0.3125</v>
      </c>
      <c r="O604">
        <v>0</v>
      </c>
      <c r="P604">
        <v>0.375</v>
      </c>
      <c r="Q604">
        <v>258</v>
      </c>
      <c r="R604">
        <v>0</v>
      </c>
      <c r="S604">
        <v>448</v>
      </c>
      <c r="T604">
        <v>336</v>
      </c>
      <c r="U604">
        <v>0</v>
      </c>
      <c r="V604">
        <v>0</v>
      </c>
    </row>
    <row r="605" spans="1:22" x14ac:dyDescent="0.25">
      <c r="A605">
        <v>0</v>
      </c>
      <c r="B605">
        <v>3.125E-2</v>
      </c>
      <c r="C605">
        <v>0</v>
      </c>
      <c r="D605">
        <v>0</v>
      </c>
      <c r="E605">
        <v>0.25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37.5</v>
      </c>
      <c r="M605">
        <v>0</v>
      </c>
      <c r="N605">
        <v>0.3125</v>
      </c>
      <c r="O605">
        <v>0</v>
      </c>
      <c r="P605">
        <v>0.375</v>
      </c>
      <c r="Q605">
        <v>258</v>
      </c>
      <c r="R605">
        <v>0</v>
      </c>
      <c r="S605">
        <v>448</v>
      </c>
      <c r="T605">
        <v>336</v>
      </c>
      <c r="U605">
        <v>0</v>
      </c>
      <c r="V605">
        <v>0</v>
      </c>
    </row>
    <row r="606" spans="1:22" x14ac:dyDescent="0.25">
      <c r="A606">
        <v>0</v>
      </c>
      <c r="B606">
        <v>0</v>
      </c>
      <c r="C606">
        <v>0</v>
      </c>
      <c r="D606">
        <v>0</v>
      </c>
      <c r="E606">
        <v>0.25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6.25</v>
      </c>
      <c r="M606">
        <v>0</v>
      </c>
      <c r="N606">
        <v>0.3125</v>
      </c>
      <c r="O606">
        <v>0</v>
      </c>
      <c r="P606">
        <v>0.375</v>
      </c>
      <c r="Q606">
        <v>258</v>
      </c>
      <c r="R606">
        <v>0</v>
      </c>
      <c r="S606">
        <v>448</v>
      </c>
      <c r="T606">
        <v>336</v>
      </c>
      <c r="U606">
        <v>0</v>
      </c>
      <c r="V606">
        <v>0</v>
      </c>
    </row>
    <row r="607" spans="1:22" x14ac:dyDescent="0.25">
      <c r="A607">
        <v>0</v>
      </c>
      <c r="B607">
        <v>0</v>
      </c>
      <c r="C607">
        <v>0</v>
      </c>
      <c r="D607">
        <v>0</v>
      </c>
      <c r="E607">
        <v>0.25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16.625</v>
      </c>
      <c r="M607">
        <v>0</v>
      </c>
      <c r="N607">
        <v>0.3125</v>
      </c>
      <c r="O607">
        <v>0</v>
      </c>
      <c r="P607">
        <v>0.375</v>
      </c>
      <c r="Q607">
        <v>258</v>
      </c>
      <c r="R607">
        <v>0</v>
      </c>
      <c r="S607">
        <v>448</v>
      </c>
      <c r="T607">
        <v>336</v>
      </c>
      <c r="U607">
        <v>0</v>
      </c>
      <c r="V607">
        <v>0</v>
      </c>
    </row>
    <row r="608" spans="1:22" x14ac:dyDescent="0.25">
      <c r="A608">
        <v>0</v>
      </c>
      <c r="B608">
        <v>0</v>
      </c>
      <c r="C608">
        <v>0</v>
      </c>
      <c r="D608">
        <v>0</v>
      </c>
      <c r="E608">
        <v>0.25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27.125</v>
      </c>
      <c r="M608">
        <v>0</v>
      </c>
      <c r="N608">
        <v>0.3125</v>
      </c>
      <c r="O608">
        <v>0</v>
      </c>
      <c r="P608">
        <v>0.375</v>
      </c>
      <c r="Q608">
        <v>258</v>
      </c>
      <c r="R608">
        <v>0</v>
      </c>
      <c r="S608">
        <v>448</v>
      </c>
      <c r="T608">
        <v>336</v>
      </c>
      <c r="U608">
        <v>0</v>
      </c>
      <c r="V608">
        <v>0</v>
      </c>
    </row>
    <row r="609" spans="1:22" x14ac:dyDescent="0.25">
      <c r="A609">
        <v>0</v>
      </c>
      <c r="B609">
        <v>0</v>
      </c>
      <c r="C609">
        <v>0</v>
      </c>
      <c r="D609">
        <v>0</v>
      </c>
      <c r="E609">
        <v>0.25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37.5</v>
      </c>
      <c r="M609">
        <v>0</v>
      </c>
      <c r="N609">
        <v>0.3125</v>
      </c>
      <c r="O609">
        <v>0</v>
      </c>
      <c r="P609">
        <v>0.375</v>
      </c>
      <c r="Q609">
        <v>258</v>
      </c>
      <c r="R609">
        <v>0</v>
      </c>
      <c r="S609">
        <v>448</v>
      </c>
      <c r="T609">
        <v>336</v>
      </c>
      <c r="U609">
        <v>0</v>
      </c>
      <c r="V609">
        <v>0</v>
      </c>
    </row>
    <row r="610" spans="1:22" x14ac:dyDescent="0.25">
      <c r="A610">
        <v>0</v>
      </c>
      <c r="B610">
        <v>0</v>
      </c>
      <c r="C610">
        <v>0</v>
      </c>
      <c r="D610">
        <v>0</v>
      </c>
      <c r="E610">
        <v>0.25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6.25</v>
      </c>
      <c r="M610">
        <v>0</v>
      </c>
      <c r="N610">
        <v>0.3125</v>
      </c>
      <c r="O610">
        <v>0</v>
      </c>
      <c r="P610">
        <v>0.375</v>
      </c>
      <c r="Q610">
        <v>258</v>
      </c>
      <c r="R610">
        <v>0</v>
      </c>
      <c r="S610">
        <v>448</v>
      </c>
      <c r="T610">
        <v>336</v>
      </c>
      <c r="U610">
        <v>0</v>
      </c>
      <c r="V610">
        <v>0</v>
      </c>
    </row>
    <row r="611" spans="1:22" x14ac:dyDescent="0.25">
      <c r="A611">
        <v>0</v>
      </c>
      <c r="B611">
        <v>0</v>
      </c>
      <c r="C611">
        <v>0</v>
      </c>
      <c r="D611">
        <v>0</v>
      </c>
      <c r="E611">
        <v>0.25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16.625</v>
      </c>
      <c r="M611">
        <v>0</v>
      </c>
      <c r="N611">
        <v>0.3125</v>
      </c>
      <c r="O611">
        <v>0</v>
      </c>
      <c r="P611">
        <v>0.375</v>
      </c>
      <c r="Q611">
        <v>258</v>
      </c>
      <c r="R611">
        <v>0</v>
      </c>
      <c r="S611">
        <v>448</v>
      </c>
      <c r="T611">
        <v>336</v>
      </c>
      <c r="U611">
        <v>0</v>
      </c>
      <c r="V611">
        <v>0</v>
      </c>
    </row>
    <row r="612" spans="1:22" x14ac:dyDescent="0.25">
      <c r="A612">
        <v>3.1250000000000002E-3</v>
      </c>
      <c r="B612">
        <v>0</v>
      </c>
      <c r="C612">
        <v>0</v>
      </c>
      <c r="D612">
        <v>0</v>
      </c>
      <c r="E612">
        <v>0.25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16.625</v>
      </c>
      <c r="M612">
        <v>0</v>
      </c>
      <c r="N612">
        <v>0.3125</v>
      </c>
      <c r="O612">
        <v>0</v>
      </c>
      <c r="P612">
        <v>0.375</v>
      </c>
      <c r="Q612">
        <v>258</v>
      </c>
      <c r="R612">
        <v>0</v>
      </c>
      <c r="S612">
        <v>448</v>
      </c>
      <c r="T612">
        <v>336</v>
      </c>
      <c r="U612">
        <v>0</v>
      </c>
      <c r="V612">
        <v>0</v>
      </c>
    </row>
    <row r="613" spans="1:22" x14ac:dyDescent="0.25">
      <c r="A613">
        <v>3.1250000000000002E-3</v>
      </c>
      <c r="B613">
        <v>0</v>
      </c>
      <c r="C613">
        <v>0</v>
      </c>
      <c r="D613">
        <v>0</v>
      </c>
      <c r="E613">
        <v>0.25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27.125</v>
      </c>
      <c r="M613">
        <v>0</v>
      </c>
      <c r="N613">
        <v>0.3125</v>
      </c>
      <c r="O613">
        <v>0</v>
      </c>
      <c r="P613">
        <v>0.375</v>
      </c>
      <c r="Q613">
        <v>258</v>
      </c>
      <c r="R613">
        <v>0</v>
      </c>
      <c r="S613">
        <v>448</v>
      </c>
      <c r="T613">
        <v>336</v>
      </c>
      <c r="U613">
        <v>0</v>
      </c>
      <c r="V613">
        <v>0</v>
      </c>
    </row>
    <row r="614" spans="1:22" x14ac:dyDescent="0.25">
      <c r="A614">
        <v>3.1250000000000002E-3</v>
      </c>
      <c r="B614">
        <v>0</v>
      </c>
      <c r="C614">
        <v>0</v>
      </c>
      <c r="D614">
        <v>0</v>
      </c>
      <c r="E614">
        <v>0.25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37.5</v>
      </c>
      <c r="M614">
        <v>0</v>
      </c>
      <c r="N614">
        <v>0.3125</v>
      </c>
      <c r="O614">
        <v>0</v>
      </c>
      <c r="P614">
        <v>0.375</v>
      </c>
      <c r="Q614">
        <v>258</v>
      </c>
      <c r="R614">
        <v>0</v>
      </c>
      <c r="S614">
        <v>448</v>
      </c>
      <c r="T614">
        <v>336</v>
      </c>
      <c r="U614">
        <v>0</v>
      </c>
      <c r="V614">
        <v>0</v>
      </c>
    </row>
    <row r="615" spans="1:22" x14ac:dyDescent="0.25">
      <c r="A615">
        <v>3.1250000000000002E-3</v>
      </c>
      <c r="B615">
        <v>0</v>
      </c>
      <c r="C615">
        <v>0</v>
      </c>
      <c r="D615">
        <v>0</v>
      </c>
      <c r="E615">
        <v>0.25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16.625</v>
      </c>
      <c r="M615">
        <v>0</v>
      </c>
      <c r="N615">
        <v>0.3125</v>
      </c>
      <c r="O615">
        <v>0</v>
      </c>
      <c r="P615">
        <v>0.375</v>
      </c>
      <c r="Q615">
        <v>258</v>
      </c>
      <c r="R615">
        <v>0</v>
      </c>
      <c r="S615">
        <v>448</v>
      </c>
      <c r="T615">
        <v>336</v>
      </c>
      <c r="U615">
        <v>0</v>
      </c>
      <c r="V615">
        <v>0</v>
      </c>
    </row>
    <row r="616" spans="1:22" x14ac:dyDescent="0.25">
      <c r="A616">
        <v>3.1250000000000002E-3</v>
      </c>
      <c r="B616">
        <v>0</v>
      </c>
      <c r="C616">
        <v>0</v>
      </c>
      <c r="D616">
        <v>0</v>
      </c>
      <c r="E616">
        <v>0.25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27.125</v>
      </c>
      <c r="M616">
        <v>0</v>
      </c>
      <c r="N616">
        <v>0.3125</v>
      </c>
      <c r="O616">
        <v>0</v>
      </c>
      <c r="P616">
        <v>0.375</v>
      </c>
      <c r="Q616">
        <v>258</v>
      </c>
      <c r="R616">
        <v>0</v>
      </c>
      <c r="S616">
        <v>448</v>
      </c>
      <c r="T616">
        <v>336</v>
      </c>
      <c r="U616">
        <v>0</v>
      </c>
      <c r="V616">
        <v>0</v>
      </c>
    </row>
    <row r="617" spans="1:22" x14ac:dyDescent="0.25">
      <c r="A617">
        <v>1.2500000000000001E-2</v>
      </c>
      <c r="B617">
        <v>0</v>
      </c>
      <c r="C617">
        <v>0</v>
      </c>
      <c r="D617">
        <v>0</v>
      </c>
      <c r="E617">
        <v>0.25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16.625</v>
      </c>
      <c r="M617">
        <v>0</v>
      </c>
      <c r="N617">
        <v>0.3125</v>
      </c>
      <c r="O617">
        <v>0</v>
      </c>
      <c r="P617">
        <v>0.375</v>
      </c>
      <c r="Q617">
        <v>258</v>
      </c>
      <c r="R617">
        <v>0</v>
      </c>
      <c r="S617">
        <v>448</v>
      </c>
      <c r="T617">
        <v>336</v>
      </c>
      <c r="U617">
        <v>0</v>
      </c>
      <c r="V617">
        <v>0</v>
      </c>
    </row>
    <row r="618" spans="1:22" x14ac:dyDescent="0.25">
      <c r="A618">
        <v>1.2500000000000001E-2</v>
      </c>
      <c r="B618">
        <v>0</v>
      </c>
      <c r="C618">
        <v>0</v>
      </c>
      <c r="D618">
        <v>0</v>
      </c>
      <c r="E618">
        <v>0.25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27.125</v>
      </c>
      <c r="M618">
        <v>0</v>
      </c>
      <c r="N618">
        <v>0.3125</v>
      </c>
      <c r="O618">
        <v>0</v>
      </c>
      <c r="P618">
        <v>0.375</v>
      </c>
      <c r="Q618">
        <v>258</v>
      </c>
      <c r="R618">
        <v>0</v>
      </c>
      <c r="S618">
        <v>448</v>
      </c>
      <c r="T618">
        <v>336</v>
      </c>
      <c r="U618">
        <v>0</v>
      </c>
      <c r="V618">
        <v>0</v>
      </c>
    </row>
    <row r="619" spans="1:22" x14ac:dyDescent="0.25">
      <c r="A619">
        <v>1.2500000000000001E-2</v>
      </c>
      <c r="B619">
        <v>0</v>
      </c>
      <c r="C619">
        <v>0</v>
      </c>
      <c r="D619">
        <v>0</v>
      </c>
      <c r="E619">
        <v>0.25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37.5</v>
      </c>
      <c r="M619">
        <v>0</v>
      </c>
      <c r="N619">
        <v>0.3125</v>
      </c>
      <c r="O619">
        <v>0</v>
      </c>
      <c r="P619">
        <v>0.375</v>
      </c>
      <c r="Q619">
        <v>258</v>
      </c>
      <c r="R619">
        <v>0</v>
      </c>
      <c r="S619">
        <v>448</v>
      </c>
      <c r="T619">
        <v>336</v>
      </c>
      <c r="U619">
        <v>0</v>
      </c>
      <c r="V619">
        <v>0</v>
      </c>
    </row>
    <row r="620" spans="1:22" x14ac:dyDescent="0.25">
      <c r="A620">
        <v>1.2500000000000001E-2</v>
      </c>
      <c r="B620">
        <v>0</v>
      </c>
      <c r="C620">
        <v>0</v>
      </c>
      <c r="D620">
        <v>0</v>
      </c>
      <c r="E620">
        <v>0.25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16.625</v>
      </c>
      <c r="M620">
        <v>0</v>
      </c>
      <c r="N620">
        <v>0.3125</v>
      </c>
      <c r="O620">
        <v>0</v>
      </c>
      <c r="P620">
        <v>0.375</v>
      </c>
      <c r="Q620">
        <v>258</v>
      </c>
      <c r="R620">
        <v>0</v>
      </c>
      <c r="S620">
        <v>448</v>
      </c>
      <c r="T620">
        <v>336</v>
      </c>
      <c r="U620">
        <v>0</v>
      </c>
      <c r="V620">
        <v>0</v>
      </c>
    </row>
    <row r="621" spans="1:22" x14ac:dyDescent="0.25">
      <c r="A621">
        <v>1.2500000000000001E-2</v>
      </c>
      <c r="B621">
        <v>0</v>
      </c>
      <c r="C621">
        <v>0</v>
      </c>
      <c r="D621">
        <v>0</v>
      </c>
      <c r="E621">
        <v>0.25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27.125</v>
      </c>
      <c r="M621">
        <v>0</v>
      </c>
      <c r="N621">
        <v>0.3125</v>
      </c>
      <c r="O621">
        <v>0</v>
      </c>
      <c r="P621">
        <v>0.375</v>
      </c>
      <c r="Q621">
        <v>258</v>
      </c>
      <c r="R621">
        <v>0</v>
      </c>
      <c r="S621">
        <v>448</v>
      </c>
      <c r="T621">
        <v>336</v>
      </c>
      <c r="U621">
        <v>0</v>
      </c>
      <c r="V621">
        <v>0</v>
      </c>
    </row>
    <row r="622" spans="1:22" x14ac:dyDescent="0.25">
      <c r="A622">
        <v>1.2500000000000001E-2</v>
      </c>
      <c r="B622">
        <v>0</v>
      </c>
      <c r="C622">
        <v>0</v>
      </c>
      <c r="D622">
        <v>0</v>
      </c>
      <c r="E622">
        <v>0.25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16.625</v>
      </c>
      <c r="M622">
        <v>0</v>
      </c>
      <c r="N622">
        <v>0.3125</v>
      </c>
      <c r="O622">
        <v>0</v>
      </c>
      <c r="P622">
        <v>0.375</v>
      </c>
      <c r="Q622">
        <v>258</v>
      </c>
      <c r="R622">
        <v>0</v>
      </c>
      <c r="S622">
        <v>448</v>
      </c>
      <c r="T622">
        <v>336</v>
      </c>
      <c r="U622">
        <v>0</v>
      </c>
      <c r="V622">
        <v>0</v>
      </c>
    </row>
    <row r="623" spans="1:22" x14ac:dyDescent="0.25">
      <c r="A623">
        <v>3.125E-2</v>
      </c>
      <c r="B623">
        <v>0</v>
      </c>
      <c r="C623">
        <v>0</v>
      </c>
      <c r="D623">
        <v>0</v>
      </c>
      <c r="E623">
        <v>0.25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16.625</v>
      </c>
      <c r="M623">
        <v>0</v>
      </c>
      <c r="N623">
        <v>0.3125</v>
      </c>
      <c r="O623">
        <v>0</v>
      </c>
      <c r="P623">
        <v>0.375</v>
      </c>
      <c r="Q623">
        <v>258</v>
      </c>
      <c r="R623">
        <v>0</v>
      </c>
      <c r="S623">
        <v>448</v>
      </c>
      <c r="T623">
        <v>336</v>
      </c>
      <c r="U623">
        <v>0</v>
      </c>
      <c r="V623">
        <v>0</v>
      </c>
    </row>
    <row r="624" spans="1:22" x14ac:dyDescent="0.25">
      <c r="A624">
        <v>3.125E-2</v>
      </c>
      <c r="B624">
        <v>0</v>
      </c>
      <c r="C624">
        <v>0</v>
      </c>
      <c r="D624">
        <v>0</v>
      </c>
      <c r="E624">
        <v>0.25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27.125</v>
      </c>
      <c r="M624">
        <v>0</v>
      </c>
      <c r="N624">
        <v>0.3125</v>
      </c>
      <c r="O624">
        <v>0</v>
      </c>
      <c r="P624">
        <v>0.375</v>
      </c>
      <c r="Q624">
        <v>258</v>
      </c>
      <c r="R624">
        <v>0</v>
      </c>
      <c r="S624">
        <v>448</v>
      </c>
      <c r="T624">
        <v>336</v>
      </c>
      <c r="U624">
        <v>0</v>
      </c>
      <c r="V624">
        <v>0</v>
      </c>
    </row>
    <row r="625" spans="1:22" x14ac:dyDescent="0.25">
      <c r="A625">
        <v>3.125E-2</v>
      </c>
      <c r="B625">
        <v>0</v>
      </c>
      <c r="C625">
        <v>0</v>
      </c>
      <c r="D625">
        <v>0</v>
      </c>
      <c r="E625">
        <v>0.25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37.5</v>
      </c>
      <c r="M625">
        <v>0</v>
      </c>
      <c r="N625">
        <v>0.3125</v>
      </c>
      <c r="O625">
        <v>0</v>
      </c>
      <c r="P625">
        <v>0.375</v>
      </c>
      <c r="Q625">
        <v>258</v>
      </c>
      <c r="R625">
        <v>0</v>
      </c>
      <c r="S625">
        <v>448</v>
      </c>
      <c r="T625">
        <v>336</v>
      </c>
      <c r="U625">
        <v>0</v>
      </c>
      <c r="V625">
        <v>0</v>
      </c>
    </row>
    <row r="626" spans="1:22" x14ac:dyDescent="0.25">
      <c r="A626">
        <v>3.125E-2</v>
      </c>
      <c r="B626">
        <v>0</v>
      </c>
      <c r="C626">
        <v>0</v>
      </c>
      <c r="D626">
        <v>0</v>
      </c>
      <c r="E626">
        <v>0.25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16.625</v>
      </c>
      <c r="M626">
        <v>0</v>
      </c>
      <c r="N626">
        <v>0.3125</v>
      </c>
      <c r="O626">
        <v>0</v>
      </c>
      <c r="P626">
        <v>0.375</v>
      </c>
      <c r="Q626">
        <v>258</v>
      </c>
      <c r="R626">
        <v>0</v>
      </c>
      <c r="S626">
        <v>448</v>
      </c>
      <c r="T626">
        <v>336</v>
      </c>
      <c r="U626">
        <v>0</v>
      </c>
      <c r="V626">
        <v>0</v>
      </c>
    </row>
    <row r="627" spans="1:22" x14ac:dyDescent="0.25">
      <c r="A627">
        <v>3.125E-2</v>
      </c>
      <c r="B627">
        <v>0</v>
      </c>
      <c r="C627">
        <v>0</v>
      </c>
      <c r="D627">
        <v>0</v>
      </c>
      <c r="E627">
        <v>0.25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16.625</v>
      </c>
      <c r="M627">
        <v>0</v>
      </c>
      <c r="N627">
        <v>0.3125</v>
      </c>
      <c r="O627">
        <v>0</v>
      </c>
      <c r="P627">
        <v>0.375</v>
      </c>
      <c r="Q627">
        <v>258</v>
      </c>
      <c r="R627">
        <v>0</v>
      </c>
      <c r="S627">
        <v>448</v>
      </c>
      <c r="T627">
        <v>336</v>
      </c>
      <c r="U627">
        <v>0</v>
      </c>
      <c r="V627">
        <v>0</v>
      </c>
    </row>
    <row r="628" spans="1:22" x14ac:dyDescent="0.25">
      <c r="A628">
        <v>1.4999999999999999E-2</v>
      </c>
      <c r="B628">
        <v>0</v>
      </c>
      <c r="C628">
        <v>0</v>
      </c>
      <c r="D628">
        <v>0</v>
      </c>
      <c r="E628">
        <v>0.5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22.727</v>
      </c>
      <c r="M628">
        <v>0</v>
      </c>
      <c r="N628">
        <v>0.379</v>
      </c>
      <c r="O628">
        <v>0</v>
      </c>
      <c r="P628">
        <v>0.75800000000000001</v>
      </c>
      <c r="Q628">
        <v>280</v>
      </c>
      <c r="R628">
        <v>0</v>
      </c>
      <c r="S628">
        <v>448</v>
      </c>
      <c r="T628">
        <v>288</v>
      </c>
      <c r="U628">
        <v>0</v>
      </c>
      <c r="V628">
        <v>0</v>
      </c>
    </row>
    <row r="629" spans="1:22" x14ac:dyDescent="0.25">
      <c r="A629">
        <v>0</v>
      </c>
      <c r="B629">
        <v>0</v>
      </c>
      <c r="C629">
        <v>0</v>
      </c>
      <c r="D629">
        <v>0</v>
      </c>
      <c r="E629">
        <v>0.2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6</v>
      </c>
      <c r="M629">
        <v>0</v>
      </c>
      <c r="N629">
        <v>0.3</v>
      </c>
      <c r="O629">
        <v>0</v>
      </c>
      <c r="P629">
        <v>0.6</v>
      </c>
      <c r="Q629">
        <v>258</v>
      </c>
      <c r="R629">
        <v>0</v>
      </c>
      <c r="S629">
        <v>448</v>
      </c>
      <c r="T629">
        <v>336</v>
      </c>
      <c r="U629">
        <v>60</v>
      </c>
      <c r="V629">
        <v>0</v>
      </c>
    </row>
    <row r="630" spans="1:22" x14ac:dyDescent="0.25">
      <c r="A630">
        <v>0</v>
      </c>
      <c r="B630">
        <v>0</v>
      </c>
      <c r="C630">
        <v>0</v>
      </c>
      <c r="D630">
        <v>0</v>
      </c>
      <c r="E630">
        <v>0.5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5.3030303030303001</v>
      </c>
      <c r="M630">
        <v>0</v>
      </c>
      <c r="N630">
        <v>0.379</v>
      </c>
      <c r="O630">
        <v>0</v>
      </c>
      <c r="P630">
        <v>0.75800000000000001</v>
      </c>
      <c r="Q630">
        <v>183</v>
      </c>
      <c r="R630">
        <v>0</v>
      </c>
      <c r="S630">
        <v>448</v>
      </c>
      <c r="T630">
        <v>168</v>
      </c>
      <c r="U630">
        <v>0</v>
      </c>
      <c r="V630">
        <v>0</v>
      </c>
    </row>
    <row r="631" spans="1:22" x14ac:dyDescent="0.25">
      <c r="A631">
        <v>7.5757575757576003E-3</v>
      </c>
      <c r="B631">
        <v>0</v>
      </c>
      <c r="C631">
        <v>0</v>
      </c>
      <c r="D631">
        <v>0</v>
      </c>
      <c r="E631">
        <v>0.5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22.727272727272702</v>
      </c>
      <c r="M631">
        <v>0</v>
      </c>
      <c r="N631">
        <v>0.379</v>
      </c>
      <c r="O631">
        <v>0</v>
      </c>
      <c r="P631">
        <v>0.75800000000000001</v>
      </c>
      <c r="Q631">
        <v>183</v>
      </c>
      <c r="R631">
        <v>0</v>
      </c>
      <c r="S631">
        <v>448</v>
      </c>
      <c r="T631">
        <v>288</v>
      </c>
      <c r="U631">
        <v>0</v>
      </c>
      <c r="V631">
        <v>0</v>
      </c>
    </row>
    <row r="632" spans="1:22" x14ac:dyDescent="0.25">
      <c r="A632">
        <v>0.5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0.35</v>
      </c>
      <c r="H632">
        <v>0.75</v>
      </c>
      <c r="I632">
        <v>0</v>
      </c>
      <c r="J632">
        <v>0</v>
      </c>
      <c r="K632">
        <v>0</v>
      </c>
      <c r="L632">
        <v>27</v>
      </c>
      <c r="M632">
        <v>0</v>
      </c>
      <c r="N632">
        <v>0</v>
      </c>
      <c r="O632">
        <v>0</v>
      </c>
      <c r="P632">
        <v>2.2000000000000002</v>
      </c>
      <c r="Q632">
        <v>0</v>
      </c>
      <c r="R632">
        <v>0</v>
      </c>
      <c r="S632">
        <v>423</v>
      </c>
      <c r="T632">
        <v>168</v>
      </c>
      <c r="U632">
        <v>30</v>
      </c>
      <c r="V632">
        <v>0</v>
      </c>
    </row>
    <row r="633" spans="1:22" x14ac:dyDescent="0.25">
      <c r="A633">
        <v>0</v>
      </c>
      <c r="B633">
        <v>0</v>
      </c>
      <c r="C633">
        <v>7.2961373390557943E-2</v>
      </c>
      <c r="D633">
        <v>0</v>
      </c>
      <c r="E633">
        <v>0</v>
      </c>
      <c r="F633">
        <v>0</v>
      </c>
      <c r="G633">
        <v>0.45386266094420596</v>
      </c>
      <c r="H633">
        <v>0</v>
      </c>
      <c r="I633">
        <v>0</v>
      </c>
      <c r="J633">
        <v>0</v>
      </c>
      <c r="K633">
        <v>0</v>
      </c>
      <c r="L633">
        <v>3.7231759656652361</v>
      </c>
      <c r="M633">
        <v>0</v>
      </c>
      <c r="N633">
        <v>1.8776824034334765E-2</v>
      </c>
      <c r="O633">
        <v>0</v>
      </c>
      <c r="P633">
        <v>0.90772532188841193</v>
      </c>
      <c r="Q633">
        <v>160</v>
      </c>
      <c r="R633">
        <v>0</v>
      </c>
      <c r="S633">
        <v>448</v>
      </c>
      <c r="T633">
        <v>48</v>
      </c>
      <c r="U633">
        <v>0</v>
      </c>
      <c r="V633">
        <v>0</v>
      </c>
    </row>
    <row r="634" spans="1:22" x14ac:dyDescent="0.25">
      <c r="A634">
        <v>0.04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5</v>
      </c>
      <c r="M634">
        <v>0.5</v>
      </c>
      <c r="N634">
        <v>0.5</v>
      </c>
      <c r="O634">
        <v>0</v>
      </c>
      <c r="P634">
        <v>0.5</v>
      </c>
      <c r="Q634">
        <v>253</v>
      </c>
      <c r="R634">
        <v>0</v>
      </c>
      <c r="S634">
        <v>463</v>
      </c>
      <c r="T634">
        <v>360</v>
      </c>
      <c r="U634">
        <v>0</v>
      </c>
      <c r="V634">
        <v>0</v>
      </c>
    </row>
    <row r="635" spans="1:22" x14ac:dyDescent="0.25">
      <c r="A635">
        <v>2.5000000000000001E-2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10</v>
      </c>
      <c r="M635">
        <v>0</v>
      </c>
      <c r="N635">
        <v>0.5</v>
      </c>
      <c r="O635">
        <v>0</v>
      </c>
      <c r="P635">
        <v>0.5</v>
      </c>
      <c r="Q635">
        <v>253</v>
      </c>
      <c r="R635">
        <v>0</v>
      </c>
      <c r="S635">
        <v>463</v>
      </c>
      <c r="T635">
        <v>720</v>
      </c>
      <c r="U635">
        <v>0</v>
      </c>
      <c r="V635">
        <v>0</v>
      </c>
    </row>
    <row r="636" spans="1:22" x14ac:dyDescent="0.25">
      <c r="A636">
        <v>0.1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0.22999999999999998</v>
      </c>
      <c r="H636">
        <v>0</v>
      </c>
      <c r="I636">
        <v>0</v>
      </c>
      <c r="J636">
        <v>0</v>
      </c>
      <c r="K636">
        <v>0.01</v>
      </c>
      <c r="L636">
        <v>16</v>
      </c>
      <c r="M636">
        <v>0</v>
      </c>
      <c r="N636">
        <v>0</v>
      </c>
      <c r="O636">
        <v>0</v>
      </c>
      <c r="P636">
        <v>0.45999999999999996</v>
      </c>
      <c r="Q636">
        <v>0</v>
      </c>
      <c r="R636">
        <v>0</v>
      </c>
      <c r="S636">
        <v>423</v>
      </c>
      <c r="T636">
        <v>120</v>
      </c>
      <c r="U636">
        <v>0</v>
      </c>
      <c r="V636">
        <v>0</v>
      </c>
    </row>
    <row r="637" spans="1:22" x14ac:dyDescent="0.25">
      <c r="A637">
        <v>0.1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0.22999999999999998</v>
      </c>
      <c r="H637">
        <v>0</v>
      </c>
      <c r="I637">
        <v>0</v>
      </c>
      <c r="J637">
        <v>0</v>
      </c>
      <c r="K637">
        <v>0.01</v>
      </c>
      <c r="L637">
        <v>22</v>
      </c>
      <c r="M637">
        <v>0</v>
      </c>
      <c r="N637">
        <v>0.1</v>
      </c>
      <c r="O637">
        <v>0</v>
      </c>
      <c r="P637">
        <v>0.45999999999999996</v>
      </c>
      <c r="Q637">
        <v>292</v>
      </c>
      <c r="R637">
        <v>0</v>
      </c>
      <c r="S637">
        <v>423</v>
      </c>
      <c r="T637">
        <v>120</v>
      </c>
      <c r="U637">
        <v>0</v>
      </c>
      <c r="V637">
        <v>0</v>
      </c>
    </row>
    <row r="638" spans="1:22" x14ac:dyDescent="0.25">
      <c r="A638">
        <v>0.16666666666666666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0.24030000000000001</v>
      </c>
      <c r="H638">
        <v>0</v>
      </c>
      <c r="I638">
        <v>0</v>
      </c>
      <c r="J638">
        <v>2.9700000000000001E-2</v>
      </c>
      <c r="K638">
        <v>0</v>
      </c>
      <c r="L638">
        <v>7.5</v>
      </c>
      <c r="M638">
        <v>0</v>
      </c>
      <c r="N638">
        <v>0</v>
      </c>
      <c r="O638">
        <v>0</v>
      </c>
      <c r="P638">
        <v>0.54</v>
      </c>
      <c r="Q638">
        <v>0</v>
      </c>
      <c r="R638">
        <v>0</v>
      </c>
      <c r="S638">
        <v>373</v>
      </c>
      <c r="T638">
        <v>192</v>
      </c>
      <c r="U638">
        <v>0</v>
      </c>
      <c r="V638">
        <v>0</v>
      </c>
    </row>
    <row r="639" spans="1:22" x14ac:dyDescent="0.25">
      <c r="A639">
        <v>0.16666666666666666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0.24030000000000001</v>
      </c>
      <c r="H639">
        <v>0</v>
      </c>
      <c r="I639">
        <v>0</v>
      </c>
      <c r="J639">
        <v>2.9700000000000001E-2</v>
      </c>
      <c r="K639">
        <v>0</v>
      </c>
      <c r="L639">
        <v>7.5</v>
      </c>
      <c r="M639">
        <v>0</v>
      </c>
      <c r="N639">
        <v>0</v>
      </c>
      <c r="O639">
        <v>0</v>
      </c>
      <c r="P639">
        <v>0.54</v>
      </c>
      <c r="Q639">
        <v>0</v>
      </c>
      <c r="R639">
        <v>0</v>
      </c>
      <c r="S639">
        <v>363</v>
      </c>
      <c r="T639">
        <v>168</v>
      </c>
      <c r="U639">
        <v>0</v>
      </c>
      <c r="V639">
        <v>0</v>
      </c>
    </row>
    <row r="640" spans="1:22" x14ac:dyDescent="0.25">
      <c r="A640">
        <v>0.1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0.24</v>
      </c>
      <c r="H640">
        <v>0</v>
      </c>
      <c r="I640">
        <v>0</v>
      </c>
      <c r="J640">
        <v>0.06</v>
      </c>
      <c r="K640">
        <v>0</v>
      </c>
      <c r="L640">
        <v>8</v>
      </c>
      <c r="M640">
        <v>0</v>
      </c>
      <c r="N640">
        <v>0</v>
      </c>
      <c r="O640">
        <v>0</v>
      </c>
      <c r="P640">
        <v>0.6</v>
      </c>
      <c r="Q640">
        <v>0</v>
      </c>
      <c r="R640">
        <v>0</v>
      </c>
      <c r="S640">
        <v>373</v>
      </c>
      <c r="T640">
        <v>144</v>
      </c>
      <c r="U640">
        <v>0</v>
      </c>
      <c r="V640">
        <v>0</v>
      </c>
    </row>
    <row r="641" spans="1:22" x14ac:dyDescent="0.25">
      <c r="A641">
        <v>0.05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0.3</v>
      </c>
      <c r="I641">
        <v>0</v>
      </c>
      <c r="J641">
        <v>0</v>
      </c>
      <c r="K641">
        <v>0</v>
      </c>
      <c r="L641">
        <v>20</v>
      </c>
      <c r="M641">
        <v>0</v>
      </c>
      <c r="N641">
        <v>0.2</v>
      </c>
      <c r="O641">
        <v>0</v>
      </c>
      <c r="P641">
        <v>0.6</v>
      </c>
      <c r="Q641">
        <v>142</v>
      </c>
      <c r="R641">
        <v>0</v>
      </c>
      <c r="S641">
        <v>423</v>
      </c>
      <c r="T641">
        <v>240</v>
      </c>
      <c r="U641">
        <v>0</v>
      </c>
      <c r="V641">
        <v>0</v>
      </c>
    </row>
    <row r="642" spans="1:22" x14ac:dyDescent="0.25">
      <c r="A642">
        <v>0.05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0.3</v>
      </c>
      <c r="I642">
        <v>0</v>
      </c>
      <c r="J642">
        <v>0</v>
      </c>
      <c r="K642">
        <v>0</v>
      </c>
      <c r="L642">
        <v>20</v>
      </c>
      <c r="M642">
        <v>0</v>
      </c>
      <c r="N642">
        <v>0.3</v>
      </c>
      <c r="O642">
        <v>0</v>
      </c>
      <c r="P642">
        <v>0.6</v>
      </c>
      <c r="Q642">
        <v>142</v>
      </c>
      <c r="R642">
        <v>0</v>
      </c>
      <c r="S642">
        <v>423</v>
      </c>
      <c r="T642">
        <v>240</v>
      </c>
      <c r="U642">
        <v>0</v>
      </c>
      <c r="V642">
        <v>0</v>
      </c>
    </row>
    <row r="643" spans="1:22" x14ac:dyDescent="0.25">
      <c r="A643">
        <v>0.05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0.3</v>
      </c>
      <c r="I643">
        <v>0</v>
      </c>
      <c r="J643">
        <v>0</v>
      </c>
      <c r="K643">
        <v>0</v>
      </c>
      <c r="L643">
        <v>20</v>
      </c>
      <c r="M643">
        <v>0</v>
      </c>
      <c r="N643">
        <v>0.4</v>
      </c>
      <c r="O643">
        <v>0</v>
      </c>
      <c r="P643">
        <v>0.6</v>
      </c>
      <c r="Q643">
        <v>142</v>
      </c>
      <c r="R643">
        <v>0</v>
      </c>
      <c r="S643">
        <v>423</v>
      </c>
      <c r="T643">
        <v>240</v>
      </c>
      <c r="U643">
        <v>0</v>
      </c>
      <c r="V643">
        <v>0</v>
      </c>
    </row>
    <row r="644" spans="1:22" x14ac:dyDescent="0.25">
      <c r="A644">
        <v>0.1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0.6</v>
      </c>
      <c r="I644">
        <v>0</v>
      </c>
      <c r="J644">
        <v>0</v>
      </c>
      <c r="K644">
        <v>0</v>
      </c>
      <c r="L644">
        <v>40</v>
      </c>
      <c r="M644">
        <v>0</v>
      </c>
      <c r="N644">
        <v>0.6</v>
      </c>
      <c r="O644">
        <v>0</v>
      </c>
      <c r="P644">
        <v>1.2</v>
      </c>
      <c r="Q644">
        <v>142</v>
      </c>
      <c r="R644">
        <v>0</v>
      </c>
      <c r="S644">
        <v>423</v>
      </c>
      <c r="T644">
        <v>240</v>
      </c>
      <c r="U644">
        <v>0</v>
      </c>
      <c r="V644">
        <v>0</v>
      </c>
    </row>
    <row r="645" spans="1:22" x14ac:dyDescent="0.25">
      <c r="A645">
        <v>0.02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0.12</v>
      </c>
      <c r="I645">
        <v>0</v>
      </c>
      <c r="J645">
        <v>0</v>
      </c>
      <c r="K645">
        <v>0</v>
      </c>
      <c r="L645">
        <v>8</v>
      </c>
      <c r="M645">
        <v>0</v>
      </c>
      <c r="N645">
        <v>0.12</v>
      </c>
      <c r="O645">
        <v>0</v>
      </c>
      <c r="P645">
        <v>0.24</v>
      </c>
      <c r="Q645">
        <v>142</v>
      </c>
      <c r="R645">
        <v>0</v>
      </c>
      <c r="S645">
        <v>423</v>
      </c>
      <c r="T645">
        <v>240</v>
      </c>
      <c r="U645">
        <v>0</v>
      </c>
      <c r="V645">
        <v>0</v>
      </c>
    </row>
    <row r="646" spans="1:22" x14ac:dyDescent="0.25">
      <c r="A646">
        <v>5.0000000000000001E-3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0.03</v>
      </c>
      <c r="I646">
        <v>0</v>
      </c>
      <c r="J646">
        <v>0</v>
      </c>
      <c r="K646">
        <v>0</v>
      </c>
      <c r="L646">
        <v>2</v>
      </c>
      <c r="M646">
        <v>0</v>
      </c>
      <c r="N646">
        <v>0.03</v>
      </c>
      <c r="O646">
        <v>0</v>
      </c>
      <c r="P646">
        <v>0.06</v>
      </c>
      <c r="Q646">
        <v>142</v>
      </c>
      <c r="R646">
        <v>0</v>
      </c>
      <c r="S646">
        <v>423</v>
      </c>
      <c r="T646">
        <v>240</v>
      </c>
      <c r="U646">
        <v>0</v>
      </c>
      <c r="V646">
        <v>0</v>
      </c>
    </row>
    <row r="647" spans="1:22" x14ac:dyDescent="0.25">
      <c r="A647">
        <v>0.05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0.25</v>
      </c>
      <c r="I647">
        <v>0</v>
      </c>
      <c r="J647">
        <v>0</v>
      </c>
      <c r="K647">
        <v>0</v>
      </c>
      <c r="L647">
        <v>20</v>
      </c>
      <c r="M647">
        <v>0</v>
      </c>
      <c r="N647">
        <v>0.2</v>
      </c>
      <c r="O647">
        <v>0</v>
      </c>
      <c r="P647">
        <v>0.5</v>
      </c>
      <c r="Q647">
        <v>142</v>
      </c>
      <c r="R647">
        <v>0</v>
      </c>
      <c r="S647">
        <v>423</v>
      </c>
      <c r="T647">
        <v>240</v>
      </c>
      <c r="U647">
        <v>0</v>
      </c>
      <c r="V647">
        <v>0</v>
      </c>
    </row>
    <row r="648" spans="1:22" x14ac:dyDescent="0.25">
      <c r="A648">
        <v>0.05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0.35</v>
      </c>
      <c r="I648">
        <v>0</v>
      </c>
      <c r="J648">
        <v>0</v>
      </c>
      <c r="K648">
        <v>0</v>
      </c>
      <c r="L648">
        <v>20</v>
      </c>
      <c r="M648">
        <v>0</v>
      </c>
      <c r="N648">
        <v>0.2</v>
      </c>
      <c r="O648">
        <v>0</v>
      </c>
      <c r="P648">
        <v>0.7</v>
      </c>
      <c r="Q648">
        <v>142</v>
      </c>
      <c r="R648">
        <v>0</v>
      </c>
      <c r="S648">
        <v>423</v>
      </c>
      <c r="T648">
        <v>240</v>
      </c>
      <c r="U648">
        <v>0</v>
      </c>
      <c r="V648">
        <v>0</v>
      </c>
    </row>
    <row r="649" spans="1:22" x14ac:dyDescent="0.25">
      <c r="A649">
        <v>0.05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0.4</v>
      </c>
      <c r="I649">
        <v>0</v>
      </c>
      <c r="J649">
        <v>0</v>
      </c>
      <c r="K649">
        <v>0</v>
      </c>
      <c r="L649">
        <v>20</v>
      </c>
      <c r="M649">
        <v>0</v>
      </c>
      <c r="N649">
        <v>0.2</v>
      </c>
      <c r="O649">
        <v>0</v>
      </c>
      <c r="P649">
        <v>0.8</v>
      </c>
      <c r="Q649">
        <v>142</v>
      </c>
      <c r="R649">
        <v>0</v>
      </c>
      <c r="S649">
        <v>423</v>
      </c>
      <c r="T649">
        <v>240</v>
      </c>
      <c r="U649">
        <v>0</v>
      </c>
      <c r="V649">
        <v>0</v>
      </c>
    </row>
    <row r="650" spans="1:22" x14ac:dyDescent="0.25">
      <c r="A650">
        <v>0.05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0.3</v>
      </c>
      <c r="I650">
        <v>0</v>
      </c>
      <c r="J650">
        <v>0</v>
      </c>
      <c r="K650">
        <v>0</v>
      </c>
      <c r="L650">
        <v>20</v>
      </c>
      <c r="M650">
        <v>0</v>
      </c>
      <c r="N650">
        <v>0.2</v>
      </c>
      <c r="O650">
        <v>0</v>
      </c>
      <c r="P650">
        <v>0.6</v>
      </c>
      <c r="Q650">
        <v>142</v>
      </c>
      <c r="R650">
        <v>0</v>
      </c>
      <c r="S650">
        <v>453</v>
      </c>
      <c r="T650">
        <v>240</v>
      </c>
      <c r="U650">
        <v>0</v>
      </c>
      <c r="V650">
        <v>0</v>
      </c>
    </row>
    <row r="651" spans="1:22" x14ac:dyDescent="0.25">
      <c r="A651">
        <v>0.05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0.3</v>
      </c>
      <c r="I651">
        <v>0</v>
      </c>
      <c r="J651">
        <v>0</v>
      </c>
      <c r="K651">
        <v>0</v>
      </c>
      <c r="L651">
        <v>20</v>
      </c>
      <c r="M651">
        <v>0</v>
      </c>
      <c r="N651">
        <v>0.2</v>
      </c>
      <c r="O651">
        <v>0</v>
      </c>
      <c r="P651">
        <v>0.6</v>
      </c>
      <c r="Q651">
        <v>142</v>
      </c>
      <c r="R651">
        <v>0</v>
      </c>
      <c r="S651">
        <v>423</v>
      </c>
      <c r="T651">
        <v>120</v>
      </c>
      <c r="U651">
        <v>0</v>
      </c>
      <c r="V651">
        <v>0</v>
      </c>
    </row>
    <row r="652" spans="1:22" x14ac:dyDescent="0.25">
      <c r="A652">
        <v>0.05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0.3</v>
      </c>
      <c r="I652">
        <v>0</v>
      </c>
      <c r="J652">
        <v>0</v>
      </c>
      <c r="K652">
        <v>0</v>
      </c>
      <c r="L652">
        <v>20</v>
      </c>
      <c r="M652">
        <v>0</v>
      </c>
      <c r="N652">
        <v>0.2</v>
      </c>
      <c r="O652">
        <v>0</v>
      </c>
      <c r="P652">
        <v>0.6</v>
      </c>
      <c r="Q652">
        <v>142</v>
      </c>
      <c r="R652">
        <v>0</v>
      </c>
      <c r="S652">
        <v>423</v>
      </c>
      <c r="T652">
        <v>168</v>
      </c>
      <c r="U652">
        <v>0</v>
      </c>
      <c r="V652">
        <v>0</v>
      </c>
    </row>
    <row r="653" spans="1:22" x14ac:dyDescent="0.25">
      <c r="A653">
        <v>0.05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0.3</v>
      </c>
      <c r="I653">
        <v>0</v>
      </c>
      <c r="J653">
        <v>0</v>
      </c>
      <c r="K653">
        <v>0</v>
      </c>
      <c r="L653">
        <v>20</v>
      </c>
      <c r="M653">
        <v>0</v>
      </c>
      <c r="N653">
        <v>0.2</v>
      </c>
      <c r="O653">
        <v>0</v>
      </c>
      <c r="P653">
        <v>0.6</v>
      </c>
      <c r="Q653">
        <v>142</v>
      </c>
      <c r="R653">
        <v>0</v>
      </c>
      <c r="S653">
        <v>423</v>
      </c>
      <c r="T653">
        <v>288</v>
      </c>
      <c r="U653">
        <v>0</v>
      </c>
      <c r="V653">
        <v>0</v>
      </c>
    </row>
    <row r="654" spans="1:22" x14ac:dyDescent="0.25">
      <c r="A654">
        <v>0.04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0.04</v>
      </c>
      <c r="I654">
        <v>0</v>
      </c>
      <c r="J654">
        <v>0</v>
      </c>
      <c r="K654">
        <v>0</v>
      </c>
      <c r="L654">
        <v>10</v>
      </c>
      <c r="M654">
        <v>0</v>
      </c>
      <c r="N654">
        <v>0.5</v>
      </c>
      <c r="O654">
        <v>0</v>
      </c>
      <c r="P654">
        <v>0.54</v>
      </c>
      <c r="Q654">
        <v>138</v>
      </c>
      <c r="R654">
        <v>0</v>
      </c>
      <c r="S654">
        <v>423</v>
      </c>
      <c r="T654">
        <v>336</v>
      </c>
      <c r="U654">
        <v>0</v>
      </c>
      <c r="V654">
        <v>0</v>
      </c>
    </row>
    <row r="655" spans="1:22" x14ac:dyDescent="0.25">
      <c r="A655">
        <v>0.04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0.04</v>
      </c>
      <c r="I655">
        <v>0</v>
      </c>
      <c r="J655">
        <v>0</v>
      </c>
      <c r="K655">
        <v>0</v>
      </c>
      <c r="L655">
        <v>5</v>
      </c>
      <c r="M655">
        <v>0</v>
      </c>
      <c r="N655">
        <v>0.5</v>
      </c>
      <c r="O655">
        <v>0</v>
      </c>
      <c r="P655">
        <v>0.54</v>
      </c>
      <c r="Q655">
        <v>138</v>
      </c>
      <c r="R655">
        <v>0</v>
      </c>
      <c r="S655">
        <v>448</v>
      </c>
      <c r="T655">
        <v>336</v>
      </c>
      <c r="U655">
        <v>0</v>
      </c>
      <c r="V655">
        <v>0</v>
      </c>
    </row>
    <row r="656" spans="1:22" x14ac:dyDescent="0.25">
      <c r="A656">
        <v>0.04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0.28999999999999998</v>
      </c>
      <c r="I656">
        <v>0</v>
      </c>
      <c r="J656">
        <v>0</v>
      </c>
      <c r="K656">
        <v>0</v>
      </c>
      <c r="L656">
        <v>5</v>
      </c>
      <c r="M656">
        <v>0</v>
      </c>
      <c r="N656">
        <v>0.5</v>
      </c>
      <c r="O656">
        <v>0</v>
      </c>
      <c r="P656">
        <v>0.57999999999999996</v>
      </c>
      <c r="Q656">
        <v>138</v>
      </c>
      <c r="R656">
        <v>0</v>
      </c>
      <c r="S656">
        <v>423</v>
      </c>
      <c r="T656">
        <v>672</v>
      </c>
      <c r="U656">
        <v>0</v>
      </c>
      <c r="V656">
        <v>0</v>
      </c>
    </row>
    <row r="657" spans="1:22" x14ac:dyDescent="0.25">
      <c r="A657">
        <v>0.04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0.28999999999999998</v>
      </c>
      <c r="I657">
        <v>0</v>
      </c>
      <c r="J657">
        <v>0</v>
      </c>
      <c r="K657">
        <v>0</v>
      </c>
      <c r="L657">
        <v>5</v>
      </c>
      <c r="M657">
        <v>0</v>
      </c>
      <c r="N657">
        <v>0.5</v>
      </c>
      <c r="O657">
        <v>0</v>
      </c>
      <c r="P657">
        <v>1.08</v>
      </c>
      <c r="Q657">
        <v>138</v>
      </c>
      <c r="R657">
        <v>0</v>
      </c>
      <c r="S657">
        <v>423</v>
      </c>
      <c r="T657">
        <v>168</v>
      </c>
      <c r="U657">
        <v>0</v>
      </c>
      <c r="V657">
        <v>0</v>
      </c>
    </row>
    <row r="658" spans="1:22" x14ac:dyDescent="0.25">
      <c r="A658">
        <v>0</v>
      </c>
      <c r="B658">
        <v>0.33333333333333331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20</v>
      </c>
      <c r="M658">
        <v>0</v>
      </c>
      <c r="N658">
        <v>0.33333333333333331</v>
      </c>
      <c r="O658">
        <v>0</v>
      </c>
      <c r="P658">
        <v>0</v>
      </c>
      <c r="Q658">
        <v>132</v>
      </c>
      <c r="R658">
        <v>0</v>
      </c>
      <c r="S658">
        <v>443</v>
      </c>
      <c r="T658">
        <v>120</v>
      </c>
      <c r="U658">
        <v>20</v>
      </c>
      <c r="V658">
        <v>0</v>
      </c>
    </row>
    <row r="659" spans="1:22" x14ac:dyDescent="0.25">
      <c r="A659">
        <v>6.6666666666666666E-2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0.73333333333333328</v>
      </c>
      <c r="I659">
        <v>0</v>
      </c>
      <c r="J659">
        <v>0</v>
      </c>
      <c r="K659">
        <v>0</v>
      </c>
      <c r="L659">
        <v>133.33333333333334</v>
      </c>
      <c r="M659">
        <v>0</v>
      </c>
      <c r="N659">
        <v>3.9333333333333331</v>
      </c>
      <c r="O659">
        <v>0</v>
      </c>
      <c r="P659">
        <v>0</v>
      </c>
      <c r="Q659">
        <v>154</v>
      </c>
      <c r="R659">
        <v>0</v>
      </c>
      <c r="S659">
        <v>373</v>
      </c>
      <c r="T659">
        <v>96</v>
      </c>
      <c r="U659">
        <v>30</v>
      </c>
      <c r="V659">
        <v>0</v>
      </c>
    </row>
    <row r="660" spans="1:22" x14ac:dyDescent="0.25">
      <c r="A660">
        <v>0.51921079958463134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1.6433021806853583</v>
      </c>
      <c r="I660">
        <v>0</v>
      </c>
      <c r="J660">
        <v>0</v>
      </c>
      <c r="K660">
        <v>0</v>
      </c>
      <c r="L660">
        <v>66.458982346832812</v>
      </c>
      <c r="M660">
        <v>0</v>
      </c>
      <c r="N660">
        <v>0</v>
      </c>
      <c r="O660">
        <v>0</v>
      </c>
      <c r="P660">
        <v>3.2866043613707165</v>
      </c>
      <c r="Q660">
        <v>0</v>
      </c>
      <c r="R660">
        <v>0</v>
      </c>
      <c r="S660">
        <v>373</v>
      </c>
      <c r="T660">
        <v>4</v>
      </c>
      <c r="U660">
        <v>0</v>
      </c>
      <c r="V660">
        <v>0</v>
      </c>
    </row>
    <row r="661" spans="1:22" x14ac:dyDescent="0.25">
      <c r="A661">
        <v>0.16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0.71111111111111114</v>
      </c>
      <c r="I661">
        <v>0</v>
      </c>
      <c r="J661">
        <v>0</v>
      </c>
      <c r="K661">
        <v>0</v>
      </c>
      <c r="L661">
        <v>64.088888888888889</v>
      </c>
      <c r="M661">
        <v>0</v>
      </c>
      <c r="N661">
        <v>2.3822222222222225</v>
      </c>
      <c r="O661">
        <v>0</v>
      </c>
      <c r="P661">
        <v>3.804444444444445</v>
      </c>
      <c r="Q661">
        <v>112</v>
      </c>
      <c r="R661">
        <v>0</v>
      </c>
      <c r="S661">
        <v>313</v>
      </c>
      <c r="T661">
        <v>168</v>
      </c>
      <c r="U661">
        <v>175</v>
      </c>
      <c r="V661">
        <v>0</v>
      </c>
    </row>
    <row r="662" spans="1:22" x14ac:dyDescent="0.25">
      <c r="A662">
        <v>0.25575447570332482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0.39641943734015345</v>
      </c>
      <c r="I662">
        <v>0</v>
      </c>
      <c r="J662">
        <v>0</v>
      </c>
      <c r="K662">
        <v>0</v>
      </c>
      <c r="L662">
        <v>81.84143222506394</v>
      </c>
      <c r="M662">
        <v>0</v>
      </c>
      <c r="N662">
        <v>2.1125319693094626</v>
      </c>
      <c r="O662">
        <v>0</v>
      </c>
      <c r="P662">
        <v>2.9053708439897696</v>
      </c>
      <c r="Q662">
        <v>112</v>
      </c>
      <c r="R662">
        <v>0</v>
      </c>
      <c r="S662">
        <v>373</v>
      </c>
      <c r="T662">
        <v>48</v>
      </c>
      <c r="U662">
        <v>0</v>
      </c>
      <c r="V662">
        <v>0</v>
      </c>
    </row>
    <row r="663" spans="1:22" x14ac:dyDescent="0.25">
      <c r="A663">
        <v>0.1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0.10700000000000001</v>
      </c>
      <c r="I663">
        <v>0</v>
      </c>
      <c r="J663">
        <v>0</v>
      </c>
      <c r="K663">
        <v>0</v>
      </c>
      <c r="L663">
        <v>12</v>
      </c>
      <c r="M663">
        <v>0</v>
      </c>
      <c r="N663">
        <v>0.47400000000000003</v>
      </c>
      <c r="O663">
        <v>0</v>
      </c>
      <c r="P663">
        <v>0.68800000000000006</v>
      </c>
      <c r="Q663">
        <v>112</v>
      </c>
      <c r="R663">
        <v>0</v>
      </c>
      <c r="S663">
        <v>363</v>
      </c>
      <c r="T663">
        <v>30</v>
      </c>
      <c r="U663">
        <v>0</v>
      </c>
      <c r="V663">
        <v>0</v>
      </c>
    </row>
    <row r="664" spans="1:22" x14ac:dyDescent="0.25">
      <c r="A664">
        <v>0</v>
      </c>
      <c r="B664">
        <v>0</v>
      </c>
      <c r="C664">
        <v>0</v>
      </c>
      <c r="D664">
        <v>0</v>
      </c>
      <c r="E664">
        <v>0.4925373134328358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10.44776119402985</v>
      </c>
      <c r="M664">
        <v>0.74626865671641784</v>
      </c>
      <c r="N664">
        <v>0.74626865671641784</v>
      </c>
      <c r="O664">
        <v>0</v>
      </c>
      <c r="P664">
        <v>0.74626865671641784</v>
      </c>
      <c r="Q664">
        <v>196</v>
      </c>
      <c r="R664">
        <v>0</v>
      </c>
      <c r="S664">
        <v>423</v>
      </c>
      <c r="T664">
        <v>120</v>
      </c>
      <c r="U664">
        <v>0</v>
      </c>
      <c r="V664">
        <v>0</v>
      </c>
    </row>
    <row r="665" spans="1:22" x14ac:dyDescent="0.25">
      <c r="A665">
        <v>5.1354474258569767E-2</v>
      </c>
      <c r="B665">
        <v>0</v>
      </c>
      <c r="C665">
        <v>0</v>
      </c>
      <c r="D665">
        <v>0</v>
      </c>
      <c r="E665">
        <v>0.4925373134328358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10.44776119402985</v>
      </c>
      <c r="M665">
        <v>0.74626865671641784</v>
      </c>
      <c r="N665">
        <v>0.74626865671641784</v>
      </c>
      <c r="O665">
        <v>0</v>
      </c>
      <c r="P665">
        <v>0.74626865671641784</v>
      </c>
      <c r="Q665">
        <v>196</v>
      </c>
      <c r="R665">
        <v>0</v>
      </c>
      <c r="S665">
        <v>423</v>
      </c>
      <c r="T665">
        <v>120</v>
      </c>
      <c r="U665">
        <v>0</v>
      </c>
      <c r="V665">
        <v>0</v>
      </c>
    </row>
    <row r="666" spans="1:22" x14ac:dyDescent="0.25">
      <c r="A666">
        <v>0</v>
      </c>
      <c r="B666">
        <v>0</v>
      </c>
      <c r="C666">
        <v>0</v>
      </c>
      <c r="D666">
        <v>0</v>
      </c>
      <c r="E666">
        <v>0.15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5</v>
      </c>
      <c r="M666">
        <v>1.5</v>
      </c>
      <c r="N666">
        <v>1.5</v>
      </c>
      <c r="O666">
        <v>0</v>
      </c>
      <c r="P666">
        <v>1.5</v>
      </c>
      <c r="Q666">
        <v>200</v>
      </c>
      <c r="R666">
        <v>0</v>
      </c>
      <c r="S666">
        <v>423</v>
      </c>
      <c r="T666">
        <v>360</v>
      </c>
      <c r="U666">
        <v>0</v>
      </c>
      <c r="V666">
        <v>0</v>
      </c>
    </row>
    <row r="667" spans="1:22" x14ac:dyDescent="0.25">
      <c r="A667">
        <v>0</v>
      </c>
      <c r="B667">
        <v>0</v>
      </c>
      <c r="C667">
        <v>0</v>
      </c>
      <c r="D667">
        <v>0</v>
      </c>
      <c r="E667">
        <v>1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5</v>
      </c>
      <c r="M667">
        <v>1</v>
      </c>
      <c r="N667">
        <v>1</v>
      </c>
      <c r="O667">
        <v>0</v>
      </c>
      <c r="P667">
        <v>1</v>
      </c>
      <c r="Q667">
        <v>200</v>
      </c>
      <c r="R667">
        <v>0</v>
      </c>
      <c r="S667">
        <v>423</v>
      </c>
      <c r="T667">
        <v>360</v>
      </c>
      <c r="U667">
        <v>0</v>
      </c>
      <c r="V667">
        <v>0</v>
      </c>
    </row>
    <row r="668" spans="1:22" x14ac:dyDescent="0.25">
      <c r="A668">
        <v>0</v>
      </c>
      <c r="B668">
        <v>0</v>
      </c>
      <c r="C668">
        <v>0</v>
      </c>
      <c r="D668">
        <v>0</v>
      </c>
      <c r="E668">
        <v>0.5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5</v>
      </c>
      <c r="M668">
        <v>1</v>
      </c>
      <c r="N668">
        <v>1</v>
      </c>
      <c r="O668">
        <v>0</v>
      </c>
      <c r="P668">
        <v>1</v>
      </c>
      <c r="Q668">
        <v>200</v>
      </c>
      <c r="R668">
        <v>0</v>
      </c>
      <c r="S668">
        <v>423</v>
      </c>
      <c r="T668">
        <v>360</v>
      </c>
      <c r="U668">
        <v>0</v>
      </c>
      <c r="V668">
        <v>0</v>
      </c>
    </row>
    <row r="669" spans="1:22" x14ac:dyDescent="0.25">
      <c r="A669">
        <v>0</v>
      </c>
      <c r="B669">
        <v>0</v>
      </c>
      <c r="C669">
        <v>0</v>
      </c>
      <c r="D669">
        <v>0</v>
      </c>
      <c r="E669">
        <v>0.2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3</v>
      </c>
      <c r="M669">
        <v>1</v>
      </c>
      <c r="N669">
        <v>1</v>
      </c>
      <c r="O669">
        <v>0</v>
      </c>
      <c r="P669">
        <v>1</v>
      </c>
      <c r="Q669">
        <v>200</v>
      </c>
      <c r="R669">
        <v>0</v>
      </c>
      <c r="S669">
        <v>423</v>
      </c>
      <c r="T669">
        <v>360</v>
      </c>
      <c r="U669">
        <v>0</v>
      </c>
      <c r="V669">
        <v>0</v>
      </c>
    </row>
    <row r="670" spans="1:22" x14ac:dyDescent="0.25">
      <c r="A670">
        <v>0</v>
      </c>
      <c r="B670">
        <v>0</v>
      </c>
      <c r="C670">
        <v>0</v>
      </c>
      <c r="D670">
        <v>0</v>
      </c>
      <c r="E670">
        <v>0.2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5</v>
      </c>
      <c r="M670">
        <v>1</v>
      </c>
      <c r="N670">
        <v>1</v>
      </c>
      <c r="O670">
        <v>0</v>
      </c>
      <c r="P670">
        <v>1</v>
      </c>
      <c r="Q670">
        <v>200</v>
      </c>
      <c r="R670">
        <v>0</v>
      </c>
      <c r="S670">
        <v>423</v>
      </c>
      <c r="T670">
        <v>360</v>
      </c>
      <c r="U670">
        <v>0</v>
      </c>
      <c r="V670">
        <v>0</v>
      </c>
    </row>
    <row r="671" spans="1:22" x14ac:dyDescent="0.25">
      <c r="A671">
        <v>0</v>
      </c>
      <c r="B671">
        <v>0</v>
      </c>
      <c r="C671">
        <v>0</v>
      </c>
      <c r="D671">
        <v>0</v>
      </c>
      <c r="E671">
        <v>0.15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5</v>
      </c>
      <c r="M671">
        <v>1</v>
      </c>
      <c r="N671">
        <v>1</v>
      </c>
      <c r="O671">
        <v>0</v>
      </c>
      <c r="P671">
        <v>1</v>
      </c>
      <c r="Q671">
        <v>200</v>
      </c>
      <c r="R671">
        <v>0</v>
      </c>
      <c r="S671">
        <v>423</v>
      </c>
      <c r="T671">
        <v>360</v>
      </c>
      <c r="U671">
        <v>0</v>
      </c>
      <c r="V671">
        <v>0</v>
      </c>
    </row>
    <row r="672" spans="1:22" x14ac:dyDescent="0.25">
      <c r="A672">
        <v>0.2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0.55999999999999994</v>
      </c>
      <c r="I672">
        <v>0</v>
      </c>
      <c r="J672">
        <v>0</v>
      </c>
      <c r="K672">
        <v>0</v>
      </c>
      <c r="L672">
        <v>31.2</v>
      </c>
      <c r="M672">
        <v>0</v>
      </c>
      <c r="N672">
        <v>1.7857142857142858</v>
      </c>
      <c r="O672">
        <v>1.7857142857142858</v>
      </c>
      <c r="P672">
        <v>1.1199999999999999</v>
      </c>
      <c r="Q672">
        <v>112</v>
      </c>
      <c r="R672">
        <v>160</v>
      </c>
      <c r="S672">
        <v>373</v>
      </c>
      <c r="T672">
        <v>240</v>
      </c>
      <c r="U672">
        <v>30</v>
      </c>
      <c r="V672">
        <v>0</v>
      </c>
    </row>
    <row r="673" spans="1:22" x14ac:dyDescent="0.25">
      <c r="A673">
        <v>0.25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4</v>
      </c>
      <c r="H673">
        <v>0</v>
      </c>
      <c r="I673">
        <v>0</v>
      </c>
      <c r="J673">
        <v>0</v>
      </c>
      <c r="K673">
        <v>0</v>
      </c>
      <c r="L673">
        <v>40</v>
      </c>
      <c r="M673">
        <v>0</v>
      </c>
      <c r="N673">
        <v>0</v>
      </c>
      <c r="O673">
        <v>0</v>
      </c>
      <c r="P673">
        <v>8</v>
      </c>
      <c r="Q673">
        <v>0</v>
      </c>
      <c r="R673">
        <v>0</v>
      </c>
      <c r="S673">
        <v>373</v>
      </c>
      <c r="T673">
        <v>89</v>
      </c>
      <c r="U673">
        <v>0</v>
      </c>
      <c r="V673">
        <v>0</v>
      </c>
    </row>
    <row r="674" spans="1:22" x14ac:dyDescent="0.25">
      <c r="A674">
        <v>0.1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0.23499999999999999</v>
      </c>
      <c r="H674">
        <v>0</v>
      </c>
      <c r="I674">
        <v>0</v>
      </c>
      <c r="J674">
        <v>0</v>
      </c>
      <c r="K674">
        <v>0</v>
      </c>
      <c r="L674">
        <v>16</v>
      </c>
      <c r="M674">
        <v>0</v>
      </c>
      <c r="N674">
        <v>0</v>
      </c>
      <c r="O674">
        <v>0</v>
      </c>
      <c r="P674">
        <v>0.47</v>
      </c>
      <c r="Q674">
        <v>0</v>
      </c>
      <c r="R674">
        <v>0</v>
      </c>
      <c r="S674">
        <v>448</v>
      </c>
      <c r="T674">
        <v>48</v>
      </c>
      <c r="U674">
        <v>0</v>
      </c>
      <c r="V674">
        <v>0</v>
      </c>
    </row>
    <row r="675" spans="1:22" x14ac:dyDescent="0.25">
      <c r="A675">
        <v>0.05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0.5</v>
      </c>
      <c r="H675">
        <v>0</v>
      </c>
      <c r="I675">
        <v>0</v>
      </c>
      <c r="J675">
        <v>0</v>
      </c>
      <c r="K675">
        <v>0</v>
      </c>
      <c r="L675">
        <v>20</v>
      </c>
      <c r="M675">
        <v>0</v>
      </c>
      <c r="N675">
        <v>0</v>
      </c>
      <c r="O675">
        <v>0</v>
      </c>
      <c r="P675">
        <v>1</v>
      </c>
      <c r="Q675">
        <v>0</v>
      </c>
      <c r="R675">
        <v>0</v>
      </c>
      <c r="S675">
        <v>448</v>
      </c>
      <c r="T675">
        <v>48</v>
      </c>
      <c r="U675">
        <v>0</v>
      </c>
      <c r="V675">
        <v>0</v>
      </c>
    </row>
    <row r="676" spans="1:22" x14ac:dyDescent="0.25">
      <c r="A676">
        <v>0.10905125408942203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0.43729552889858231</v>
      </c>
      <c r="I676">
        <v>0</v>
      </c>
      <c r="J676">
        <v>0</v>
      </c>
      <c r="K676">
        <v>0</v>
      </c>
      <c r="L676">
        <v>13.631406761177754</v>
      </c>
      <c r="M676">
        <v>0</v>
      </c>
      <c r="N676">
        <v>0.13522355507088332</v>
      </c>
      <c r="O676">
        <v>0</v>
      </c>
      <c r="P676">
        <v>0.87459105779716462</v>
      </c>
      <c r="Q676">
        <v>112</v>
      </c>
      <c r="R676">
        <v>0</v>
      </c>
      <c r="S676">
        <v>373</v>
      </c>
      <c r="T676">
        <v>168</v>
      </c>
      <c r="U676">
        <v>0</v>
      </c>
      <c r="V676">
        <v>0</v>
      </c>
    </row>
    <row r="677" spans="1:22" x14ac:dyDescent="0.25">
      <c r="A677">
        <v>0.1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0.32</v>
      </c>
      <c r="I677">
        <v>0</v>
      </c>
      <c r="J677">
        <v>0</v>
      </c>
      <c r="K677">
        <v>0</v>
      </c>
      <c r="L677">
        <v>10.6</v>
      </c>
      <c r="M677">
        <v>0</v>
      </c>
      <c r="N677">
        <v>0.16</v>
      </c>
      <c r="O677">
        <v>0</v>
      </c>
      <c r="P677">
        <v>0.64</v>
      </c>
      <c r="Q677">
        <v>112</v>
      </c>
      <c r="R677">
        <v>0</v>
      </c>
      <c r="S677">
        <v>368</v>
      </c>
      <c r="T677">
        <v>144</v>
      </c>
      <c r="U677">
        <v>0</v>
      </c>
      <c r="V677">
        <v>0</v>
      </c>
    </row>
    <row r="678" spans="1:22" x14ac:dyDescent="0.25">
      <c r="A678">
        <v>5.5E-2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1.4999999999999999E-2</v>
      </c>
      <c r="I678">
        <v>0</v>
      </c>
      <c r="J678">
        <v>0</v>
      </c>
      <c r="K678">
        <v>0</v>
      </c>
      <c r="L678">
        <v>34</v>
      </c>
      <c r="M678">
        <v>0</v>
      </c>
      <c r="N678">
        <v>0.13500000000000001</v>
      </c>
      <c r="O678">
        <v>0</v>
      </c>
      <c r="P678">
        <v>0.43500000000000005</v>
      </c>
      <c r="Q678">
        <v>310</v>
      </c>
      <c r="R678">
        <v>0</v>
      </c>
      <c r="S678">
        <v>398</v>
      </c>
      <c r="T678">
        <v>504</v>
      </c>
      <c r="U678">
        <v>300</v>
      </c>
      <c r="V678">
        <v>0</v>
      </c>
    </row>
    <row r="679" spans="1:22" x14ac:dyDescent="0.25">
      <c r="A679">
        <v>5.5E-2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1.4999999999999999E-2</v>
      </c>
      <c r="I679">
        <v>0</v>
      </c>
      <c r="J679">
        <v>0</v>
      </c>
      <c r="K679">
        <v>0</v>
      </c>
      <c r="L679">
        <v>34</v>
      </c>
      <c r="M679">
        <v>0</v>
      </c>
      <c r="N679">
        <v>0.13500000000000001</v>
      </c>
      <c r="O679">
        <v>0</v>
      </c>
      <c r="P679">
        <v>0.43500000000000005</v>
      </c>
      <c r="Q679">
        <v>315</v>
      </c>
      <c r="R679">
        <v>0</v>
      </c>
      <c r="S679">
        <v>398</v>
      </c>
      <c r="T679">
        <v>504</v>
      </c>
      <c r="U679">
        <v>300</v>
      </c>
      <c r="V679">
        <v>0</v>
      </c>
    </row>
    <row r="680" spans="1:22" x14ac:dyDescent="0.25">
      <c r="A680">
        <v>0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17</v>
      </c>
      <c r="M680">
        <v>0</v>
      </c>
      <c r="N680">
        <v>0.3</v>
      </c>
      <c r="O680">
        <v>0</v>
      </c>
      <c r="P680">
        <v>0.6</v>
      </c>
      <c r="Q680">
        <v>298</v>
      </c>
      <c r="R680">
        <v>0</v>
      </c>
      <c r="S680">
        <v>363</v>
      </c>
      <c r="T680">
        <v>68</v>
      </c>
      <c r="U680">
        <v>0</v>
      </c>
      <c r="V680">
        <v>0</v>
      </c>
    </row>
    <row r="681" spans="1:22" x14ac:dyDescent="0.25">
      <c r="A681">
        <v>0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24.7</v>
      </c>
      <c r="M681">
        <v>0</v>
      </c>
      <c r="N681">
        <v>0.6</v>
      </c>
      <c r="O681">
        <v>0</v>
      </c>
      <c r="P681">
        <v>0.6</v>
      </c>
      <c r="Q681">
        <v>232</v>
      </c>
      <c r="R681">
        <v>0</v>
      </c>
      <c r="S681">
        <v>408</v>
      </c>
      <c r="T681">
        <v>984</v>
      </c>
      <c r="U681">
        <v>60</v>
      </c>
      <c r="V681">
        <v>0</v>
      </c>
    </row>
    <row r="682" spans="1:22" x14ac:dyDescent="0.25">
      <c r="A682">
        <v>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2.5000000000000001E-2</v>
      </c>
      <c r="I682">
        <v>0</v>
      </c>
      <c r="J682">
        <v>0</v>
      </c>
      <c r="K682">
        <v>0</v>
      </c>
      <c r="L682">
        <v>24.7</v>
      </c>
      <c r="M682">
        <v>0</v>
      </c>
      <c r="N682">
        <v>0.6</v>
      </c>
      <c r="O682">
        <v>0</v>
      </c>
      <c r="P682">
        <v>0.6</v>
      </c>
      <c r="Q682">
        <v>232</v>
      </c>
      <c r="R682">
        <v>0</v>
      </c>
      <c r="S682">
        <v>408</v>
      </c>
      <c r="T682">
        <v>624</v>
      </c>
      <c r="U682">
        <v>60</v>
      </c>
      <c r="V682">
        <v>0</v>
      </c>
    </row>
    <row r="683" spans="1:22" x14ac:dyDescent="0.25">
      <c r="A683">
        <v>0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2.5000000000000001E-2</v>
      </c>
      <c r="H683">
        <v>0</v>
      </c>
      <c r="I683">
        <v>0</v>
      </c>
      <c r="J683">
        <v>0</v>
      </c>
      <c r="K683">
        <v>0</v>
      </c>
      <c r="L683">
        <v>24.7</v>
      </c>
      <c r="M683">
        <v>0</v>
      </c>
      <c r="N683">
        <v>0.6</v>
      </c>
      <c r="O683">
        <v>0</v>
      </c>
      <c r="P683">
        <v>0.6</v>
      </c>
      <c r="Q683">
        <v>232</v>
      </c>
      <c r="R683">
        <v>0</v>
      </c>
      <c r="S683">
        <v>408</v>
      </c>
      <c r="T683">
        <v>984</v>
      </c>
      <c r="U683">
        <v>60</v>
      </c>
      <c r="V683">
        <v>0</v>
      </c>
    </row>
    <row r="684" spans="1:22" x14ac:dyDescent="0.25">
      <c r="A684">
        <v>0</v>
      </c>
      <c r="B684">
        <v>1.6666666666666666E-2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24.7</v>
      </c>
      <c r="M684">
        <v>0</v>
      </c>
      <c r="N684">
        <v>0.6</v>
      </c>
      <c r="O684">
        <v>0</v>
      </c>
      <c r="P684">
        <v>0.6</v>
      </c>
      <c r="Q684">
        <v>232</v>
      </c>
      <c r="R684">
        <v>0</v>
      </c>
      <c r="S684">
        <v>408</v>
      </c>
      <c r="T684">
        <v>504</v>
      </c>
      <c r="U684">
        <v>60</v>
      </c>
      <c r="V684">
        <v>0</v>
      </c>
    </row>
    <row r="685" spans="1:22" x14ac:dyDescent="0.25">
      <c r="A685">
        <v>0</v>
      </c>
      <c r="B685">
        <v>3.5714285714285712E-2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24.7</v>
      </c>
      <c r="M685">
        <v>0</v>
      </c>
      <c r="N685">
        <v>0.6</v>
      </c>
      <c r="O685">
        <v>0</v>
      </c>
      <c r="P685">
        <v>0.6</v>
      </c>
      <c r="Q685">
        <v>232</v>
      </c>
      <c r="R685">
        <v>0</v>
      </c>
      <c r="S685">
        <v>408</v>
      </c>
      <c r="T685">
        <v>504</v>
      </c>
      <c r="U685">
        <v>60</v>
      </c>
      <c r="V685">
        <v>0</v>
      </c>
    </row>
    <row r="686" spans="1:22" x14ac:dyDescent="0.25">
      <c r="A686">
        <v>0.2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0.6</v>
      </c>
      <c r="H686">
        <v>0.01</v>
      </c>
      <c r="I686">
        <v>0</v>
      </c>
      <c r="J686">
        <v>0</v>
      </c>
      <c r="K686">
        <v>0</v>
      </c>
      <c r="L686">
        <v>20</v>
      </c>
      <c r="M686">
        <v>0</v>
      </c>
      <c r="N686">
        <v>0</v>
      </c>
      <c r="O686">
        <v>0</v>
      </c>
      <c r="P686">
        <v>1.22</v>
      </c>
      <c r="Q686">
        <v>0</v>
      </c>
      <c r="R686">
        <v>0</v>
      </c>
      <c r="S686">
        <v>423</v>
      </c>
      <c r="T686">
        <v>48</v>
      </c>
      <c r="U686">
        <v>0</v>
      </c>
      <c r="V686">
        <v>0</v>
      </c>
    </row>
    <row r="687" spans="1:22" x14ac:dyDescent="0.25">
      <c r="A687">
        <v>0.16666666666666666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0.17</v>
      </c>
      <c r="J687">
        <v>0</v>
      </c>
      <c r="K687">
        <v>0</v>
      </c>
      <c r="L687">
        <v>30</v>
      </c>
      <c r="M687">
        <v>0</v>
      </c>
      <c r="N687">
        <v>0</v>
      </c>
      <c r="O687">
        <v>0</v>
      </c>
      <c r="P687">
        <v>0.34</v>
      </c>
      <c r="Q687">
        <v>0</v>
      </c>
      <c r="R687">
        <v>0</v>
      </c>
      <c r="S687">
        <v>438</v>
      </c>
      <c r="T687">
        <v>120</v>
      </c>
      <c r="U687">
        <v>50</v>
      </c>
      <c r="V687">
        <v>0</v>
      </c>
    </row>
    <row r="688" spans="1:22" x14ac:dyDescent="0.25">
      <c r="A688">
        <v>0.125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0.17</v>
      </c>
      <c r="J688">
        <v>0</v>
      </c>
      <c r="K688">
        <v>0</v>
      </c>
      <c r="L688">
        <v>30</v>
      </c>
      <c r="M688">
        <v>0</v>
      </c>
      <c r="N688">
        <v>0</v>
      </c>
      <c r="O688">
        <v>0</v>
      </c>
      <c r="P688">
        <v>0.34</v>
      </c>
      <c r="Q688">
        <v>0</v>
      </c>
      <c r="R688">
        <v>0</v>
      </c>
      <c r="S688">
        <v>438</v>
      </c>
      <c r="T688">
        <v>120</v>
      </c>
      <c r="U688">
        <v>50</v>
      </c>
      <c r="V688">
        <v>0</v>
      </c>
    </row>
    <row r="689" spans="1:22" x14ac:dyDescent="0.25">
      <c r="A689">
        <v>6.6666666666666666E-2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0.25</v>
      </c>
      <c r="J689">
        <v>0</v>
      </c>
      <c r="K689">
        <v>0</v>
      </c>
      <c r="L689">
        <v>30</v>
      </c>
      <c r="M689">
        <v>0</v>
      </c>
      <c r="N689">
        <v>0</v>
      </c>
      <c r="O689">
        <v>0</v>
      </c>
      <c r="P689">
        <v>0.5</v>
      </c>
      <c r="Q689">
        <v>0</v>
      </c>
      <c r="R689">
        <v>0</v>
      </c>
      <c r="S689">
        <v>438</v>
      </c>
      <c r="T689">
        <v>120</v>
      </c>
      <c r="U689">
        <v>50</v>
      </c>
      <c r="V689">
        <v>0</v>
      </c>
    </row>
    <row r="690" spans="1:22" x14ac:dyDescent="0.25">
      <c r="A690">
        <v>0.05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0.25</v>
      </c>
      <c r="J690">
        <v>0</v>
      </c>
      <c r="K690">
        <v>0</v>
      </c>
      <c r="L690">
        <v>30</v>
      </c>
      <c r="M690">
        <v>0</v>
      </c>
      <c r="N690">
        <v>0</v>
      </c>
      <c r="O690">
        <v>0</v>
      </c>
      <c r="P690">
        <v>0.5</v>
      </c>
      <c r="Q690">
        <v>0</v>
      </c>
      <c r="R690">
        <v>0</v>
      </c>
      <c r="S690">
        <v>438</v>
      </c>
      <c r="T690">
        <v>120</v>
      </c>
      <c r="U690">
        <v>50</v>
      </c>
      <c r="V690">
        <v>0</v>
      </c>
    </row>
    <row r="691" spans="1:22" x14ac:dyDescent="0.25">
      <c r="A691">
        <v>0.25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0.17499999999999999</v>
      </c>
      <c r="J691">
        <v>0</v>
      </c>
      <c r="K691">
        <v>0</v>
      </c>
      <c r="L691">
        <v>30</v>
      </c>
      <c r="M691">
        <v>0</v>
      </c>
      <c r="N691">
        <v>0</v>
      </c>
      <c r="O691">
        <v>0</v>
      </c>
      <c r="P691">
        <v>0.35</v>
      </c>
      <c r="Q691">
        <v>0</v>
      </c>
      <c r="R691">
        <v>0</v>
      </c>
      <c r="S691">
        <v>438</v>
      </c>
      <c r="T691">
        <v>120</v>
      </c>
      <c r="U691">
        <v>50</v>
      </c>
      <c r="V691">
        <v>0</v>
      </c>
    </row>
    <row r="692" spans="1:22" x14ac:dyDescent="0.25">
      <c r="A692">
        <v>0.22222222222222221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0.16</v>
      </c>
      <c r="J692">
        <v>0</v>
      </c>
      <c r="K692">
        <v>0</v>
      </c>
      <c r="L692">
        <v>30</v>
      </c>
      <c r="M692">
        <v>0</v>
      </c>
      <c r="N692">
        <v>0</v>
      </c>
      <c r="O692">
        <v>0</v>
      </c>
      <c r="P692">
        <v>0.32</v>
      </c>
      <c r="Q692">
        <v>0</v>
      </c>
      <c r="R692">
        <v>0</v>
      </c>
      <c r="S692">
        <v>438</v>
      </c>
      <c r="T692">
        <v>120</v>
      </c>
      <c r="U692">
        <v>50</v>
      </c>
      <c r="V692">
        <v>0</v>
      </c>
    </row>
    <row r="693" spans="1:22" x14ac:dyDescent="0.25">
      <c r="A693">
        <v>0.05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0.35</v>
      </c>
      <c r="J693">
        <v>0</v>
      </c>
      <c r="K693">
        <v>0</v>
      </c>
      <c r="L693">
        <v>30</v>
      </c>
      <c r="M693">
        <v>0</v>
      </c>
      <c r="N693">
        <v>0</v>
      </c>
      <c r="O693">
        <v>0</v>
      </c>
      <c r="P693">
        <v>0.7</v>
      </c>
      <c r="Q693">
        <v>0</v>
      </c>
      <c r="R693">
        <v>0</v>
      </c>
      <c r="S693">
        <v>438</v>
      </c>
      <c r="T693">
        <v>72</v>
      </c>
      <c r="U693">
        <v>50</v>
      </c>
      <c r="V693">
        <v>0</v>
      </c>
    </row>
    <row r="694" spans="1:22" x14ac:dyDescent="0.25">
      <c r="A694">
        <v>3.8461538461538464E-2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0.35</v>
      </c>
      <c r="J694">
        <v>0</v>
      </c>
      <c r="K694">
        <v>0</v>
      </c>
      <c r="L694">
        <v>30</v>
      </c>
      <c r="M694">
        <v>0</v>
      </c>
      <c r="N694">
        <v>0</v>
      </c>
      <c r="O694">
        <v>0</v>
      </c>
      <c r="P694">
        <v>0.7</v>
      </c>
      <c r="Q694">
        <v>0</v>
      </c>
      <c r="R694">
        <v>0</v>
      </c>
      <c r="S694">
        <v>438</v>
      </c>
      <c r="T694">
        <v>72</v>
      </c>
      <c r="U694">
        <v>50</v>
      </c>
      <c r="V694">
        <v>0</v>
      </c>
    </row>
    <row r="695" spans="1:22" x14ac:dyDescent="0.25">
      <c r="A695">
        <v>0.2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0.48</v>
      </c>
      <c r="H695">
        <v>0.12</v>
      </c>
      <c r="I695">
        <v>0</v>
      </c>
      <c r="J695">
        <v>0</v>
      </c>
      <c r="K695">
        <v>0</v>
      </c>
      <c r="L695">
        <v>15</v>
      </c>
      <c r="M695">
        <v>0</v>
      </c>
      <c r="N695">
        <v>0</v>
      </c>
      <c r="O695">
        <v>0</v>
      </c>
      <c r="P695">
        <v>1.2</v>
      </c>
      <c r="Q695">
        <v>0</v>
      </c>
      <c r="R695">
        <v>0</v>
      </c>
      <c r="S695">
        <v>373</v>
      </c>
      <c r="T695">
        <v>432</v>
      </c>
      <c r="U695">
        <v>0</v>
      </c>
      <c r="V695">
        <v>0</v>
      </c>
    </row>
    <row r="696" spans="1:22" x14ac:dyDescent="0.25">
      <c r="A696">
        <v>0.02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0.48</v>
      </c>
      <c r="H696">
        <v>0.12</v>
      </c>
      <c r="I696">
        <v>0</v>
      </c>
      <c r="J696">
        <v>0</v>
      </c>
      <c r="K696">
        <v>0</v>
      </c>
      <c r="L696">
        <v>15</v>
      </c>
      <c r="M696">
        <v>0</v>
      </c>
      <c r="N696">
        <v>0</v>
      </c>
      <c r="O696">
        <v>0</v>
      </c>
      <c r="P696">
        <v>1.2</v>
      </c>
      <c r="Q696">
        <v>0</v>
      </c>
      <c r="R696">
        <v>0</v>
      </c>
      <c r="S696">
        <v>373</v>
      </c>
      <c r="T696">
        <v>480</v>
      </c>
      <c r="U696">
        <v>0</v>
      </c>
      <c r="V696">
        <v>0</v>
      </c>
    </row>
    <row r="697" spans="1:22" x14ac:dyDescent="0.25">
      <c r="A697">
        <v>0.2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1.5</v>
      </c>
      <c r="H697">
        <v>0</v>
      </c>
      <c r="I697">
        <v>0</v>
      </c>
      <c r="J697">
        <v>0</v>
      </c>
      <c r="K697">
        <v>0</v>
      </c>
      <c r="L697">
        <v>120</v>
      </c>
      <c r="M697">
        <v>0</v>
      </c>
      <c r="N697">
        <v>0</v>
      </c>
      <c r="O697">
        <v>0</v>
      </c>
      <c r="P697">
        <v>3</v>
      </c>
      <c r="Q697">
        <v>0</v>
      </c>
      <c r="R697">
        <v>0</v>
      </c>
      <c r="S697">
        <v>423</v>
      </c>
      <c r="T697">
        <v>240</v>
      </c>
      <c r="U697">
        <v>0</v>
      </c>
      <c r="V697">
        <v>0</v>
      </c>
    </row>
    <row r="698" spans="1:22" x14ac:dyDescent="0.25">
      <c r="A698">
        <v>0.2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1.6</v>
      </c>
      <c r="H698">
        <v>0</v>
      </c>
      <c r="I698">
        <v>0</v>
      </c>
      <c r="J698">
        <v>0</v>
      </c>
      <c r="K698">
        <v>0</v>
      </c>
      <c r="L698">
        <v>120</v>
      </c>
      <c r="M698">
        <v>0</v>
      </c>
      <c r="N698">
        <v>0</v>
      </c>
      <c r="O698">
        <v>0</v>
      </c>
      <c r="P698">
        <v>1</v>
      </c>
      <c r="Q698">
        <v>0</v>
      </c>
      <c r="R698">
        <v>0</v>
      </c>
      <c r="S698">
        <v>423</v>
      </c>
      <c r="T698">
        <v>240</v>
      </c>
      <c r="U698">
        <v>0</v>
      </c>
      <c r="V698">
        <v>0</v>
      </c>
    </row>
    <row r="699" spans="1:22" x14ac:dyDescent="0.25">
      <c r="A699">
        <v>3.4482758620689655E-2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0.58620689655172409</v>
      </c>
      <c r="H699">
        <v>0.14827586206896551</v>
      </c>
      <c r="I699">
        <v>0</v>
      </c>
      <c r="J699">
        <v>0</v>
      </c>
      <c r="K699">
        <v>0</v>
      </c>
      <c r="L699">
        <v>13.793103448275861</v>
      </c>
      <c r="M699">
        <v>0</v>
      </c>
      <c r="N699">
        <v>0</v>
      </c>
      <c r="O699">
        <v>0</v>
      </c>
      <c r="P699">
        <v>1.4689655172413791</v>
      </c>
      <c r="Q699">
        <v>0</v>
      </c>
      <c r="R699">
        <v>0</v>
      </c>
      <c r="S699">
        <v>423</v>
      </c>
      <c r="T699">
        <v>24</v>
      </c>
      <c r="U699">
        <v>0</v>
      </c>
      <c r="V699">
        <v>0</v>
      </c>
    </row>
    <row r="700" spans="1:22" x14ac:dyDescent="0.25">
      <c r="A700">
        <v>3.4482758620689655E-2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0.90689655172413797</v>
      </c>
      <c r="H700">
        <v>0.22758620689655171</v>
      </c>
      <c r="I700">
        <v>0</v>
      </c>
      <c r="J700">
        <v>0</v>
      </c>
      <c r="K700">
        <v>0</v>
      </c>
      <c r="L700">
        <v>13.793103448275861</v>
      </c>
      <c r="M700">
        <v>0</v>
      </c>
      <c r="N700">
        <v>0</v>
      </c>
      <c r="O700">
        <v>0</v>
      </c>
      <c r="P700">
        <v>2.2689655172413792</v>
      </c>
      <c r="Q700">
        <v>0</v>
      </c>
      <c r="R700">
        <v>0</v>
      </c>
      <c r="S700">
        <v>423</v>
      </c>
      <c r="T700">
        <v>24</v>
      </c>
      <c r="U700">
        <v>0</v>
      </c>
      <c r="V700">
        <v>0</v>
      </c>
    </row>
    <row r="701" spans="1:22" x14ac:dyDescent="0.25">
      <c r="A701">
        <v>2.5000000000000001E-2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7.18282166264229E-2</v>
      </c>
      <c r="I701">
        <v>0</v>
      </c>
      <c r="J701">
        <v>0</v>
      </c>
      <c r="K701">
        <v>0</v>
      </c>
      <c r="L701">
        <v>24.813383925491546</v>
      </c>
      <c r="M701">
        <v>0</v>
      </c>
      <c r="N701">
        <v>0.1403915143152811</v>
      </c>
      <c r="O701">
        <v>0</v>
      </c>
      <c r="P701">
        <v>0.23180924456709207</v>
      </c>
      <c r="Q701">
        <v>174</v>
      </c>
      <c r="R701">
        <v>0</v>
      </c>
      <c r="S701">
        <v>433</v>
      </c>
      <c r="T701">
        <v>96</v>
      </c>
      <c r="U701">
        <v>43</v>
      </c>
      <c r="V701">
        <v>0</v>
      </c>
    </row>
    <row r="702" spans="1:22" x14ac:dyDescent="0.25">
      <c r="A702">
        <v>0.01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4.9999999999999996E-2</v>
      </c>
      <c r="I702">
        <v>0</v>
      </c>
      <c r="J702">
        <v>0</v>
      </c>
      <c r="K702">
        <v>0</v>
      </c>
      <c r="L702">
        <v>42</v>
      </c>
      <c r="M702">
        <v>0</v>
      </c>
      <c r="N702">
        <v>0.14333333333333331</v>
      </c>
      <c r="O702">
        <v>0</v>
      </c>
      <c r="P702">
        <v>0.24333333333333329</v>
      </c>
      <c r="Q702">
        <v>177</v>
      </c>
      <c r="R702">
        <v>0</v>
      </c>
      <c r="S702">
        <v>443</v>
      </c>
      <c r="T702">
        <v>96</v>
      </c>
      <c r="U702">
        <v>43</v>
      </c>
      <c r="V702">
        <v>0</v>
      </c>
    </row>
    <row r="703" spans="1:22" x14ac:dyDescent="0.25">
      <c r="A703">
        <v>2.5000000000000001E-2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7.1901336073997943E-2</v>
      </c>
      <c r="I703">
        <v>0</v>
      </c>
      <c r="J703">
        <v>0</v>
      </c>
      <c r="K703">
        <v>0</v>
      </c>
      <c r="L703">
        <v>24.838643371017472</v>
      </c>
      <c r="M703">
        <v>0</v>
      </c>
      <c r="N703">
        <v>0.14053442959917781</v>
      </c>
      <c r="O703">
        <v>0</v>
      </c>
      <c r="P703">
        <v>0.23204522096608426</v>
      </c>
      <c r="Q703">
        <v>189</v>
      </c>
      <c r="R703">
        <v>0</v>
      </c>
      <c r="S703">
        <v>433</v>
      </c>
      <c r="T703">
        <v>96</v>
      </c>
      <c r="U703">
        <v>43</v>
      </c>
      <c r="V703">
        <v>0</v>
      </c>
    </row>
    <row r="704" spans="1:22" x14ac:dyDescent="0.25">
      <c r="A704">
        <v>2.5000000000000001E-2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7.18282166264229E-2</v>
      </c>
      <c r="I704">
        <v>0</v>
      </c>
      <c r="J704">
        <v>0</v>
      </c>
      <c r="K704">
        <v>0</v>
      </c>
      <c r="L704">
        <v>24.813383925491546</v>
      </c>
      <c r="M704">
        <v>0</v>
      </c>
      <c r="N704">
        <v>0.1403915143152811</v>
      </c>
      <c r="O704">
        <v>0</v>
      </c>
      <c r="P704">
        <v>0.23180924456709207</v>
      </c>
      <c r="Q704">
        <v>168</v>
      </c>
      <c r="R704">
        <v>0</v>
      </c>
      <c r="S704">
        <v>433</v>
      </c>
      <c r="T704">
        <v>96</v>
      </c>
      <c r="U704">
        <v>43</v>
      </c>
      <c r="V704">
        <v>0</v>
      </c>
    </row>
    <row r="705" spans="1:22" x14ac:dyDescent="0.25">
      <c r="A705">
        <v>2.5000000000000001E-2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7.18282166264229E-2</v>
      </c>
      <c r="I705">
        <v>0</v>
      </c>
      <c r="J705">
        <v>0</v>
      </c>
      <c r="K705">
        <v>0</v>
      </c>
      <c r="L705">
        <v>24.813383925491546</v>
      </c>
      <c r="M705">
        <v>0</v>
      </c>
      <c r="N705">
        <v>0.1403915143152811</v>
      </c>
      <c r="O705">
        <v>0</v>
      </c>
      <c r="P705">
        <v>0.23180924456709207</v>
      </c>
      <c r="Q705">
        <v>163</v>
      </c>
      <c r="R705">
        <v>0</v>
      </c>
      <c r="S705">
        <v>433</v>
      </c>
      <c r="T705">
        <v>96</v>
      </c>
      <c r="U705">
        <v>43</v>
      </c>
      <c r="V705">
        <v>0</v>
      </c>
    </row>
    <row r="706" spans="1:22" x14ac:dyDescent="0.25">
      <c r="A706">
        <v>2.5000000000000001E-2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7.18282166264229E-2</v>
      </c>
      <c r="I706">
        <v>0</v>
      </c>
      <c r="J706">
        <v>0</v>
      </c>
      <c r="K706">
        <v>0</v>
      </c>
      <c r="L706">
        <v>24.813383925491546</v>
      </c>
      <c r="M706">
        <v>0</v>
      </c>
      <c r="N706">
        <v>0.1403915143152811</v>
      </c>
      <c r="O706">
        <v>0</v>
      </c>
      <c r="P706">
        <v>0.23180924456709207</v>
      </c>
      <c r="Q706">
        <v>189</v>
      </c>
      <c r="R706">
        <v>0</v>
      </c>
      <c r="S706">
        <v>433</v>
      </c>
      <c r="T706">
        <v>96</v>
      </c>
      <c r="U706">
        <v>43</v>
      </c>
      <c r="V706">
        <v>0</v>
      </c>
    </row>
    <row r="707" spans="1:22" x14ac:dyDescent="0.25">
      <c r="A707">
        <v>0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3.5</v>
      </c>
      <c r="M707">
        <v>0.5</v>
      </c>
      <c r="N707">
        <v>0.5</v>
      </c>
      <c r="O707">
        <v>0</v>
      </c>
      <c r="P707">
        <v>0.5</v>
      </c>
      <c r="Q707">
        <v>174</v>
      </c>
      <c r="R707">
        <v>0</v>
      </c>
      <c r="S707">
        <v>443</v>
      </c>
      <c r="T707">
        <v>432</v>
      </c>
      <c r="U707">
        <v>43</v>
      </c>
      <c r="V707">
        <v>0</v>
      </c>
    </row>
    <row r="708" spans="1:22" x14ac:dyDescent="0.25">
      <c r="A708">
        <v>0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3.5</v>
      </c>
      <c r="M708">
        <v>0.5</v>
      </c>
      <c r="N708">
        <v>0.5</v>
      </c>
      <c r="O708">
        <v>0</v>
      </c>
      <c r="P708">
        <v>0.5</v>
      </c>
      <c r="Q708">
        <v>169</v>
      </c>
      <c r="R708">
        <v>0</v>
      </c>
      <c r="S708">
        <v>423</v>
      </c>
      <c r="T708">
        <v>432</v>
      </c>
      <c r="U708">
        <v>43</v>
      </c>
      <c r="V708">
        <v>0</v>
      </c>
    </row>
    <row r="709" spans="1:22" x14ac:dyDescent="0.25">
      <c r="A709">
        <v>0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3.5</v>
      </c>
      <c r="M709">
        <v>0.5</v>
      </c>
      <c r="N709">
        <v>0.5</v>
      </c>
      <c r="O709">
        <v>0</v>
      </c>
      <c r="P709">
        <v>0.5</v>
      </c>
      <c r="Q709">
        <v>169</v>
      </c>
      <c r="R709">
        <v>0</v>
      </c>
      <c r="S709">
        <v>443</v>
      </c>
      <c r="T709">
        <v>432</v>
      </c>
      <c r="U709">
        <v>43</v>
      </c>
      <c r="V709">
        <v>0</v>
      </c>
    </row>
    <row r="710" spans="1:22" x14ac:dyDescent="0.25">
      <c r="A710">
        <v>0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3.5</v>
      </c>
      <c r="M710">
        <v>0.5</v>
      </c>
      <c r="N710">
        <v>0.5</v>
      </c>
      <c r="O710">
        <v>0</v>
      </c>
      <c r="P710">
        <v>0.5</v>
      </c>
      <c r="Q710">
        <v>183</v>
      </c>
      <c r="R710">
        <v>0</v>
      </c>
      <c r="S710">
        <v>423</v>
      </c>
      <c r="T710">
        <v>432</v>
      </c>
      <c r="U710">
        <v>43</v>
      </c>
      <c r="V710">
        <v>0</v>
      </c>
    </row>
    <row r="711" spans="1:22" x14ac:dyDescent="0.25">
      <c r="A711">
        <v>0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7</v>
      </c>
      <c r="M711">
        <v>0.5</v>
      </c>
      <c r="N711">
        <v>0.5</v>
      </c>
      <c r="O711">
        <v>0</v>
      </c>
      <c r="P711">
        <v>0.5</v>
      </c>
      <c r="Q711">
        <v>183</v>
      </c>
      <c r="R711">
        <v>0</v>
      </c>
      <c r="S711">
        <v>423</v>
      </c>
      <c r="T711">
        <v>432</v>
      </c>
      <c r="U711">
        <v>43</v>
      </c>
      <c r="V711">
        <v>0</v>
      </c>
    </row>
    <row r="712" spans="1:22" x14ac:dyDescent="0.25">
      <c r="A712">
        <v>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14</v>
      </c>
      <c r="M712">
        <v>0.5</v>
      </c>
      <c r="N712">
        <v>0.5</v>
      </c>
      <c r="O712">
        <v>0</v>
      </c>
      <c r="P712">
        <v>0.5</v>
      </c>
      <c r="Q712">
        <v>183</v>
      </c>
      <c r="R712">
        <v>0</v>
      </c>
      <c r="S712">
        <v>423</v>
      </c>
      <c r="T712">
        <v>432</v>
      </c>
      <c r="U712">
        <v>43</v>
      </c>
      <c r="V712">
        <v>0</v>
      </c>
    </row>
    <row r="713" spans="1:22" x14ac:dyDescent="0.25">
      <c r="A713">
        <v>0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3.5</v>
      </c>
      <c r="M713">
        <v>0.5</v>
      </c>
      <c r="N713">
        <v>0.5</v>
      </c>
      <c r="O713">
        <v>0</v>
      </c>
      <c r="P713">
        <v>0.5</v>
      </c>
      <c r="Q713">
        <v>184</v>
      </c>
      <c r="R713">
        <v>0</v>
      </c>
      <c r="S713">
        <v>423</v>
      </c>
      <c r="T713">
        <v>432</v>
      </c>
      <c r="U713">
        <v>43</v>
      </c>
      <c r="V713">
        <v>0</v>
      </c>
    </row>
    <row r="714" spans="1:22" x14ac:dyDescent="0.25">
      <c r="A714">
        <v>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7</v>
      </c>
      <c r="M714">
        <v>0.5</v>
      </c>
      <c r="N714">
        <v>0.5</v>
      </c>
      <c r="O714">
        <v>0</v>
      </c>
      <c r="P714">
        <v>0.5</v>
      </c>
      <c r="Q714">
        <v>184</v>
      </c>
      <c r="R714">
        <v>0</v>
      </c>
      <c r="S714">
        <v>423</v>
      </c>
      <c r="T714">
        <v>432</v>
      </c>
      <c r="U714">
        <v>43</v>
      </c>
      <c r="V714">
        <v>0</v>
      </c>
    </row>
    <row r="715" spans="1:22" x14ac:dyDescent="0.25">
      <c r="A715">
        <v>0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14</v>
      </c>
      <c r="M715">
        <v>0.5</v>
      </c>
      <c r="N715">
        <v>0.5</v>
      </c>
      <c r="O715">
        <v>0</v>
      </c>
      <c r="P715">
        <v>0.5</v>
      </c>
      <c r="Q715">
        <v>184</v>
      </c>
      <c r="R715">
        <v>0</v>
      </c>
      <c r="S715">
        <v>423</v>
      </c>
      <c r="T715">
        <v>432</v>
      </c>
      <c r="U715">
        <v>43</v>
      </c>
      <c r="V715">
        <v>0</v>
      </c>
    </row>
    <row r="716" spans="1:22" x14ac:dyDescent="0.25">
      <c r="A716">
        <v>0</v>
      </c>
      <c r="B716">
        <v>0.25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23</v>
      </c>
      <c r="M716">
        <v>0</v>
      </c>
      <c r="N716">
        <v>0.25</v>
      </c>
      <c r="O716">
        <v>0</v>
      </c>
      <c r="P716">
        <v>0.25</v>
      </c>
      <c r="Q716">
        <v>157</v>
      </c>
      <c r="R716">
        <v>0</v>
      </c>
      <c r="S716">
        <v>423</v>
      </c>
      <c r="T716">
        <v>144</v>
      </c>
      <c r="U716">
        <v>40</v>
      </c>
      <c r="V716">
        <v>0</v>
      </c>
    </row>
    <row r="717" spans="1:22" x14ac:dyDescent="0.25">
      <c r="A717">
        <v>0</v>
      </c>
      <c r="B717">
        <v>0</v>
      </c>
      <c r="C717">
        <v>0</v>
      </c>
      <c r="D717">
        <v>0</v>
      </c>
      <c r="E717">
        <v>0.125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0.25</v>
      </c>
      <c r="M717">
        <v>2.0833333333333332E-2</v>
      </c>
      <c r="N717">
        <v>2.0833333333333332E-2</v>
      </c>
      <c r="O717">
        <v>0</v>
      </c>
      <c r="P717">
        <v>2.0833333333333332E-2</v>
      </c>
      <c r="Q717">
        <v>212</v>
      </c>
      <c r="R717">
        <v>0</v>
      </c>
      <c r="S717">
        <v>433</v>
      </c>
      <c r="T717">
        <v>336</v>
      </c>
      <c r="U717">
        <v>0</v>
      </c>
      <c r="V717">
        <v>0</v>
      </c>
    </row>
    <row r="718" spans="1:22" x14ac:dyDescent="0.25">
      <c r="A718">
        <v>0</v>
      </c>
      <c r="B718">
        <v>0</v>
      </c>
      <c r="C718">
        <v>0</v>
      </c>
      <c r="D718">
        <v>0</v>
      </c>
      <c r="E718">
        <v>6.25E-2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0.125</v>
      </c>
      <c r="M718">
        <v>1.0416666666666666E-2</v>
      </c>
      <c r="N718">
        <v>1.0416666666666666E-2</v>
      </c>
      <c r="O718">
        <v>0</v>
      </c>
      <c r="P718">
        <v>1.0416666666666666E-2</v>
      </c>
      <c r="Q718">
        <v>212</v>
      </c>
      <c r="R718">
        <v>0</v>
      </c>
      <c r="S718">
        <v>433</v>
      </c>
      <c r="T718">
        <v>672</v>
      </c>
      <c r="U718">
        <v>0</v>
      </c>
      <c r="V718">
        <v>0</v>
      </c>
    </row>
    <row r="719" spans="1:22" x14ac:dyDescent="0.25">
      <c r="A719">
        <v>0</v>
      </c>
      <c r="B719">
        <v>0</v>
      </c>
      <c r="C719">
        <v>0</v>
      </c>
      <c r="D719">
        <v>0</v>
      </c>
      <c r="E719">
        <v>0.02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0.04</v>
      </c>
      <c r="M719">
        <v>3.3333333333333331E-3</v>
      </c>
      <c r="N719">
        <v>3.3333333333333331E-3</v>
      </c>
      <c r="O719">
        <v>0</v>
      </c>
      <c r="P719">
        <v>3.3333333333333331E-3</v>
      </c>
      <c r="Q719">
        <v>212</v>
      </c>
      <c r="R719">
        <v>0</v>
      </c>
      <c r="S719">
        <v>433</v>
      </c>
      <c r="T719">
        <v>672</v>
      </c>
      <c r="U719">
        <v>0</v>
      </c>
      <c r="V719">
        <v>0</v>
      </c>
    </row>
    <row r="720" spans="1:22" x14ac:dyDescent="0.25">
      <c r="A720">
        <v>0</v>
      </c>
      <c r="B720">
        <v>0</v>
      </c>
      <c r="C720">
        <v>0</v>
      </c>
      <c r="D720">
        <v>0</v>
      </c>
      <c r="E720">
        <v>0.25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3.75</v>
      </c>
      <c r="M720">
        <v>0.3125</v>
      </c>
      <c r="N720">
        <v>0.3125</v>
      </c>
      <c r="O720">
        <v>0</v>
      </c>
      <c r="P720">
        <v>0.3125</v>
      </c>
      <c r="Q720">
        <v>215</v>
      </c>
      <c r="R720">
        <v>0</v>
      </c>
      <c r="S720">
        <v>443</v>
      </c>
      <c r="T720">
        <v>72</v>
      </c>
      <c r="U720">
        <v>0</v>
      </c>
      <c r="V720">
        <v>0</v>
      </c>
    </row>
    <row r="721" spans="1:22" x14ac:dyDescent="0.25">
      <c r="A721">
        <v>3.6764705882352942E-2</v>
      </c>
      <c r="B721">
        <v>0</v>
      </c>
      <c r="C721">
        <v>0</v>
      </c>
      <c r="D721">
        <v>0</v>
      </c>
      <c r="E721">
        <v>0.25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3.75</v>
      </c>
      <c r="M721">
        <v>0.3125</v>
      </c>
      <c r="N721">
        <v>0.3125</v>
      </c>
      <c r="O721">
        <v>0</v>
      </c>
      <c r="P721">
        <v>0.3125</v>
      </c>
      <c r="Q721">
        <v>215</v>
      </c>
      <c r="R721">
        <v>0</v>
      </c>
      <c r="S721">
        <v>443</v>
      </c>
      <c r="T721">
        <v>72</v>
      </c>
      <c r="U721">
        <v>0</v>
      </c>
      <c r="V721">
        <v>0</v>
      </c>
    </row>
    <row r="722" spans="1:22" x14ac:dyDescent="0.25">
      <c r="A722">
        <v>0</v>
      </c>
      <c r="B722">
        <v>0</v>
      </c>
      <c r="C722">
        <v>0</v>
      </c>
      <c r="D722">
        <v>0</v>
      </c>
      <c r="E722">
        <v>0.25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8.75</v>
      </c>
      <c r="M722">
        <v>0.3125</v>
      </c>
      <c r="N722">
        <v>0.3125</v>
      </c>
      <c r="O722">
        <v>0</v>
      </c>
      <c r="P722">
        <v>0.3125</v>
      </c>
      <c r="Q722">
        <v>215</v>
      </c>
      <c r="R722">
        <v>0</v>
      </c>
      <c r="S722">
        <v>443</v>
      </c>
      <c r="T722">
        <v>72</v>
      </c>
      <c r="U722">
        <v>0</v>
      </c>
      <c r="V722">
        <v>0</v>
      </c>
    </row>
    <row r="723" spans="1:22" x14ac:dyDescent="0.25">
      <c r="A723">
        <v>3.6764705882352942E-2</v>
      </c>
      <c r="B723">
        <v>0</v>
      </c>
      <c r="C723">
        <v>0</v>
      </c>
      <c r="D723">
        <v>0</v>
      </c>
      <c r="E723">
        <v>0.25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8.75</v>
      </c>
      <c r="M723">
        <v>0.3125</v>
      </c>
      <c r="N723">
        <v>0.3125</v>
      </c>
      <c r="O723">
        <v>0</v>
      </c>
      <c r="P723">
        <v>0.3125</v>
      </c>
      <c r="Q723">
        <v>215</v>
      </c>
      <c r="R723">
        <v>0</v>
      </c>
      <c r="S723">
        <v>443</v>
      </c>
      <c r="T723">
        <v>72</v>
      </c>
      <c r="U723">
        <v>0</v>
      </c>
      <c r="V723">
        <v>0</v>
      </c>
    </row>
    <row r="724" spans="1:22" x14ac:dyDescent="0.25">
      <c r="A724">
        <v>0.11029411764705883</v>
      </c>
      <c r="B724">
        <v>0</v>
      </c>
      <c r="C724">
        <v>0</v>
      </c>
      <c r="D724">
        <v>0</v>
      </c>
      <c r="E724">
        <v>0.25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8.75</v>
      </c>
      <c r="M724">
        <v>0.3125</v>
      </c>
      <c r="N724">
        <v>0.3125</v>
      </c>
      <c r="O724">
        <v>0</v>
      </c>
      <c r="P724">
        <v>0.3125</v>
      </c>
      <c r="Q724">
        <v>215</v>
      </c>
      <c r="R724">
        <v>0</v>
      </c>
      <c r="S724">
        <v>443</v>
      </c>
      <c r="T724">
        <v>72</v>
      </c>
      <c r="U724">
        <v>0</v>
      </c>
      <c r="V724">
        <v>0</v>
      </c>
    </row>
    <row r="725" spans="1:22" x14ac:dyDescent="0.25">
      <c r="A725">
        <v>0.18382352941176472</v>
      </c>
      <c r="B725">
        <v>0</v>
      </c>
      <c r="C725">
        <v>0</v>
      </c>
      <c r="D725">
        <v>0</v>
      </c>
      <c r="E725">
        <v>0.25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8.75</v>
      </c>
      <c r="M725">
        <v>0.3125</v>
      </c>
      <c r="N725">
        <v>0.3125</v>
      </c>
      <c r="O725">
        <v>0</v>
      </c>
      <c r="P725">
        <v>0.3125</v>
      </c>
      <c r="Q725">
        <v>215</v>
      </c>
      <c r="R725">
        <v>0</v>
      </c>
      <c r="S725">
        <v>443</v>
      </c>
      <c r="T725">
        <v>72</v>
      </c>
      <c r="U725">
        <v>0</v>
      </c>
      <c r="V725">
        <v>0</v>
      </c>
    </row>
    <row r="726" spans="1:22" x14ac:dyDescent="0.25">
      <c r="A726">
        <v>0</v>
      </c>
      <c r="B726">
        <v>0</v>
      </c>
      <c r="C726">
        <v>0</v>
      </c>
      <c r="D726">
        <v>0</v>
      </c>
      <c r="E726">
        <v>0.25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18.75</v>
      </c>
      <c r="M726">
        <v>0.3125</v>
      </c>
      <c r="N726">
        <v>0.3125</v>
      </c>
      <c r="O726">
        <v>0</v>
      </c>
      <c r="P726">
        <v>0.3125</v>
      </c>
      <c r="Q726">
        <v>215</v>
      </c>
      <c r="R726">
        <v>0</v>
      </c>
      <c r="S726">
        <v>443</v>
      </c>
      <c r="T726">
        <v>72</v>
      </c>
      <c r="U726">
        <v>0</v>
      </c>
      <c r="V726">
        <v>0</v>
      </c>
    </row>
    <row r="727" spans="1:22" x14ac:dyDescent="0.25">
      <c r="A727">
        <v>3.6764705882352942E-2</v>
      </c>
      <c r="B727">
        <v>0</v>
      </c>
      <c r="C727">
        <v>0</v>
      </c>
      <c r="D727">
        <v>0</v>
      </c>
      <c r="E727">
        <v>0.25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18.75</v>
      </c>
      <c r="M727">
        <v>0.3125</v>
      </c>
      <c r="N727">
        <v>0.3125</v>
      </c>
      <c r="O727">
        <v>0</v>
      </c>
      <c r="P727">
        <v>0.3125</v>
      </c>
      <c r="Q727">
        <v>215</v>
      </c>
      <c r="R727">
        <v>0</v>
      </c>
      <c r="S727">
        <v>443</v>
      </c>
      <c r="T727">
        <v>72</v>
      </c>
      <c r="U727">
        <v>0</v>
      </c>
      <c r="V727">
        <v>0</v>
      </c>
    </row>
    <row r="728" spans="1:22" x14ac:dyDescent="0.25">
      <c r="A728">
        <v>0</v>
      </c>
      <c r="B728">
        <v>0</v>
      </c>
      <c r="C728">
        <v>0</v>
      </c>
      <c r="D728">
        <v>0</v>
      </c>
      <c r="E728">
        <v>0.25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8.75</v>
      </c>
      <c r="M728">
        <v>0.3125</v>
      </c>
      <c r="N728">
        <v>0.3125</v>
      </c>
      <c r="O728">
        <v>0</v>
      </c>
      <c r="P728">
        <v>0.3125</v>
      </c>
      <c r="Q728">
        <v>298</v>
      </c>
      <c r="R728">
        <v>0</v>
      </c>
      <c r="S728">
        <v>443</v>
      </c>
      <c r="T728">
        <v>72</v>
      </c>
      <c r="U728">
        <v>0</v>
      </c>
      <c r="V728">
        <v>0</v>
      </c>
    </row>
    <row r="729" spans="1:22" x14ac:dyDescent="0.25">
      <c r="A729">
        <v>3.6764705882352942E-2</v>
      </c>
      <c r="B729">
        <v>0</v>
      </c>
      <c r="C729">
        <v>0</v>
      </c>
      <c r="D729">
        <v>0</v>
      </c>
      <c r="E729">
        <v>0.25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8.75</v>
      </c>
      <c r="M729">
        <v>0.3125</v>
      </c>
      <c r="N729">
        <v>0.3125</v>
      </c>
      <c r="O729">
        <v>0</v>
      </c>
      <c r="P729">
        <v>0.3125</v>
      </c>
      <c r="Q729">
        <v>298</v>
      </c>
      <c r="R729">
        <v>0</v>
      </c>
      <c r="S729">
        <v>443</v>
      </c>
      <c r="T729">
        <v>72</v>
      </c>
      <c r="U729">
        <v>0</v>
      </c>
      <c r="V729">
        <v>0</v>
      </c>
    </row>
    <row r="730" spans="1:22" x14ac:dyDescent="0.25">
      <c r="A730">
        <v>0</v>
      </c>
      <c r="B730">
        <v>0</v>
      </c>
      <c r="C730">
        <v>0</v>
      </c>
      <c r="D730">
        <v>0</v>
      </c>
      <c r="E730">
        <v>1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14</v>
      </c>
      <c r="M730">
        <v>0.5</v>
      </c>
      <c r="N730">
        <v>0.5</v>
      </c>
      <c r="O730">
        <v>0</v>
      </c>
      <c r="P730">
        <v>0.5</v>
      </c>
      <c r="Q730">
        <v>215</v>
      </c>
      <c r="R730">
        <v>0</v>
      </c>
      <c r="S730">
        <v>443</v>
      </c>
      <c r="T730">
        <v>72</v>
      </c>
      <c r="U730">
        <v>0</v>
      </c>
      <c r="V730">
        <v>0</v>
      </c>
    </row>
    <row r="731" spans="1:22" x14ac:dyDescent="0.25">
      <c r="A731">
        <v>0.05</v>
      </c>
      <c r="B731">
        <v>0</v>
      </c>
      <c r="C731">
        <v>0</v>
      </c>
      <c r="D731">
        <v>0</v>
      </c>
      <c r="E731">
        <v>1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14</v>
      </c>
      <c r="M731">
        <v>0.5</v>
      </c>
      <c r="N731">
        <v>0.5</v>
      </c>
      <c r="O731">
        <v>0</v>
      </c>
      <c r="P731">
        <v>0.5</v>
      </c>
      <c r="Q731">
        <v>215</v>
      </c>
      <c r="R731">
        <v>0</v>
      </c>
      <c r="S731">
        <v>443</v>
      </c>
      <c r="T731">
        <v>72</v>
      </c>
      <c r="U731">
        <v>0</v>
      </c>
      <c r="V731">
        <v>0</v>
      </c>
    </row>
    <row r="732" spans="1:22" x14ac:dyDescent="0.25">
      <c r="A732">
        <v>0.15</v>
      </c>
      <c r="B732">
        <v>0</v>
      </c>
      <c r="C732">
        <v>0</v>
      </c>
      <c r="D732">
        <v>0</v>
      </c>
      <c r="E732">
        <v>1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14</v>
      </c>
      <c r="M732">
        <v>0.5</v>
      </c>
      <c r="N732">
        <v>0.5</v>
      </c>
      <c r="O732">
        <v>0</v>
      </c>
      <c r="P732">
        <v>0.5</v>
      </c>
      <c r="Q732">
        <v>215</v>
      </c>
      <c r="R732">
        <v>0</v>
      </c>
      <c r="S732">
        <v>443</v>
      </c>
      <c r="T732">
        <v>72</v>
      </c>
      <c r="U732">
        <v>0</v>
      </c>
      <c r="V732">
        <v>0</v>
      </c>
    </row>
    <row r="733" spans="1:22" x14ac:dyDescent="0.25">
      <c r="A733">
        <v>0</v>
      </c>
      <c r="B733">
        <v>0</v>
      </c>
      <c r="C733">
        <v>0</v>
      </c>
      <c r="D733">
        <v>0</v>
      </c>
      <c r="E733">
        <v>1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30</v>
      </c>
      <c r="M733">
        <v>0.5</v>
      </c>
      <c r="N733">
        <v>0.5</v>
      </c>
      <c r="O733">
        <v>0</v>
      </c>
      <c r="P733">
        <v>0.5</v>
      </c>
      <c r="Q733">
        <v>215</v>
      </c>
      <c r="R733">
        <v>0</v>
      </c>
      <c r="S733">
        <v>443</v>
      </c>
      <c r="T733">
        <v>72</v>
      </c>
      <c r="U733">
        <v>0</v>
      </c>
      <c r="V733">
        <v>0</v>
      </c>
    </row>
    <row r="734" spans="1:22" x14ac:dyDescent="0.25">
      <c r="A734">
        <v>0.05</v>
      </c>
      <c r="B734">
        <v>0</v>
      </c>
      <c r="C734">
        <v>0</v>
      </c>
      <c r="D734">
        <v>0</v>
      </c>
      <c r="E734">
        <v>1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30</v>
      </c>
      <c r="M734">
        <v>0.5</v>
      </c>
      <c r="N734">
        <v>0.5</v>
      </c>
      <c r="O734">
        <v>0</v>
      </c>
      <c r="P734">
        <v>0.5</v>
      </c>
      <c r="Q734">
        <v>215</v>
      </c>
      <c r="R734">
        <v>0</v>
      </c>
      <c r="S734">
        <v>443</v>
      </c>
      <c r="T734">
        <v>72</v>
      </c>
      <c r="U734">
        <v>0</v>
      </c>
      <c r="V734">
        <v>0</v>
      </c>
    </row>
    <row r="735" spans="1:22" x14ac:dyDescent="0.25">
      <c r="A735">
        <v>0</v>
      </c>
      <c r="B735">
        <v>0</v>
      </c>
      <c r="C735">
        <v>0</v>
      </c>
      <c r="D735">
        <v>0</v>
      </c>
      <c r="E735">
        <v>1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14</v>
      </c>
      <c r="M735">
        <v>0.5</v>
      </c>
      <c r="N735">
        <v>0.5</v>
      </c>
      <c r="O735">
        <v>0</v>
      </c>
      <c r="P735">
        <v>0.5</v>
      </c>
      <c r="Q735">
        <v>298</v>
      </c>
      <c r="R735">
        <v>0</v>
      </c>
      <c r="S735">
        <v>443</v>
      </c>
      <c r="T735">
        <v>72</v>
      </c>
      <c r="U735">
        <v>0</v>
      </c>
      <c r="V735">
        <v>0</v>
      </c>
    </row>
    <row r="736" spans="1:22" x14ac:dyDescent="0.25">
      <c r="A736">
        <v>0.05</v>
      </c>
      <c r="B736">
        <v>0</v>
      </c>
      <c r="C736">
        <v>0</v>
      </c>
      <c r="D736">
        <v>0</v>
      </c>
      <c r="E736">
        <v>1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14</v>
      </c>
      <c r="M736">
        <v>0.5</v>
      </c>
      <c r="N736">
        <v>0.5</v>
      </c>
      <c r="O736">
        <v>0</v>
      </c>
      <c r="P736">
        <v>0.5</v>
      </c>
      <c r="Q736">
        <v>298</v>
      </c>
      <c r="R736">
        <v>0</v>
      </c>
      <c r="S736">
        <v>443</v>
      </c>
      <c r="T736">
        <v>72</v>
      </c>
      <c r="U736">
        <v>0</v>
      </c>
      <c r="V736">
        <v>0</v>
      </c>
    </row>
    <row r="737" spans="1:22" x14ac:dyDescent="0.25">
      <c r="A737">
        <v>0</v>
      </c>
      <c r="B737">
        <v>0</v>
      </c>
      <c r="C737">
        <v>0</v>
      </c>
      <c r="D737">
        <v>0</v>
      </c>
      <c r="E737">
        <v>4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35</v>
      </c>
      <c r="M737">
        <v>1.25</v>
      </c>
      <c r="N737">
        <v>1.25</v>
      </c>
      <c r="O737">
        <v>0</v>
      </c>
      <c r="P737">
        <v>1.25</v>
      </c>
      <c r="Q737">
        <v>215</v>
      </c>
      <c r="R737">
        <v>0</v>
      </c>
      <c r="S737">
        <v>443</v>
      </c>
      <c r="T737">
        <v>72</v>
      </c>
      <c r="U737">
        <v>0</v>
      </c>
      <c r="V737">
        <v>0</v>
      </c>
    </row>
    <row r="738" spans="1:22" x14ac:dyDescent="0.25">
      <c r="A738">
        <v>3.6764705882352942E-2</v>
      </c>
      <c r="B738">
        <v>0</v>
      </c>
      <c r="C738">
        <v>0</v>
      </c>
      <c r="D738">
        <v>0</v>
      </c>
      <c r="E738">
        <v>4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35</v>
      </c>
      <c r="M738">
        <v>1.25</v>
      </c>
      <c r="N738">
        <v>1.25</v>
      </c>
      <c r="O738">
        <v>0</v>
      </c>
      <c r="P738">
        <v>1.25</v>
      </c>
      <c r="Q738">
        <v>215</v>
      </c>
      <c r="R738">
        <v>0</v>
      </c>
      <c r="S738">
        <v>443</v>
      </c>
      <c r="T738">
        <v>72</v>
      </c>
      <c r="U738">
        <v>0</v>
      </c>
      <c r="V738">
        <v>0</v>
      </c>
    </row>
    <row r="739" spans="1:22" x14ac:dyDescent="0.25">
      <c r="A739">
        <v>0</v>
      </c>
      <c r="B739">
        <v>0</v>
      </c>
      <c r="C739">
        <v>0</v>
      </c>
      <c r="D739">
        <v>0</v>
      </c>
      <c r="E739">
        <v>4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35</v>
      </c>
      <c r="M739">
        <v>1.25</v>
      </c>
      <c r="N739">
        <v>1.25</v>
      </c>
      <c r="O739">
        <v>0</v>
      </c>
      <c r="P739">
        <v>1.25</v>
      </c>
      <c r="Q739">
        <v>298</v>
      </c>
      <c r="R739">
        <v>0</v>
      </c>
      <c r="S739">
        <v>443</v>
      </c>
      <c r="T739">
        <v>72</v>
      </c>
      <c r="U739">
        <v>0</v>
      </c>
      <c r="V739">
        <v>0</v>
      </c>
    </row>
    <row r="740" spans="1:22" x14ac:dyDescent="0.25">
      <c r="A740">
        <v>3.6764705882352942E-2</v>
      </c>
      <c r="B740">
        <v>0</v>
      </c>
      <c r="C740">
        <v>0</v>
      </c>
      <c r="D740">
        <v>0</v>
      </c>
      <c r="E740">
        <v>4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35</v>
      </c>
      <c r="M740">
        <v>1.25</v>
      </c>
      <c r="N740">
        <v>1.25</v>
      </c>
      <c r="O740">
        <v>0</v>
      </c>
      <c r="P740">
        <v>1.25</v>
      </c>
      <c r="Q740">
        <v>298</v>
      </c>
      <c r="R740">
        <v>0</v>
      </c>
      <c r="S740">
        <v>443</v>
      </c>
      <c r="T740">
        <v>72</v>
      </c>
      <c r="U740">
        <v>0</v>
      </c>
      <c r="V740">
        <v>0</v>
      </c>
    </row>
    <row r="741" spans="1:22" x14ac:dyDescent="0.25">
      <c r="A741">
        <v>0.11029411764705883</v>
      </c>
      <c r="B741">
        <v>0</v>
      </c>
      <c r="C741">
        <v>0</v>
      </c>
      <c r="D741">
        <v>0</v>
      </c>
      <c r="E741">
        <v>4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35</v>
      </c>
      <c r="M741">
        <v>1.25</v>
      </c>
      <c r="N741">
        <v>1.25</v>
      </c>
      <c r="O741">
        <v>0</v>
      </c>
      <c r="P741">
        <v>1.25</v>
      </c>
      <c r="Q741">
        <v>298</v>
      </c>
      <c r="R741">
        <v>0</v>
      </c>
      <c r="S741">
        <v>443</v>
      </c>
      <c r="T741">
        <v>72</v>
      </c>
      <c r="U741">
        <v>0</v>
      </c>
      <c r="V741">
        <v>0</v>
      </c>
    </row>
    <row r="742" spans="1:22" x14ac:dyDescent="0.25">
      <c r="A742">
        <v>0</v>
      </c>
      <c r="B742">
        <v>0</v>
      </c>
      <c r="C742">
        <v>0</v>
      </c>
      <c r="D742">
        <v>0</v>
      </c>
      <c r="E742">
        <v>0.33300000000000002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13.333000000000002</v>
      </c>
      <c r="M742">
        <v>0</v>
      </c>
      <c r="N742">
        <v>0.33300000000000002</v>
      </c>
      <c r="O742">
        <v>0</v>
      </c>
      <c r="P742">
        <v>0.66600000000000004</v>
      </c>
      <c r="Q742">
        <v>332</v>
      </c>
      <c r="R742">
        <v>0</v>
      </c>
      <c r="S742">
        <v>448</v>
      </c>
      <c r="T742">
        <v>10.5</v>
      </c>
      <c r="U742">
        <v>0</v>
      </c>
      <c r="V742">
        <v>0</v>
      </c>
    </row>
    <row r="743" spans="1:22" x14ac:dyDescent="0.25">
      <c r="A743">
        <v>0</v>
      </c>
      <c r="B743">
        <v>0</v>
      </c>
      <c r="C743">
        <v>0</v>
      </c>
      <c r="D743">
        <v>0</v>
      </c>
      <c r="E743">
        <v>1.25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112.5</v>
      </c>
      <c r="M743">
        <v>3.75</v>
      </c>
      <c r="N743">
        <v>54.25</v>
      </c>
      <c r="O743">
        <v>0</v>
      </c>
      <c r="P743">
        <v>0</v>
      </c>
      <c r="Q743">
        <v>150</v>
      </c>
      <c r="R743">
        <v>0</v>
      </c>
      <c r="S743">
        <v>443</v>
      </c>
      <c r="T743">
        <v>48</v>
      </c>
      <c r="U743">
        <v>0</v>
      </c>
      <c r="V743">
        <v>0</v>
      </c>
    </row>
    <row r="744" spans="1:22" x14ac:dyDescent="0.25">
      <c r="A744">
        <v>2E-3</v>
      </c>
      <c r="B744">
        <v>0</v>
      </c>
      <c r="C744">
        <v>0</v>
      </c>
      <c r="D744">
        <v>0</v>
      </c>
      <c r="E744">
        <v>0.2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10</v>
      </c>
      <c r="M744">
        <v>0</v>
      </c>
      <c r="N744">
        <v>0.5</v>
      </c>
      <c r="O744">
        <v>0</v>
      </c>
      <c r="P744">
        <v>0.5</v>
      </c>
      <c r="Q744">
        <v>137</v>
      </c>
      <c r="R744">
        <v>0</v>
      </c>
      <c r="S744">
        <v>423</v>
      </c>
      <c r="T744">
        <v>168</v>
      </c>
      <c r="U744">
        <v>40</v>
      </c>
      <c r="V744">
        <v>0</v>
      </c>
    </row>
    <row r="745" spans="1:22" x14ac:dyDescent="0.25">
      <c r="A745">
        <v>2E-3</v>
      </c>
      <c r="B745">
        <v>0</v>
      </c>
      <c r="C745">
        <v>0</v>
      </c>
      <c r="D745">
        <v>0</v>
      </c>
      <c r="E745">
        <v>0.5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10</v>
      </c>
      <c r="M745">
        <v>0</v>
      </c>
      <c r="N745">
        <v>0.5</v>
      </c>
      <c r="O745">
        <v>0</v>
      </c>
      <c r="P745">
        <v>0.5</v>
      </c>
      <c r="Q745">
        <v>137</v>
      </c>
      <c r="R745">
        <v>0</v>
      </c>
      <c r="S745">
        <v>423</v>
      </c>
      <c r="T745">
        <v>168</v>
      </c>
      <c r="U745">
        <v>40</v>
      </c>
      <c r="V745">
        <v>0</v>
      </c>
    </row>
    <row r="746" spans="1:22" x14ac:dyDescent="0.25">
      <c r="A746">
        <v>2E-3</v>
      </c>
      <c r="B746">
        <v>0</v>
      </c>
      <c r="C746">
        <v>0</v>
      </c>
      <c r="D746">
        <v>0</v>
      </c>
      <c r="E746">
        <v>0.2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15</v>
      </c>
      <c r="M746">
        <v>0</v>
      </c>
      <c r="N746">
        <v>0.5</v>
      </c>
      <c r="O746">
        <v>0</v>
      </c>
      <c r="P746">
        <v>0.5</v>
      </c>
      <c r="Q746">
        <v>137</v>
      </c>
      <c r="R746">
        <v>0</v>
      </c>
      <c r="S746">
        <v>423</v>
      </c>
      <c r="T746">
        <v>168</v>
      </c>
      <c r="U746">
        <v>40</v>
      </c>
      <c r="V746">
        <v>0</v>
      </c>
    </row>
    <row r="747" spans="1:22" x14ac:dyDescent="0.25">
      <c r="A747">
        <v>2E-3</v>
      </c>
      <c r="B747">
        <v>0</v>
      </c>
      <c r="C747">
        <v>0</v>
      </c>
      <c r="D747">
        <v>0</v>
      </c>
      <c r="E747">
        <v>0.5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15</v>
      </c>
      <c r="M747">
        <v>0</v>
      </c>
      <c r="N747">
        <v>0.5</v>
      </c>
      <c r="O747">
        <v>0</v>
      </c>
      <c r="P747">
        <v>0.5</v>
      </c>
      <c r="Q747">
        <v>137</v>
      </c>
      <c r="R747">
        <v>0</v>
      </c>
      <c r="S747">
        <v>423</v>
      </c>
      <c r="T747">
        <v>168</v>
      </c>
      <c r="U747">
        <v>40</v>
      </c>
      <c r="V747">
        <v>0</v>
      </c>
    </row>
    <row r="748" spans="1:22" x14ac:dyDescent="0.25">
      <c r="A748">
        <v>1.1111111111111112E-2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0.29499999999999998</v>
      </c>
      <c r="I748">
        <v>0</v>
      </c>
      <c r="J748">
        <v>0</v>
      </c>
      <c r="K748">
        <v>0</v>
      </c>
      <c r="L748">
        <v>40</v>
      </c>
      <c r="M748">
        <v>0</v>
      </c>
      <c r="N748">
        <v>0.1</v>
      </c>
      <c r="O748">
        <v>0</v>
      </c>
      <c r="P748">
        <v>0.4</v>
      </c>
      <c r="Q748">
        <v>301</v>
      </c>
      <c r="R748">
        <v>0</v>
      </c>
      <c r="S748">
        <v>433</v>
      </c>
      <c r="T748">
        <v>120</v>
      </c>
      <c r="U748">
        <v>400</v>
      </c>
      <c r="V748">
        <v>0</v>
      </c>
    </row>
    <row r="749" spans="1:22" x14ac:dyDescent="0.25">
      <c r="A749">
        <v>1.1111111111111112E-2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0.29499999999999998</v>
      </c>
      <c r="I749">
        <v>0</v>
      </c>
      <c r="J749">
        <v>0</v>
      </c>
      <c r="K749">
        <v>0</v>
      </c>
      <c r="L749">
        <v>40</v>
      </c>
      <c r="M749">
        <v>0</v>
      </c>
      <c r="N749">
        <v>0.1</v>
      </c>
      <c r="O749">
        <v>0</v>
      </c>
      <c r="P749">
        <v>0.3</v>
      </c>
      <c r="Q749">
        <v>301</v>
      </c>
      <c r="R749">
        <v>0</v>
      </c>
      <c r="S749">
        <v>433</v>
      </c>
      <c r="T749">
        <v>144</v>
      </c>
      <c r="U749">
        <v>400</v>
      </c>
      <c r="V749">
        <v>0</v>
      </c>
    </row>
    <row r="750" spans="1:22" x14ac:dyDescent="0.25">
      <c r="A750">
        <v>1.6666666666666666E-2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0.29499999999999998</v>
      </c>
      <c r="I750">
        <v>0</v>
      </c>
      <c r="J750">
        <v>0</v>
      </c>
      <c r="K750">
        <v>0</v>
      </c>
      <c r="L750">
        <v>40</v>
      </c>
      <c r="M750">
        <v>0</v>
      </c>
      <c r="N750">
        <v>0.1</v>
      </c>
      <c r="O750">
        <v>0</v>
      </c>
      <c r="P750">
        <v>0.3</v>
      </c>
      <c r="Q750">
        <v>301</v>
      </c>
      <c r="R750">
        <v>0</v>
      </c>
      <c r="S750">
        <v>433</v>
      </c>
      <c r="T750">
        <v>168</v>
      </c>
      <c r="U750">
        <v>400</v>
      </c>
      <c r="V750">
        <v>0</v>
      </c>
    </row>
    <row r="751" spans="1:22" x14ac:dyDescent="0.25">
      <c r="A751">
        <v>1.6666666666666666E-2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0.29499999999999998</v>
      </c>
      <c r="I751">
        <v>0</v>
      </c>
      <c r="J751">
        <v>0</v>
      </c>
      <c r="K751">
        <v>0</v>
      </c>
      <c r="L751">
        <v>40</v>
      </c>
      <c r="M751">
        <v>0</v>
      </c>
      <c r="N751">
        <v>0.08</v>
      </c>
      <c r="O751">
        <v>0</v>
      </c>
      <c r="P751">
        <v>0.3</v>
      </c>
      <c r="Q751">
        <v>301</v>
      </c>
      <c r="R751">
        <v>0</v>
      </c>
      <c r="S751">
        <v>433</v>
      </c>
      <c r="T751">
        <v>120</v>
      </c>
      <c r="U751">
        <v>400</v>
      </c>
      <c r="V751">
        <v>0</v>
      </c>
    </row>
    <row r="752" spans="1:22" x14ac:dyDescent="0.25">
      <c r="A752">
        <v>1.6666666666666666E-2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0.29499999999999998</v>
      </c>
      <c r="I752">
        <v>0</v>
      </c>
      <c r="J752">
        <v>0</v>
      </c>
      <c r="K752">
        <v>0</v>
      </c>
      <c r="L752">
        <v>40</v>
      </c>
      <c r="M752">
        <v>0</v>
      </c>
      <c r="N752">
        <v>0.1</v>
      </c>
      <c r="O752">
        <v>0</v>
      </c>
      <c r="P752">
        <v>0.2</v>
      </c>
      <c r="Q752">
        <v>301</v>
      </c>
      <c r="R752">
        <v>0</v>
      </c>
      <c r="S752">
        <v>433</v>
      </c>
      <c r="T752">
        <v>144</v>
      </c>
      <c r="U752">
        <v>400</v>
      </c>
      <c r="V752">
        <v>0</v>
      </c>
    </row>
    <row r="753" spans="1:22" x14ac:dyDescent="0.25">
      <c r="A753">
        <v>1.6666666666666666E-2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0.29499999999999998</v>
      </c>
      <c r="I753">
        <v>0</v>
      </c>
      <c r="J753">
        <v>0</v>
      </c>
      <c r="K753">
        <v>0</v>
      </c>
      <c r="L753">
        <v>40</v>
      </c>
      <c r="M753">
        <v>0</v>
      </c>
      <c r="N753">
        <v>0.1</v>
      </c>
      <c r="O753">
        <v>0</v>
      </c>
      <c r="P753">
        <v>0.3</v>
      </c>
      <c r="Q753">
        <v>301</v>
      </c>
      <c r="R753">
        <v>0</v>
      </c>
      <c r="S753">
        <v>433</v>
      </c>
      <c r="T753">
        <v>96</v>
      </c>
      <c r="U753">
        <v>400</v>
      </c>
      <c r="V753">
        <v>0</v>
      </c>
    </row>
    <row r="754" spans="1:22" x14ac:dyDescent="0.25">
      <c r="A754">
        <v>0.02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0.29499999999999998</v>
      </c>
      <c r="I754">
        <v>0</v>
      </c>
      <c r="J754">
        <v>0</v>
      </c>
      <c r="K754">
        <v>0</v>
      </c>
      <c r="L754">
        <v>40</v>
      </c>
      <c r="M754">
        <v>0</v>
      </c>
      <c r="N754">
        <v>0.1</v>
      </c>
      <c r="O754">
        <v>0</v>
      </c>
      <c r="P754">
        <v>0.3</v>
      </c>
      <c r="Q754">
        <v>301</v>
      </c>
      <c r="R754">
        <v>0</v>
      </c>
      <c r="S754">
        <v>433</v>
      </c>
      <c r="T754">
        <v>96</v>
      </c>
      <c r="U754">
        <v>400</v>
      </c>
      <c r="V754">
        <v>0</v>
      </c>
    </row>
    <row r="755" spans="1:22" x14ac:dyDescent="0.25">
      <c r="A755">
        <v>2.5000000000000001E-2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0.29499999999999998</v>
      </c>
      <c r="I755">
        <v>0</v>
      </c>
      <c r="J755">
        <v>0</v>
      </c>
      <c r="K755">
        <v>0</v>
      </c>
      <c r="L755">
        <v>40</v>
      </c>
      <c r="M755">
        <v>0</v>
      </c>
      <c r="N755">
        <v>0.15</v>
      </c>
      <c r="O755">
        <v>0</v>
      </c>
      <c r="P755">
        <v>0.3</v>
      </c>
      <c r="Q755">
        <v>301</v>
      </c>
      <c r="R755">
        <v>0</v>
      </c>
      <c r="S755">
        <v>433</v>
      </c>
      <c r="T755">
        <v>120</v>
      </c>
      <c r="U755">
        <v>400</v>
      </c>
      <c r="V755">
        <v>0</v>
      </c>
    </row>
    <row r="756" spans="1:22" x14ac:dyDescent="0.25">
      <c r="A756">
        <v>1.5151515151515152E-2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0.1484848484848485</v>
      </c>
      <c r="I756">
        <v>0</v>
      </c>
      <c r="J756">
        <v>0</v>
      </c>
      <c r="K756">
        <v>0</v>
      </c>
      <c r="L756">
        <v>38.5</v>
      </c>
      <c r="M756">
        <v>0</v>
      </c>
      <c r="N756">
        <v>9.348484848484849E-2</v>
      </c>
      <c r="O756">
        <v>0</v>
      </c>
      <c r="P756">
        <v>0.18696969696969698</v>
      </c>
      <c r="Q756">
        <v>301</v>
      </c>
      <c r="R756">
        <v>0</v>
      </c>
      <c r="S756">
        <v>423</v>
      </c>
      <c r="T756">
        <v>240</v>
      </c>
      <c r="U756">
        <v>0</v>
      </c>
      <c r="V756">
        <v>0</v>
      </c>
    </row>
    <row r="757" spans="1:22" x14ac:dyDescent="0.25">
      <c r="A757">
        <v>3.3333333333333333E-2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0.30697344371572943</v>
      </c>
      <c r="I757">
        <v>0</v>
      </c>
      <c r="J757">
        <v>0</v>
      </c>
      <c r="K757">
        <v>0</v>
      </c>
      <c r="L757">
        <v>29.966455219868827</v>
      </c>
      <c r="M757">
        <v>0</v>
      </c>
      <c r="N757">
        <v>0.14617783034082357</v>
      </c>
      <c r="O757">
        <v>0</v>
      </c>
      <c r="P757">
        <v>0.70165358563595304</v>
      </c>
      <c r="Q757">
        <v>162</v>
      </c>
      <c r="R757">
        <v>0</v>
      </c>
      <c r="S757">
        <v>408</v>
      </c>
      <c r="T757">
        <v>96</v>
      </c>
      <c r="U757">
        <v>43</v>
      </c>
      <c r="V757">
        <v>0</v>
      </c>
    </row>
    <row r="758" spans="1:22" x14ac:dyDescent="0.25">
      <c r="A758">
        <v>3.3333333333333333E-2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0.30697344371572943</v>
      </c>
      <c r="I758">
        <v>0</v>
      </c>
      <c r="J758">
        <v>0</v>
      </c>
      <c r="K758">
        <v>0</v>
      </c>
      <c r="L758">
        <v>29.966455219868827</v>
      </c>
      <c r="M758">
        <v>0</v>
      </c>
      <c r="N758">
        <v>0.14617783034082357</v>
      </c>
      <c r="O758">
        <v>0</v>
      </c>
      <c r="P758">
        <v>0.70165358563595304</v>
      </c>
      <c r="Q758">
        <v>189</v>
      </c>
      <c r="R758">
        <v>0</v>
      </c>
      <c r="S758">
        <v>408</v>
      </c>
      <c r="T758">
        <v>96</v>
      </c>
      <c r="U758">
        <v>43</v>
      </c>
      <c r="V758">
        <v>0</v>
      </c>
    </row>
    <row r="759" spans="1:22" x14ac:dyDescent="0.25">
      <c r="A759">
        <v>5.8000000000000003E-2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0.125</v>
      </c>
      <c r="I759">
        <v>0</v>
      </c>
      <c r="J759">
        <v>0</v>
      </c>
      <c r="K759">
        <v>0</v>
      </c>
      <c r="L759">
        <v>30</v>
      </c>
      <c r="M759">
        <v>0</v>
      </c>
      <c r="N759">
        <v>0.2</v>
      </c>
      <c r="O759">
        <v>0</v>
      </c>
      <c r="P759">
        <v>0.45</v>
      </c>
      <c r="Q759">
        <v>213</v>
      </c>
      <c r="R759">
        <v>0</v>
      </c>
      <c r="S759">
        <v>423</v>
      </c>
      <c r="T759">
        <v>144</v>
      </c>
      <c r="U759">
        <v>40</v>
      </c>
      <c r="V759">
        <v>0</v>
      </c>
    </row>
    <row r="760" spans="1:22" x14ac:dyDescent="0.25">
      <c r="A760">
        <v>3.3333333333333333E-2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0.2</v>
      </c>
      <c r="I760">
        <v>0</v>
      </c>
      <c r="J760">
        <v>0</v>
      </c>
      <c r="K760">
        <v>0</v>
      </c>
      <c r="L760">
        <v>26</v>
      </c>
      <c r="M760">
        <v>0</v>
      </c>
      <c r="N760">
        <v>0</v>
      </c>
      <c r="O760">
        <v>0</v>
      </c>
      <c r="P760">
        <v>0.4</v>
      </c>
      <c r="Q760">
        <v>0</v>
      </c>
      <c r="R760">
        <v>0</v>
      </c>
      <c r="S760">
        <v>443</v>
      </c>
      <c r="T760">
        <v>24</v>
      </c>
      <c r="U760">
        <v>0</v>
      </c>
      <c r="V760">
        <v>0</v>
      </c>
    </row>
    <row r="761" spans="1:22" x14ac:dyDescent="0.25">
      <c r="A761">
        <v>6.8000000000000005E-2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0.36499999999999999</v>
      </c>
      <c r="H761">
        <v>0</v>
      </c>
      <c r="I761">
        <v>0</v>
      </c>
      <c r="J761">
        <v>0</v>
      </c>
      <c r="K761">
        <v>0</v>
      </c>
      <c r="L761">
        <v>29.5</v>
      </c>
      <c r="M761">
        <v>0</v>
      </c>
      <c r="N761">
        <v>0.06</v>
      </c>
      <c r="O761">
        <v>0</v>
      </c>
      <c r="P761">
        <v>0.85</v>
      </c>
      <c r="Q761">
        <v>163</v>
      </c>
      <c r="R761">
        <v>0</v>
      </c>
      <c r="S761">
        <v>373</v>
      </c>
      <c r="T761">
        <v>360</v>
      </c>
      <c r="U761">
        <v>60</v>
      </c>
      <c r="V761">
        <v>0</v>
      </c>
    </row>
    <row r="762" spans="1:22" x14ac:dyDescent="0.25">
      <c r="A762">
        <v>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0.125</v>
      </c>
      <c r="I762">
        <v>0</v>
      </c>
      <c r="J762">
        <v>2.4999999999999994E-2</v>
      </c>
      <c r="K762">
        <v>0</v>
      </c>
      <c r="L762">
        <v>20</v>
      </c>
      <c r="M762">
        <v>0</v>
      </c>
      <c r="N762">
        <v>0.3</v>
      </c>
      <c r="O762">
        <v>0</v>
      </c>
      <c r="P762">
        <v>0.42</v>
      </c>
      <c r="Q762">
        <v>104</v>
      </c>
      <c r="R762">
        <v>0</v>
      </c>
      <c r="S762">
        <v>423</v>
      </c>
      <c r="T762">
        <v>480</v>
      </c>
      <c r="U762">
        <v>0</v>
      </c>
      <c r="V762">
        <v>0</v>
      </c>
    </row>
    <row r="763" spans="1:22" x14ac:dyDescent="0.25">
      <c r="A763">
        <v>0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0.1</v>
      </c>
      <c r="I763">
        <v>0</v>
      </c>
      <c r="J763">
        <v>4.9999999999999989E-2</v>
      </c>
      <c r="K763">
        <v>0</v>
      </c>
      <c r="L763">
        <v>20</v>
      </c>
      <c r="M763">
        <v>0</v>
      </c>
      <c r="N763">
        <v>0.3</v>
      </c>
      <c r="O763">
        <v>0</v>
      </c>
      <c r="P763">
        <v>0.42</v>
      </c>
      <c r="Q763">
        <v>104</v>
      </c>
      <c r="R763">
        <v>0</v>
      </c>
      <c r="S763">
        <v>423</v>
      </c>
      <c r="T763">
        <v>480</v>
      </c>
      <c r="U763">
        <v>0</v>
      </c>
      <c r="V763">
        <v>0</v>
      </c>
    </row>
    <row r="764" spans="1:22" x14ac:dyDescent="0.25">
      <c r="A764">
        <v>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7.4999999999999997E-2</v>
      </c>
      <c r="I764">
        <v>0</v>
      </c>
      <c r="J764">
        <v>7.4999999999999997E-2</v>
      </c>
      <c r="K764">
        <v>0</v>
      </c>
      <c r="L764">
        <v>20</v>
      </c>
      <c r="M764">
        <v>0</v>
      </c>
      <c r="N764">
        <v>0.3</v>
      </c>
      <c r="O764">
        <v>0</v>
      </c>
      <c r="P764">
        <v>0.42</v>
      </c>
      <c r="Q764">
        <v>104</v>
      </c>
      <c r="R764">
        <v>0</v>
      </c>
      <c r="S764">
        <v>423</v>
      </c>
      <c r="T764">
        <v>480</v>
      </c>
      <c r="U764">
        <v>0</v>
      </c>
      <c r="V764">
        <v>0</v>
      </c>
    </row>
    <row r="765" spans="1:22" x14ac:dyDescent="0.25">
      <c r="A765">
        <v>0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0.125</v>
      </c>
      <c r="I765">
        <v>0</v>
      </c>
      <c r="J765">
        <v>2.4999999999999994E-2</v>
      </c>
      <c r="K765">
        <v>0</v>
      </c>
      <c r="L765">
        <v>20</v>
      </c>
      <c r="M765">
        <v>0</v>
      </c>
      <c r="N765">
        <v>0.42</v>
      </c>
      <c r="O765">
        <v>0</v>
      </c>
      <c r="P765">
        <v>0.42</v>
      </c>
      <c r="Q765">
        <v>104</v>
      </c>
      <c r="R765">
        <v>0</v>
      </c>
      <c r="S765">
        <v>423</v>
      </c>
      <c r="T765">
        <v>480</v>
      </c>
      <c r="U765">
        <v>0</v>
      </c>
      <c r="V765">
        <v>0</v>
      </c>
    </row>
    <row r="766" spans="1:22" x14ac:dyDescent="0.25">
      <c r="A766">
        <v>0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0.1</v>
      </c>
      <c r="I766">
        <v>0</v>
      </c>
      <c r="J766">
        <v>4.9999999999999989E-2</v>
      </c>
      <c r="K766">
        <v>0</v>
      </c>
      <c r="L766">
        <v>20</v>
      </c>
      <c r="M766">
        <v>0</v>
      </c>
      <c r="N766">
        <v>0.42</v>
      </c>
      <c r="O766">
        <v>0</v>
      </c>
      <c r="P766">
        <v>0.42</v>
      </c>
      <c r="Q766">
        <v>104</v>
      </c>
      <c r="R766">
        <v>0</v>
      </c>
      <c r="S766">
        <v>423</v>
      </c>
      <c r="T766">
        <v>480</v>
      </c>
      <c r="U766">
        <v>0</v>
      </c>
      <c r="V766">
        <v>0</v>
      </c>
    </row>
    <row r="767" spans="1:22" x14ac:dyDescent="0.25">
      <c r="A767">
        <v>0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7.4999999999999997E-2</v>
      </c>
      <c r="I767">
        <v>0</v>
      </c>
      <c r="J767">
        <v>7.4999999999999997E-2</v>
      </c>
      <c r="K767">
        <v>0</v>
      </c>
      <c r="L767">
        <v>20</v>
      </c>
      <c r="M767">
        <v>0</v>
      </c>
      <c r="N767">
        <v>0.42</v>
      </c>
      <c r="O767">
        <v>0</v>
      </c>
      <c r="P767">
        <v>0.42</v>
      </c>
      <c r="Q767">
        <v>104</v>
      </c>
      <c r="R767">
        <v>0</v>
      </c>
      <c r="S767">
        <v>423</v>
      </c>
      <c r="T767">
        <v>480</v>
      </c>
      <c r="U767">
        <v>0</v>
      </c>
      <c r="V767">
        <v>0</v>
      </c>
    </row>
    <row r="768" spans="1:22" x14ac:dyDescent="0.25">
      <c r="A768">
        <v>0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0.125</v>
      </c>
      <c r="I768">
        <v>0</v>
      </c>
      <c r="J768">
        <v>2.4999999999999994E-2</v>
      </c>
      <c r="K768">
        <v>0</v>
      </c>
      <c r="L768">
        <v>20</v>
      </c>
      <c r="M768">
        <v>0</v>
      </c>
      <c r="N768">
        <v>0.54</v>
      </c>
      <c r="O768">
        <v>0</v>
      </c>
      <c r="P768">
        <v>0.42</v>
      </c>
      <c r="Q768">
        <v>104</v>
      </c>
      <c r="R768">
        <v>0</v>
      </c>
      <c r="S768">
        <v>423</v>
      </c>
      <c r="T768">
        <v>480</v>
      </c>
      <c r="U768">
        <v>0</v>
      </c>
      <c r="V768">
        <v>0</v>
      </c>
    </row>
    <row r="769" spans="1:22" x14ac:dyDescent="0.25">
      <c r="A769">
        <v>0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0.1</v>
      </c>
      <c r="I769">
        <v>0</v>
      </c>
      <c r="J769">
        <v>4.9999999999999989E-2</v>
      </c>
      <c r="K769">
        <v>0</v>
      </c>
      <c r="L769">
        <v>20</v>
      </c>
      <c r="M769">
        <v>0</v>
      </c>
      <c r="N769">
        <v>0.54</v>
      </c>
      <c r="O769">
        <v>0</v>
      </c>
      <c r="P769">
        <v>0.42</v>
      </c>
      <c r="Q769">
        <v>104</v>
      </c>
      <c r="R769">
        <v>0</v>
      </c>
      <c r="S769">
        <v>423</v>
      </c>
      <c r="T769">
        <v>480</v>
      </c>
      <c r="U769">
        <v>0</v>
      </c>
      <c r="V769">
        <v>0</v>
      </c>
    </row>
    <row r="770" spans="1:22" x14ac:dyDescent="0.25">
      <c r="A770">
        <v>0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7.4999999999999997E-2</v>
      </c>
      <c r="I770">
        <v>0</v>
      </c>
      <c r="J770">
        <v>7.4999999999999997E-2</v>
      </c>
      <c r="K770">
        <v>0</v>
      </c>
      <c r="L770">
        <v>20</v>
      </c>
      <c r="M770">
        <v>0</v>
      </c>
      <c r="N770">
        <v>0.54</v>
      </c>
      <c r="O770">
        <v>0</v>
      </c>
      <c r="P770">
        <v>0.42</v>
      </c>
      <c r="Q770">
        <v>104</v>
      </c>
      <c r="R770">
        <v>0</v>
      </c>
      <c r="S770">
        <v>423</v>
      </c>
      <c r="T770">
        <v>480</v>
      </c>
      <c r="U770">
        <v>0</v>
      </c>
      <c r="V770">
        <v>0</v>
      </c>
    </row>
    <row r="771" spans="1:22" x14ac:dyDescent="0.25">
      <c r="A771">
        <v>0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0.1</v>
      </c>
      <c r="H771">
        <v>0</v>
      </c>
      <c r="I771">
        <v>0</v>
      </c>
      <c r="J771">
        <v>4.9999999999999989E-2</v>
      </c>
      <c r="K771">
        <v>0</v>
      </c>
      <c r="L771">
        <v>20</v>
      </c>
      <c r="M771">
        <v>0</v>
      </c>
      <c r="N771">
        <v>0.3</v>
      </c>
      <c r="O771">
        <v>0</v>
      </c>
      <c r="P771">
        <v>0.42</v>
      </c>
      <c r="Q771">
        <v>104</v>
      </c>
      <c r="R771">
        <v>0</v>
      </c>
      <c r="S771">
        <v>423</v>
      </c>
      <c r="T771">
        <v>480</v>
      </c>
      <c r="U771">
        <v>0</v>
      </c>
      <c r="V771">
        <v>0</v>
      </c>
    </row>
    <row r="772" spans="1:22" x14ac:dyDescent="0.25">
      <c r="A772">
        <v>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7.4999999999999997E-2</v>
      </c>
      <c r="H772">
        <v>0</v>
      </c>
      <c r="I772">
        <v>0</v>
      </c>
      <c r="J772">
        <v>7.4999999999999997E-2</v>
      </c>
      <c r="K772">
        <v>0</v>
      </c>
      <c r="L772">
        <v>20</v>
      </c>
      <c r="M772">
        <v>0</v>
      </c>
      <c r="N772">
        <v>0.3</v>
      </c>
      <c r="O772">
        <v>0</v>
      </c>
      <c r="P772">
        <v>0.42</v>
      </c>
      <c r="Q772">
        <v>104</v>
      </c>
      <c r="R772">
        <v>0</v>
      </c>
      <c r="S772">
        <v>423</v>
      </c>
      <c r="T772">
        <v>480</v>
      </c>
      <c r="U772">
        <v>0</v>
      </c>
      <c r="V772">
        <v>0</v>
      </c>
    </row>
    <row r="773" spans="1:22" x14ac:dyDescent="0.25">
      <c r="A773">
        <v>0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0.125</v>
      </c>
      <c r="I773">
        <v>0</v>
      </c>
      <c r="J773">
        <v>2.4999999999999994E-2</v>
      </c>
      <c r="K773">
        <v>0</v>
      </c>
      <c r="L773">
        <v>20</v>
      </c>
      <c r="M773">
        <v>0</v>
      </c>
      <c r="N773">
        <v>0.3</v>
      </c>
      <c r="O773">
        <v>0</v>
      </c>
      <c r="P773">
        <v>0.54</v>
      </c>
      <c r="Q773">
        <v>104</v>
      </c>
      <c r="R773">
        <v>0</v>
      </c>
      <c r="S773">
        <v>423</v>
      </c>
      <c r="T773">
        <v>480</v>
      </c>
      <c r="U773">
        <v>0</v>
      </c>
      <c r="V773">
        <v>0</v>
      </c>
    </row>
    <row r="774" spans="1:22" x14ac:dyDescent="0.25">
      <c r="A774">
        <v>0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0.1</v>
      </c>
      <c r="I774">
        <v>0</v>
      </c>
      <c r="J774">
        <v>4.9999999999999989E-2</v>
      </c>
      <c r="K774">
        <v>0</v>
      </c>
      <c r="L774">
        <v>20</v>
      </c>
      <c r="M774">
        <v>0</v>
      </c>
      <c r="N774">
        <v>0.3</v>
      </c>
      <c r="O774">
        <v>0</v>
      </c>
      <c r="P774">
        <v>0.54</v>
      </c>
      <c r="Q774">
        <v>104</v>
      </c>
      <c r="R774">
        <v>0</v>
      </c>
      <c r="S774">
        <v>423</v>
      </c>
      <c r="T774">
        <v>480</v>
      </c>
      <c r="U774">
        <v>0</v>
      </c>
      <c r="V774">
        <v>0</v>
      </c>
    </row>
    <row r="775" spans="1:22" x14ac:dyDescent="0.25">
      <c r="A775">
        <v>0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7.4999999999999997E-2</v>
      </c>
      <c r="I775">
        <v>0</v>
      </c>
      <c r="J775">
        <v>7.4999999999999997E-2</v>
      </c>
      <c r="K775">
        <v>0</v>
      </c>
      <c r="L775">
        <v>20</v>
      </c>
      <c r="M775">
        <v>0</v>
      </c>
      <c r="N775">
        <v>0.3</v>
      </c>
      <c r="O775">
        <v>0</v>
      </c>
      <c r="P775">
        <v>0.54</v>
      </c>
      <c r="Q775">
        <v>104</v>
      </c>
      <c r="R775">
        <v>0</v>
      </c>
      <c r="S775">
        <v>423</v>
      </c>
      <c r="T775">
        <v>480</v>
      </c>
      <c r="U775">
        <v>0</v>
      </c>
      <c r="V775">
        <v>0</v>
      </c>
    </row>
    <row r="776" spans="1:22" x14ac:dyDescent="0.25">
      <c r="A776">
        <v>0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0.15</v>
      </c>
      <c r="I776">
        <v>0</v>
      </c>
      <c r="J776">
        <v>0</v>
      </c>
      <c r="K776">
        <v>0</v>
      </c>
      <c r="L776">
        <v>20</v>
      </c>
      <c r="M776">
        <v>0</v>
      </c>
      <c r="N776">
        <v>0.42</v>
      </c>
      <c r="O776">
        <v>0</v>
      </c>
      <c r="P776">
        <v>0.54</v>
      </c>
      <c r="Q776">
        <v>104</v>
      </c>
      <c r="R776">
        <v>0</v>
      </c>
      <c r="S776">
        <v>423</v>
      </c>
      <c r="T776">
        <v>480</v>
      </c>
      <c r="U776">
        <v>0</v>
      </c>
      <c r="V776">
        <v>0</v>
      </c>
    </row>
    <row r="777" spans="1:22" x14ac:dyDescent="0.25">
      <c r="A777">
        <v>0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0.1</v>
      </c>
      <c r="I777">
        <v>0</v>
      </c>
      <c r="J777">
        <v>4.9999999999999989E-2</v>
      </c>
      <c r="K777">
        <v>0</v>
      </c>
      <c r="L777">
        <v>20</v>
      </c>
      <c r="M777">
        <v>0</v>
      </c>
      <c r="N777">
        <v>0.42</v>
      </c>
      <c r="O777">
        <v>0</v>
      </c>
      <c r="P777">
        <v>0.54</v>
      </c>
      <c r="Q777">
        <v>104</v>
      </c>
      <c r="R777">
        <v>0</v>
      </c>
      <c r="S777">
        <v>423</v>
      </c>
      <c r="T777">
        <v>480</v>
      </c>
      <c r="U777">
        <v>0</v>
      </c>
      <c r="V777">
        <v>0</v>
      </c>
    </row>
    <row r="778" spans="1:22" x14ac:dyDescent="0.25">
      <c r="A778">
        <v>0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7.4999999999999997E-2</v>
      </c>
      <c r="I778">
        <v>0</v>
      </c>
      <c r="J778">
        <v>7.4999999999999997E-2</v>
      </c>
      <c r="K778">
        <v>0</v>
      </c>
      <c r="L778">
        <v>20</v>
      </c>
      <c r="M778">
        <v>0</v>
      </c>
      <c r="N778">
        <v>0.42</v>
      </c>
      <c r="O778">
        <v>0</v>
      </c>
      <c r="P778">
        <v>0.54</v>
      </c>
      <c r="Q778">
        <v>104</v>
      </c>
      <c r="R778">
        <v>0</v>
      </c>
      <c r="S778">
        <v>423</v>
      </c>
      <c r="T778">
        <v>480</v>
      </c>
      <c r="U778">
        <v>0</v>
      </c>
      <c r="V778">
        <v>0</v>
      </c>
    </row>
    <row r="779" spans="1:22" x14ac:dyDescent="0.25">
      <c r="A779">
        <v>0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0.125</v>
      </c>
      <c r="I779">
        <v>0</v>
      </c>
      <c r="J779">
        <v>2.4999999999999994E-2</v>
      </c>
      <c r="K779">
        <v>0</v>
      </c>
      <c r="L779">
        <v>20</v>
      </c>
      <c r="M779">
        <v>0</v>
      </c>
      <c r="N779">
        <v>0.54</v>
      </c>
      <c r="O779">
        <v>0</v>
      </c>
      <c r="P779">
        <v>0.54</v>
      </c>
      <c r="Q779">
        <v>104</v>
      </c>
      <c r="R779">
        <v>0</v>
      </c>
      <c r="S779">
        <v>423</v>
      </c>
      <c r="T779">
        <v>480</v>
      </c>
      <c r="U779">
        <v>0</v>
      </c>
      <c r="V779">
        <v>0</v>
      </c>
    </row>
    <row r="780" spans="1:22" x14ac:dyDescent="0.25">
      <c r="A780">
        <v>0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0.1</v>
      </c>
      <c r="I780">
        <v>0</v>
      </c>
      <c r="J780">
        <v>4.9999999999999989E-2</v>
      </c>
      <c r="K780">
        <v>0</v>
      </c>
      <c r="L780">
        <v>20</v>
      </c>
      <c r="M780">
        <v>0</v>
      </c>
      <c r="N780">
        <v>0.54</v>
      </c>
      <c r="O780">
        <v>0</v>
      </c>
      <c r="P780">
        <v>0.54</v>
      </c>
      <c r="Q780">
        <v>104</v>
      </c>
      <c r="R780">
        <v>0</v>
      </c>
      <c r="S780">
        <v>423</v>
      </c>
      <c r="T780">
        <v>480</v>
      </c>
      <c r="U780">
        <v>0</v>
      </c>
      <c r="V780">
        <v>0</v>
      </c>
    </row>
    <row r="781" spans="1:22" x14ac:dyDescent="0.25">
      <c r="A781">
        <v>0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7.4999999999999997E-2</v>
      </c>
      <c r="I781">
        <v>0</v>
      </c>
      <c r="J781">
        <v>7.4999999999999997E-2</v>
      </c>
      <c r="K781">
        <v>0</v>
      </c>
      <c r="L781">
        <v>20</v>
      </c>
      <c r="M781">
        <v>0</v>
      </c>
      <c r="N781">
        <v>0.54</v>
      </c>
      <c r="O781">
        <v>0</v>
      </c>
      <c r="P781">
        <v>0.54</v>
      </c>
      <c r="Q781">
        <v>104</v>
      </c>
      <c r="R781">
        <v>0</v>
      </c>
      <c r="S781">
        <v>423</v>
      </c>
      <c r="T781">
        <v>480</v>
      </c>
      <c r="U781">
        <v>0</v>
      </c>
      <c r="V781">
        <v>0</v>
      </c>
    </row>
    <row r="782" spans="1:22" x14ac:dyDescent="0.25">
      <c r="A782">
        <v>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0.1</v>
      </c>
      <c r="H782">
        <v>0</v>
      </c>
      <c r="I782">
        <v>0</v>
      </c>
      <c r="J782">
        <v>4.9999999999999989E-2</v>
      </c>
      <c r="K782">
        <v>0</v>
      </c>
      <c r="L782">
        <v>20</v>
      </c>
      <c r="M782">
        <v>0</v>
      </c>
      <c r="N782">
        <v>0.3</v>
      </c>
      <c r="O782">
        <v>0</v>
      </c>
      <c r="P782">
        <v>0.54</v>
      </c>
      <c r="Q782">
        <v>104</v>
      </c>
      <c r="R782">
        <v>0</v>
      </c>
      <c r="S782">
        <v>423</v>
      </c>
      <c r="T782">
        <v>480</v>
      </c>
      <c r="U782">
        <v>0</v>
      </c>
      <c r="V782">
        <v>0</v>
      </c>
    </row>
    <row r="783" spans="1:22" x14ac:dyDescent="0.25">
      <c r="A783">
        <v>0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7.4999999999999997E-2</v>
      </c>
      <c r="H783">
        <v>0</v>
      </c>
      <c r="I783">
        <v>0</v>
      </c>
      <c r="J783">
        <v>7.4999999999999997E-2</v>
      </c>
      <c r="K783">
        <v>0</v>
      </c>
      <c r="L783">
        <v>20</v>
      </c>
      <c r="M783">
        <v>0</v>
      </c>
      <c r="N783">
        <v>0.3</v>
      </c>
      <c r="O783">
        <v>0</v>
      </c>
      <c r="P783">
        <v>0.54</v>
      </c>
      <c r="Q783">
        <v>104</v>
      </c>
      <c r="R783">
        <v>0</v>
      </c>
      <c r="S783">
        <v>423</v>
      </c>
      <c r="T783">
        <v>480</v>
      </c>
      <c r="U783">
        <v>0</v>
      </c>
      <c r="V783">
        <v>0</v>
      </c>
    </row>
    <row r="784" spans="1:22" x14ac:dyDescent="0.25">
      <c r="A784">
        <v>0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0.15</v>
      </c>
      <c r="H784">
        <v>0</v>
      </c>
      <c r="I784">
        <v>0</v>
      </c>
      <c r="J784">
        <v>0</v>
      </c>
      <c r="K784">
        <v>0</v>
      </c>
      <c r="L784">
        <v>20</v>
      </c>
      <c r="M784">
        <v>0</v>
      </c>
      <c r="N784">
        <v>0.42</v>
      </c>
      <c r="O784">
        <v>0</v>
      </c>
      <c r="P784">
        <v>0.54</v>
      </c>
      <c r="Q784">
        <v>104</v>
      </c>
      <c r="R784">
        <v>0</v>
      </c>
      <c r="S784">
        <v>423</v>
      </c>
      <c r="T784">
        <v>480</v>
      </c>
      <c r="U784">
        <v>0</v>
      </c>
      <c r="V784">
        <v>0</v>
      </c>
    </row>
    <row r="785" spans="1:22" x14ac:dyDescent="0.25">
      <c r="A785">
        <v>0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0.1</v>
      </c>
      <c r="H785">
        <v>0</v>
      </c>
      <c r="I785">
        <v>0</v>
      </c>
      <c r="J785">
        <v>4.9999999999999989E-2</v>
      </c>
      <c r="K785">
        <v>0</v>
      </c>
      <c r="L785">
        <v>20</v>
      </c>
      <c r="M785">
        <v>0</v>
      </c>
      <c r="N785">
        <v>0.42</v>
      </c>
      <c r="O785">
        <v>0</v>
      </c>
      <c r="P785">
        <v>0.54</v>
      </c>
      <c r="Q785">
        <v>104</v>
      </c>
      <c r="R785">
        <v>0</v>
      </c>
      <c r="S785">
        <v>423</v>
      </c>
      <c r="T785">
        <v>480</v>
      </c>
      <c r="U785">
        <v>0</v>
      </c>
      <c r="V785">
        <v>0</v>
      </c>
    </row>
    <row r="786" spans="1:22" x14ac:dyDescent="0.25">
      <c r="A786">
        <v>0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7.4999999999999997E-2</v>
      </c>
      <c r="H786">
        <v>0</v>
      </c>
      <c r="I786">
        <v>0</v>
      </c>
      <c r="J786">
        <v>7.4999999999999997E-2</v>
      </c>
      <c r="K786">
        <v>0</v>
      </c>
      <c r="L786">
        <v>20</v>
      </c>
      <c r="M786">
        <v>0</v>
      </c>
      <c r="N786">
        <v>0.42</v>
      </c>
      <c r="O786">
        <v>0</v>
      </c>
      <c r="P786">
        <v>0.54</v>
      </c>
      <c r="Q786">
        <v>104</v>
      </c>
      <c r="R786">
        <v>0</v>
      </c>
      <c r="S786">
        <v>423</v>
      </c>
      <c r="T786">
        <v>480</v>
      </c>
      <c r="U786">
        <v>0</v>
      </c>
      <c r="V786">
        <v>0</v>
      </c>
    </row>
    <row r="787" spans="1:22" x14ac:dyDescent="0.25">
      <c r="A787">
        <v>0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0.15</v>
      </c>
      <c r="H787">
        <v>0</v>
      </c>
      <c r="I787">
        <v>0</v>
      </c>
      <c r="J787">
        <v>0</v>
      </c>
      <c r="K787">
        <v>0</v>
      </c>
      <c r="L787">
        <v>20</v>
      </c>
      <c r="M787">
        <v>0</v>
      </c>
      <c r="N787">
        <v>0.54</v>
      </c>
      <c r="O787">
        <v>0</v>
      </c>
      <c r="P787">
        <v>0.54</v>
      </c>
      <c r="Q787">
        <v>104</v>
      </c>
      <c r="R787">
        <v>0</v>
      </c>
      <c r="S787">
        <v>423</v>
      </c>
      <c r="T787">
        <v>480</v>
      </c>
      <c r="U787">
        <v>0</v>
      </c>
      <c r="V787">
        <v>0</v>
      </c>
    </row>
    <row r="788" spans="1:22" x14ac:dyDescent="0.25">
      <c r="A788">
        <v>0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0.1</v>
      </c>
      <c r="H788">
        <v>0</v>
      </c>
      <c r="I788">
        <v>0</v>
      </c>
      <c r="J788">
        <v>4.9999999999999989E-2</v>
      </c>
      <c r="K788">
        <v>0</v>
      </c>
      <c r="L788">
        <v>20</v>
      </c>
      <c r="M788">
        <v>0</v>
      </c>
      <c r="N788">
        <v>0.54</v>
      </c>
      <c r="O788">
        <v>0</v>
      </c>
      <c r="P788">
        <v>0.54</v>
      </c>
      <c r="Q788">
        <v>104</v>
      </c>
      <c r="R788">
        <v>0</v>
      </c>
      <c r="S788">
        <v>423</v>
      </c>
      <c r="T788">
        <v>480</v>
      </c>
      <c r="U788">
        <v>0</v>
      </c>
      <c r="V788">
        <v>0</v>
      </c>
    </row>
    <row r="789" spans="1:22" x14ac:dyDescent="0.25">
      <c r="A789">
        <v>0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7.4999999999999997E-2</v>
      </c>
      <c r="H789">
        <v>0</v>
      </c>
      <c r="I789">
        <v>0</v>
      </c>
      <c r="J789">
        <v>7.4999999999999997E-2</v>
      </c>
      <c r="K789">
        <v>0</v>
      </c>
      <c r="L789">
        <v>20</v>
      </c>
      <c r="M789">
        <v>0</v>
      </c>
      <c r="N789">
        <v>0.54</v>
      </c>
      <c r="O789">
        <v>0</v>
      </c>
      <c r="P789">
        <v>0.54</v>
      </c>
      <c r="Q789">
        <v>104</v>
      </c>
      <c r="R789">
        <v>0</v>
      </c>
      <c r="S789">
        <v>423</v>
      </c>
      <c r="T789">
        <v>480</v>
      </c>
      <c r="U789">
        <v>0</v>
      </c>
      <c r="V789">
        <v>0</v>
      </c>
    </row>
    <row r="790" spans="1:22" x14ac:dyDescent="0.25">
      <c r="A790">
        <v>0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0.17499999999999999</v>
      </c>
      <c r="I790">
        <v>0</v>
      </c>
      <c r="J790">
        <v>3.5000000000000003E-2</v>
      </c>
      <c r="K790">
        <v>0</v>
      </c>
      <c r="L790">
        <v>20</v>
      </c>
      <c r="M790">
        <v>0</v>
      </c>
      <c r="N790">
        <v>0.42</v>
      </c>
      <c r="O790">
        <v>0</v>
      </c>
      <c r="P790">
        <v>0.42</v>
      </c>
      <c r="Q790">
        <v>104</v>
      </c>
      <c r="R790">
        <v>0</v>
      </c>
      <c r="S790">
        <v>423</v>
      </c>
      <c r="T790">
        <v>480</v>
      </c>
      <c r="U790">
        <v>0</v>
      </c>
      <c r="V790">
        <v>0</v>
      </c>
    </row>
    <row r="791" spans="1:22" x14ac:dyDescent="0.25">
      <c r="A791">
        <v>0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0.14000000000000001</v>
      </c>
      <c r="I791">
        <v>0</v>
      </c>
      <c r="J791">
        <v>6.9999999999999979E-2</v>
      </c>
      <c r="K791">
        <v>0</v>
      </c>
      <c r="L791">
        <v>20</v>
      </c>
      <c r="M791">
        <v>0</v>
      </c>
      <c r="N791">
        <v>0.42</v>
      </c>
      <c r="O791">
        <v>0</v>
      </c>
      <c r="P791">
        <v>0.42</v>
      </c>
      <c r="Q791">
        <v>104</v>
      </c>
      <c r="R791">
        <v>0</v>
      </c>
      <c r="S791">
        <v>423</v>
      </c>
      <c r="T791">
        <v>480</v>
      </c>
      <c r="U791">
        <v>0</v>
      </c>
      <c r="V791">
        <v>0</v>
      </c>
    </row>
    <row r="792" spans="1:22" x14ac:dyDescent="0.25">
      <c r="A792">
        <v>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0.105</v>
      </c>
      <c r="I792">
        <v>0</v>
      </c>
      <c r="J792">
        <v>0.105</v>
      </c>
      <c r="K792">
        <v>0</v>
      </c>
      <c r="L792">
        <v>20</v>
      </c>
      <c r="M792">
        <v>0</v>
      </c>
      <c r="N792">
        <v>0.42</v>
      </c>
      <c r="O792">
        <v>0</v>
      </c>
      <c r="P792">
        <v>0.42</v>
      </c>
      <c r="Q792">
        <v>104</v>
      </c>
      <c r="R792">
        <v>0</v>
      </c>
      <c r="S792">
        <v>423</v>
      </c>
      <c r="T792">
        <v>480</v>
      </c>
      <c r="U792">
        <v>0</v>
      </c>
      <c r="V792">
        <v>0</v>
      </c>
    </row>
    <row r="793" spans="1:22" x14ac:dyDescent="0.25">
      <c r="A793">
        <v>0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0.17499999999999999</v>
      </c>
      <c r="I793">
        <v>0</v>
      </c>
      <c r="J793">
        <v>3.5000000000000003E-2</v>
      </c>
      <c r="K793">
        <v>0</v>
      </c>
      <c r="L793">
        <v>20</v>
      </c>
      <c r="M793">
        <v>0</v>
      </c>
      <c r="N793">
        <v>0.54</v>
      </c>
      <c r="O793">
        <v>0</v>
      </c>
      <c r="P793">
        <v>0.42</v>
      </c>
      <c r="Q793">
        <v>104</v>
      </c>
      <c r="R793">
        <v>0</v>
      </c>
      <c r="S793">
        <v>423</v>
      </c>
      <c r="T793">
        <v>480</v>
      </c>
      <c r="U793">
        <v>0</v>
      </c>
      <c r="V793">
        <v>0</v>
      </c>
    </row>
    <row r="794" spans="1:22" x14ac:dyDescent="0.25">
      <c r="A794">
        <v>0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0.14000000000000001</v>
      </c>
      <c r="I794">
        <v>0</v>
      </c>
      <c r="J794">
        <v>6.9999999999999979E-2</v>
      </c>
      <c r="K794">
        <v>0</v>
      </c>
      <c r="L794">
        <v>20</v>
      </c>
      <c r="M794">
        <v>0</v>
      </c>
      <c r="N794">
        <v>0.54</v>
      </c>
      <c r="O794">
        <v>0</v>
      </c>
      <c r="P794">
        <v>0.42</v>
      </c>
      <c r="Q794">
        <v>104</v>
      </c>
      <c r="R794">
        <v>0</v>
      </c>
      <c r="S794">
        <v>423</v>
      </c>
      <c r="T794">
        <v>480</v>
      </c>
      <c r="U794">
        <v>0</v>
      </c>
      <c r="V794">
        <v>0</v>
      </c>
    </row>
    <row r="795" spans="1:22" x14ac:dyDescent="0.25">
      <c r="A795">
        <v>0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0.105</v>
      </c>
      <c r="I795">
        <v>0</v>
      </c>
      <c r="J795">
        <v>0.105</v>
      </c>
      <c r="K795">
        <v>0</v>
      </c>
      <c r="L795">
        <v>20</v>
      </c>
      <c r="M795">
        <v>0</v>
      </c>
      <c r="N795">
        <v>0.54</v>
      </c>
      <c r="O795">
        <v>0</v>
      </c>
      <c r="P795">
        <v>0.42</v>
      </c>
      <c r="Q795">
        <v>104</v>
      </c>
      <c r="R795">
        <v>0</v>
      </c>
      <c r="S795">
        <v>423</v>
      </c>
      <c r="T795">
        <v>480</v>
      </c>
      <c r="U795">
        <v>0</v>
      </c>
      <c r="V795">
        <v>0</v>
      </c>
    </row>
    <row r="796" spans="1:22" x14ac:dyDescent="0.25">
      <c r="A796">
        <v>0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0.14000000000000001</v>
      </c>
      <c r="H796">
        <v>0</v>
      </c>
      <c r="I796">
        <v>0</v>
      </c>
      <c r="J796">
        <v>6.9999999999999979E-2</v>
      </c>
      <c r="K796">
        <v>0</v>
      </c>
      <c r="L796">
        <v>20</v>
      </c>
      <c r="M796">
        <v>0</v>
      </c>
      <c r="N796">
        <v>0.42</v>
      </c>
      <c r="O796">
        <v>0</v>
      </c>
      <c r="P796">
        <v>0.42</v>
      </c>
      <c r="Q796">
        <v>104</v>
      </c>
      <c r="R796">
        <v>0</v>
      </c>
      <c r="S796">
        <v>423</v>
      </c>
      <c r="T796">
        <v>480</v>
      </c>
      <c r="U796">
        <v>0</v>
      </c>
      <c r="V796">
        <v>0</v>
      </c>
    </row>
    <row r="797" spans="1:22" x14ac:dyDescent="0.25">
      <c r="A797">
        <v>0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0.105</v>
      </c>
      <c r="H797">
        <v>0</v>
      </c>
      <c r="I797">
        <v>0</v>
      </c>
      <c r="J797">
        <v>0.105</v>
      </c>
      <c r="K797">
        <v>0</v>
      </c>
      <c r="L797">
        <v>20</v>
      </c>
      <c r="M797">
        <v>0</v>
      </c>
      <c r="N797">
        <v>0.42</v>
      </c>
      <c r="O797">
        <v>0</v>
      </c>
      <c r="P797">
        <v>0.42</v>
      </c>
      <c r="Q797">
        <v>104</v>
      </c>
      <c r="R797">
        <v>0</v>
      </c>
      <c r="S797">
        <v>423</v>
      </c>
      <c r="T797">
        <v>480</v>
      </c>
      <c r="U797">
        <v>0</v>
      </c>
      <c r="V797">
        <v>0</v>
      </c>
    </row>
    <row r="798" spans="1:22" x14ac:dyDescent="0.25">
      <c r="A798">
        <v>0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0.14000000000000001</v>
      </c>
      <c r="H798">
        <v>0</v>
      </c>
      <c r="I798">
        <v>0</v>
      </c>
      <c r="J798">
        <v>6.9999999999999979E-2</v>
      </c>
      <c r="K798">
        <v>0</v>
      </c>
      <c r="L798">
        <v>20</v>
      </c>
      <c r="M798">
        <v>0</v>
      </c>
      <c r="N798">
        <v>0.54</v>
      </c>
      <c r="O798">
        <v>0</v>
      </c>
      <c r="P798">
        <v>0.42</v>
      </c>
      <c r="Q798">
        <v>104</v>
      </c>
      <c r="R798">
        <v>0</v>
      </c>
      <c r="S798">
        <v>423</v>
      </c>
      <c r="T798">
        <v>480</v>
      </c>
      <c r="U798">
        <v>0</v>
      </c>
      <c r="V798">
        <v>0</v>
      </c>
    </row>
    <row r="799" spans="1:22" x14ac:dyDescent="0.25">
      <c r="A799">
        <v>0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0.105</v>
      </c>
      <c r="H799">
        <v>0</v>
      </c>
      <c r="I799">
        <v>0</v>
      </c>
      <c r="J799">
        <v>0.105</v>
      </c>
      <c r="K799">
        <v>0</v>
      </c>
      <c r="L799">
        <v>20</v>
      </c>
      <c r="M799">
        <v>0</v>
      </c>
      <c r="N799">
        <v>0.54</v>
      </c>
      <c r="O799">
        <v>0</v>
      </c>
      <c r="P799">
        <v>0.42</v>
      </c>
      <c r="Q799">
        <v>104</v>
      </c>
      <c r="R799">
        <v>0</v>
      </c>
      <c r="S799">
        <v>423</v>
      </c>
      <c r="T799">
        <v>480</v>
      </c>
      <c r="U799">
        <v>0</v>
      </c>
      <c r="V799">
        <v>0</v>
      </c>
    </row>
    <row r="800" spans="1:22" x14ac:dyDescent="0.25">
      <c r="A800">
        <v>0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0.21</v>
      </c>
      <c r="I800">
        <v>0</v>
      </c>
      <c r="J800">
        <v>0</v>
      </c>
      <c r="K800">
        <v>0</v>
      </c>
      <c r="L800">
        <v>20</v>
      </c>
      <c r="M800">
        <v>0</v>
      </c>
      <c r="N800">
        <v>0.3</v>
      </c>
      <c r="O800">
        <v>0</v>
      </c>
      <c r="P800">
        <v>0.54</v>
      </c>
      <c r="Q800">
        <v>104</v>
      </c>
      <c r="R800">
        <v>0</v>
      </c>
      <c r="S800">
        <v>423</v>
      </c>
      <c r="T800">
        <v>480</v>
      </c>
      <c r="U800">
        <v>0</v>
      </c>
      <c r="V800">
        <v>0</v>
      </c>
    </row>
    <row r="801" spans="1:22" x14ac:dyDescent="0.25">
      <c r="A801">
        <v>0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0.17499999999999999</v>
      </c>
      <c r="I801">
        <v>0</v>
      </c>
      <c r="J801">
        <v>3.5000000000000003E-2</v>
      </c>
      <c r="K801">
        <v>0</v>
      </c>
      <c r="L801">
        <v>20</v>
      </c>
      <c r="M801">
        <v>0</v>
      </c>
      <c r="N801">
        <v>0.3</v>
      </c>
      <c r="O801">
        <v>0</v>
      </c>
      <c r="P801">
        <v>0.54</v>
      </c>
      <c r="Q801">
        <v>104</v>
      </c>
      <c r="R801">
        <v>0</v>
      </c>
      <c r="S801">
        <v>423</v>
      </c>
      <c r="T801">
        <v>480</v>
      </c>
      <c r="U801">
        <v>0</v>
      </c>
      <c r="V801">
        <v>0</v>
      </c>
    </row>
    <row r="802" spans="1:22" x14ac:dyDescent="0.25">
      <c r="A802">
        <v>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0.14000000000000001</v>
      </c>
      <c r="I802">
        <v>0</v>
      </c>
      <c r="J802">
        <v>6.9999999999999979E-2</v>
      </c>
      <c r="K802">
        <v>0</v>
      </c>
      <c r="L802">
        <v>20</v>
      </c>
      <c r="M802">
        <v>0</v>
      </c>
      <c r="N802">
        <v>0.3</v>
      </c>
      <c r="O802">
        <v>0</v>
      </c>
      <c r="P802">
        <v>0.54</v>
      </c>
      <c r="Q802">
        <v>104</v>
      </c>
      <c r="R802">
        <v>0</v>
      </c>
      <c r="S802">
        <v>423</v>
      </c>
      <c r="T802">
        <v>480</v>
      </c>
      <c r="U802">
        <v>0</v>
      </c>
      <c r="V802">
        <v>0</v>
      </c>
    </row>
    <row r="803" spans="1:22" x14ac:dyDescent="0.25">
      <c r="A803">
        <v>0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0.105</v>
      </c>
      <c r="I803">
        <v>0</v>
      </c>
      <c r="J803">
        <v>0.105</v>
      </c>
      <c r="K803">
        <v>0</v>
      </c>
      <c r="L803">
        <v>20</v>
      </c>
      <c r="M803">
        <v>0</v>
      </c>
      <c r="N803">
        <v>0.3</v>
      </c>
      <c r="O803">
        <v>0</v>
      </c>
      <c r="P803">
        <v>0.54</v>
      </c>
      <c r="Q803">
        <v>104</v>
      </c>
      <c r="R803">
        <v>0</v>
      </c>
      <c r="S803">
        <v>423</v>
      </c>
      <c r="T803">
        <v>480</v>
      </c>
      <c r="U803">
        <v>0</v>
      </c>
      <c r="V803">
        <v>0</v>
      </c>
    </row>
    <row r="804" spans="1:22" x14ac:dyDescent="0.25">
      <c r="A804">
        <v>0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0.21</v>
      </c>
      <c r="I804">
        <v>0</v>
      </c>
      <c r="J804">
        <v>0</v>
      </c>
      <c r="K804">
        <v>0</v>
      </c>
      <c r="L804">
        <v>20</v>
      </c>
      <c r="M804">
        <v>0</v>
      </c>
      <c r="N804">
        <v>0.42</v>
      </c>
      <c r="O804">
        <v>0</v>
      </c>
      <c r="P804">
        <v>0.54</v>
      </c>
      <c r="Q804">
        <v>104</v>
      </c>
      <c r="R804">
        <v>0</v>
      </c>
      <c r="S804">
        <v>423</v>
      </c>
      <c r="T804">
        <v>480</v>
      </c>
      <c r="U804">
        <v>0</v>
      </c>
      <c r="V804">
        <v>0</v>
      </c>
    </row>
    <row r="805" spans="1:22" x14ac:dyDescent="0.25">
      <c r="A805">
        <v>0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0.17499999999999999</v>
      </c>
      <c r="I805">
        <v>0</v>
      </c>
      <c r="J805">
        <v>3.5000000000000003E-2</v>
      </c>
      <c r="K805">
        <v>0</v>
      </c>
      <c r="L805">
        <v>20</v>
      </c>
      <c r="M805">
        <v>0</v>
      </c>
      <c r="N805">
        <v>0.42</v>
      </c>
      <c r="O805">
        <v>0</v>
      </c>
      <c r="P805">
        <v>0.54</v>
      </c>
      <c r="Q805">
        <v>104</v>
      </c>
      <c r="R805">
        <v>0</v>
      </c>
      <c r="S805">
        <v>423</v>
      </c>
      <c r="T805">
        <v>480</v>
      </c>
      <c r="U805">
        <v>0</v>
      </c>
      <c r="V805">
        <v>0</v>
      </c>
    </row>
    <row r="806" spans="1:22" x14ac:dyDescent="0.25">
      <c r="A806">
        <v>0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0.14000000000000001</v>
      </c>
      <c r="I806">
        <v>0</v>
      </c>
      <c r="J806">
        <v>6.9999999999999979E-2</v>
      </c>
      <c r="K806">
        <v>0</v>
      </c>
      <c r="L806">
        <v>20</v>
      </c>
      <c r="M806">
        <v>0</v>
      </c>
      <c r="N806">
        <v>0.42</v>
      </c>
      <c r="O806">
        <v>0</v>
      </c>
      <c r="P806">
        <v>0.54</v>
      </c>
      <c r="Q806">
        <v>104</v>
      </c>
      <c r="R806">
        <v>0</v>
      </c>
      <c r="S806">
        <v>423</v>
      </c>
      <c r="T806">
        <v>480</v>
      </c>
      <c r="U806">
        <v>0</v>
      </c>
      <c r="V806">
        <v>0</v>
      </c>
    </row>
    <row r="807" spans="1:22" x14ac:dyDescent="0.25">
      <c r="A807">
        <v>0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0.105</v>
      </c>
      <c r="I807">
        <v>0</v>
      </c>
      <c r="J807">
        <v>0.105</v>
      </c>
      <c r="K807">
        <v>0</v>
      </c>
      <c r="L807">
        <v>20</v>
      </c>
      <c r="M807">
        <v>0</v>
      </c>
      <c r="N807">
        <v>0.42</v>
      </c>
      <c r="O807">
        <v>0</v>
      </c>
      <c r="P807">
        <v>0.54</v>
      </c>
      <c r="Q807">
        <v>104</v>
      </c>
      <c r="R807">
        <v>0</v>
      </c>
      <c r="S807">
        <v>423</v>
      </c>
      <c r="T807">
        <v>480</v>
      </c>
      <c r="U807">
        <v>0</v>
      </c>
      <c r="V807">
        <v>0</v>
      </c>
    </row>
    <row r="808" spans="1:22" x14ac:dyDescent="0.25">
      <c r="A808">
        <v>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0.17499999999999999</v>
      </c>
      <c r="I808">
        <v>0</v>
      </c>
      <c r="J808">
        <v>3.5000000000000003E-2</v>
      </c>
      <c r="K808">
        <v>0</v>
      </c>
      <c r="L808">
        <v>20</v>
      </c>
      <c r="M808">
        <v>0</v>
      </c>
      <c r="N808">
        <v>0.54</v>
      </c>
      <c r="O808">
        <v>0</v>
      </c>
      <c r="P808">
        <v>0.54</v>
      </c>
      <c r="Q808">
        <v>104</v>
      </c>
      <c r="R808">
        <v>0</v>
      </c>
      <c r="S808">
        <v>423</v>
      </c>
      <c r="T808">
        <v>480</v>
      </c>
      <c r="U808">
        <v>0</v>
      </c>
      <c r="V808">
        <v>0</v>
      </c>
    </row>
    <row r="809" spans="1:22" x14ac:dyDescent="0.25">
      <c r="A809">
        <v>0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0.14000000000000001</v>
      </c>
      <c r="I809">
        <v>0</v>
      </c>
      <c r="J809">
        <v>6.9999999999999979E-2</v>
      </c>
      <c r="K809">
        <v>0</v>
      </c>
      <c r="L809">
        <v>20</v>
      </c>
      <c r="M809">
        <v>0</v>
      </c>
      <c r="N809">
        <v>0.54</v>
      </c>
      <c r="O809">
        <v>0</v>
      </c>
      <c r="P809">
        <v>0.54</v>
      </c>
      <c r="Q809">
        <v>104</v>
      </c>
      <c r="R809">
        <v>0</v>
      </c>
      <c r="S809">
        <v>423</v>
      </c>
      <c r="T809">
        <v>480</v>
      </c>
      <c r="U809">
        <v>0</v>
      </c>
      <c r="V809">
        <v>0</v>
      </c>
    </row>
    <row r="810" spans="1:22" x14ac:dyDescent="0.25">
      <c r="A810">
        <v>0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0.105</v>
      </c>
      <c r="I810">
        <v>0</v>
      </c>
      <c r="J810">
        <v>0.105</v>
      </c>
      <c r="K810">
        <v>0</v>
      </c>
      <c r="L810">
        <v>20</v>
      </c>
      <c r="M810">
        <v>0</v>
      </c>
      <c r="N810">
        <v>0.54</v>
      </c>
      <c r="O810">
        <v>0</v>
      </c>
      <c r="P810">
        <v>0.54</v>
      </c>
      <c r="Q810">
        <v>104</v>
      </c>
      <c r="R810">
        <v>0</v>
      </c>
      <c r="S810">
        <v>423</v>
      </c>
      <c r="T810">
        <v>480</v>
      </c>
      <c r="U810">
        <v>0</v>
      </c>
      <c r="V810">
        <v>0</v>
      </c>
    </row>
    <row r="811" spans="1:22" x14ac:dyDescent="0.25">
      <c r="A811">
        <v>0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0.17499999999999999</v>
      </c>
      <c r="H811">
        <v>0</v>
      </c>
      <c r="I811">
        <v>0</v>
      </c>
      <c r="J811">
        <v>3.5000000000000003E-2</v>
      </c>
      <c r="K811">
        <v>0</v>
      </c>
      <c r="L811">
        <v>20</v>
      </c>
      <c r="M811">
        <v>0</v>
      </c>
      <c r="N811">
        <v>0.3</v>
      </c>
      <c r="O811">
        <v>0</v>
      </c>
      <c r="P811">
        <v>0.54</v>
      </c>
      <c r="Q811">
        <v>104</v>
      </c>
      <c r="R811">
        <v>0</v>
      </c>
      <c r="S811">
        <v>423</v>
      </c>
      <c r="T811">
        <v>480</v>
      </c>
      <c r="U811">
        <v>0</v>
      </c>
      <c r="V811">
        <v>0</v>
      </c>
    </row>
    <row r="812" spans="1:22" x14ac:dyDescent="0.25">
      <c r="A812">
        <v>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0.14000000000000001</v>
      </c>
      <c r="H812">
        <v>0</v>
      </c>
      <c r="I812">
        <v>0</v>
      </c>
      <c r="J812">
        <v>6.9999999999999979E-2</v>
      </c>
      <c r="K812">
        <v>0</v>
      </c>
      <c r="L812">
        <v>20</v>
      </c>
      <c r="M812">
        <v>0</v>
      </c>
      <c r="N812">
        <v>0.3</v>
      </c>
      <c r="O812">
        <v>0</v>
      </c>
      <c r="P812">
        <v>0.54</v>
      </c>
      <c r="Q812">
        <v>104</v>
      </c>
      <c r="R812">
        <v>0</v>
      </c>
      <c r="S812">
        <v>423</v>
      </c>
      <c r="T812">
        <v>480</v>
      </c>
      <c r="U812">
        <v>0</v>
      </c>
      <c r="V812">
        <v>0</v>
      </c>
    </row>
    <row r="813" spans="1:22" x14ac:dyDescent="0.25">
      <c r="A813">
        <v>0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0.14000000000000001</v>
      </c>
      <c r="H813">
        <v>0</v>
      </c>
      <c r="I813">
        <v>0</v>
      </c>
      <c r="J813">
        <v>6.9999999999999979E-2</v>
      </c>
      <c r="K813">
        <v>0</v>
      </c>
      <c r="L813">
        <v>20</v>
      </c>
      <c r="M813">
        <v>0</v>
      </c>
      <c r="N813">
        <v>0.42</v>
      </c>
      <c r="O813">
        <v>0</v>
      </c>
      <c r="P813">
        <v>0.54</v>
      </c>
      <c r="Q813">
        <v>104</v>
      </c>
      <c r="R813">
        <v>0</v>
      </c>
      <c r="S813">
        <v>423</v>
      </c>
      <c r="T813">
        <v>480</v>
      </c>
      <c r="U813">
        <v>0</v>
      </c>
      <c r="V813">
        <v>0</v>
      </c>
    </row>
    <row r="814" spans="1:22" x14ac:dyDescent="0.25">
      <c r="A814">
        <v>0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0.105</v>
      </c>
      <c r="H814">
        <v>0</v>
      </c>
      <c r="I814">
        <v>0</v>
      </c>
      <c r="J814">
        <v>0.105</v>
      </c>
      <c r="K814">
        <v>0</v>
      </c>
      <c r="L814">
        <v>20</v>
      </c>
      <c r="M814">
        <v>0</v>
      </c>
      <c r="N814">
        <v>0.42</v>
      </c>
      <c r="O814">
        <v>0</v>
      </c>
      <c r="P814">
        <v>0.54</v>
      </c>
      <c r="Q814">
        <v>104</v>
      </c>
      <c r="R814">
        <v>0</v>
      </c>
      <c r="S814">
        <v>423</v>
      </c>
      <c r="T814">
        <v>480</v>
      </c>
      <c r="U814">
        <v>0</v>
      </c>
      <c r="V814">
        <v>0</v>
      </c>
    </row>
    <row r="815" spans="1:22" x14ac:dyDescent="0.25">
      <c r="A815">
        <v>0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0.14000000000000001</v>
      </c>
      <c r="H815">
        <v>0</v>
      </c>
      <c r="I815">
        <v>0</v>
      </c>
      <c r="J815">
        <v>6.9999999999999979E-2</v>
      </c>
      <c r="K815">
        <v>0</v>
      </c>
      <c r="L815">
        <v>20</v>
      </c>
      <c r="M815">
        <v>0</v>
      </c>
      <c r="N815">
        <v>0.54</v>
      </c>
      <c r="O815">
        <v>0</v>
      </c>
      <c r="P815">
        <v>0.54</v>
      </c>
      <c r="Q815">
        <v>104</v>
      </c>
      <c r="R815">
        <v>0</v>
      </c>
      <c r="S815">
        <v>423</v>
      </c>
      <c r="T815">
        <v>480</v>
      </c>
      <c r="U815">
        <v>0</v>
      </c>
      <c r="V815">
        <v>0</v>
      </c>
    </row>
    <row r="816" spans="1:22" x14ac:dyDescent="0.25">
      <c r="A816">
        <v>0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0.105</v>
      </c>
      <c r="H816">
        <v>0</v>
      </c>
      <c r="I816">
        <v>0</v>
      </c>
      <c r="J816">
        <v>0.105</v>
      </c>
      <c r="K816">
        <v>0</v>
      </c>
      <c r="L816">
        <v>20</v>
      </c>
      <c r="M816">
        <v>0</v>
      </c>
      <c r="N816">
        <v>0.54</v>
      </c>
      <c r="O816">
        <v>0</v>
      </c>
      <c r="P816">
        <v>0.54</v>
      </c>
      <c r="Q816">
        <v>104</v>
      </c>
      <c r="R816">
        <v>0</v>
      </c>
      <c r="S816">
        <v>423</v>
      </c>
      <c r="T816">
        <v>480</v>
      </c>
      <c r="U816">
        <v>0</v>
      </c>
      <c r="V816">
        <v>0</v>
      </c>
    </row>
    <row r="817" spans="1:22" x14ac:dyDescent="0.25">
      <c r="A817">
        <v>0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0.22500000000000001</v>
      </c>
      <c r="I817">
        <v>0</v>
      </c>
      <c r="J817">
        <v>4.5000000000000012E-2</v>
      </c>
      <c r="K817">
        <v>0</v>
      </c>
      <c r="L817">
        <v>20</v>
      </c>
      <c r="M817">
        <v>0</v>
      </c>
      <c r="N817">
        <v>0.3</v>
      </c>
      <c r="O817">
        <v>0</v>
      </c>
      <c r="P817">
        <v>0.3</v>
      </c>
      <c r="Q817">
        <v>104</v>
      </c>
      <c r="R817">
        <v>0</v>
      </c>
      <c r="S817">
        <v>423</v>
      </c>
      <c r="T817">
        <v>480</v>
      </c>
      <c r="U817">
        <v>0</v>
      </c>
      <c r="V817">
        <v>0</v>
      </c>
    </row>
    <row r="818" spans="1:22" x14ac:dyDescent="0.25">
      <c r="A818">
        <v>0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0.18</v>
      </c>
      <c r="I818">
        <v>0</v>
      </c>
      <c r="J818">
        <v>9.0000000000000024E-2</v>
      </c>
      <c r="K818">
        <v>0</v>
      </c>
      <c r="L818">
        <v>20</v>
      </c>
      <c r="M818">
        <v>0</v>
      </c>
      <c r="N818">
        <v>0.3</v>
      </c>
      <c r="O818">
        <v>0</v>
      </c>
      <c r="P818">
        <v>0.3</v>
      </c>
      <c r="Q818">
        <v>104</v>
      </c>
      <c r="R818">
        <v>0</v>
      </c>
      <c r="S818">
        <v>423</v>
      </c>
      <c r="T818">
        <v>480</v>
      </c>
      <c r="U818">
        <v>0</v>
      </c>
      <c r="V818">
        <v>0</v>
      </c>
    </row>
    <row r="819" spans="1:22" x14ac:dyDescent="0.25">
      <c r="A819">
        <v>0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0.22500000000000001</v>
      </c>
      <c r="I819">
        <v>0</v>
      </c>
      <c r="J819">
        <v>4.5000000000000012E-2</v>
      </c>
      <c r="K819">
        <v>0</v>
      </c>
      <c r="L819">
        <v>20</v>
      </c>
      <c r="M819">
        <v>0</v>
      </c>
      <c r="N819">
        <v>0.42</v>
      </c>
      <c r="O819">
        <v>0</v>
      </c>
      <c r="P819">
        <v>0.3</v>
      </c>
      <c r="Q819">
        <v>104</v>
      </c>
      <c r="R819">
        <v>0</v>
      </c>
      <c r="S819">
        <v>423</v>
      </c>
      <c r="T819">
        <v>480</v>
      </c>
      <c r="U819">
        <v>0</v>
      </c>
      <c r="V819">
        <v>0</v>
      </c>
    </row>
    <row r="820" spans="1:22" x14ac:dyDescent="0.25">
      <c r="A820">
        <v>0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0.13500000000000001</v>
      </c>
      <c r="I820">
        <v>0</v>
      </c>
      <c r="J820">
        <v>0.13500000000000001</v>
      </c>
      <c r="K820">
        <v>0</v>
      </c>
      <c r="L820">
        <v>20</v>
      </c>
      <c r="M820">
        <v>0</v>
      </c>
      <c r="N820">
        <v>0.42</v>
      </c>
      <c r="O820">
        <v>0</v>
      </c>
      <c r="P820">
        <v>0.3</v>
      </c>
      <c r="Q820">
        <v>104</v>
      </c>
      <c r="R820">
        <v>0</v>
      </c>
      <c r="S820">
        <v>423</v>
      </c>
      <c r="T820">
        <v>480</v>
      </c>
      <c r="U820">
        <v>0</v>
      </c>
      <c r="V820">
        <v>0</v>
      </c>
    </row>
    <row r="821" spans="1:22" x14ac:dyDescent="0.25">
      <c r="A821">
        <v>0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0.22500000000000001</v>
      </c>
      <c r="I821">
        <v>0</v>
      </c>
      <c r="J821">
        <v>4.5000000000000012E-2</v>
      </c>
      <c r="K821">
        <v>0</v>
      </c>
      <c r="L821">
        <v>20</v>
      </c>
      <c r="M821">
        <v>0</v>
      </c>
      <c r="N821">
        <v>0.54</v>
      </c>
      <c r="O821">
        <v>0</v>
      </c>
      <c r="P821">
        <v>0.3</v>
      </c>
      <c r="Q821">
        <v>104</v>
      </c>
      <c r="R821">
        <v>0</v>
      </c>
      <c r="S821">
        <v>423</v>
      </c>
      <c r="T821">
        <v>480</v>
      </c>
      <c r="U821">
        <v>0</v>
      </c>
      <c r="V821">
        <v>0</v>
      </c>
    </row>
    <row r="822" spans="1:22" x14ac:dyDescent="0.25">
      <c r="A822">
        <v>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0.18</v>
      </c>
      <c r="I822">
        <v>0</v>
      </c>
      <c r="J822">
        <v>9.0000000000000024E-2</v>
      </c>
      <c r="K822">
        <v>0</v>
      </c>
      <c r="L822">
        <v>20</v>
      </c>
      <c r="M822">
        <v>0</v>
      </c>
      <c r="N822">
        <v>0.54</v>
      </c>
      <c r="O822">
        <v>0</v>
      </c>
      <c r="P822">
        <v>0.3</v>
      </c>
      <c r="Q822">
        <v>104</v>
      </c>
      <c r="R822">
        <v>0</v>
      </c>
      <c r="S822">
        <v>423</v>
      </c>
      <c r="T822">
        <v>480</v>
      </c>
      <c r="U822">
        <v>0</v>
      </c>
      <c r="V822">
        <v>0</v>
      </c>
    </row>
    <row r="823" spans="1:22" x14ac:dyDescent="0.25">
      <c r="A823">
        <v>0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0.13500000000000001</v>
      </c>
      <c r="I823">
        <v>0</v>
      </c>
      <c r="J823">
        <v>0.13500000000000001</v>
      </c>
      <c r="K823">
        <v>0</v>
      </c>
      <c r="L823">
        <v>20</v>
      </c>
      <c r="M823">
        <v>0</v>
      </c>
      <c r="N823">
        <v>0.54</v>
      </c>
      <c r="O823">
        <v>0</v>
      </c>
      <c r="P823">
        <v>0.3</v>
      </c>
      <c r="Q823">
        <v>104</v>
      </c>
      <c r="R823">
        <v>0</v>
      </c>
      <c r="S823">
        <v>423</v>
      </c>
      <c r="T823">
        <v>480</v>
      </c>
      <c r="U823">
        <v>0</v>
      </c>
      <c r="V823">
        <v>0</v>
      </c>
    </row>
    <row r="824" spans="1:22" x14ac:dyDescent="0.25">
      <c r="A824">
        <v>0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0.18</v>
      </c>
      <c r="H824">
        <v>0</v>
      </c>
      <c r="I824">
        <v>0</v>
      </c>
      <c r="J824">
        <v>9.0000000000000024E-2</v>
      </c>
      <c r="K824">
        <v>0</v>
      </c>
      <c r="L824">
        <v>20</v>
      </c>
      <c r="M824">
        <v>0</v>
      </c>
      <c r="N824">
        <v>0.3</v>
      </c>
      <c r="O824">
        <v>0</v>
      </c>
      <c r="P824">
        <v>0.3</v>
      </c>
      <c r="Q824">
        <v>104</v>
      </c>
      <c r="R824">
        <v>0</v>
      </c>
      <c r="S824">
        <v>423</v>
      </c>
      <c r="T824">
        <v>480</v>
      </c>
      <c r="U824">
        <v>0</v>
      </c>
      <c r="V824">
        <v>0</v>
      </c>
    </row>
    <row r="825" spans="1:22" x14ac:dyDescent="0.25">
      <c r="A825">
        <v>0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0.18</v>
      </c>
      <c r="H825">
        <v>0</v>
      </c>
      <c r="I825">
        <v>0</v>
      </c>
      <c r="J825">
        <v>9.0000000000000024E-2</v>
      </c>
      <c r="K825">
        <v>0</v>
      </c>
      <c r="L825">
        <v>20</v>
      </c>
      <c r="M825">
        <v>0</v>
      </c>
      <c r="N825">
        <v>0.42</v>
      </c>
      <c r="O825">
        <v>0</v>
      </c>
      <c r="P825">
        <v>0.3</v>
      </c>
      <c r="Q825">
        <v>104</v>
      </c>
      <c r="R825">
        <v>0</v>
      </c>
      <c r="S825">
        <v>423</v>
      </c>
      <c r="T825">
        <v>480</v>
      </c>
      <c r="U825">
        <v>0</v>
      </c>
      <c r="V825">
        <v>0</v>
      </c>
    </row>
    <row r="826" spans="1:22" x14ac:dyDescent="0.25">
      <c r="A826">
        <v>0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0.13500000000000001</v>
      </c>
      <c r="H826">
        <v>0</v>
      </c>
      <c r="I826">
        <v>0</v>
      </c>
      <c r="J826">
        <v>0.13500000000000001</v>
      </c>
      <c r="K826">
        <v>0</v>
      </c>
      <c r="L826">
        <v>20</v>
      </c>
      <c r="M826">
        <v>0</v>
      </c>
      <c r="N826">
        <v>0.42</v>
      </c>
      <c r="O826">
        <v>0</v>
      </c>
      <c r="P826">
        <v>0.3</v>
      </c>
      <c r="Q826">
        <v>104</v>
      </c>
      <c r="R826">
        <v>0</v>
      </c>
      <c r="S826">
        <v>423</v>
      </c>
      <c r="T826">
        <v>480</v>
      </c>
      <c r="U826">
        <v>0</v>
      </c>
      <c r="V826">
        <v>0</v>
      </c>
    </row>
    <row r="827" spans="1:22" x14ac:dyDescent="0.25">
      <c r="A827">
        <v>0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0.18</v>
      </c>
      <c r="H827">
        <v>0</v>
      </c>
      <c r="I827">
        <v>0</v>
      </c>
      <c r="J827">
        <v>9.0000000000000024E-2</v>
      </c>
      <c r="K827">
        <v>0</v>
      </c>
      <c r="L827">
        <v>20</v>
      </c>
      <c r="M827">
        <v>0</v>
      </c>
      <c r="N827">
        <v>0.54</v>
      </c>
      <c r="O827">
        <v>0</v>
      </c>
      <c r="P827">
        <v>0.3</v>
      </c>
      <c r="Q827">
        <v>104</v>
      </c>
      <c r="R827">
        <v>0</v>
      </c>
      <c r="S827">
        <v>423</v>
      </c>
      <c r="T827">
        <v>480</v>
      </c>
      <c r="U827">
        <v>0</v>
      </c>
      <c r="V827">
        <v>0</v>
      </c>
    </row>
    <row r="828" spans="1:22" x14ac:dyDescent="0.25">
      <c r="A828">
        <v>0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0.13500000000000001</v>
      </c>
      <c r="I828">
        <v>0</v>
      </c>
      <c r="J828">
        <v>0.13500000000000001</v>
      </c>
      <c r="K828">
        <v>0</v>
      </c>
      <c r="L828">
        <v>20</v>
      </c>
      <c r="M828">
        <v>0</v>
      </c>
      <c r="N828">
        <v>0.42</v>
      </c>
      <c r="O828">
        <v>0</v>
      </c>
      <c r="P828">
        <v>0.42</v>
      </c>
      <c r="Q828">
        <v>104</v>
      </c>
      <c r="R828">
        <v>0</v>
      </c>
      <c r="S828">
        <v>423</v>
      </c>
      <c r="T828">
        <v>480</v>
      </c>
      <c r="U828">
        <v>0</v>
      </c>
      <c r="V828">
        <v>0</v>
      </c>
    </row>
    <row r="829" spans="1:22" x14ac:dyDescent="0.25">
      <c r="A829">
        <v>0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0.22500000000000001</v>
      </c>
      <c r="I829">
        <v>0</v>
      </c>
      <c r="J829">
        <v>4.5000000000000012E-2</v>
      </c>
      <c r="K829">
        <v>0</v>
      </c>
      <c r="L829">
        <v>20</v>
      </c>
      <c r="M829">
        <v>0</v>
      </c>
      <c r="N829">
        <v>0.54</v>
      </c>
      <c r="O829">
        <v>0</v>
      </c>
      <c r="P829">
        <v>0.42</v>
      </c>
      <c r="Q829">
        <v>104</v>
      </c>
      <c r="R829">
        <v>0</v>
      </c>
      <c r="S829">
        <v>423</v>
      </c>
      <c r="T829">
        <v>480</v>
      </c>
      <c r="U829">
        <v>0</v>
      </c>
      <c r="V829">
        <v>0</v>
      </c>
    </row>
    <row r="830" spans="1:22" x14ac:dyDescent="0.25">
      <c r="A830">
        <v>0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0.18</v>
      </c>
      <c r="I830">
        <v>0</v>
      </c>
      <c r="J830">
        <v>9.0000000000000024E-2</v>
      </c>
      <c r="K830">
        <v>0</v>
      </c>
      <c r="L830">
        <v>20</v>
      </c>
      <c r="M830">
        <v>0</v>
      </c>
      <c r="N830">
        <v>0.54</v>
      </c>
      <c r="O830">
        <v>0</v>
      </c>
      <c r="P830">
        <v>0.42</v>
      </c>
      <c r="Q830">
        <v>104</v>
      </c>
      <c r="R830">
        <v>0</v>
      </c>
      <c r="S830">
        <v>423</v>
      </c>
      <c r="T830">
        <v>480</v>
      </c>
      <c r="U830">
        <v>0</v>
      </c>
      <c r="V830">
        <v>0</v>
      </c>
    </row>
    <row r="831" spans="1:22" x14ac:dyDescent="0.25">
      <c r="A831">
        <v>0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0.13500000000000001</v>
      </c>
      <c r="I831">
        <v>0</v>
      </c>
      <c r="J831">
        <v>0.13500000000000001</v>
      </c>
      <c r="K831">
        <v>0</v>
      </c>
      <c r="L831">
        <v>20</v>
      </c>
      <c r="M831">
        <v>0</v>
      </c>
      <c r="N831">
        <v>0.54</v>
      </c>
      <c r="O831">
        <v>0</v>
      </c>
      <c r="P831">
        <v>0.42</v>
      </c>
      <c r="Q831">
        <v>104</v>
      </c>
      <c r="R831">
        <v>0</v>
      </c>
      <c r="S831">
        <v>423</v>
      </c>
      <c r="T831">
        <v>480</v>
      </c>
      <c r="U831">
        <v>0</v>
      </c>
      <c r="V831">
        <v>0</v>
      </c>
    </row>
    <row r="832" spans="1:22" x14ac:dyDescent="0.25">
      <c r="A832">
        <v>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0.27</v>
      </c>
      <c r="H832">
        <v>0</v>
      </c>
      <c r="I832">
        <v>0</v>
      </c>
      <c r="J832">
        <v>0</v>
      </c>
      <c r="K832">
        <v>0</v>
      </c>
      <c r="L832">
        <v>20</v>
      </c>
      <c r="M832">
        <v>0</v>
      </c>
      <c r="N832">
        <v>0.3</v>
      </c>
      <c r="O832">
        <v>0</v>
      </c>
      <c r="P832">
        <v>0.42</v>
      </c>
      <c r="Q832">
        <v>104</v>
      </c>
      <c r="R832">
        <v>0</v>
      </c>
      <c r="S832">
        <v>423</v>
      </c>
      <c r="T832">
        <v>480</v>
      </c>
      <c r="U832">
        <v>0</v>
      </c>
      <c r="V832">
        <v>0</v>
      </c>
    </row>
    <row r="833" spans="1:22" x14ac:dyDescent="0.25">
      <c r="A833">
        <v>0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0.27</v>
      </c>
      <c r="H833">
        <v>0</v>
      </c>
      <c r="I833">
        <v>0</v>
      </c>
      <c r="J833">
        <v>0</v>
      </c>
      <c r="K833">
        <v>0</v>
      </c>
      <c r="L833">
        <v>20</v>
      </c>
      <c r="M833">
        <v>0</v>
      </c>
      <c r="N833">
        <v>0.42</v>
      </c>
      <c r="O833">
        <v>0</v>
      </c>
      <c r="P833">
        <v>0.42</v>
      </c>
      <c r="Q833">
        <v>104</v>
      </c>
      <c r="R833">
        <v>0</v>
      </c>
      <c r="S833">
        <v>423</v>
      </c>
      <c r="T833">
        <v>480</v>
      </c>
      <c r="U833">
        <v>0</v>
      </c>
      <c r="V833">
        <v>0</v>
      </c>
    </row>
    <row r="834" spans="1:22" x14ac:dyDescent="0.25">
      <c r="A834">
        <v>0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0.27</v>
      </c>
      <c r="H834">
        <v>0</v>
      </c>
      <c r="I834">
        <v>0</v>
      </c>
      <c r="J834">
        <v>0</v>
      </c>
      <c r="K834">
        <v>0</v>
      </c>
      <c r="L834">
        <v>20</v>
      </c>
      <c r="M834">
        <v>0</v>
      </c>
      <c r="N834">
        <v>0.54</v>
      </c>
      <c r="O834">
        <v>0</v>
      </c>
      <c r="P834">
        <v>0.42</v>
      </c>
      <c r="Q834">
        <v>104</v>
      </c>
      <c r="R834">
        <v>0</v>
      </c>
      <c r="S834">
        <v>423</v>
      </c>
      <c r="T834">
        <v>480</v>
      </c>
      <c r="U834">
        <v>0</v>
      </c>
      <c r="V834">
        <v>0</v>
      </c>
    </row>
    <row r="835" spans="1:22" x14ac:dyDescent="0.25">
      <c r="A835">
        <v>0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0.22500000000000001</v>
      </c>
      <c r="I835">
        <v>0</v>
      </c>
      <c r="J835">
        <v>4.5000000000000012E-2</v>
      </c>
      <c r="K835">
        <v>0</v>
      </c>
      <c r="L835">
        <v>20</v>
      </c>
      <c r="M835">
        <v>0</v>
      </c>
      <c r="N835">
        <v>0.3</v>
      </c>
      <c r="O835">
        <v>0</v>
      </c>
      <c r="P835">
        <v>0.54</v>
      </c>
      <c r="Q835">
        <v>104</v>
      </c>
      <c r="R835">
        <v>0</v>
      </c>
      <c r="S835">
        <v>423</v>
      </c>
      <c r="T835">
        <v>480</v>
      </c>
      <c r="U835">
        <v>0</v>
      </c>
      <c r="V835">
        <v>0</v>
      </c>
    </row>
    <row r="836" spans="1:22" x14ac:dyDescent="0.25">
      <c r="A836">
        <v>0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0.18</v>
      </c>
      <c r="I836">
        <v>0</v>
      </c>
      <c r="J836">
        <v>9.0000000000000024E-2</v>
      </c>
      <c r="K836">
        <v>0</v>
      </c>
      <c r="L836">
        <v>20</v>
      </c>
      <c r="M836">
        <v>0</v>
      </c>
      <c r="N836">
        <v>0.3</v>
      </c>
      <c r="O836">
        <v>0</v>
      </c>
      <c r="P836">
        <v>0.54</v>
      </c>
      <c r="Q836">
        <v>104</v>
      </c>
      <c r="R836">
        <v>0</v>
      </c>
      <c r="S836">
        <v>423</v>
      </c>
      <c r="T836">
        <v>480</v>
      </c>
      <c r="U836">
        <v>0</v>
      </c>
      <c r="V836">
        <v>0</v>
      </c>
    </row>
    <row r="837" spans="1:22" x14ac:dyDescent="0.25">
      <c r="A837">
        <v>0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0.13500000000000001</v>
      </c>
      <c r="I837">
        <v>0</v>
      </c>
      <c r="J837">
        <v>0.13500000000000001</v>
      </c>
      <c r="K837">
        <v>0</v>
      </c>
      <c r="L837">
        <v>20</v>
      </c>
      <c r="M837">
        <v>0</v>
      </c>
      <c r="N837">
        <v>0.3</v>
      </c>
      <c r="O837">
        <v>0</v>
      </c>
      <c r="P837">
        <v>0.54</v>
      </c>
      <c r="Q837">
        <v>104</v>
      </c>
      <c r="R837">
        <v>0</v>
      </c>
      <c r="S837">
        <v>423</v>
      </c>
      <c r="T837">
        <v>480</v>
      </c>
      <c r="U837">
        <v>0</v>
      </c>
      <c r="V837">
        <v>0</v>
      </c>
    </row>
    <row r="838" spans="1:22" x14ac:dyDescent="0.25">
      <c r="A838">
        <v>0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0.22500000000000001</v>
      </c>
      <c r="I838">
        <v>0</v>
      </c>
      <c r="J838">
        <v>4.5000000000000012E-2</v>
      </c>
      <c r="K838">
        <v>0</v>
      </c>
      <c r="L838">
        <v>20</v>
      </c>
      <c r="M838">
        <v>0</v>
      </c>
      <c r="N838">
        <v>0.42</v>
      </c>
      <c r="O838">
        <v>0</v>
      </c>
      <c r="P838">
        <v>0.54</v>
      </c>
      <c r="Q838">
        <v>104</v>
      </c>
      <c r="R838">
        <v>0</v>
      </c>
      <c r="S838">
        <v>423</v>
      </c>
      <c r="T838">
        <v>480</v>
      </c>
      <c r="U838">
        <v>0</v>
      </c>
      <c r="V838">
        <v>0</v>
      </c>
    </row>
    <row r="839" spans="1:22" x14ac:dyDescent="0.25">
      <c r="A839">
        <v>0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0.18</v>
      </c>
      <c r="I839">
        <v>0</v>
      </c>
      <c r="J839">
        <v>9.0000000000000024E-2</v>
      </c>
      <c r="K839">
        <v>0</v>
      </c>
      <c r="L839">
        <v>20</v>
      </c>
      <c r="M839">
        <v>0</v>
      </c>
      <c r="N839">
        <v>0.42</v>
      </c>
      <c r="O839">
        <v>0</v>
      </c>
      <c r="P839">
        <v>0.54</v>
      </c>
      <c r="Q839">
        <v>104</v>
      </c>
      <c r="R839">
        <v>0</v>
      </c>
      <c r="S839">
        <v>423</v>
      </c>
      <c r="T839">
        <v>480</v>
      </c>
      <c r="U839">
        <v>0</v>
      </c>
      <c r="V839">
        <v>0</v>
      </c>
    </row>
    <row r="840" spans="1:22" x14ac:dyDescent="0.25">
      <c r="A840">
        <v>0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0.13500000000000001</v>
      </c>
      <c r="I840">
        <v>0</v>
      </c>
      <c r="J840">
        <v>0.13500000000000001</v>
      </c>
      <c r="K840">
        <v>0</v>
      </c>
      <c r="L840">
        <v>20</v>
      </c>
      <c r="M840">
        <v>0</v>
      </c>
      <c r="N840">
        <v>0.42</v>
      </c>
      <c r="O840">
        <v>0</v>
      </c>
      <c r="P840">
        <v>0.54</v>
      </c>
      <c r="Q840">
        <v>104</v>
      </c>
      <c r="R840">
        <v>0</v>
      </c>
      <c r="S840">
        <v>423</v>
      </c>
      <c r="T840">
        <v>480</v>
      </c>
      <c r="U840">
        <v>0</v>
      </c>
      <c r="V840">
        <v>0</v>
      </c>
    </row>
    <row r="841" spans="1:22" x14ac:dyDescent="0.25">
      <c r="A841">
        <v>0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0.22500000000000001</v>
      </c>
      <c r="I841">
        <v>0</v>
      </c>
      <c r="J841">
        <v>4.5000000000000012E-2</v>
      </c>
      <c r="K841">
        <v>0</v>
      </c>
      <c r="L841">
        <v>20</v>
      </c>
      <c r="M841">
        <v>0</v>
      </c>
      <c r="N841">
        <v>0.54</v>
      </c>
      <c r="O841">
        <v>0</v>
      </c>
      <c r="P841">
        <v>0.54</v>
      </c>
      <c r="Q841">
        <v>104</v>
      </c>
      <c r="R841">
        <v>0</v>
      </c>
      <c r="S841">
        <v>423</v>
      </c>
      <c r="T841">
        <v>480</v>
      </c>
      <c r="U841">
        <v>0</v>
      </c>
      <c r="V841">
        <v>0</v>
      </c>
    </row>
    <row r="842" spans="1:22" x14ac:dyDescent="0.25">
      <c r="A842">
        <v>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0.18</v>
      </c>
      <c r="I842">
        <v>0</v>
      </c>
      <c r="J842">
        <v>9.0000000000000024E-2</v>
      </c>
      <c r="K842">
        <v>0</v>
      </c>
      <c r="L842">
        <v>20</v>
      </c>
      <c r="M842">
        <v>0</v>
      </c>
      <c r="N842">
        <v>0.54</v>
      </c>
      <c r="O842">
        <v>0</v>
      </c>
      <c r="P842">
        <v>0.54</v>
      </c>
      <c r="Q842">
        <v>104</v>
      </c>
      <c r="R842">
        <v>0</v>
      </c>
      <c r="S842">
        <v>423</v>
      </c>
      <c r="T842">
        <v>480</v>
      </c>
      <c r="U842">
        <v>0</v>
      </c>
      <c r="V842">
        <v>0</v>
      </c>
    </row>
    <row r="843" spans="1:22" x14ac:dyDescent="0.25">
      <c r="A843">
        <v>0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0.13500000000000001</v>
      </c>
      <c r="I843">
        <v>0</v>
      </c>
      <c r="J843">
        <v>0.13500000000000001</v>
      </c>
      <c r="K843">
        <v>0</v>
      </c>
      <c r="L843">
        <v>20</v>
      </c>
      <c r="M843">
        <v>0</v>
      </c>
      <c r="N843">
        <v>0.54</v>
      </c>
      <c r="O843">
        <v>0</v>
      </c>
      <c r="P843">
        <v>0.54</v>
      </c>
      <c r="Q843">
        <v>104</v>
      </c>
      <c r="R843">
        <v>0</v>
      </c>
      <c r="S843">
        <v>423</v>
      </c>
      <c r="T843">
        <v>480</v>
      </c>
      <c r="U843">
        <v>0</v>
      </c>
      <c r="V843">
        <v>0</v>
      </c>
    </row>
    <row r="844" spans="1:22" x14ac:dyDescent="0.25">
      <c r="A844">
        <v>0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0.22500000000000001</v>
      </c>
      <c r="H844">
        <v>0</v>
      </c>
      <c r="I844">
        <v>0</v>
      </c>
      <c r="J844">
        <v>4.5000000000000012E-2</v>
      </c>
      <c r="K844">
        <v>0</v>
      </c>
      <c r="L844">
        <v>20</v>
      </c>
      <c r="M844">
        <v>0</v>
      </c>
      <c r="N844">
        <v>0.54</v>
      </c>
      <c r="O844">
        <v>0</v>
      </c>
      <c r="P844">
        <v>0.54</v>
      </c>
      <c r="Q844">
        <v>104</v>
      </c>
      <c r="R844">
        <v>0</v>
      </c>
      <c r="S844">
        <v>423</v>
      </c>
      <c r="T844">
        <v>480</v>
      </c>
      <c r="U844">
        <v>0</v>
      </c>
      <c r="V844">
        <v>0</v>
      </c>
    </row>
    <row r="845" spans="1:22" x14ac:dyDescent="0.25">
      <c r="A845">
        <v>0.05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0.1875</v>
      </c>
      <c r="H845">
        <v>0</v>
      </c>
      <c r="I845">
        <v>0</v>
      </c>
      <c r="J845">
        <v>0</v>
      </c>
      <c r="K845">
        <v>0</v>
      </c>
      <c r="L845">
        <v>30</v>
      </c>
      <c r="M845">
        <v>0</v>
      </c>
      <c r="N845">
        <v>0.1</v>
      </c>
      <c r="O845">
        <v>0</v>
      </c>
      <c r="P845">
        <v>0.57499999999999996</v>
      </c>
      <c r="Q845">
        <v>259</v>
      </c>
      <c r="R845">
        <v>0</v>
      </c>
      <c r="S845">
        <v>433</v>
      </c>
      <c r="T845">
        <v>384</v>
      </c>
      <c r="U845">
        <v>0</v>
      </c>
      <c r="V845">
        <v>0</v>
      </c>
    </row>
    <row r="846" spans="1:22" x14ac:dyDescent="0.25">
      <c r="A846">
        <v>3.3333333333333333E-2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0.28499999999999998</v>
      </c>
      <c r="H846">
        <v>0</v>
      </c>
      <c r="I846">
        <v>0</v>
      </c>
      <c r="J846">
        <v>0</v>
      </c>
      <c r="K846">
        <v>0</v>
      </c>
      <c r="L846">
        <v>40</v>
      </c>
      <c r="M846">
        <v>0</v>
      </c>
      <c r="N846">
        <v>0.4</v>
      </c>
      <c r="O846">
        <v>0</v>
      </c>
      <c r="P846">
        <v>0.3</v>
      </c>
      <c r="Q846">
        <v>215</v>
      </c>
      <c r="R846">
        <v>0</v>
      </c>
      <c r="S846">
        <v>443</v>
      </c>
      <c r="T846">
        <v>168</v>
      </c>
      <c r="U846">
        <v>30</v>
      </c>
      <c r="V846">
        <v>0</v>
      </c>
    </row>
    <row r="847" spans="1:22" x14ac:dyDescent="0.25">
      <c r="A847">
        <v>1.6666666666666666E-2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0.215</v>
      </c>
      <c r="H847">
        <v>0</v>
      </c>
      <c r="I847">
        <v>0</v>
      </c>
      <c r="J847">
        <v>0</v>
      </c>
      <c r="K847">
        <v>0</v>
      </c>
      <c r="L847">
        <v>40</v>
      </c>
      <c r="M847">
        <v>0</v>
      </c>
      <c r="N847">
        <v>0.4</v>
      </c>
      <c r="O847">
        <v>0</v>
      </c>
      <c r="P847">
        <v>0.3</v>
      </c>
      <c r="Q847">
        <v>215</v>
      </c>
      <c r="R847">
        <v>0</v>
      </c>
      <c r="S847">
        <v>443</v>
      </c>
      <c r="T847">
        <v>168</v>
      </c>
      <c r="U847">
        <v>30</v>
      </c>
      <c r="V847">
        <v>0</v>
      </c>
    </row>
    <row r="848" spans="1:22" x14ac:dyDescent="0.25">
      <c r="A848">
        <v>3.3333333333333333E-2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0.16500000000000001</v>
      </c>
      <c r="I848">
        <v>0</v>
      </c>
      <c r="J848">
        <v>0</v>
      </c>
      <c r="K848">
        <v>0</v>
      </c>
      <c r="L848">
        <v>40</v>
      </c>
      <c r="M848">
        <v>0</v>
      </c>
      <c r="N848">
        <v>0.32</v>
      </c>
      <c r="O848">
        <v>0</v>
      </c>
      <c r="P848">
        <v>0.3</v>
      </c>
      <c r="Q848">
        <v>292</v>
      </c>
      <c r="R848">
        <v>0</v>
      </c>
      <c r="S848">
        <v>443</v>
      </c>
      <c r="T848">
        <v>168</v>
      </c>
      <c r="U848">
        <v>30</v>
      </c>
      <c r="V848">
        <v>0</v>
      </c>
    </row>
    <row r="849" spans="1:22" x14ac:dyDescent="0.25">
      <c r="A849">
        <v>1.6666666666666666E-2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0.215</v>
      </c>
      <c r="H849">
        <v>0</v>
      </c>
      <c r="I849">
        <v>0</v>
      </c>
      <c r="J849">
        <v>0</v>
      </c>
      <c r="K849">
        <v>0</v>
      </c>
      <c r="L849">
        <v>40</v>
      </c>
      <c r="M849">
        <v>0</v>
      </c>
      <c r="N849">
        <v>0.3</v>
      </c>
      <c r="O849">
        <v>0</v>
      </c>
      <c r="P849">
        <v>0.3</v>
      </c>
      <c r="Q849">
        <v>292</v>
      </c>
      <c r="R849">
        <v>0</v>
      </c>
      <c r="S849">
        <v>443</v>
      </c>
      <c r="T849">
        <v>168</v>
      </c>
      <c r="U849">
        <v>30</v>
      </c>
      <c r="V849">
        <v>0</v>
      </c>
    </row>
    <row r="850" spans="1:22" x14ac:dyDescent="0.25">
      <c r="A850">
        <v>1.6666666666666666E-2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0.215</v>
      </c>
      <c r="H850">
        <v>0</v>
      </c>
      <c r="I850">
        <v>0</v>
      </c>
      <c r="J850">
        <v>0</v>
      </c>
      <c r="K850">
        <v>0</v>
      </c>
      <c r="L850">
        <v>40</v>
      </c>
      <c r="M850">
        <v>0</v>
      </c>
      <c r="N850">
        <v>0.32</v>
      </c>
      <c r="O850">
        <v>0</v>
      </c>
      <c r="P850">
        <v>0.3</v>
      </c>
      <c r="Q850">
        <v>292</v>
      </c>
      <c r="R850">
        <v>0</v>
      </c>
      <c r="S850">
        <v>443</v>
      </c>
      <c r="T850">
        <v>168</v>
      </c>
      <c r="U850">
        <v>30</v>
      </c>
      <c r="V850">
        <v>0</v>
      </c>
    </row>
    <row r="851" spans="1:22" x14ac:dyDescent="0.25">
      <c r="A851">
        <v>1.6666666666666666E-2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0.215</v>
      </c>
      <c r="H851">
        <v>0</v>
      </c>
      <c r="I851">
        <v>0</v>
      </c>
      <c r="J851">
        <v>0</v>
      </c>
      <c r="K851">
        <v>0</v>
      </c>
      <c r="L851">
        <v>40</v>
      </c>
      <c r="M851">
        <v>0</v>
      </c>
      <c r="N851">
        <v>0.5</v>
      </c>
      <c r="O851">
        <v>0</v>
      </c>
      <c r="P851">
        <v>0.3</v>
      </c>
      <c r="Q851">
        <v>292</v>
      </c>
      <c r="R851">
        <v>0</v>
      </c>
      <c r="S851">
        <v>443</v>
      </c>
      <c r="T851">
        <v>168</v>
      </c>
      <c r="U851">
        <v>30</v>
      </c>
      <c r="V851">
        <v>0</v>
      </c>
    </row>
    <row r="852" spans="1:22" x14ac:dyDescent="0.25">
      <c r="A852">
        <v>1.6666666666666666E-2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0.215</v>
      </c>
      <c r="H852">
        <v>0</v>
      </c>
      <c r="I852">
        <v>0</v>
      </c>
      <c r="J852">
        <v>0</v>
      </c>
      <c r="K852">
        <v>0</v>
      </c>
      <c r="L852">
        <v>40</v>
      </c>
      <c r="M852">
        <v>0</v>
      </c>
      <c r="N852">
        <v>0.3</v>
      </c>
      <c r="O852">
        <v>0</v>
      </c>
      <c r="P852">
        <v>0.3</v>
      </c>
      <c r="Q852">
        <v>292</v>
      </c>
      <c r="R852">
        <v>0</v>
      </c>
      <c r="S852">
        <v>443</v>
      </c>
      <c r="T852">
        <v>168</v>
      </c>
      <c r="U852">
        <v>30</v>
      </c>
      <c r="V852">
        <v>0</v>
      </c>
    </row>
    <row r="853" spans="1:22" x14ac:dyDescent="0.25">
      <c r="A853">
        <v>0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44</v>
      </c>
      <c r="M853">
        <v>0</v>
      </c>
      <c r="N853">
        <v>0.31</v>
      </c>
      <c r="O853">
        <v>0.25</v>
      </c>
      <c r="P853">
        <v>0</v>
      </c>
      <c r="Q853">
        <v>100</v>
      </c>
      <c r="R853">
        <v>197</v>
      </c>
      <c r="S853">
        <v>423</v>
      </c>
      <c r="T853">
        <v>336</v>
      </c>
      <c r="U853">
        <v>60</v>
      </c>
      <c r="V853">
        <v>0</v>
      </c>
    </row>
    <row r="854" spans="1:22" x14ac:dyDescent="0.25">
      <c r="A854">
        <v>0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44</v>
      </c>
      <c r="M854">
        <v>0</v>
      </c>
      <c r="N854">
        <v>0.31</v>
      </c>
      <c r="O854">
        <v>0.25</v>
      </c>
      <c r="P854">
        <v>0</v>
      </c>
      <c r="Q854">
        <v>100</v>
      </c>
      <c r="R854">
        <v>197</v>
      </c>
      <c r="S854">
        <v>423</v>
      </c>
      <c r="T854">
        <v>408</v>
      </c>
      <c r="U854">
        <v>60</v>
      </c>
      <c r="V854">
        <v>0</v>
      </c>
    </row>
    <row r="855" spans="1:22" x14ac:dyDescent="0.25">
      <c r="A855">
        <v>0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44</v>
      </c>
      <c r="M855">
        <v>0</v>
      </c>
      <c r="N855">
        <v>0.31</v>
      </c>
      <c r="O855">
        <v>0.25</v>
      </c>
      <c r="P855">
        <v>0</v>
      </c>
      <c r="Q855">
        <v>100</v>
      </c>
      <c r="R855">
        <v>197</v>
      </c>
      <c r="S855">
        <v>423</v>
      </c>
      <c r="T855">
        <v>72</v>
      </c>
      <c r="U855">
        <v>60</v>
      </c>
      <c r="V855">
        <v>0</v>
      </c>
    </row>
    <row r="856" spans="1:22" x14ac:dyDescent="0.25">
      <c r="A856">
        <v>0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44</v>
      </c>
      <c r="M856">
        <v>0</v>
      </c>
      <c r="N856">
        <v>0.31</v>
      </c>
      <c r="O856">
        <v>0.25</v>
      </c>
      <c r="P856">
        <v>0</v>
      </c>
      <c r="Q856">
        <v>100</v>
      </c>
      <c r="R856">
        <v>197</v>
      </c>
      <c r="S856">
        <v>423</v>
      </c>
      <c r="T856">
        <v>120</v>
      </c>
      <c r="U856">
        <v>60</v>
      </c>
      <c r="V856">
        <v>0</v>
      </c>
    </row>
    <row r="857" spans="1:22" x14ac:dyDescent="0.25">
      <c r="A857">
        <v>0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44</v>
      </c>
      <c r="M857">
        <v>0</v>
      </c>
      <c r="N857">
        <v>0.31</v>
      </c>
      <c r="O857">
        <v>0.25</v>
      </c>
      <c r="P857">
        <v>0</v>
      </c>
      <c r="Q857">
        <v>100</v>
      </c>
      <c r="R857">
        <v>197</v>
      </c>
      <c r="S857">
        <v>423</v>
      </c>
      <c r="T857">
        <v>168</v>
      </c>
      <c r="U857">
        <v>60</v>
      </c>
      <c r="V857">
        <v>0</v>
      </c>
    </row>
    <row r="858" spans="1:22" x14ac:dyDescent="0.25">
      <c r="A858">
        <v>0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44</v>
      </c>
      <c r="M858">
        <v>0</v>
      </c>
      <c r="N858">
        <v>0.31</v>
      </c>
      <c r="O858">
        <v>0.25</v>
      </c>
      <c r="P858">
        <v>0</v>
      </c>
      <c r="Q858">
        <v>100</v>
      </c>
      <c r="R858">
        <v>197</v>
      </c>
      <c r="S858">
        <v>423</v>
      </c>
      <c r="T858">
        <v>216</v>
      </c>
      <c r="U858">
        <v>60</v>
      </c>
      <c r="V858">
        <v>0</v>
      </c>
    </row>
    <row r="859" spans="1:22" x14ac:dyDescent="0.25">
      <c r="A859">
        <v>0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44</v>
      </c>
      <c r="M859">
        <v>0</v>
      </c>
      <c r="N859">
        <v>0.31</v>
      </c>
      <c r="O859">
        <v>0.25</v>
      </c>
      <c r="P859">
        <v>0</v>
      </c>
      <c r="Q859">
        <v>100</v>
      </c>
      <c r="R859">
        <v>197</v>
      </c>
      <c r="S859">
        <v>423</v>
      </c>
      <c r="T859">
        <v>336</v>
      </c>
      <c r="U859">
        <v>60</v>
      </c>
      <c r="V859">
        <v>0</v>
      </c>
    </row>
    <row r="860" spans="1:22" x14ac:dyDescent="0.25">
      <c r="A860">
        <v>0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44</v>
      </c>
      <c r="M860">
        <v>0.5</v>
      </c>
      <c r="N860">
        <v>0.5</v>
      </c>
      <c r="O860">
        <v>0</v>
      </c>
      <c r="P860">
        <v>0</v>
      </c>
      <c r="Q860">
        <v>100</v>
      </c>
      <c r="R860">
        <v>197</v>
      </c>
      <c r="S860">
        <v>423</v>
      </c>
      <c r="T860">
        <v>168</v>
      </c>
      <c r="U860">
        <v>60</v>
      </c>
      <c r="V860">
        <v>0</v>
      </c>
    </row>
    <row r="861" spans="1:22" x14ac:dyDescent="0.25">
      <c r="A861">
        <v>0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44</v>
      </c>
      <c r="M861">
        <v>0.5</v>
      </c>
      <c r="N861">
        <v>0.5</v>
      </c>
      <c r="O861">
        <v>0</v>
      </c>
      <c r="P861">
        <v>0</v>
      </c>
      <c r="Q861">
        <v>100</v>
      </c>
      <c r="R861">
        <v>197</v>
      </c>
      <c r="S861">
        <v>423</v>
      </c>
      <c r="T861">
        <v>336</v>
      </c>
      <c r="U861">
        <v>60</v>
      </c>
      <c r="V861">
        <v>0</v>
      </c>
    </row>
    <row r="862" spans="1:22" x14ac:dyDescent="0.25">
      <c r="A862">
        <v>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44</v>
      </c>
      <c r="M862">
        <v>0.5</v>
      </c>
      <c r="N862">
        <v>0.5</v>
      </c>
      <c r="O862">
        <v>0</v>
      </c>
      <c r="P862">
        <v>0</v>
      </c>
      <c r="Q862">
        <v>100</v>
      </c>
      <c r="R862">
        <v>197</v>
      </c>
      <c r="S862">
        <v>448</v>
      </c>
      <c r="T862">
        <v>168</v>
      </c>
      <c r="U862">
        <v>60</v>
      </c>
      <c r="V862">
        <v>0</v>
      </c>
    </row>
    <row r="863" spans="1:22" x14ac:dyDescent="0.25">
      <c r="A863">
        <v>0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44</v>
      </c>
      <c r="M863">
        <v>0.5</v>
      </c>
      <c r="N863">
        <v>0.5</v>
      </c>
      <c r="O863">
        <v>0</v>
      </c>
      <c r="P863">
        <v>0</v>
      </c>
      <c r="Q863">
        <v>100</v>
      </c>
      <c r="R863">
        <v>197</v>
      </c>
      <c r="S863">
        <v>448</v>
      </c>
      <c r="T863">
        <v>288</v>
      </c>
      <c r="U863">
        <v>60</v>
      </c>
      <c r="V863">
        <v>0</v>
      </c>
    </row>
    <row r="864" spans="1:22" x14ac:dyDescent="0.25">
      <c r="A864">
        <v>0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44</v>
      </c>
      <c r="M864">
        <v>0.5</v>
      </c>
      <c r="N864">
        <v>0.5</v>
      </c>
      <c r="O864">
        <v>0</v>
      </c>
      <c r="P864">
        <v>0</v>
      </c>
      <c r="Q864">
        <v>100</v>
      </c>
      <c r="R864">
        <v>197</v>
      </c>
      <c r="S864">
        <v>448</v>
      </c>
      <c r="T864">
        <v>168</v>
      </c>
      <c r="U864">
        <v>60</v>
      </c>
      <c r="V864">
        <v>0</v>
      </c>
    </row>
    <row r="865" spans="1:22" x14ac:dyDescent="0.25">
      <c r="A865">
        <v>0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44</v>
      </c>
      <c r="M865">
        <v>0.5</v>
      </c>
      <c r="N865">
        <v>0.5</v>
      </c>
      <c r="O865">
        <v>0</v>
      </c>
      <c r="P865">
        <v>0</v>
      </c>
      <c r="Q865">
        <v>100</v>
      </c>
      <c r="R865">
        <v>197</v>
      </c>
      <c r="S865">
        <v>448</v>
      </c>
      <c r="T865">
        <v>288</v>
      </c>
      <c r="U865">
        <v>60</v>
      </c>
      <c r="V865">
        <v>0</v>
      </c>
    </row>
    <row r="866" spans="1:22" x14ac:dyDescent="0.25">
      <c r="A866">
        <v>2.8999999999999998E-3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0.09</v>
      </c>
      <c r="I866">
        <v>0</v>
      </c>
      <c r="J866">
        <v>0</v>
      </c>
      <c r="K866">
        <v>0</v>
      </c>
      <c r="L866">
        <v>45</v>
      </c>
      <c r="M866">
        <v>0</v>
      </c>
      <c r="N866">
        <v>0.5</v>
      </c>
      <c r="O866">
        <v>0</v>
      </c>
      <c r="P866">
        <v>0.12</v>
      </c>
      <c r="Q866">
        <v>100</v>
      </c>
      <c r="R866">
        <v>0</v>
      </c>
      <c r="S866">
        <v>413</v>
      </c>
      <c r="T866">
        <v>168</v>
      </c>
      <c r="U866">
        <v>60</v>
      </c>
      <c r="V866">
        <v>0</v>
      </c>
    </row>
    <row r="867" spans="1:22" x14ac:dyDescent="0.25">
      <c r="A867">
        <v>0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0.27272727272727271</v>
      </c>
      <c r="I867">
        <v>0</v>
      </c>
      <c r="J867">
        <v>0</v>
      </c>
      <c r="K867">
        <v>0</v>
      </c>
      <c r="L867">
        <v>61.581818181818178</v>
      </c>
      <c r="M867">
        <v>0</v>
      </c>
      <c r="N867">
        <v>0.29090909090909089</v>
      </c>
      <c r="O867">
        <v>0.29090909090909089</v>
      </c>
      <c r="P867">
        <v>0.18181818181818177</v>
      </c>
      <c r="Q867">
        <v>112</v>
      </c>
      <c r="R867">
        <v>68</v>
      </c>
      <c r="S867">
        <v>473</v>
      </c>
      <c r="T867">
        <v>288</v>
      </c>
      <c r="U867">
        <v>0</v>
      </c>
      <c r="V867">
        <v>0</v>
      </c>
    </row>
    <row r="868" spans="1:22" x14ac:dyDescent="0.25">
      <c r="A868">
        <v>2.8124999999999997E-2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0.125</v>
      </c>
      <c r="H868">
        <v>0</v>
      </c>
      <c r="I868">
        <v>0</v>
      </c>
      <c r="J868">
        <v>0</v>
      </c>
      <c r="K868">
        <v>0</v>
      </c>
      <c r="L868">
        <v>37.9375</v>
      </c>
      <c r="M868">
        <v>0</v>
      </c>
      <c r="N868">
        <v>0.25</v>
      </c>
      <c r="O868">
        <v>0</v>
      </c>
      <c r="P868">
        <v>0.25</v>
      </c>
      <c r="Q868">
        <v>86</v>
      </c>
      <c r="R868">
        <v>0</v>
      </c>
      <c r="S868">
        <v>443</v>
      </c>
      <c r="T868">
        <v>144</v>
      </c>
      <c r="U868">
        <v>35</v>
      </c>
      <c r="V868">
        <v>0</v>
      </c>
    </row>
    <row r="869" spans="1:22" x14ac:dyDescent="0.25">
      <c r="A869">
        <v>0.01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0.20600000000000002</v>
      </c>
      <c r="I869">
        <v>0</v>
      </c>
      <c r="J869">
        <v>0</v>
      </c>
      <c r="K869">
        <v>0</v>
      </c>
      <c r="L869">
        <v>46.1</v>
      </c>
      <c r="M869">
        <v>0</v>
      </c>
      <c r="N869">
        <v>46.1</v>
      </c>
      <c r="O869">
        <v>0</v>
      </c>
      <c r="P869">
        <v>3.6000000000000032E-2</v>
      </c>
      <c r="Q869">
        <v>77</v>
      </c>
      <c r="R869">
        <v>0</v>
      </c>
      <c r="S869">
        <v>453</v>
      </c>
      <c r="T869">
        <v>50</v>
      </c>
      <c r="U869">
        <v>30</v>
      </c>
      <c r="V869">
        <v>0</v>
      </c>
    </row>
    <row r="870" spans="1:22" x14ac:dyDescent="0.25">
      <c r="A870">
        <v>9.0909090909090922E-3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0.20454545454545453</v>
      </c>
      <c r="I870">
        <v>0</v>
      </c>
      <c r="J870">
        <v>0</v>
      </c>
      <c r="K870">
        <v>0</v>
      </c>
      <c r="L870">
        <v>45.45454545454546</v>
      </c>
      <c r="M870">
        <v>0</v>
      </c>
      <c r="N870">
        <v>0.45454545454545459</v>
      </c>
      <c r="O870">
        <v>0</v>
      </c>
      <c r="P870">
        <v>0.18181818181818177</v>
      </c>
      <c r="Q870">
        <v>77</v>
      </c>
      <c r="R870">
        <v>0</v>
      </c>
      <c r="S870">
        <v>423</v>
      </c>
      <c r="T870">
        <v>40</v>
      </c>
      <c r="U870">
        <v>0</v>
      </c>
      <c r="V870">
        <v>0</v>
      </c>
    </row>
    <row r="871" spans="1:22" x14ac:dyDescent="0.25">
      <c r="A871">
        <v>0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9.0909090909090912E-2</v>
      </c>
      <c r="I871">
        <v>0</v>
      </c>
      <c r="J871">
        <v>0</v>
      </c>
      <c r="K871">
        <v>0</v>
      </c>
      <c r="L871">
        <v>45.45454545454546</v>
      </c>
      <c r="M871">
        <v>0</v>
      </c>
      <c r="N871">
        <v>0.31818181818181823</v>
      </c>
      <c r="O871">
        <v>0</v>
      </c>
      <c r="P871">
        <v>0.18181818181818182</v>
      </c>
      <c r="Q871">
        <v>77</v>
      </c>
      <c r="R871">
        <v>0</v>
      </c>
      <c r="S871">
        <v>423</v>
      </c>
      <c r="T871">
        <v>40</v>
      </c>
      <c r="U871">
        <v>0</v>
      </c>
      <c r="V871">
        <v>0</v>
      </c>
    </row>
    <row r="872" spans="1:22" x14ac:dyDescent="0.25">
      <c r="A872">
        <v>1.8181818181818184E-2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0.40909090909090906</v>
      </c>
      <c r="I872">
        <v>0</v>
      </c>
      <c r="J872">
        <v>0</v>
      </c>
      <c r="K872">
        <v>0</v>
      </c>
      <c r="L872">
        <v>45.45454545454546</v>
      </c>
      <c r="M872">
        <v>0</v>
      </c>
      <c r="N872">
        <v>0.90909090909090917</v>
      </c>
      <c r="O872">
        <v>0</v>
      </c>
      <c r="P872">
        <v>0.81818181818181812</v>
      </c>
      <c r="Q872">
        <v>77</v>
      </c>
      <c r="R872">
        <v>0</v>
      </c>
      <c r="S872">
        <v>423</v>
      </c>
      <c r="T872">
        <v>40</v>
      </c>
      <c r="U872">
        <v>0</v>
      </c>
      <c r="V872">
        <v>0</v>
      </c>
    </row>
    <row r="873" spans="1:22" x14ac:dyDescent="0.25">
      <c r="A873">
        <v>9.0909090909090922E-3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0.20454545454545453</v>
      </c>
      <c r="I873">
        <v>0</v>
      </c>
      <c r="J873">
        <v>0</v>
      </c>
      <c r="K873">
        <v>0</v>
      </c>
      <c r="L873">
        <v>45.45454545454546</v>
      </c>
      <c r="M873">
        <v>0</v>
      </c>
      <c r="N873">
        <v>0.45454545454545459</v>
      </c>
      <c r="O873">
        <v>0</v>
      </c>
      <c r="P873">
        <v>0.18181818181818177</v>
      </c>
      <c r="Q873">
        <v>58</v>
      </c>
      <c r="R873">
        <v>0</v>
      </c>
      <c r="S873">
        <v>423</v>
      </c>
      <c r="T873">
        <v>40</v>
      </c>
      <c r="U873">
        <v>0</v>
      </c>
      <c r="V873">
        <v>0</v>
      </c>
    </row>
    <row r="874" spans="1:22" x14ac:dyDescent="0.25">
      <c r="A874">
        <v>0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9.0909090909090912E-2</v>
      </c>
      <c r="I874">
        <v>0</v>
      </c>
      <c r="J874">
        <v>0</v>
      </c>
      <c r="K874">
        <v>0</v>
      </c>
      <c r="L874">
        <v>45.45454545454546</v>
      </c>
      <c r="M874">
        <v>0</v>
      </c>
      <c r="N874">
        <v>0.31818181818181823</v>
      </c>
      <c r="O874">
        <v>0</v>
      </c>
      <c r="P874">
        <v>0.18181818181818182</v>
      </c>
      <c r="Q874">
        <v>58</v>
      </c>
      <c r="R874">
        <v>0</v>
      </c>
      <c r="S874">
        <v>423</v>
      </c>
      <c r="T874">
        <v>40</v>
      </c>
      <c r="U874">
        <v>0</v>
      </c>
      <c r="V874">
        <v>0</v>
      </c>
    </row>
    <row r="875" spans="1:22" x14ac:dyDescent="0.25">
      <c r="A875">
        <v>1.8181818181818184E-2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0.40909090909090906</v>
      </c>
      <c r="I875">
        <v>0</v>
      </c>
      <c r="J875">
        <v>0</v>
      </c>
      <c r="K875">
        <v>0</v>
      </c>
      <c r="L875">
        <v>45.45454545454546</v>
      </c>
      <c r="M875">
        <v>0</v>
      </c>
      <c r="N875">
        <v>0.90909090909090917</v>
      </c>
      <c r="O875">
        <v>0</v>
      </c>
      <c r="P875">
        <v>0.81818181818181812</v>
      </c>
      <c r="Q875">
        <v>58</v>
      </c>
      <c r="R875">
        <v>0</v>
      </c>
      <c r="S875">
        <v>423</v>
      </c>
      <c r="T875">
        <v>40</v>
      </c>
      <c r="U875">
        <v>0</v>
      </c>
      <c r="V875">
        <v>0</v>
      </c>
    </row>
    <row r="876" spans="1:22" x14ac:dyDescent="0.25">
      <c r="A876">
        <v>9.0909090909090922E-3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0.20454545454545453</v>
      </c>
      <c r="I876">
        <v>0</v>
      </c>
      <c r="J876">
        <v>0</v>
      </c>
      <c r="K876">
        <v>0</v>
      </c>
      <c r="L876">
        <v>45.45454545454546</v>
      </c>
      <c r="M876">
        <v>0</v>
      </c>
      <c r="N876">
        <v>0.45454545454545459</v>
      </c>
      <c r="O876">
        <v>0</v>
      </c>
      <c r="P876">
        <v>0.18181818181818177</v>
      </c>
      <c r="Q876">
        <v>74</v>
      </c>
      <c r="R876">
        <v>0</v>
      </c>
      <c r="S876">
        <v>423</v>
      </c>
      <c r="T876">
        <v>40</v>
      </c>
      <c r="U876">
        <v>0</v>
      </c>
      <c r="V876">
        <v>0</v>
      </c>
    </row>
    <row r="877" spans="1:22" x14ac:dyDescent="0.25">
      <c r="A877">
        <v>0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9.0909090909090912E-2</v>
      </c>
      <c r="I877">
        <v>0</v>
      </c>
      <c r="J877">
        <v>0</v>
      </c>
      <c r="K877">
        <v>0</v>
      </c>
      <c r="L877">
        <v>45.45454545454546</v>
      </c>
      <c r="M877">
        <v>0</v>
      </c>
      <c r="N877">
        <v>0.31818181818181823</v>
      </c>
      <c r="O877">
        <v>0</v>
      </c>
      <c r="P877">
        <v>0.18181818181818182</v>
      </c>
      <c r="Q877">
        <v>74</v>
      </c>
      <c r="R877">
        <v>0</v>
      </c>
      <c r="S877">
        <v>423</v>
      </c>
      <c r="T877">
        <v>40</v>
      </c>
      <c r="U877">
        <v>0</v>
      </c>
      <c r="V877">
        <v>0</v>
      </c>
    </row>
    <row r="878" spans="1:22" x14ac:dyDescent="0.25">
      <c r="A878">
        <v>1.8181818181818184E-2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0.40909090909090906</v>
      </c>
      <c r="I878">
        <v>0</v>
      </c>
      <c r="J878">
        <v>0</v>
      </c>
      <c r="K878">
        <v>0</v>
      </c>
      <c r="L878">
        <v>45.45454545454546</v>
      </c>
      <c r="M878">
        <v>0</v>
      </c>
      <c r="N878">
        <v>0.90909090909090917</v>
      </c>
      <c r="O878">
        <v>0</v>
      </c>
      <c r="P878">
        <v>0.81818181818181812</v>
      </c>
      <c r="Q878">
        <v>74</v>
      </c>
      <c r="R878">
        <v>0</v>
      </c>
      <c r="S878">
        <v>423</v>
      </c>
      <c r="T878">
        <v>40</v>
      </c>
      <c r="U878">
        <v>0</v>
      </c>
      <c r="V878">
        <v>0</v>
      </c>
    </row>
    <row r="879" spans="1:22" x14ac:dyDescent="0.25">
      <c r="A879">
        <v>9.0909090909090922E-3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0.20454545454545453</v>
      </c>
      <c r="I879">
        <v>0</v>
      </c>
      <c r="J879">
        <v>0</v>
      </c>
      <c r="K879">
        <v>0</v>
      </c>
      <c r="L879">
        <v>45.45454545454546</v>
      </c>
      <c r="M879">
        <v>0</v>
      </c>
      <c r="N879">
        <v>0.45454545454545459</v>
      </c>
      <c r="O879">
        <v>0</v>
      </c>
      <c r="P879">
        <v>0.18181818181818177</v>
      </c>
      <c r="Q879">
        <v>88</v>
      </c>
      <c r="R879">
        <v>0</v>
      </c>
      <c r="S879">
        <v>423</v>
      </c>
      <c r="T879">
        <v>40</v>
      </c>
      <c r="U879">
        <v>0</v>
      </c>
      <c r="V879">
        <v>0</v>
      </c>
    </row>
    <row r="880" spans="1:22" x14ac:dyDescent="0.25">
      <c r="A880">
        <v>0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0.20454545454545453</v>
      </c>
      <c r="I880">
        <v>0</v>
      </c>
      <c r="J880">
        <v>0</v>
      </c>
      <c r="K880">
        <v>0</v>
      </c>
      <c r="L880">
        <v>45.45454545454546</v>
      </c>
      <c r="M880">
        <v>0</v>
      </c>
      <c r="N880">
        <v>0.45454545454545459</v>
      </c>
      <c r="O880">
        <v>0</v>
      </c>
      <c r="P880">
        <v>0.18181818181818177</v>
      </c>
      <c r="Q880">
        <v>88</v>
      </c>
      <c r="R880">
        <v>0</v>
      </c>
      <c r="S880">
        <v>423</v>
      </c>
      <c r="T880">
        <v>40</v>
      </c>
      <c r="U880">
        <v>0</v>
      </c>
      <c r="V880">
        <v>0</v>
      </c>
    </row>
    <row r="881" spans="1:22" x14ac:dyDescent="0.25">
      <c r="A881">
        <v>1.8181818181818184E-2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0.20454545454545453</v>
      </c>
      <c r="I881">
        <v>0</v>
      </c>
      <c r="J881">
        <v>0</v>
      </c>
      <c r="K881">
        <v>0</v>
      </c>
      <c r="L881">
        <v>45.45454545454546</v>
      </c>
      <c r="M881">
        <v>0</v>
      </c>
      <c r="N881">
        <v>0.45454545454545459</v>
      </c>
      <c r="O881">
        <v>0</v>
      </c>
      <c r="P881">
        <v>0.18181818181818177</v>
      </c>
      <c r="Q881">
        <v>88</v>
      </c>
      <c r="R881">
        <v>0</v>
      </c>
      <c r="S881">
        <v>423</v>
      </c>
      <c r="T881">
        <v>40</v>
      </c>
      <c r="U881">
        <v>0</v>
      </c>
      <c r="V881">
        <v>0</v>
      </c>
    </row>
    <row r="882" spans="1:22" x14ac:dyDescent="0.25">
      <c r="A882">
        <v>9.0909090909090922E-3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0.20454545454545453</v>
      </c>
      <c r="I882">
        <v>0</v>
      </c>
      <c r="J882">
        <v>0</v>
      </c>
      <c r="K882">
        <v>0</v>
      </c>
      <c r="L882">
        <v>45.45454545454546</v>
      </c>
      <c r="M882">
        <v>0</v>
      </c>
      <c r="N882">
        <v>0.45454545454545459</v>
      </c>
      <c r="O882">
        <v>0</v>
      </c>
      <c r="P882">
        <v>0.18181818181818177</v>
      </c>
      <c r="Q882">
        <v>115</v>
      </c>
      <c r="R882">
        <v>0</v>
      </c>
      <c r="S882">
        <v>423</v>
      </c>
      <c r="T882">
        <v>40</v>
      </c>
      <c r="U882">
        <v>0</v>
      </c>
      <c r="V882">
        <v>0</v>
      </c>
    </row>
    <row r="883" spans="1:22" x14ac:dyDescent="0.25">
      <c r="A883">
        <v>0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0.20454545454545453</v>
      </c>
      <c r="I883">
        <v>0</v>
      </c>
      <c r="J883">
        <v>0</v>
      </c>
      <c r="K883">
        <v>0</v>
      </c>
      <c r="L883">
        <v>45.45454545454546</v>
      </c>
      <c r="M883">
        <v>0</v>
      </c>
      <c r="N883">
        <v>0.45454545454545459</v>
      </c>
      <c r="O883">
        <v>0</v>
      </c>
      <c r="P883">
        <v>0.18181818181818177</v>
      </c>
      <c r="Q883">
        <v>115</v>
      </c>
      <c r="R883">
        <v>0</v>
      </c>
      <c r="S883">
        <v>423</v>
      </c>
      <c r="T883">
        <v>40</v>
      </c>
      <c r="U883">
        <v>0</v>
      </c>
      <c r="V883">
        <v>0</v>
      </c>
    </row>
    <row r="884" spans="1:22" x14ac:dyDescent="0.25">
      <c r="A884">
        <v>1.8181818181818184E-2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0.20454545454545453</v>
      </c>
      <c r="I884">
        <v>0</v>
      </c>
      <c r="J884">
        <v>0</v>
      </c>
      <c r="K884">
        <v>0</v>
      </c>
      <c r="L884">
        <v>45.45454545454546</v>
      </c>
      <c r="M884">
        <v>0</v>
      </c>
      <c r="N884">
        <v>0.45454545454545459</v>
      </c>
      <c r="O884">
        <v>0</v>
      </c>
      <c r="P884">
        <v>0.18181818181818177</v>
      </c>
      <c r="Q884">
        <v>115</v>
      </c>
      <c r="R884">
        <v>0</v>
      </c>
      <c r="S884">
        <v>423</v>
      </c>
      <c r="T884">
        <v>40</v>
      </c>
      <c r="U884">
        <v>0</v>
      </c>
      <c r="V884">
        <v>0</v>
      </c>
    </row>
    <row r="885" spans="1:22" x14ac:dyDescent="0.25">
      <c r="A885">
        <v>9.0909090909090922E-3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0.20454545454545453</v>
      </c>
      <c r="I885">
        <v>0</v>
      </c>
      <c r="J885">
        <v>0</v>
      </c>
      <c r="K885">
        <v>0</v>
      </c>
      <c r="L885">
        <v>45.45454545454546</v>
      </c>
      <c r="M885">
        <v>0</v>
      </c>
      <c r="N885">
        <v>0.45454545454545459</v>
      </c>
      <c r="O885">
        <v>0</v>
      </c>
      <c r="P885">
        <v>0.40909090909090906</v>
      </c>
      <c r="Q885">
        <v>112</v>
      </c>
      <c r="R885">
        <v>0</v>
      </c>
      <c r="S885">
        <v>423</v>
      </c>
      <c r="T885">
        <v>40</v>
      </c>
      <c r="U885">
        <v>0</v>
      </c>
      <c r="V885">
        <v>0</v>
      </c>
    </row>
    <row r="886" spans="1:22" x14ac:dyDescent="0.25">
      <c r="A886">
        <v>0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0.20454545454545453</v>
      </c>
      <c r="I886">
        <v>0</v>
      </c>
      <c r="J886">
        <v>0</v>
      </c>
      <c r="K886">
        <v>0</v>
      </c>
      <c r="L886">
        <v>45.45454545454546</v>
      </c>
      <c r="M886">
        <v>0</v>
      </c>
      <c r="N886">
        <v>0.45454545454545459</v>
      </c>
      <c r="O886">
        <v>0</v>
      </c>
      <c r="P886">
        <v>0.40909090909090906</v>
      </c>
      <c r="Q886">
        <v>112</v>
      </c>
      <c r="R886">
        <v>0</v>
      </c>
      <c r="S886">
        <v>423</v>
      </c>
      <c r="T886">
        <v>40</v>
      </c>
      <c r="U886">
        <v>0</v>
      </c>
      <c r="V886">
        <v>0</v>
      </c>
    </row>
    <row r="887" spans="1:22" x14ac:dyDescent="0.25">
      <c r="A887">
        <v>1.8181818181818184E-2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0.20454545454545453</v>
      </c>
      <c r="I887">
        <v>0</v>
      </c>
      <c r="J887">
        <v>0</v>
      </c>
      <c r="K887">
        <v>0</v>
      </c>
      <c r="L887">
        <v>45.45454545454546</v>
      </c>
      <c r="M887">
        <v>0</v>
      </c>
      <c r="N887">
        <v>0.45454545454545459</v>
      </c>
      <c r="O887">
        <v>0</v>
      </c>
      <c r="P887">
        <v>0.40909090909090906</v>
      </c>
      <c r="Q887">
        <v>112</v>
      </c>
      <c r="R887">
        <v>0</v>
      </c>
      <c r="S887">
        <v>423</v>
      </c>
      <c r="T887">
        <v>40</v>
      </c>
      <c r="U887">
        <v>0</v>
      </c>
      <c r="V887">
        <v>0</v>
      </c>
    </row>
    <row r="888" spans="1:22" x14ac:dyDescent="0.25">
      <c r="A888">
        <v>9.0909090909090922E-3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0.20454545454545453</v>
      </c>
      <c r="I888">
        <v>0</v>
      </c>
      <c r="J888">
        <v>0</v>
      </c>
      <c r="K888">
        <v>0</v>
      </c>
      <c r="L888">
        <v>45.45454545454546</v>
      </c>
      <c r="M888">
        <v>0</v>
      </c>
      <c r="N888">
        <v>0.45454545454545459</v>
      </c>
      <c r="O888">
        <v>0</v>
      </c>
      <c r="P888">
        <v>0.40909090909090906</v>
      </c>
      <c r="Q888">
        <v>156</v>
      </c>
      <c r="R888">
        <v>0</v>
      </c>
      <c r="S888">
        <v>423</v>
      </c>
      <c r="T888">
        <v>40</v>
      </c>
      <c r="U888">
        <v>0</v>
      </c>
      <c r="V888">
        <v>0</v>
      </c>
    </row>
    <row r="889" spans="1:22" x14ac:dyDescent="0.25">
      <c r="A889">
        <v>0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0.20454545454545453</v>
      </c>
      <c r="I889">
        <v>0</v>
      </c>
      <c r="J889">
        <v>0</v>
      </c>
      <c r="K889">
        <v>0</v>
      </c>
      <c r="L889">
        <v>45.45454545454546</v>
      </c>
      <c r="M889">
        <v>0</v>
      </c>
      <c r="N889">
        <v>0.45454545454545459</v>
      </c>
      <c r="O889">
        <v>0</v>
      </c>
      <c r="P889">
        <v>0.40909090909090906</v>
      </c>
      <c r="Q889">
        <v>156</v>
      </c>
      <c r="R889">
        <v>0</v>
      </c>
      <c r="S889">
        <v>423</v>
      </c>
      <c r="T889">
        <v>40</v>
      </c>
      <c r="U889">
        <v>0</v>
      </c>
      <c r="V889">
        <v>0</v>
      </c>
    </row>
    <row r="890" spans="1:22" x14ac:dyDescent="0.25">
      <c r="A890">
        <v>1.8181818181818184E-2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0.20454545454545453</v>
      </c>
      <c r="I890">
        <v>0</v>
      </c>
      <c r="J890">
        <v>0</v>
      </c>
      <c r="K890">
        <v>0</v>
      </c>
      <c r="L890">
        <v>45.45454545454546</v>
      </c>
      <c r="M890">
        <v>0</v>
      </c>
      <c r="N890">
        <v>0.45454545454545459</v>
      </c>
      <c r="O890">
        <v>0</v>
      </c>
      <c r="P890">
        <v>0.40909090909090906</v>
      </c>
      <c r="Q890">
        <v>156</v>
      </c>
      <c r="R890">
        <v>0</v>
      </c>
      <c r="S890">
        <v>423</v>
      </c>
      <c r="T890">
        <v>40</v>
      </c>
      <c r="U890">
        <v>0</v>
      </c>
      <c r="V890">
        <v>0</v>
      </c>
    </row>
    <row r="891" spans="1:22" x14ac:dyDescent="0.25">
      <c r="A891">
        <v>2.9000000000000001E-2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2.5000000000000001E-2</v>
      </c>
      <c r="I891">
        <v>0</v>
      </c>
      <c r="J891">
        <v>0</v>
      </c>
      <c r="K891">
        <v>0</v>
      </c>
      <c r="L891">
        <v>30</v>
      </c>
      <c r="M891">
        <v>0</v>
      </c>
      <c r="N891">
        <v>0.2</v>
      </c>
      <c r="O891">
        <v>0</v>
      </c>
      <c r="P891">
        <v>0.25</v>
      </c>
      <c r="Q891">
        <v>187</v>
      </c>
      <c r="R891">
        <v>0</v>
      </c>
      <c r="S891">
        <v>423</v>
      </c>
      <c r="T891">
        <v>144</v>
      </c>
      <c r="U891">
        <v>40</v>
      </c>
      <c r="V891">
        <v>0</v>
      </c>
    </row>
    <row r="892" spans="1:22" x14ac:dyDescent="0.25">
      <c r="A892">
        <v>0.02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0.05</v>
      </c>
      <c r="I892">
        <v>0</v>
      </c>
      <c r="J892">
        <v>0</v>
      </c>
      <c r="K892">
        <v>0</v>
      </c>
      <c r="L892">
        <v>30</v>
      </c>
      <c r="M892">
        <v>0</v>
      </c>
      <c r="N892">
        <v>0.2</v>
      </c>
      <c r="O892">
        <v>0</v>
      </c>
      <c r="P892">
        <v>0.3</v>
      </c>
      <c r="Q892">
        <v>187</v>
      </c>
      <c r="R892">
        <v>0</v>
      </c>
      <c r="S892">
        <v>423</v>
      </c>
      <c r="T892">
        <v>144</v>
      </c>
      <c r="U892">
        <v>40</v>
      </c>
      <c r="V892">
        <v>0</v>
      </c>
    </row>
    <row r="893" spans="1:22" x14ac:dyDescent="0.25">
      <c r="A893">
        <v>0.01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0.05</v>
      </c>
      <c r="I893">
        <v>0</v>
      </c>
      <c r="J893">
        <v>0</v>
      </c>
      <c r="K893">
        <v>0</v>
      </c>
      <c r="L893">
        <v>30</v>
      </c>
      <c r="M893">
        <v>0</v>
      </c>
      <c r="N893">
        <v>0.2</v>
      </c>
      <c r="O893">
        <v>0</v>
      </c>
      <c r="P893">
        <v>0.3</v>
      </c>
      <c r="Q893">
        <v>187</v>
      </c>
      <c r="R893">
        <v>0</v>
      </c>
      <c r="S893">
        <v>423</v>
      </c>
      <c r="T893">
        <v>144</v>
      </c>
      <c r="U893">
        <v>40</v>
      </c>
      <c r="V893">
        <v>0</v>
      </c>
    </row>
    <row r="894" spans="1:22" x14ac:dyDescent="0.25">
      <c r="A894">
        <v>0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14</v>
      </c>
      <c r="M894">
        <v>0.5</v>
      </c>
      <c r="N894">
        <v>0.5</v>
      </c>
      <c r="O894">
        <v>0</v>
      </c>
      <c r="P894">
        <v>0.5</v>
      </c>
      <c r="Q894">
        <v>174</v>
      </c>
      <c r="R894">
        <v>0</v>
      </c>
      <c r="S894">
        <v>423</v>
      </c>
      <c r="T894">
        <v>432</v>
      </c>
      <c r="U894">
        <v>43</v>
      </c>
      <c r="V894">
        <v>0</v>
      </c>
    </row>
    <row r="895" spans="1:22" x14ac:dyDescent="0.25">
      <c r="A895">
        <v>0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14</v>
      </c>
      <c r="M895">
        <v>0.5</v>
      </c>
      <c r="N895">
        <v>0.5</v>
      </c>
      <c r="O895">
        <v>0</v>
      </c>
      <c r="P895">
        <v>0.5</v>
      </c>
      <c r="Q895">
        <v>174</v>
      </c>
      <c r="R895">
        <v>0</v>
      </c>
      <c r="S895">
        <v>443</v>
      </c>
      <c r="T895">
        <v>432</v>
      </c>
      <c r="U895">
        <v>43</v>
      </c>
      <c r="V895">
        <v>0</v>
      </c>
    </row>
    <row r="896" spans="1:22" x14ac:dyDescent="0.25">
      <c r="A896">
        <v>0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14</v>
      </c>
      <c r="M896">
        <v>0.5</v>
      </c>
      <c r="N896">
        <v>0.5</v>
      </c>
      <c r="O896">
        <v>0</v>
      </c>
      <c r="P896">
        <v>0.5</v>
      </c>
      <c r="Q896">
        <v>187</v>
      </c>
      <c r="R896">
        <v>0</v>
      </c>
      <c r="S896">
        <v>423</v>
      </c>
      <c r="T896">
        <v>432</v>
      </c>
      <c r="U896">
        <v>43</v>
      </c>
      <c r="V896">
        <v>0</v>
      </c>
    </row>
    <row r="897" spans="1:22" x14ac:dyDescent="0.25">
      <c r="A897">
        <v>0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7</v>
      </c>
      <c r="M897">
        <v>0.5</v>
      </c>
      <c r="N897">
        <v>0.5</v>
      </c>
      <c r="O897">
        <v>0</v>
      </c>
      <c r="P897">
        <v>0.5</v>
      </c>
      <c r="Q897">
        <v>183</v>
      </c>
      <c r="R897">
        <v>0</v>
      </c>
      <c r="S897">
        <v>423</v>
      </c>
      <c r="T897">
        <v>432</v>
      </c>
      <c r="U897">
        <v>43</v>
      </c>
      <c r="V897">
        <v>0</v>
      </c>
    </row>
    <row r="898" spans="1:22" x14ac:dyDescent="0.25">
      <c r="A898">
        <v>0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14</v>
      </c>
      <c r="M898">
        <v>0.5</v>
      </c>
      <c r="N898">
        <v>0.5</v>
      </c>
      <c r="O898">
        <v>0</v>
      </c>
      <c r="P898">
        <v>0.5</v>
      </c>
      <c r="Q898">
        <v>183</v>
      </c>
      <c r="R898">
        <v>0</v>
      </c>
      <c r="S898">
        <v>423</v>
      </c>
      <c r="T898">
        <v>432</v>
      </c>
      <c r="U898">
        <v>43</v>
      </c>
      <c r="V898">
        <v>0</v>
      </c>
    </row>
    <row r="899" spans="1:22" x14ac:dyDescent="0.25">
      <c r="A899">
        <v>0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14</v>
      </c>
      <c r="M899">
        <v>0.5</v>
      </c>
      <c r="N899">
        <v>0.5</v>
      </c>
      <c r="O899">
        <v>0</v>
      </c>
      <c r="P899">
        <v>0.5</v>
      </c>
      <c r="Q899">
        <v>178</v>
      </c>
      <c r="R899">
        <v>0</v>
      </c>
      <c r="S899">
        <v>423</v>
      </c>
      <c r="T899">
        <v>432</v>
      </c>
      <c r="U899">
        <v>43</v>
      </c>
      <c r="V899">
        <v>0</v>
      </c>
    </row>
    <row r="900" spans="1:22" x14ac:dyDescent="0.25">
      <c r="A900">
        <v>0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14</v>
      </c>
      <c r="M900">
        <v>0.5</v>
      </c>
      <c r="N900">
        <v>0.5</v>
      </c>
      <c r="O900">
        <v>0</v>
      </c>
      <c r="P900">
        <v>0.5</v>
      </c>
      <c r="Q900">
        <v>177</v>
      </c>
      <c r="R900">
        <v>0</v>
      </c>
      <c r="S900">
        <v>423</v>
      </c>
      <c r="T900">
        <v>432</v>
      </c>
      <c r="U900">
        <v>43</v>
      </c>
      <c r="V900">
        <v>0</v>
      </c>
    </row>
    <row r="901" spans="1:22" x14ac:dyDescent="0.25">
      <c r="A901">
        <v>0</v>
      </c>
      <c r="B901">
        <v>0.04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0.05</v>
      </c>
      <c r="I901">
        <v>0</v>
      </c>
      <c r="J901">
        <v>0</v>
      </c>
      <c r="K901">
        <v>0</v>
      </c>
      <c r="L901">
        <v>30</v>
      </c>
      <c r="M901">
        <v>0</v>
      </c>
      <c r="N901">
        <v>0.2</v>
      </c>
      <c r="O901">
        <v>0</v>
      </c>
      <c r="P901">
        <v>0.3</v>
      </c>
      <c r="Q901">
        <v>187</v>
      </c>
      <c r="R901">
        <v>0</v>
      </c>
      <c r="S901">
        <v>423</v>
      </c>
      <c r="T901">
        <v>144</v>
      </c>
      <c r="U901">
        <v>40</v>
      </c>
      <c r="V901">
        <v>0</v>
      </c>
    </row>
    <row r="902" spans="1:22" x14ac:dyDescent="0.25">
      <c r="A902">
        <v>0</v>
      </c>
      <c r="B902">
        <v>0.04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0.05</v>
      </c>
      <c r="I902">
        <v>0</v>
      </c>
      <c r="J902">
        <v>0</v>
      </c>
      <c r="K902">
        <v>0</v>
      </c>
      <c r="L902">
        <v>30</v>
      </c>
      <c r="M902">
        <v>0</v>
      </c>
      <c r="N902">
        <v>0.2</v>
      </c>
      <c r="O902">
        <v>0</v>
      </c>
      <c r="P902">
        <v>0.3</v>
      </c>
      <c r="Q902">
        <v>248</v>
      </c>
      <c r="R902">
        <v>0</v>
      </c>
      <c r="S902">
        <v>423</v>
      </c>
      <c r="T902">
        <v>144</v>
      </c>
      <c r="U902">
        <v>40</v>
      </c>
      <c r="V902">
        <v>0</v>
      </c>
    </row>
    <row r="903" spans="1:22" x14ac:dyDescent="0.25">
      <c r="A903">
        <v>0</v>
      </c>
      <c r="B903">
        <v>0.02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0.05</v>
      </c>
      <c r="I903">
        <v>0</v>
      </c>
      <c r="J903">
        <v>0</v>
      </c>
      <c r="K903">
        <v>0</v>
      </c>
      <c r="L903">
        <v>30</v>
      </c>
      <c r="M903">
        <v>0</v>
      </c>
      <c r="N903">
        <v>0.2</v>
      </c>
      <c r="O903">
        <v>0</v>
      </c>
      <c r="P903">
        <v>0.3</v>
      </c>
      <c r="Q903">
        <v>187</v>
      </c>
      <c r="R903">
        <v>0</v>
      </c>
      <c r="S903">
        <v>423</v>
      </c>
      <c r="T903">
        <v>144</v>
      </c>
      <c r="U903">
        <v>40</v>
      </c>
      <c r="V903">
        <v>0</v>
      </c>
    </row>
    <row r="904" spans="1:22" x14ac:dyDescent="0.25">
      <c r="A904">
        <v>0</v>
      </c>
      <c r="B904">
        <v>0.02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0.05</v>
      </c>
      <c r="I904">
        <v>0</v>
      </c>
      <c r="J904">
        <v>0</v>
      </c>
      <c r="K904">
        <v>0</v>
      </c>
      <c r="L904">
        <v>30</v>
      </c>
      <c r="M904">
        <v>0</v>
      </c>
      <c r="N904">
        <v>0.2</v>
      </c>
      <c r="O904">
        <v>0</v>
      </c>
      <c r="P904">
        <v>0.3</v>
      </c>
      <c r="Q904">
        <v>248</v>
      </c>
      <c r="R904">
        <v>0</v>
      </c>
      <c r="S904">
        <v>423</v>
      </c>
      <c r="T904">
        <v>144</v>
      </c>
      <c r="U904">
        <v>40</v>
      </c>
      <c r="V904">
        <v>0</v>
      </c>
    </row>
    <row r="905" spans="1:22" x14ac:dyDescent="0.25">
      <c r="A905">
        <v>0</v>
      </c>
      <c r="B905">
        <v>0.02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0.05</v>
      </c>
      <c r="I905">
        <v>0</v>
      </c>
      <c r="J905">
        <v>0</v>
      </c>
      <c r="K905">
        <v>0</v>
      </c>
      <c r="L905">
        <v>30</v>
      </c>
      <c r="M905">
        <v>0</v>
      </c>
      <c r="N905">
        <v>0.2</v>
      </c>
      <c r="O905">
        <v>0</v>
      </c>
      <c r="P905">
        <v>0.3</v>
      </c>
      <c r="Q905">
        <v>292</v>
      </c>
      <c r="R905">
        <v>0</v>
      </c>
      <c r="S905">
        <v>423</v>
      </c>
      <c r="T905">
        <v>144</v>
      </c>
      <c r="U905">
        <v>40</v>
      </c>
      <c r="V905">
        <v>0</v>
      </c>
    </row>
    <row r="906" spans="1:22" x14ac:dyDescent="0.25">
      <c r="A906">
        <v>0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0.05</v>
      </c>
      <c r="I906">
        <v>0</v>
      </c>
      <c r="J906">
        <v>0</v>
      </c>
      <c r="K906">
        <v>0</v>
      </c>
      <c r="L906">
        <v>30</v>
      </c>
      <c r="M906">
        <v>0</v>
      </c>
      <c r="N906">
        <v>0.2</v>
      </c>
      <c r="O906">
        <v>0</v>
      </c>
      <c r="P906">
        <v>0.3</v>
      </c>
      <c r="Q906">
        <v>248</v>
      </c>
      <c r="R906">
        <v>0</v>
      </c>
      <c r="S906">
        <v>423</v>
      </c>
      <c r="T906">
        <v>144</v>
      </c>
      <c r="U906">
        <v>40</v>
      </c>
      <c r="V906">
        <v>0</v>
      </c>
    </row>
    <row r="907" spans="1:22" x14ac:dyDescent="0.25">
      <c r="A907">
        <v>0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0.05</v>
      </c>
      <c r="I907">
        <v>0</v>
      </c>
      <c r="J907">
        <v>0</v>
      </c>
      <c r="K907">
        <v>0</v>
      </c>
      <c r="L907">
        <v>30</v>
      </c>
      <c r="M907">
        <v>0</v>
      </c>
      <c r="N907">
        <v>0.2</v>
      </c>
      <c r="O907">
        <v>0</v>
      </c>
      <c r="P907">
        <v>0.3</v>
      </c>
      <c r="Q907">
        <v>292</v>
      </c>
      <c r="R907">
        <v>0</v>
      </c>
      <c r="S907">
        <v>423</v>
      </c>
      <c r="T907">
        <v>144</v>
      </c>
      <c r="U907">
        <v>40</v>
      </c>
      <c r="V907">
        <v>0</v>
      </c>
    </row>
    <row r="908" spans="1:22" x14ac:dyDescent="0.25">
      <c r="A908">
        <v>0.02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0.05</v>
      </c>
      <c r="I908">
        <v>0</v>
      </c>
      <c r="J908">
        <v>0</v>
      </c>
      <c r="K908">
        <v>0</v>
      </c>
      <c r="L908">
        <v>30</v>
      </c>
      <c r="M908">
        <v>0</v>
      </c>
      <c r="N908">
        <v>0.2</v>
      </c>
      <c r="O908">
        <v>0</v>
      </c>
      <c r="P908">
        <v>0.3</v>
      </c>
      <c r="Q908">
        <v>248</v>
      </c>
      <c r="R908">
        <v>0</v>
      </c>
      <c r="S908">
        <v>423</v>
      </c>
      <c r="T908">
        <v>144</v>
      </c>
      <c r="U908">
        <v>40</v>
      </c>
      <c r="V908">
        <v>0</v>
      </c>
    </row>
    <row r="909" spans="1:22" x14ac:dyDescent="0.25">
      <c r="A909">
        <v>0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10</v>
      </c>
      <c r="M909">
        <v>0.5</v>
      </c>
      <c r="N909">
        <v>0.25</v>
      </c>
      <c r="O909">
        <v>0</v>
      </c>
      <c r="P909">
        <v>0.5</v>
      </c>
      <c r="Q909">
        <v>278</v>
      </c>
      <c r="R909">
        <v>0</v>
      </c>
      <c r="S909">
        <v>423</v>
      </c>
      <c r="T909">
        <v>168</v>
      </c>
      <c r="U909">
        <v>60</v>
      </c>
      <c r="V909">
        <v>0</v>
      </c>
    </row>
    <row r="910" spans="1:22" x14ac:dyDescent="0.25">
      <c r="A910">
        <v>0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10</v>
      </c>
      <c r="M910">
        <v>0.5</v>
      </c>
      <c r="N910">
        <v>0.25</v>
      </c>
      <c r="O910">
        <v>0</v>
      </c>
      <c r="P910">
        <v>0.5</v>
      </c>
      <c r="Q910">
        <v>278</v>
      </c>
      <c r="R910">
        <v>0</v>
      </c>
      <c r="S910">
        <v>423</v>
      </c>
      <c r="T910">
        <v>336</v>
      </c>
      <c r="U910">
        <v>60</v>
      </c>
      <c r="V910">
        <v>0</v>
      </c>
    </row>
    <row r="911" spans="1:22" x14ac:dyDescent="0.25">
      <c r="A911">
        <v>0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5</v>
      </c>
      <c r="M911">
        <v>0.5</v>
      </c>
      <c r="N911">
        <v>0.25</v>
      </c>
      <c r="O911">
        <v>0</v>
      </c>
      <c r="P911">
        <v>0.5</v>
      </c>
      <c r="Q911">
        <v>295</v>
      </c>
      <c r="R911">
        <v>0</v>
      </c>
      <c r="S911">
        <v>448</v>
      </c>
      <c r="T911">
        <v>48</v>
      </c>
      <c r="U911">
        <v>60</v>
      </c>
      <c r="V911">
        <v>0</v>
      </c>
    </row>
    <row r="912" spans="1:22" x14ac:dyDescent="0.25">
      <c r="A912">
        <v>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5</v>
      </c>
      <c r="M912">
        <v>0.5</v>
      </c>
      <c r="N912">
        <v>0.25</v>
      </c>
      <c r="O912">
        <v>0</v>
      </c>
      <c r="P912">
        <v>0.5</v>
      </c>
      <c r="Q912">
        <v>295</v>
      </c>
      <c r="R912">
        <v>0</v>
      </c>
      <c r="S912">
        <v>448</v>
      </c>
      <c r="T912">
        <v>120</v>
      </c>
      <c r="U912">
        <v>60</v>
      </c>
      <c r="V912">
        <v>0</v>
      </c>
    </row>
    <row r="913" spans="1:22" x14ac:dyDescent="0.25">
      <c r="A913">
        <v>0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5</v>
      </c>
      <c r="M913">
        <v>0.5</v>
      </c>
      <c r="N913">
        <v>0.25</v>
      </c>
      <c r="O913">
        <v>0</v>
      </c>
      <c r="P913">
        <v>0.5</v>
      </c>
      <c r="Q913">
        <v>295</v>
      </c>
      <c r="R913">
        <v>0</v>
      </c>
      <c r="S913">
        <v>448</v>
      </c>
      <c r="T913">
        <v>216</v>
      </c>
      <c r="U913">
        <v>60</v>
      </c>
      <c r="V913">
        <v>0</v>
      </c>
    </row>
    <row r="914" spans="1:22" x14ac:dyDescent="0.25">
      <c r="A914">
        <v>0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3</v>
      </c>
      <c r="M914">
        <v>0.5</v>
      </c>
      <c r="N914">
        <v>0.25</v>
      </c>
      <c r="O914">
        <v>0</v>
      </c>
      <c r="P914">
        <v>0.5</v>
      </c>
      <c r="Q914">
        <v>295</v>
      </c>
      <c r="R914">
        <v>0</v>
      </c>
      <c r="S914">
        <v>448</v>
      </c>
      <c r="T914">
        <v>72</v>
      </c>
      <c r="U914">
        <v>60</v>
      </c>
      <c r="V914">
        <v>0</v>
      </c>
    </row>
    <row r="915" spans="1:22" x14ac:dyDescent="0.25">
      <c r="A915">
        <v>0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3</v>
      </c>
      <c r="M915">
        <v>0.5</v>
      </c>
      <c r="N915">
        <v>0.25</v>
      </c>
      <c r="O915">
        <v>0</v>
      </c>
      <c r="P915">
        <v>0.5</v>
      </c>
      <c r="Q915">
        <v>315</v>
      </c>
      <c r="R915">
        <v>0</v>
      </c>
      <c r="S915">
        <v>448</v>
      </c>
      <c r="T915">
        <v>24</v>
      </c>
      <c r="U915">
        <v>60</v>
      </c>
      <c r="V915">
        <v>0</v>
      </c>
    </row>
    <row r="916" spans="1:22" x14ac:dyDescent="0.25">
      <c r="A916">
        <v>0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3</v>
      </c>
      <c r="M916">
        <v>0.5</v>
      </c>
      <c r="N916">
        <v>0.25</v>
      </c>
      <c r="O916">
        <v>0</v>
      </c>
      <c r="P916">
        <v>0.5</v>
      </c>
      <c r="Q916">
        <v>315</v>
      </c>
      <c r="R916">
        <v>0</v>
      </c>
      <c r="S916">
        <v>448</v>
      </c>
      <c r="T916">
        <v>120</v>
      </c>
      <c r="U916">
        <v>60</v>
      </c>
      <c r="V916">
        <v>0</v>
      </c>
    </row>
    <row r="917" spans="1:22" x14ac:dyDescent="0.25">
      <c r="A917">
        <v>0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3</v>
      </c>
      <c r="M917">
        <v>0.5</v>
      </c>
      <c r="N917">
        <v>0.25</v>
      </c>
      <c r="O917">
        <v>0</v>
      </c>
      <c r="P917">
        <v>0.5</v>
      </c>
      <c r="Q917">
        <v>315</v>
      </c>
      <c r="R917">
        <v>0</v>
      </c>
      <c r="S917">
        <v>448</v>
      </c>
      <c r="T917">
        <v>216</v>
      </c>
      <c r="U917">
        <v>60</v>
      </c>
      <c r="V917">
        <v>0</v>
      </c>
    </row>
    <row r="918" spans="1:22" x14ac:dyDescent="0.25">
      <c r="A918">
        <v>0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5</v>
      </c>
      <c r="M918">
        <v>0.5</v>
      </c>
      <c r="N918">
        <v>0.25</v>
      </c>
      <c r="O918">
        <v>0</v>
      </c>
      <c r="P918">
        <v>0.5</v>
      </c>
      <c r="Q918">
        <v>315</v>
      </c>
      <c r="R918">
        <v>0</v>
      </c>
      <c r="S918">
        <v>423</v>
      </c>
      <c r="T918">
        <v>72</v>
      </c>
      <c r="U918">
        <v>60</v>
      </c>
      <c r="V918">
        <v>0</v>
      </c>
    </row>
    <row r="919" spans="1:22" x14ac:dyDescent="0.25">
      <c r="A919">
        <v>0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5</v>
      </c>
      <c r="M919">
        <v>0.5</v>
      </c>
      <c r="N919">
        <v>0.25</v>
      </c>
      <c r="O919">
        <v>0</v>
      </c>
      <c r="P919">
        <v>0.5</v>
      </c>
      <c r="Q919">
        <v>315</v>
      </c>
      <c r="R919">
        <v>0</v>
      </c>
      <c r="S919">
        <v>423</v>
      </c>
      <c r="T919">
        <v>120</v>
      </c>
      <c r="U919">
        <v>60</v>
      </c>
      <c r="V919">
        <v>0</v>
      </c>
    </row>
    <row r="920" spans="1:22" x14ac:dyDescent="0.25">
      <c r="A920">
        <v>0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5</v>
      </c>
      <c r="M920">
        <v>0.5</v>
      </c>
      <c r="N920">
        <v>0.25</v>
      </c>
      <c r="O920">
        <v>0</v>
      </c>
      <c r="P920">
        <v>0.5</v>
      </c>
      <c r="Q920">
        <v>315</v>
      </c>
      <c r="R920">
        <v>0</v>
      </c>
      <c r="S920">
        <v>423</v>
      </c>
      <c r="T920">
        <v>216</v>
      </c>
      <c r="U920">
        <v>60</v>
      </c>
      <c r="V920">
        <v>0</v>
      </c>
    </row>
    <row r="921" spans="1:22" x14ac:dyDescent="0.25">
      <c r="A921">
        <v>0</v>
      </c>
      <c r="B921">
        <v>0</v>
      </c>
      <c r="C921">
        <v>0</v>
      </c>
      <c r="D921">
        <v>1.9083969465648856E-2</v>
      </c>
      <c r="E921">
        <v>0</v>
      </c>
      <c r="F921">
        <v>0</v>
      </c>
      <c r="G921">
        <v>0</v>
      </c>
      <c r="H921">
        <v>8.5877862595419852E-2</v>
      </c>
      <c r="I921">
        <v>0</v>
      </c>
      <c r="J921">
        <v>0</v>
      </c>
      <c r="K921">
        <v>0</v>
      </c>
      <c r="L921">
        <v>16.545801526717558</v>
      </c>
      <c r="M921">
        <v>0</v>
      </c>
      <c r="N921">
        <v>0.26145038167938933</v>
      </c>
      <c r="O921">
        <v>0</v>
      </c>
      <c r="P921">
        <v>0.1717557251908397</v>
      </c>
      <c r="Q921">
        <v>147</v>
      </c>
      <c r="R921">
        <v>0</v>
      </c>
      <c r="S921">
        <v>423</v>
      </c>
      <c r="T921">
        <v>480</v>
      </c>
      <c r="U921">
        <v>0</v>
      </c>
      <c r="V921">
        <v>0</v>
      </c>
    </row>
    <row r="922" spans="1:22" x14ac:dyDescent="0.25">
      <c r="A922">
        <v>0.01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0.1</v>
      </c>
      <c r="I922">
        <v>0</v>
      </c>
      <c r="J922">
        <v>0</v>
      </c>
      <c r="K922">
        <v>0</v>
      </c>
      <c r="L922">
        <v>20</v>
      </c>
      <c r="M922">
        <v>0</v>
      </c>
      <c r="N922">
        <v>0.2</v>
      </c>
      <c r="O922">
        <v>0</v>
      </c>
      <c r="P922">
        <v>0.2</v>
      </c>
      <c r="Q922">
        <v>147</v>
      </c>
      <c r="R922">
        <v>0</v>
      </c>
      <c r="S922">
        <v>413</v>
      </c>
      <c r="T922">
        <v>144</v>
      </c>
      <c r="U922">
        <v>0</v>
      </c>
      <c r="V922">
        <v>0</v>
      </c>
    </row>
    <row r="923" spans="1:22" x14ac:dyDescent="0.25">
      <c r="A923">
        <v>0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0.21</v>
      </c>
      <c r="H923">
        <v>0</v>
      </c>
      <c r="I923">
        <v>0</v>
      </c>
      <c r="J923">
        <v>0</v>
      </c>
      <c r="K923">
        <v>0</v>
      </c>
      <c r="L923">
        <v>30.3</v>
      </c>
      <c r="M923">
        <v>0</v>
      </c>
      <c r="N923">
        <v>0.1</v>
      </c>
      <c r="O923">
        <v>0</v>
      </c>
      <c r="P923">
        <v>0.42</v>
      </c>
      <c r="Q923">
        <v>333</v>
      </c>
      <c r="R923">
        <v>0</v>
      </c>
      <c r="S923">
        <v>433</v>
      </c>
      <c r="T923">
        <v>264</v>
      </c>
      <c r="U923">
        <v>30</v>
      </c>
      <c r="V923">
        <v>0</v>
      </c>
    </row>
    <row r="924" spans="1:22" x14ac:dyDescent="0.25">
      <c r="A924">
        <v>0.1111111111111111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0.1111</v>
      </c>
      <c r="I924">
        <v>0</v>
      </c>
      <c r="J924">
        <v>0</v>
      </c>
      <c r="K924">
        <v>0</v>
      </c>
      <c r="L924">
        <v>214.89361702127661</v>
      </c>
      <c r="M924">
        <v>0</v>
      </c>
      <c r="N924">
        <v>0.66</v>
      </c>
      <c r="O924">
        <v>0</v>
      </c>
      <c r="P924">
        <v>0.47</v>
      </c>
      <c r="Q924">
        <v>160</v>
      </c>
      <c r="R924">
        <v>0</v>
      </c>
      <c r="S924">
        <v>408</v>
      </c>
      <c r="T924">
        <v>96</v>
      </c>
      <c r="U924">
        <v>0</v>
      </c>
      <c r="V924">
        <v>0</v>
      </c>
    </row>
    <row r="925" spans="1:22" x14ac:dyDescent="0.25">
      <c r="A925">
        <v>0.02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0.3</v>
      </c>
      <c r="I925">
        <v>0</v>
      </c>
      <c r="J925">
        <v>0</v>
      </c>
      <c r="K925">
        <v>0</v>
      </c>
      <c r="L925">
        <v>40</v>
      </c>
      <c r="M925">
        <v>0</v>
      </c>
      <c r="N925">
        <v>0.36</v>
      </c>
      <c r="O925">
        <v>0</v>
      </c>
      <c r="P925">
        <v>0.6</v>
      </c>
      <c r="Q925">
        <v>100</v>
      </c>
      <c r="R925">
        <v>0</v>
      </c>
      <c r="S925">
        <v>423</v>
      </c>
      <c r="T925">
        <v>70</v>
      </c>
      <c r="U925">
        <v>0</v>
      </c>
      <c r="V925">
        <v>0</v>
      </c>
    </row>
    <row r="926" spans="1:22" x14ac:dyDescent="0.25">
      <c r="A926">
        <v>0.03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0.1</v>
      </c>
      <c r="H926">
        <v>0</v>
      </c>
      <c r="I926">
        <v>0</v>
      </c>
      <c r="J926">
        <v>0</v>
      </c>
      <c r="K926">
        <v>0</v>
      </c>
      <c r="L926">
        <v>44</v>
      </c>
      <c r="M926">
        <v>0</v>
      </c>
      <c r="N926">
        <v>0.06</v>
      </c>
      <c r="O926">
        <v>0.22</v>
      </c>
      <c r="P926">
        <v>0.2</v>
      </c>
      <c r="Q926">
        <v>197</v>
      </c>
      <c r="R926">
        <v>89</v>
      </c>
      <c r="S926">
        <v>443</v>
      </c>
      <c r="T926">
        <v>120</v>
      </c>
      <c r="U926">
        <v>43</v>
      </c>
      <c r="V926">
        <v>0</v>
      </c>
    </row>
    <row r="927" spans="1:22" x14ac:dyDescent="0.25">
      <c r="A927">
        <v>0.03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0.1</v>
      </c>
      <c r="H927">
        <v>0</v>
      </c>
      <c r="I927">
        <v>0</v>
      </c>
      <c r="J927">
        <v>0</v>
      </c>
      <c r="K927">
        <v>0</v>
      </c>
      <c r="L927">
        <v>44</v>
      </c>
      <c r="M927">
        <v>0</v>
      </c>
      <c r="N927">
        <v>0.06</v>
      </c>
      <c r="O927">
        <v>0.22</v>
      </c>
      <c r="P927">
        <v>0.2</v>
      </c>
      <c r="Q927">
        <v>197</v>
      </c>
      <c r="R927">
        <v>86</v>
      </c>
      <c r="S927">
        <v>443</v>
      </c>
      <c r="T927">
        <v>120</v>
      </c>
      <c r="U927">
        <v>43</v>
      </c>
      <c r="V927">
        <v>0</v>
      </c>
    </row>
    <row r="928" spans="1:22" x14ac:dyDescent="0.25">
      <c r="A928">
        <v>0.03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0.1</v>
      </c>
      <c r="H928">
        <v>0</v>
      </c>
      <c r="I928">
        <v>0</v>
      </c>
      <c r="J928">
        <v>0</v>
      </c>
      <c r="K928">
        <v>0</v>
      </c>
      <c r="L928">
        <v>44</v>
      </c>
      <c r="M928">
        <v>0</v>
      </c>
      <c r="N928">
        <v>0.06</v>
      </c>
      <c r="O928">
        <v>0.22</v>
      </c>
      <c r="P928">
        <v>0.2</v>
      </c>
      <c r="Q928">
        <v>193</v>
      </c>
      <c r="R928">
        <v>89</v>
      </c>
      <c r="S928">
        <v>443</v>
      </c>
      <c r="T928">
        <v>120</v>
      </c>
      <c r="U928">
        <v>43</v>
      </c>
      <c r="V928">
        <v>0</v>
      </c>
    </row>
    <row r="929" spans="1:22" x14ac:dyDescent="0.25">
      <c r="A929">
        <v>0.03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0.1</v>
      </c>
      <c r="H929">
        <v>0</v>
      </c>
      <c r="I929">
        <v>0</v>
      </c>
      <c r="J929">
        <v>0</v>
      </c>
      <c r="K929">
        <v>0</v>
      </c>
      <c r="L929">
        <v>44</v>
      </c>
      <c r="M929">
        <v>0</v>
      </c>
      <c r="N929">
        <v>0.06</v>
      </c>
      <c r="O929">
        <v>0.22</v>
      </c>
      <c r="P929">
        <v>0.2</v>
      </c>
      <c r="Q929">
        <v>193</v>
      </c>
      <c r="R929">
        <v>87</v>
      </c>
      <c r="S929">
        <v>443</v>
      </c>
      <c r="T929">
        <v>120</v>
      </c>
      <c r="U929">
        <v>43</v>
      </c>
      <c r="V929">
        <v>0</v>
      </c>
    </row>
    <row r="930" spans="1:22" x14ac:dyDescent="0.25">
      <c r="A930">
        <v>0.03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0.1</v>
      </c>
      <c r="H930">
        <v>0</v>
      </c>
      <c r="I930">
        <v>0</v>
      </c>
      <c r="J930">
        <v>0</v>
      </c>
      <c r="K930">
        <v>0</v>
      </c>
      <c r="L930">
        <v>44</v>
      </c>
      <c r="M930">
        <v>0</v>
      </c>
      <c r="N930">
        <v>0.06</v>
      </c>
      <c r="O930">
        <v>0.22</v>
      </c>
      <c r="P930">
        <v>0.2</v>
      </c>
      <c r="Q930">
        <v>193</v>
      </c>
      <c r="R930">
        <v>106</v>
      </c>
      <c r="S930">
        <v>443</v>
      </c>
      <c r="T930">
        <v>120</v>
      </c>
      <c r="U930">
        <v>43</v>
      </c>
      <c r="V930">
        <v>0</v>
      </c>
    </row>
    <row r="931" spans="1:22" x14ac:dyDescent="0.25">
      <c r="A931">
        <v>0.03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0.1</v>
      </c>
      <c r="H931">
        <v>0</v>
      </c>
      <c r="I931">
        <v>0</v>
      </c>
      <c r="J931">
        <v>0</v>
      </c>
      <c r="K931">
        <v>0</v>
      </c>
      <c r="L931">
        <v>44</v>
      </c>
      <c r="M931">
        <v>0</v>
      </c>
      <c r="N931">
        <v>0.06</v>
      </c>
      <c r="O931">
        <v>0.22</v>
      </c>
      <c r="P931">
        <v>0.2</v>
      </c>
      <c r="Q931">
        <v>193</v>
      </c>
      <c r="R931">
        <v>103</v>
      </c>
      <c r="S931">
        <v>443</v>
      </c>
      <c r="T931">
        <v>120</v>
      </c>
      <c r="U931">
        <v>43</v>
      </c>
      <c r="V931">
        <v>0</v>
      </c>
    </row>
    <row r="932" spans="1:22" x14ac:dyDescent="0.25">
      <c r="A932">
        <v>0.03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0.1</v>
      </c>
      <c r="H932">
        <v>0</v>
      </c>
      <c r="I932">
        <v>0</v>
      </c>
      <c r="J932">
        <v>0</v>
      </c>
      <c r="K932">
        <v>0</v>
      </c>
      <c r="L932">
        <v>44</v>
      </c>
      <c r="M932">
        <v>0</v>
      </c>
      <c r="N932">
        <v>0.06</v>
      </c>
      <c r="O932">
        <v>0.22</v>
      </c>
      <c r="P932">
        <v>0.2</v>
      </c>
      <c r="Q932">
        <v>193</v>
      </c>
      <c r="R932">
        <v>111</v>
      </c>
      <c r="S932">
        <v>443</v>
      </c>
      <c r="T932">
        <v>120</v>
      </c>
      <c r="U932">
        <v>43</v>
      </c>
      <c r="V932">
        <v>0</v>
      </c>
    </row>
    <row r="933" spans="1:22" x14ac:dyDescent="0.25">
      <c r="A933">
        <v>0.03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0.1</v>
      </c>
      <c r="H933">
        <v>0</v>
      </c>
      <c r="I933">
        <v>0</v>
      </c>
      <c r="J933">
        <v>0</v>
      </c>
      <c r="K933">
        <v>0</v>
      </c>
      <c r="L933">
        <v>44</v>
      </c>
      <c r="M933">
        <v>0</v>
      </c>
      <c r="N933">
        <v>0.06</v>
      </c>
      <c r="O933">
        <v>0.22</v>
      </c>
      <c r="P933">
        <v>0.2</v>
      </c>
      <c r="Q933">
        <v>193</v>
      </c>
      <c r="R933">
        <v>86</v>
      </c>
      <c r="S933">
        <v>443</v>
      </c>
      <c r="T933">
        <v>120</v>
      </c>
      <c r="U933">
        <v>43</v>
      </c>
      <c r="V933">
        <v>0</v>
      </c>
    </row>
    <row r="934" spans="1:22" x14ac:dyDescent="0.25">
      <c r="A934">
        <v>0.03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0.1</v>
      </c>
      <c r="H934">
        <v>0</v>
      </c>
      <c r="I934">
        <v>0</v>
      </c>
      <c r="J934">
        <v>0</v>
      </c>
      <c r="K934">
        <v>0</v>
      </c>
      <c r="L934">
        <v>44</v>
      </c>
      <c r="M934">
        <v>0</v>
      </c>
      <c r="N934">
        <v>0.06</v>
      </c>
      <c r="O934">
        <v>0.22</v>
      </c>
      <c r="P934">
        <v>0.2</v>
      </c>
      <c r="Q934">
        <v>161</v>
      </c>
      <c r="R934">
        <v>89</v>
      </c>
      <c r="S934">
        <v>443</v>
      </c>
      <c r="T934">
        <v>120</v>
      </c>
      <c r="U934">
        <v>43</v>
      </c>
      <c r="V934">
        <v>0</v>
      </c>
    </row>
    <row r="935" spans="1:22" x14ac:dyDescent="0.25">
      <c r="A935">
        <v>0.03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0.1</v>
      </c>
      <c r="H935">
        <v>0</v>
      </c>
      <c r="I935">
        <v>0</v>
      </c>
      <c r="J935">
        <v>0</v>
      </c>
      <c r="K935">
        <v>0</v>
      </c>
      <c r="L935">
        <v>44</v>
      </c>
      <c r="M935">
        <v>0</v>
      </c>
      <c r="N935">
        <v>0.06</v>
      </c>
      <c r="O935">
        <v>0.22</v>
      </c>
      <c r="P935">
        <v>0.2</v>
      </c>
      <c r="Q935">
        <v>161</v>
      </c>
      <c r="R935">
        <v>111</v>
      </c>
      <c r="S935">
        <v>443</v>
      </c>
      <c r="T935">
        <v>120</v>
      </c>
      <c r="U935">
        <v>44</v>
      </c>
      <c r="V935">
        <v>0</v>
      </c>
    </row>
    <row r="936" spans="1:22" x14ac:dyDescent="0.25">
      <c r="A936">
        <v>0.03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0.1</v>
      </c>
      <c r="H936">
        <v>0</v>
      </c>
      <c r="I936">
        <v>0</v>
      </c>
      <c r="J936">
        <v>0</v>
      </c>
      <c r="K936">
        <v>0</v>
      </c>
      <c r="L936">
        <v>44</v>
      </c>
      <c r="M936">
        <v>0</v>
      </c>
      <c r="N936">
        <v>0.06</v>
      </c>
      <c r="O936">
        <v>0.22</v>
      </c>
      <c r="P936">
        <v>0.2</v>
      </c>
      <c r="Q936">
        <v>157</v>
      </c>
      <c r="R936">
        <v>89</v>
      </c>
      <c r="S936">
        <v>443</v>
      </c>
      <c r="T936">
        <v>120</v>
      </c>
      <c r="U936">
        <v>45</v>
      </c>
      <c r="V936">
        <v>0</v>
      </c>
    </row>
    <row r="937" spans="1:22" x14ac:dyDescent="0.25">
      <c r="A937">
        <v>0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43</v>
      </c>
      <c r="M937">
        <v>0</v>
      </c>
      <c r="N937">
        <v>0.26</v>
      </c>
      <c r="O937">
        <v>0</v>
      </c>
      <c r="P937">
        <v>0.26</v>
      </c>
      <c r="Q937">
        <v>197</v>
      </c>
      <c r="R937">
        <v>0</v>
      </c>
      <c r="S937">
        <v>423</v>
      </c>
      <c r="T937">
        <v>336</v>
      </c>
      <c r="U937">
        <v>60</v>
      </c>
      <c r="V937">
        <v>0</v>
      </c>
    </row>
    <row r="938" spans="1:22" x14ac:dyDescent="0.25">
      <c r="A938">
        <v>0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44</v>
      </c>
      <c r="M938">
        <v>0</v>
      </c>
      <c r="N938">
        <v>0.25</v>
      </c>
      <c r="O938">
        <v>0</v>
      </c>
      <c r="P938">
        <v>0.25</v>
      </c>
      <c r="Q938">
        <v>197</v>
      </c>
      <c r="R938">
        <v>0</v>
      </c>
      <c r="S938">
        <v>423</v>
      </c>
      <c r="T938">
        <v>408</v>
      </c>
      <c r="U938">
        <v>60</v>
      </c>
      <c r="V938">
        <v>0</v>
      </c>
    </row>
    <row r="939" spans="1:22" x14ac:dyDescent="0.25">
      <c r="A939">
        <v>0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43</v>
      </c>
      <c r="M939">
        <v>0</v>
      </c>
      <c r="N939">
        <v>0.25</v>
      </c>
      <c r="O939">
        <v>0</v>
      </c>
      <c r="P939">
        <v>0.25</v>
      </c>
      <c r="Q939">
        <v>197</v>
      </c>
      <c r="R939">
        <v>0</v>
      </c>
      <c r="S939">
        <v>423</v>
      </c>
      <c r="T939">
        <v>504</v>
      </c>
      <c r="U939">
        <v>60</v>
      </c>
      <c r="V939">
        <v>0</v>
      </c>
    </row>
    <row r="940" spans="1:22" x14ac:dyDescent="0.25">
      <c r="A940">
        <v>0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44</v>
      </c>
      <c r="M940">
        <v>0</v>
      </c>
      <c r="N940">
        <v>0.25</v>
      </c>
      <c r="O940">
        <v>0</v>
      </c>
      <c r="P940">
        <v>0.25</v>
      </c>
      <c r="Q940">
        <v>197</v>
      </c>
      <c r="R940">
        <v>0</v>
      </c>
      <c r="S940">
        <v>438</v>
      </c>
      <c r="T940">
        <v>216</v>
      </c>
      <c r="U940">
        <v>60</v>
      </c>
      <c r="V940">
        <v>0</v>
      </c>
    </row>
    <row r="941" spans="1:22" x14ac:dyDescent="0.25">
      <c r="A941">
        <v>0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44</v>
      </c>
      <c r="M941">
        <v>0</v>
      </c>
      <c r="N941">
        <v>0.25</v>
      </c>
      <c r="O941">
        <v>0.31</v>
      </c>
      <c r="P941">
        <v>0.25</v>
      </c>
      <c r="Q941">
        <v>197</v>
      </c>
      <c r="R941">
        <v>100</v>
      </c>
      <c r="S941">
        <v>423</v>
      </c>
      <c r="T941">
        <v>216</v>
      </c>
      <c r="U941">
        <v>60</v>
      </c>
      <c r="V941">
        <v>0</v>
      </c>
    </row>
    <row r="942" spans="1:22" x14ac:dyDescent="0.25">
      <c r="A942">
        <v>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44</v>
      </c>
      <c r="M942">
        <v>0</v>
      </c>
      <c r="N942">
        <v>0.25</v>
      </c>
      <c r="O942">
        <v>0.31</v>
      </c>
      <c r="P942">
        <v>0.25</v>
      </c>
      <c r="Q942">
        <v>197</v>
      </c>
      <c r="R942">
        <v>100</v>
      </c>
      <c r="S942">
        <v>423</v>
      </c>
      <c r="T942">
        <v>336</v>
      </c>
      <c r="U942">
        <v>60</v>
      </c>
      <c r="V942">
        <v>0</v>
      </c>
    </row>
    <row r="943" spans="1:22" x14ac:dyDescent="0.25">
      <c r="A943">
        <v>0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44</v>
      </c>
      <c r="M943">
        <v>0</v>
      </c>
      <c r="N943">
        <v>0.25</v>
      </c>
      <c r="O943">
        <v>0.31</v>
      </c>
      <c r="P943">
        <v>0.25</v>
      </c>
      <c r="Q943">
        <v>197</v>
      </c>
      <c r="R943">
        <v>100</v>
      </c>
      <c r="S943">
        <v>423</v>
      </c>
      <c r="T943">
        <v>72</v>
      </c>
      <c r="U943">
        <v>60</v>
      </c>
      <c r="V943">
        <v>0</v>
      </c>
    </row>
    <row r="944" spans="1:22" x14ac:dyDescent="0.25">
      <c r="A944">
        <v>0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44</v>
      </c>
      <c r="M944">
        <v>0</v>
      </c>
      <c r="N944">
        <v>0.25</v>
      </c>
      <c r="O944">
        <v>0.31</v>
      </c>
      <c r="P944">
        <v>0.25</v>
      </c>
      <c r="Q944">
        <v>197</v>
      </c>
      <c r="R944">
        <v>100</v>
      </c>
      <c r="S944">
        <v>423</v>
      </c>
      <c r="T944">
        <v>120</v>
      </c>
      <c r="U944">
        <v>60</v>
      </c>
      <c r="V944">
        <v>0</v>
      </c>
    </row>
    <row r="945" spans="1:22" x14ac:dyDescent="0.25">
      <c r="A945">
        <v>0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44</v>
      </c>
      <c r="M945">
        <v>0</v>
      </c>
      <c r="N945">
        <v>0.25</v>
      </c>
      <c r="O945">
        <v>0.31</v>
      </c>
      <c r="P945">
        <v>0.25</v>
      </c>
      <c r="Q945">
        <v>197</v>
      </c>
      <c r="R945">
        <v>100</v>
      </c>
      <c r="S945">
        <v>423</v>
      </c>
      <c r="T945">
        <v>168</v>
      </c>
      <c r="U945">
        <v>60</v>
      </c>
      <c r="V945">
        <v>0</v>
      </c>
    </row>
    <row r="946" spans="1:22" x14ac:dyDescent="0.25">
      <c r="A946">
        <v>0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44</v>
      </c>
      <c r="M946">
        <v>0</v>
      </c>
      <c r="N946">
        <v>0.25</v>
      </c>
      <c r="O946">
        <v>0.31</v>
      </c>
      <c r="P946">
        <v>0.25</v>
      </c>
      <c r="Q946">
        <v>197</v>
      </c>
      <c r="R946">
        <v>100</v>
      </c>
      <c r="S946">
        <v>423</v>
      </c>
      <c r="T946">
        <v>216</v>
      </c>
      <c r="U946">
        <v>60</v>
      </c>
      <c r="V946">
        <v>0</v>
      </c>
    </row>
    <row r="947" spans="1:22" x14ac:dyDescent="0.25">
      <c r="A947">
        <v>3.3333333333333333E-2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9.0000000000000011E-2</v>
      </c>
      <c r="I947">
        <v>0</v>
      </c>
      <c r="J947">
        <v>0</v>
      </c>
      <c r="K947">
        <v>0</v>
      </c>
      <c r="L947">
        <v>44.9</v>
      </c>
      <c r="M947">
        <v>0</v>
      </c>
      <c r="N947">
        <v>0.5</v>
      </c>
      <c r="O947">
        <v>0</v>
      </c>
      <c r="P947">
        <v>0.18000000000000002</v>
      </c>
      <c r="Q947">
        <v>100</v>
      </c>
      <c r="R947">
        <v>0</v>
      </c>
      <c r="S947">
        <v>423</v>
      </c>
      <c r="T947">
        <v>168</v>
      </c>
      <c r="U947">
        <v>60</v>
      </c>
      <c r="V947">
        <v>0</v>
      </c>
    </row>
    <row r="948" spans="1:22" x14ac:dyDescent="0.25">
      <c r="A948">
        <v>0</v>
      </c>
      <c r="B948">
        <v>0</v>
      </c>
      <c r="C948">
        <v>0</v>
      </c>
      <c r="D948">
        <v>2.5000000000000001E-2</v>
      </c>
      <c r="E948">
        <v>0</v>
      </c>
      <c r="F948">
        <v>0</v>
      </c>
      <c r="G948">
        <v>0</v>
      </c>
      <c r="H948">
        <v>0.1</v>
      </c>
      <c r="I948">
        <v>0</v>
      </c>
      <c r="J948">
        <v>0</v>
      </c>
      <c r="K948">
        <v>0</v>
      </c>
      <c r="L948">
        <v>45</v>
      </c>
      <c r="M948">
        <v>0</v>
      </c>
      <c r="N948">
        <v>0.5</v>
      </c>
      <c r="O948">
        <v>0</v>
      </c>
      <c r="P948">
        <v>0.2</v>
      </c>
      <c r="Q948">
        <v>100</v>
      </c>
      <c r="R948">
        <v>0</v>
      </c>
      <c r="S948">
        <v>423</v>
      </c>
      <c r="T948">
        <v>336</v>
      </c>
      <c r="U948">
        <v>60</v>
      </c>
      <c r="V948">
        <v>0</v>
      </c>
    </row>
    <row r="949" spans="1:22" x14ac:dyDescent="0.25">
      <c r="A949">
        <v>0</v>
      </c>
      <c r="B949">
        <v>0</v>
      </c>
      <c r="C949">
        <v>0</v>
      </c>
      <c r="D949">
        <v>3.3333333333333333E-2</v>
      </c>
      <c r="E949">
        <v>0</v>
      </c>
      <c r="F949">
        <v>0</v>
      </c>
      <c r="G949">
        <v>0</v>
      </c>
      <c r="H949">
        <v>0.4</v>
      </c>
      <c r="I949">
        <v>0</v>
      </c>
      <c r="J949">
        <v>0</v>
      </c>
      <c r="K949">
        <v>0</v>
      </c>
      <c r="L949">
        <v>45</v>
      </c>
      <c r="M949">
        <v>0</v>
      </c>
      <c r="N949">
        <v>0.35</v>
      </c>
      <c r="O949">
        <v>0</v>
      </c>
      <c r="P949">
        <v>0.8</v>
      </c>
      <c r="Q949">
        <v>100</v>
      </c>
      <c r="R949">
        <v>0</v>
      </c>
      <c r="S949">
        <v>423</v>
      </c>
      <c r="T949">
        <v>336</v>
      </c>
      <c r="U949">
        <v>60</v>
      </c>
      <c r="V949">
        <v>0</v>
      </c>
    </row>
    <row r="950" spans="1:22" x14ac:dyDescent="0.25">
      <c r="A950">
        <v>0</v>
      </c>
      <c r="B950">
        <v>0</v>
      </c>
      <c r="C950">
        <v>0</v>
      </c>
      <c r="D950">
        <v>0.05</v>
      </c>
      <c r="E950">
        <v>0</v>
      </c>
      <c r="F950">
        <v>0</v>
      </c>
      <c r="G950">
        <v>0</v>
      </c>
      <c r="H950">
        <v>0.1</v>
      </c>
      <c r="I950">
        <v>0</v>
      </c>
      <c r="J950">
        <v>0</v>
      </c>
      <c r="K950">
        <v>0</v>
      </c>
      <c r="L950">
        <v>45</v>
      </c>
      <c r="M950">
        <v>0</v>
      </c>
      <c r="N950">
        <v>0.5</v>
      </c>
      <c r="O950">
        <v>0</v>
      </c>
      <c r="P950">
        <v>0.2</v>
      </c>
      <c r="Q950">
        <v>100</v>
      </c>
      <c r="R950">
        <v>0</v>
      </c>
      <c r="S950">
        <v>423</v>
      </c>
      <c r="T950">
        <v>336</v>
      </c>
      <c r="U950">
        <v>60</v>
      </c>
      <c r="V950">
        <v>0</v>
      </c>
    </row>
    <row r="951" spans="1:22" x14ac:dyDescent="0.25">
      <c r="A951">
        <v>0</v>
      </c>
      <c r="B951">
        <v>0</v>
      </c>
      <c r="C951">
        <v>0</v>
      </c>
      <c r="D951">
        <v>0.05</v>
      </c>
      <c r="E951">
        <v>0</v>
      </c>
      <c r="F951">
        <v>0</v>
      </c>
      <c r="G951">
        <v>0</v>
      </c>
      <c r="H951">
        <v>0.1</v>
      </c>
      <c r="I951">
        <v>0</v>
      </c>
      <c r="J951">
        <v>0</v>
      </c>
      <c r="K951">
        <v>0</v>
      </c>
      <c r="L951">
        <v>45</v>
      </c>
      <c r="M951">
        <v>0</v>
      </c>
      <c r="N951">
        <v>0.5</v>
      </c>
      <c r="O951">
        <v>0</v>
      </c>
      <c r="P951">
        <v>0.2</v>
      </c>
      <c r="Q951">
        <v>100</v>
      </c>
      <c r="R951">
        <v>0</v>
      </c>
      <c r="S951">
        <v>423</v>
      </c>
      <c r="T951">
        <v>336</v>
      </c>
      <c r="U951">
        <v>60</v>
      </c>
      <c r="V951">
        <v>0</v>
      </c>
    </row>
    <row r="952" spans="1:22" x14ac:dyDescent="0.25">
      <c r="A952">
        <v>0.05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0.1</v>
      </c>
      <c r="I952">
        <v>0</v>
      </c>
      <c r="J952">
        <v>0</v>
      </c>
      <c r="K952">
        <v>0</v>
      </c>
      <c r="L952">
        <v>45</v>
      </c>
      <c r="M952">
        <v>0</v>
      </c>
      <c r="N952">
        <v>0.5</v>
      </c>
      <c r="O952">
        <v>0</v>
      </c>
      <c r="P952">
        <v>0.2</v>
      </c>
      <c r="Q952">
        <v>100</v>
      </c>
      <c r="R952">
        <v>0</v>
      </c>
      <c r="S952">
        <v>423</v>
      </c>
      <c r="T952">
        <v>336</v>
      </c>
      <c r="U952">
        <v>60</v>
      </c>
      <c r="V952">
        <v>0</v>
      </c>
    </row>
    <row r="953" spans="1:22" x14ac:dyDescent="0.25">
      <c r="A953">
        <v>0</v>
      </c>
      <c r="B953">
        <v>0</v>
      </c>
      <c r="C953">
        <v>0</v>
      </c>
      <c r="D953">
        <v>7.9744816586921854E-2</v>
      </c>
      <c r="E953">
        <v>0</v>
      </c>
      <c r="F953">
        <v>0</v>
      </c>
      <c r="G953">
        <v>0.1762360446570973</v>
      </c>
      <c r="H953">
        <v>0.42264752791068583</v>
      </c>
      <c r="I953">
        <v>0</v>
      </c>
      <c r="J953">
        <v>0</v>
      </c>
      <c r="K953">
        <v>0</v>
      </c>
      <c r="L953">
        <v>23.763955342902712</v>
      </c>
      <c r="M953">
        <v>0</v>
      </c>
      <c r="N953">
        <v>0.16905901116427435</v>
      </c>
      <c r="O953">
        <v>0</v>
      </c>
      <c r="P953">
        <v>1.3668261562998407</v>
      </c>
      <c r="Q953">
        <v>163</v>
      </c>
      <c r="R953">
        <v>0</v>
      </c>
      <c r="S953">
        <v>398</v>
      </c>
      <c r="T953">
        <v>168</v>
      </c>
      <c r="U953">
        <v>100</v>
      </c>
      <c r="V953">
        <v>0</v>
      </c>
    </row>
    <row r="954" spans="1:22" x14ac:dyDescent="0.25">
      <c r="A954">
        <v>2.5000000000000001E-2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0.16666666666666666</v>
      </c>
      <c r="I954">
        <v>0</v>
      </c>
      <c r="J954">
        <v>0</v>
      </c>
      <c r="K954">
        <v>0</v>
      </c>
      <c r="L954">
        <v>50</v>
      </c>
      <c r="M954">
        <v>0</v>
      </c>
      <c r="N954">
        <v>0.125</v>
      </c>
      <c r="O954">
        <v>0</v>
      </c>
      <c r="P954">
        <v>0.3</v>
      </c>
      <c r="Q954">
        <v>332</v>
      </c>
      <c r="R954">
        <v>0</v>
      </c>
      <c r="S954">
        <v>443</v>
      </c>
      <c r="T954">
        <v>504</v>
      </c>
      <c r="U954">
        <v>30</v>
      </c>
      <c r="V954">
        <v>0</v>
      </c>
    </row>
    <row r="955" spans="1:22" x14ac:dyDescent="0.25">
      <c r="A955">
        <v>0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30</v>
      </c>
      <c r="M955">
        <v>0</v>
      </c>
      <c r="N955">
        <v>0.5</v>
      </c>
      <c r="O955">
        <v>0</v>
      </c>
      <c r="P955">
        <v>0</v>
      </c>
      <c r="Q955">
        <v>114</v>
      </c>
      <c r="R955">
        <v>0</v>
      </c>
      <c r="S955">
        <v>473</v>
      </c>
      <c r="T955">
        <v>92</v>
      </c>
      <c r="U955">
        <v>0</v>
      </c>
      <c r="V955">
        <v>0</v>
      </c>
    </row>
    <row r="956" spans="1:22" x14ac:dyDescent="0.25">
      <c r="A956">
        <v>0.01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4.9999999999999996E-2</v>
      </c>
      <c r="I956">
        <v>0</v>
      </c>
      <c r="J956">
        <v>0</v>
      </c>
      <c r="K956">
        <v>0</v>
      </c>
      <c r="L956">
        <v>42</v>
      </c>
      <c r="M956">
        <v>0</v>
      </c>
      <c r="N956">
        <v>0.14333333333333331</v>
      </c>
      <c r="O956">
        <v>0</v>
      </c>
      <c r="P956">
        <v>0.24333333333333332</v>
      </c>
      <c r="Q956">
        <v>165</v>
      </c>
      <c r="R956">
        <v>0</v>
      </c>
      <c r="S956">
        <v>443</v>
      </c>
      <c r="T956">
        <v>96</v>
      </c>
      <c r="U956">
        <v>43</v>
      </c>
      <c r="V956">
        <v>0</v>
      </c>
    </row>
    <row r="957" spans="1:22" x14ac:dyDescent="0.25">
      <c r="A957">
        <v>0.01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4.9999999999999996E-2</v>
      </c>
      <c r="I957">
        <v>0</v>
      </c>
      <c r="J957">
        <v>0</v>
      </c>
      <c r="K957">
        <v>0</v>
      </c>
      <c r="L957">
        <v>42</v>
      </c>
      <c r="M957">
        <v>0</v>
      </c>
      <c r="N957">
        <v>0.14333333333333331</v>
      </c>
      <c r="O957">
        <v>0</v>
      </c>
      <c r="P957">
        <v>0.24333333333333332</v>
      </c>
      <c r="Q957">
        <v>167</v>
      </c>
      <c r="R957">
        <v>0</v>
      </c>
      <c r="S957">
        <v>443</v>
      </c>
      <c r="T957">
        <v>96</v>
      </c>
      <c r="U957">
        <v>43</v>
      </c>
      <c r="V957">
        <v>0</v>
      </c>
    </row>
    <row r="958" spans="1:22" x14ac:dyDescent="0.25">
      <c r="A958">
        <v>0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7</v>
      </c>
      <c r="M958">
        <v>0.5</v>
      </c>
      <c r="N958">
        <v>0.5</v>
      </c>
      <c r="O958">
        <v>0</v>
      </c>
      <c r="P958">
        <v>0.5</v>
      </c>
      <c r="Q958">
        <v>142</v>
      </c>
      <c r="R958">
        <v>0</v>
      </c>
      <c r="S958">
        <v>423</v>
      </c>
      <c r="T958">
        <v>432</v>
      </c>
      <c r="U958">
        <v>43</v>
      </c>
      <c r="V958">
        <v>0</v>
      </c>
    </row>
    <row r="959" spans="1:22" x14ac:dyDescent="0.25">
      <c r="A959">
        <v>0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14</v>
      </c>
      <c r="M959">
        <v>0.5</v>
      </c>
      <c r="N959">
        <v>0.5</v>
      </c>
      <c r="O959">
        <v>0</v>
      </c>
      <c r="P959">
        <v>0.5</v>
      </c>
      <c r="Q959">
        <v>142</v>
      </c>
      <c r="R959">
        <v>0</v>
      </c>
      <c r="S959">
        <v>423</v>
      </c>
      <c r="T959">
        <v>432</v>
      </c>
      <c r="U959">
        <v>43</v>
      </c>
      <c r="V959">
        <v>0</v>
      </c>
    </row>
    <row r="960" spans="1:22" x14ac:dyDescent="0.25">
      <c r="A960">
        <v>0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14</v>
      </c>
      <c r="M960">
        <v>0.5</v>
      </c>
      <c r="N960">
        <v>0.5</v>
      </c>
      <c r="O960">
        <v>0</v>
      </c>
      <c r="P960">
        <v>0.5</v>
      </c>
      <c r="Q960">
        <v>142</v>
      </c>
      <c r="R960">
        <v>0</v>
      </c>
      <c r="S960">
        <v>443</v>
      </c>
      <c r="T960">
        <v>432</v>
      </c>
      <c r="U960">
        <v>43</v>
      </c>
      <c r="V960">
        <v>0</v>
      </c>
    </row>
    <row r="961" spans="1:22" x14ac:dyDescent="0.25">
      <c r="A961">
        <v>0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3.5</v>
      </c>
      <c r="M961">
        <v>0.5</v>
      </c>
      <c r="N961">
        <v>0.5</v>
      </c>
      <c r="O961">
        <v>0</v>
      </c>
      <c r="P961">
        <v>0.5</v>
      </c>
      <c r="Q961">
        <v>158</v>
      </c>
      <c r="R961">
        <v>0</v>
      </c>
      <c r="S961">
        <v>423</v>
      </c>
      <c r="T961">
        <v>432</v>
      </c>
      <c r="U961">
        <v>43</v>
      </c>
      <c r="V961">
        <v>0</v>
      </c>
    </row>
    <row r="962" spans="1:22" x14ac:dyDescent="0.25">
      <c r="A962">
        <v>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7</v>
      </c>
      <c r="M962">
        <v>0.5</v>
      </c>
      <c r="N962">
        <v>0.5</v>
      </c>
      <c r="O962">
        <v>0</v>
      </c>
      <c r="P962">
        <v>0.5</v>
      </c>
      <c r="Q962">
        <v>158</v>
      </c>
      <c r="R962">
        <v>0</v>
      </c>
      <c r="S962">
        <v>423</v>
      </c>
      <c r="T962">
        <v>432</v>
      </c>
      <c r="U962">
        <v>43</v>
      </c>
      <c r="V962">
        <v>0</v>
      </c>
    </row>
    <row r="963" spans="1:22" x14ac:dyDescent="0.25">
      <c r="A963">
        <v>0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14</v>
      </c>
      <c r="M963">
        <v>0.5</v>
      </c>
      <c r="N963">
        <v>0.5</v>
      </c>
      <c r="O963">
        <v>0</v>
      </c>
      <c r="P963">
        <v>0.5</v>
      </c>
      <c r="Q963">
        <v>158</v>
      </c>
      <c r="R963">
        <v>0</v>
      </c>
      <c r="S963">
        <v>423</v>
      </c>
      <c r="T963">
        <v>432</v>
      </c>
      <c r="U963">
        <v>43</v>
      </c>
      <c r="V963">
        <v>0</v>
      </c>
    </row>
    <row r="964" spans="1:22" x14ac:dyDescent="0.25">
      <c r="A964">
        <v>0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3.5</v>
      </c>
      <c r="M964">
        <v>0.5</v>
      </c>
      <c r="N964">
        <v>0.5</v>
      </c>
      <c r="O964">
        <v>0</v>
      </c>
      <c r="P964">
        <v>0.5</v>
      </c>
      <c r="Q964">
        <v>158</v>
      </c>
      <c r="R964">
        <v>0</v>
      </c>
      <c r="S964">
        <v>423</v>
      </c>
      <c r="T964">
        <v>432</v>
      </c>
      <c r="U964">
        <v>43</v>
      </c>
      <c r="V964">
        <v>0</v>
      </c>
    </row>
    <row r="965" spans="1:22" x14ac:dyDescent="0.25">
      <c r="A965">
        <v>0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7</v>
      </c>
      <c r="M965">
        <v>0.5</v>
      </c>
      <c r="N965">
        <v>0.5</v>
      </c>
      <c r="O965">
        <v>0</v>
      </c>
      <c r="P965">
        <v>0.5</v>
      </c>
      <c r="Q965">
        <v>158</v>
      </c>
      <c r="R965">
        <v>0</v>
      </c>
      <c r="S965">
        <v>423</v>
      </c>
      <c r="T965">
        <v>432</v>
      </c>
      <c r="U965">
        <v>43</v>
      </c>
      <c r="V965">
        <v>0</v>
      </c>
    </row>
    <row r="966" spans="1:22" x14ac:dyDescent="0.25">
      <c r="A966">
        <v>0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14</v>
      </c>
      <c r="M966">
        <v>0.5</v>
      </c>
      <c r="N966">
        <v>0.5</v>
      </c>
      <c r="O966">
        <v>0</v>
      </c>
      <c r="P966">
        <v>0.5</v>
      </c>
      <c r="Q966">
        <v>158</v>
      </c>
      <c r="R966">
        <v>0</v>
      </c>
      <c r="S966">
        <v>423</v>
      </c>
      <c r="T966">
        <v>432</v>
      </c>
      <c r="U966">
        <v>43</v>
      </c>
      <c r="V966">
        <v>0</v>
      </c>
    </row>
    <row r="967" spans="1:22" x14ac:dyDescent="0.25">
      <c r="A967">
        <v>0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3.5</v>
      </c>
      <c r="M967">
        <v>0.5</v>
      </c>
      <c r="N967">
        <v>0.5</v>
      </c>
      <c r="O967">
        <v>0</v>
      </c>
      <c r="P967">
        <v>0.5</v>
      </c>
      <c r="Q967">
        <v>165</v>
      </c>
      <c r="R967">
        <v>0</v>
      </c>
      <c r="S967">
        <v>423</v>
      </c>
      <c r="T967">
        <v>432</v>
      </c>
      <c r="U967">
        <v>43</v>
      </c>
      <c r="V967">
        <v>0</v>
      </c>
    </row>
    <row r="968" spans="1:22" x14ac:dyDescent="0.25">
      <c r="A968">
        <v>0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7</v>
      </c>
      <c r="M968">
        <v>0.5</v>
      </c>
      <c r="N968">
        <v>0.5</v>
      </c>
      <c r="O968">
        <v>0</v>
      </c>
      <c r="P968">
        <v>0.5</v>
      </c>
      <c r="Q968">
        <v>165</v>
      </c>
      <c r="R968">
        <v>0</v>
      </c>
      <c r="S968">
        <v>423</v>
      </c>
      <c r="T968">
        <v>432</v>
      </c>
      <c r="U968">
        <v>43</v>
      </c>
      <c r="V968">
        <v>0</v>
      </c>
    </row>
    <row r="969" spans="1:22" x14ac:dyDescent="0.25">
      <c r="A969">
        <v>0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14</v>
      </c>
      <c r="M969">
        <v>0.5</v>
      </c>
      <c r="N969">
        <v>0.5</v>
      </c>
      <c r="O969">
        <v>0</v>
      </c>
      <c r="P969">
        <v>0.5</v>
      </c>
      <c r="Q969">
        <v>165</v>
      </c>
      <c r="R969">
        <v>0</v>
      </c>
      <c r="S969">
        <v>423</v>
      </c>
      <c r="T969">
        <v>432</v>
      </c>
      <c r="U969">
        <v>43</v>
      </c>
      <c r="V969">
        <v>0</v>
      </c>
    </row>
    <row r="970" spans="1:22" x14ac:dyDescent="0.25">
      <c r="A970">
        <v>0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7</v>
      </c>
      <c r="M970">
        <v>0.5</v>
      </c>
      <c r="N970">
        <v>0.5</v>
      </c>
      <c r="O970">
        <v>0</v>
      </c>
      <c r="P970">
        <v>0.5</v>
      </c>
      <c r="Q970">
        <v>178</v>
      </c>
      <c r="R970">
        <v>0</v>
      </c>
      <c r="S970">
        <v>423</v>
      </c>
      <c r="T970">
        <v>432</v>
      </c>
      <c r="U970">
        <v>43</v>
      </c>
      <c r="V970">
        <v>0</v>
      </c>
    </row>
    <row r="971" spans="1:22" x14ac:dyDescent="0.25">
      <c r="A971">
        <v>0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14</v>
      </c>
      <c r="M971">
        <v>0.5</v>
      </c>
      <c r="N971">
        <v>0.5</v>
      </c>
      <c r="O971">
        <v>0</v>
      </c>
      <c r="P971">
        <v>0.5</v>
      </c>
      <c r="Q971">
        <v>178</v>
      </c>
      <c r="R971">
        <v>0</v>
      </c>
      <c r="S971">
        <v>423</v>
      </c>
      <c r="T971">
        <v>432</v>
      </c>
      <c r="U971">
        <v>43</v>
      </c>
      <c r="V971">
        <v>0</v>
      </c>
    </row>
    <row r="972" spans="1:22" x14ac:dyDescent="0.25">
      <c r="A972">
        <v>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3.5</v>
      </c>
      <c r="M972">
        <v>0.5</v>
      </c>
      <c r="N972">
        <v>0.5</v>
      </c>
      <c r="O972">
        <v>0</v>
      </c>
      <c r="P972">
        <v>0.5</v>
      </c>
      <c r="Q972">
        <v>178</v>
      </c>
      <c r="R972">
        <v>0</v>
      </c>
      <c r="S972">
        <v>443</v>
      </c>
      <c r="T972">
        <v>432</v>
      </c>
      <c r="U972">
        <v>43</v>
      </c>
      <c r="V972">
        <v>0</v>
      </c>
    </row>
    <row r="973" spans="1:22" x14ac:dyDescent="0.25">
      <c r="A973">
        <v>0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14</v>
      </c>
      <c r="M973">
        <v>0.5</v>
      </c>
      <c r="N973">
        <v>0.5</v>
      </c>
      <c r="O973">
        <v>0</v>
      </c>
      <c r="P973">
        <v>0.5</v>
      </c>
      <c r="Q973">
        <v>162</v>
      </c>
      <c r="R973">
        <v>0</v>
      </c>
      <c r="S973">
        <v>423</v>
      </c>
      <c r="T973">
        <v>432</v>
      </c>
      <c r="U973">
        <v>43</v>
      </c>
      <c r="V973">
        <v>0</v>
      </c>
    </row>
    <row r="974" spans="1:22" x14ac:dyDescent="0.25">
      <c r="A974">
        <v>0</v>
      </c>
      <c r="B974">
        <v>2.1000000000000001E-2</v>
      </c>
      <c r="C974">
        <v>0</v>
      </c>
      <c r="D974">
        <v>0</v>
      </c>
      <c r="E974">
        <v>6.7000000000000004E-2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15</v>
      </c>
      <c r="M974">
        <v>0.53400000000000003</v>
      </c>
      <c r="N974">
        <v>0.5</v>
      </c>
      <c r="O974">
        <v>0</v>
      </c>
      <c r="P974">
        <v>1</v>
      </c>
      <c r="Q974">
        <v>272</v>
      </c>
      <c r="R974">
        <v>0</v>
      </c>
      <c r="S974">
        <v>448</v>
      </c>
      <c r="T974">
        <v>336</v>
      </c>
      <c r="U974">
        <v>0</v>
      </c>
      <c r="V974">
        <v>0</v>
      </c>
    </row>
    <row r="975" spans="1:22" x14ac:dyDescent="0.25">
      <c r="A975">
        <v>0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15</v>
      </c>
      <c r="M975">
        <v>0.5</v>
      </c>
      <c r="N975">
        <v>0.5</v>
      </c>
      <c r="O975">
        <v>0</v>
      </c>
      <c r="P975">
        <v>1</v>
      </c>
      <c r="Q975">
        <v>272</v>
      </c>
      <c r="R975">
        <v>0</v>
      </c>
      <c r="S975">
        <v>448</v>
      </c>
      <c r="T975">
        <v>336</v>
      </c>
      <c r="U975">
        <v>0</v>
      </c>
      <c r="V975">
        <v>0</v>
      </c>
    </row>
    <row r="976" spans="1:22" x14ac:dyDescent="0.25">
      <c r="A976">
        <v>0.02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15</v>
      </c>
      <c r="M976">
        <v>0.5</v>
      </c>
      <c r="N976">
        <v>0.5</v>
      </c>
      <c r="O976">
        <v>0</v>
      </c>
      <c r="P976">
        <v>1</v>
      </c>
      <c r="Q976">
        <v>272</v>
      </c>
      <c r="R976">
        <v>0</v>
      </c>
      <c r="S976">
        <v>448</v>
      </c>
      <c r="T976">
        <v>336</v>
      </c>
      <c r="U976">
        <v>0</v>
      </c>
      <c r="V976">
        <v>0</v>
      </c>
    </row>
    <row r="977" spans="1:22" x14ac:dyDescent="0.25">
      <c r="A977">
        <v>0</v>
      </c>
      <c r="B977">
        <v>0.02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15</v>
      </c>
      <c r="M977">
        <v>0.5</v>
      </c>
      <c r="N977">
        <v>0.5</v>
      </c>
      <c r="O977">
        <v>0</v>
      </c>
      <c r="P977">
        <v>1</v>
      </c>
      <c r="Q977">
        <v>272</v>
      </c>
      <c r="R977">
        <v>0</v>
      </c>
      <c r="S977">
        <v>448</v>
      </c>
      <c r="T977">
        <v>336</v>
      </c>
      <c r="U977">
        <v>0</v>
      </c>
      <c r="V977">
        <v>0</v>
      </c>
    </row>
    <row r="978" spans="1:22" x14ac:dyDescent="0.25">
      <c r="A978">
        <v>6.0606060606060608E-2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7.575757575757576E-2</v>
      </c>
      <c r="H978">
        <v>0.2533333333333333</v>
      </c>
      <c r="I978">
        <v>0</v>
      </c>
      <c r="J978">
        <v>0</v>
      </c>
      <c r="K978">
        <v>0</v>
      </c>
      <c r="L978">
        <v>10.606060606060606</v>
      </c>
      <c r="M978">
        <v>0</v>
      </c>
      <c r="N978">
        <v>0</v>
      </c>
      <c r="O978">
        <v>0</v>
      </c>
      <c r="P978">
        <v>0.65818181818181809</v>
      </c>
      <c r="Q978">
        <v>0</v>
      </c>
      <c r="R978">
        <v>0</v>
      </c>
      <c r="S978">
        <v>413</v>
      </c>
      <c r="T978">
        <v>168</v>
      </c>
      <c r="U978">
        <v>0</v>
      </c>
      <c r="V978">
        <v>0</v>
      </c>
    </row>
    <row r="979" spans="1:22" x14ac:dyDescent="0.25">
      <c r="A979">
        <v>4.8076923076923073E-2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4.8076923076923073E-2</v>
      </c>
      <c r="H979">
        <v>0.14423076923076922</v>
      </c>
      <c r="I979">
        <v>0</v>
      </c>
      <c r="J979">
        <v>0</v>
      </c>
      <c r="K979">
        <v>0</v>
      </c>
      <c r="L979">
        <v>15.576923076923077</v>
      </c>
      <c r="M979">
        <v>0</v>
      </c>
      <c r="N979">
        <v>8.3173076923076919E-2</v>
      </c>
      <c r="O979">
        <v>0</v>
      </c>
      <c r="P979">
        <v>0.38461538461538458</v>
      </c>
      <c r="Q979">
        <v>112</v>
      </c>
      <c r="R979">
        <v>0</v>
      </c>
      <c r="S979">
        <v>433</v>
      </c>
      <c r="T979">
        <v>20</v>
      </c>
      <c r="U979">
        <v>0</v>
      </c>
      <c r="V979">
        <v>0</v>
      </c>
    </row>
    <row r="980" spans="1:22" x14ac:dyDescent="0.25">
      <c r="A980">
        <v>0</v>
      </c>
      <c r="B980">
        <v>0</v>
      </c>
      <c r="C980">
        <v>0</v>
      </c>
      <c r="D980">
        <v>8.5470085470085472E-2</v>
      </c>
      <c r="E980">
        <v>0</v>
      </c>
      <c r="F980">
        <v>0</v>
      </c>
      <c r="G980">
        <v>0.19230769230769232</v>
      </c>
      <c r="H980">
        <v>0.13760683760683762</v>
      </c>
      <c r="I980">
        <v>0</v>
      </c>
      <c r="J980">
        <v>0</v>
      </c>
      <c r="K980">
        <v>0</v>
      </c>
      <c r="L980">
        <v>21.36752136752137</v>
      </c>
      <c r="M980">
        <v>0</v>
      </c>
      <c r="N980">
        <v>8.5470085470085472E-2</v>
      </c>
      <c r="O980">
        <v>0</v>
      </c>
      <c r="P980">
        <v>0.65982905982905993</v>
      </c>
      <c r="Q980">
        <v>112</v>
      </c>
      <c r="R980">
        <v>0</v>
      </c>
      <c r="S980">
        <v>371</v>
      </c>
      <c r="T980">
        <v>72</v>
      </c>
      <c r="U980">
        <v>0</v>
      </c>
      <c r="V980">
        <v>0</v>
      </c>
    </row>
    <row r="981" spans="1:22" x14ac:dyDescent="0.25">
      <c r="A981">
        <v>0.1111111111111111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4.4444444444444446E-2</v>
      </c>
      <c r="H981">
        <v>9.9999999999999992E-2</v>
      </c>
      <c r="I981">
        <v>0</v>
      </c>
      <c r="J981">
        <v>0</v>
      </c>
      <c r="K981">
        <v>0</v>
      </c>
      <c r="L981">
        <v>15.555555555555555</v>
      </c>
      <c r="M981">
        <v>0</v>
      </c>
      <c r="N981">
        <v>0.31111111111111112</v>
      </c>
      <c r="O981">
        <v>0</v>
      </c>
      <c r="P981">
        <v>0.22222222222222221</v>
      </c>
      <c r="Q981">
        <v>160</v>
      </c>
      <c r="R981">
        <v>0</v>
      </c>
      <c r="S981">
        <v>373</v>
      </c>
      <c r="T981">
        <v>384</v>
      </c>
      <c r="U981">
        <v>0</v>
      </c>
      <c r="V981">
        <v>0</v>
      </c>
    </row>
    <row r="982" spans="1:22" x14ac:dyDescent="0.25">
      <c r="A982">
        <v>0</v>
      </c>
      <c r="B982">
        <v>0</v>
      </c>
      <c r="C982">
        <v>0</v>
      </c>
      <c r="D982">
        <v>8.3333333333333329E-2</v>
      </c>
      <c r="E982">
        <v>0</v>
      </c>
      <c r="F982">
        <v>0</v>
      </c>
      <c r="G982">
        <v>5.8333333333333327E-2</v>
      </c>
      <c r="H982">
        <v>6.6666666666666666E-2</v>
      </c>
      <c r="I982">
        <v>0</v>
      </c>
      <c r="J982">
        <v>0</v>
      </c>
      <c r="K982">
        <v>0</v>
      </c>
      <c r="L982">
        <v>15</v>
      </c>
      <c r="M982">
        <v>0</v>
      </c>
      <c r="N982">
        <v>0.28333333333333333</v>
      </c>
      <c r="O982">
        <v>0</v>
      </c>
      <c r="P982">
        <v>0.53333333333333333</v>
      </c>
      <c r="Q982">
        <v>160</v>
      </c>
      <c r="R982">
        <v>0</v>
      </c>
      <c r="S982">
        <v>373</v>
      </c>
      <c r="T982">
        <v>336</v>
      </c>
      <c r="U982">
        <v>60</v>
      </c>
      <c r="V982">
        <v>0</v>
      </c>
    </row>
    <row r="983" spans="1:22" x14ac:dyDescent="0.25">
      <c r="A983">
        <v>0</v>
      </c>
      <c r="B983">
        <v>0</v>
      </c>
      <c r="C983">
        <v>0</v>
      </c>
      <c r="D983">
        <v>8.3333333333333329E-2</v>
      </c>
      <c r="E983">
        <v>0</v>
      </c>
      <c r="F983">
        <v>0</v>
      </c>
      <c r="G983">
        <v>6.6666666666666666E-2</v>
      </c>
      <c r="H983">
        <v>5.8333333333333327E-2</v>
      </c>
      <c r="I983">
        <v>0</v>
      </c>
      <c r="J983">
        <v>0</v>
      </c>
      <c r="K983">
        <v>0</v>
      </c>
      <c r="L983">
        <v>15</v>
      </c>
      <c r="M983">
        <v>0</v>
      </c>
      <c r="N983">
        <v>0.28333333333333333</v>
      </c>
      <c r="O983">
        <v>0</v>
      </c>
      <c r="P983">
        <v>0.53333333333333333</v>
      </c>
      <c r="Q983">
        <v>160</v>
      </c>
      <c r="R983">
        <v>0</v>
      </c>
      <c r="S983">
        <v>374</v>
      </c>
      <c r="T983">
        <v>336</v>
      </c>
      <c r="U983">
        <v>60</v>
      </c>
      <c r="V983">
        <v>0</v>
      </c>
    </row>
    <row r="984" spans="1:22" x14ac:dyDescent="0.25">
      <c r="A984">
        <v>0</v>
      </c>
      <c r="B984">
        <v>0</v>
      </c>
      <c r="C984">
        <v>0</v>
      </c>
      <c r="D984">
        <v>8.3333333333333329E-2</v>
      </c>
      <c r="E984">
        <v>0</v>
      </c>
      <c r="F984">
        <v>0</v>
      </c>
      <c r="G984">
        <v>7.4999999999999997E-2</v>
      </c>
      <c r="H984">
        <v>4.9999999999999996E-2</v>
      </c>
      <c r="I984">
        <v>0</v>
      </c>
      <c r="J984">
        <v>0</v>
      </c>
      <c r="K984">
        <v>0</v>
      </c>
      <c r="L984">
        <v>15</v>
      </c>
      <c r="M984">
        <v>0</v>
      </c>
      <c r="N984">
        <v>0.28333333333333333</v>
      </c>
      <c r="O984">
        <v>0</v>
      </c>
      <c r="P984">
        <v>0.53333333333333333</v>
      </c>
      <c r="Q984">
        <v>160</v>
      </c>
      <c r="R984">
        <v>0</v>
      </c>
      <c r="S984">
        <v>375</v>
      </c>
      <c r="T984">
        <v>336</v>
      </c>
      <c r="U984">
        <v>60</v>
      </c>
      <c r="V984">
        <v>0</v>
      </c>
    </row>
    <row r="985" spans="1:22" x14ac:dyDescent="0.25">
      <c r="A985">
        <v>0</v>
      </c>
      <c r="B985">
        <v>0</v>
      </c>
      <c r="C985">
        <v>0</v>
      </c>
      <c r="D985">
        <v>8.3333333333333329E-2</v>
      </c>
      <c r="E985">
        <v>0</v>
      </c>
      <c r="F985">
        <v>0</v>
      </c>
      <c r="G985">
        <v>8.3333333333333329E-2</v>
      </c>
      <c r="H985">
        <v>4.1666666666666664E-2</v>
      </c>
      <c r="I985">
        <v>0</v>
      </c>
      <c r="J985">
        <v>0</v>
      </c>
      <c r="K985">
        <v>0</v>
      </c>
      <c r="L985">
        <v>15</v>
      </c>
      <c r="M985">
        <v>0</v>
      </c>
      <c r="N985">
        <v>0.28333333333333333</v>
      </c>
      <c r="O985">
        <v>0</v>
      </c>
      <c r="P985">
        <v>0.53333333333333333</v>
      </c>
      <c r="Q985">
        <v>160</v>
      </c>
      <c r="R985">
        <v>0</v>
      </c>
      <c r="S985">
        <v>376</v>
      </c>
      <c r="T985">
        <v>336</v>
      </c>
      <c r="U985">
        <v>60</v>
      </c>
      <c r="V985">
        <v>0</v>
      </c>
    </row>
    <row r="986" spans="1:22" x14ac:dyDescent="0.25">
      <c r="A986">
        <v>0</v>
      </c>
      <c r="B986">
        <v>0</v>
      </c>
      <c r="C986">
        <v>0</v>
      </c>
      <c r="D986">
        <v>8.3333333333333329E-2</v>
      </c>
      <c r="E986">
        <v>0</v>
      </c>
      <c r="F986">
        <v>0</v>
      </c>
      <c r="G986">
        <v>9.9999999999999992E-2</v>
      </c>
      <c r="H986">
        <v>2.5000000000000005E-2</v>
      </c>
      <c r="I986">
        <v>0</v>
      </c>
      <c r="J986">
        <v>0</v>
      </c>
      <c r="K986">
        <v>0</v>
      </c>
      <c r="L986">
        <v>15</v>
      </c>
      <c r="M986">
        <v>0</v>
      </c>
      <c r="N986">
        <v>0.28333333333333333</v>
      </c>
      <c r="O986">
        <v>0</v>
      </c>
      <c r="P986">
        <v>0.53333333333333333</v>
      </c>
      <c r="Q986">
        <v>160</v>
      </c>
      <c r="R986">
        <v>0</v>
      </c>
      <c r="S986">
        <v>377</v>
      </c>
      <c r="T986">
        <v>336</v>
      </c>
      <c r="U986">
        <v>60</v>
      </c>
      <c r="V986">
        <v>0</v>
      </c>
    </row>
    <row r="987" spans="1:22" x14ac:dyDescent="0.25">
      <c r="A987">
        <v>0</v>
      </c>
      <c r="B987">
        <v>0</v>
      </c>
      <c r="C987">
        <v>0</v>
      </c>
      <c r="D987">
        <v>9.9999999999999992E-2</v>
      </c>
      <c r="E987">
        <v>0</v>
      </c>
      <c r="F987">
        <v>0</v>
      </c>
      <c r="G987">
        <v>5.8333333333333327E-2</v>
      </c>
      <c r="H987">
        <v>6.6666666666666666E-2</v>
      </c>
      <c r="I987">
        <v>0</v>
      </c>
      <c r="J987">
        <v>0</v>
      </c>
      <c r="K987">
        <v>0</v>
      </c>
      <c r="L987">
        <v>15</v>
      </c>
      <c r="M987">
        <v>0</v>
      </c>
      <c r="N987">
        <v>0.28333333333333333</v>
      </c>
      <c r="O987">
        <v>0</v>
      </c>
      <c r="P987">
        <v>0.53333333333333333</v>
      </c>
      <c r="Q987">
        <v>160</v>
      </c>
      <c r="R987">
        <v>0</v>
      </c>
      <c r="S987">
        <v>378</v>
      </c>
      <c r="T987">
        <v>336</v>
      </c>
      <c r="U987">
        <v>60</v>
      </c>
      <c r="V987">
        <v>0</v>
      </c>
    </row>
    <row r="988" spans="1:22" x14ac:dyDescent="0.25">
      <c r="A988">
        <v>5.4054054054054057E-2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0.1891891891891892</v>
      </c>
      <c r="H988">
        <v>0.37567567567567567</v>
      </c>
      <c r="I988">
        <v>0</v>
      </c>
      <c r="J988">
        <v>0</v>
      </c>
      <c r="K988">
        <v>0</v>
      </c>
      <c r="L988">
        <v>17.567567567567568</v>
      </c>
      <c r="M988">
        <v>0</v>
      </c>
      <c r="N988">
        <v>0</v>
      </c>
      <c r="O988">
        <v>0</v>
      </c>
      <c r="P988">
        <v>1.1297297297297297</v>
      </c>
      <c r="Q988">
        <v>0</v>
      </c>
      <c r="R988">
        <v>0</v>
      </c>
      <c r="S988">
        <v>373</v>
      </c>
      <c r="T988">
        <v>8</v>
      </c>
      <c r="U988">
        <v>30</v>
      </c>
      <c r="V988">
        <v>0</v>
      </c>
    </row>
    <row r="989" spans="1:22" x14ac:dyDescent="0.25">
      <c r="A989">
        <v>0.2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8.7999999999999995E-2</v>
      </c>
      <c r="H989">
        <v>0.30599999999999999</v>
      </c>
      <c r="I989">
        <v>0</v>
      </c>
      <c r="J989">
        <v>0</v>
      </c>
      <c r="K989">
        <v>0</v>
      </c>
      <c r="L989">
        <v>16.54</v>
      </c>
      <c r="M989">
        <v>0</v>
      </c>
      <c r="N989">
        <v>0</v>
      </c>
      <c r="O989">
        <v>0</v>
      </c>
      <c r="P989">
        <v>0.78800000000000003</v>
      </c>
      <c r="Q989">
        <v>0</v>
      </c>
      <c r="R989">
        <v>0</v>
      </c>
      <c r="S989">
        <v>373</v>
      </c>
      <c r="T989">
        <v>168</v>
      </c>
      <c r="U989">
        <v>0</v>
      </c>
      <c r="V989">
        <v>0</v>
      </c>
    </row>
    <row r="990" spans="1:22" x14ac:dyDescent="0.25">
      <c r="A990">
        <v>0</v>
      </c>
      <c r="B990">
        <v>0</v>
      </c>
      <c r="C990">
        <v>0</v>
      </c>
      <c r="D990">
        <v>0</v>
      </c>
      <c r="E990">
        <v>1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10</v>
      </c>
      <c r="M990">
        <v>1</v>
      </c>
      <c r="N990">
        <v>1</v>
      </c>
      <c r="O990">
        <v>0</v>
      </c>
      <c r="P990">
        <v>0</v>
      </c>
      <c r="Q990">
        <v>138</v>
      </c>
      <c r="R990">
        <v>0</v>
      </c>
      <c r="S990">
        <v>398</v>
      </c>
      <c r="T990">
        <v>336</v>
      </c>
      <c r="U990">
        <v>0</v>
      </c>
      <c r="V990">
        <v>0</v>
      </c>
    </row>
    <row r="991" spans="1:22" x14ac:dyDescent="0.25">
      <c r="A991">
        <v>0</v>
      </c>
      <c r="B991">
        <v>0</v>
      </c>
      <c r="C991">
        <v>0</v>
      </c>
      <c r="D991">
        <v>0</v>
      </c>
      <c r="E991">
        <v>0.25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6.25</v>
      </c>
      <c r="M991">
        <v>1.25</v>
      </c>
      <c r="N991">
        <v>0.625</v>
      </c>
      <c r="O991">
        <v>0</v>
      </c>
      <c r="P991">
        <v>0.625</v>
      </c>
      <c r="Q991">
        <v>183</v>
      </c>
      <c r="R991">
        <v>0</v>
      </c>
      <c r="S991">
        <v>433</v>
      </c>
      <c r="T991">
        <v>168</v>
      </c>
      <c r="U991">
        <v>60</v>
      </c>
      <c r="V991">
        <v>0</v>
      </c>
    </row>
    <row r="992" spans="1:22" x14ac:dyDescent="0.25">
      <c r="A992">
        <v>0</v>
      </c>
      <c r="B992">
        <v>0</v>
      </c>
      <c r="C992">
        <v>0</v>
      </c>
      <c r="D992">
        <v>0</v>
      </c>
      <c r="E992">
        <v>0.25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6.25</v>
      </c>
      <c r="M992">
        <v>0.625</v>
      </c>
      <c r="N992">
        <v>0.625</v>
      </c>
      <c r="O992">
        <v>0</v>
      </c>
      <c r="P992">
        <v>0.625</v>
      </c>
      <c r="Q992">
        <v>168</v>
      </c>
      <c r="R992">
        <v>0</v>
      </c>
      <c r="S992">
        <v>433</v>
      </c>
      <c r="T992">
        <v>168</v>
      </c>
      <c r="U992">
        <v>60</v>
      </c>
      <c r="V992">
        <v>0</v>
      </c>
    </row>
    <row r="993" spans="1:22" x14ac:dyDescent="0.25">
      <c r="A993">
        <v>0</v>
      </c>
      <c r="B993">
        <v>0</v>
      </c>
      <c r="C993">
        <v>0</v>
      </c>
      <c r="D993">
        <v>0</v>
      </c>
      <c r="E993">
        <v>0.25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6.25</v>
      </c>
      <c r="M993">
        <v>1.25</v>
      </c>
      <c r="N993">
        <v>0.625</v>
      </c>
      <c r="O993">
        <v>0</v>
      </c>
      <c r="P993">
        <v>0.625</v>
      </c>
      <c r="Q993">
        <v>168</v>
      </c>
      <c r="R993">
        <v>0</v>
      </c>
      <c r="S993">
        <v>433</v>
      </c>
      <c r="T993">
        <v>168</v>
      </c>
      <c r="U993">
        <v>60</v>
      </c>
      <c r="V993">
        <v>0</v>
      </c>
    </row>
    <row r="994" spans="1:22" x14ac:dyDescent="0.25">
      <c r="A994">
        <v>0</v>
      </c>
      <c r="B994">
        <v>0</v>
      </c>
      <c r="C994">
        <v>0</v>
      </c>
      <c r="D994">
        <v>0</v>
      </c>
      <c r="E994">
        <v>0.25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6.25</v>
      </c>
      <c r="M994">
        <v>1.875</v>
      </c>
      <c r="N994">
        <v>0.625</v>
      </c>
      <c r="O994">
        <v>0</v>
      </c>
      <c r="P994">
        <v>0.625</v>
      </c>
      <c r="Q994">
        <v>168</v>
      </c>
      <c r="R994">
        <v>0</v>
      </c>
      <c r="S994">
        <v>433</v>
      </c>
      <c r="T994">
        <v>168</v>
      </c>
      <c r="U994">
        <v>60</v>
      </c>
      <c r="V994">
        <v>0</v>
      </c>
    </row>
    <row r="995" spans="1:22" x14ac:dyDescent="0.25">
      <c r="A995">
        <v>0</v>
      </c>
      <c r="B995">
        <v>0</v>
      </c>
      <c r="C995">
        <v>0</v>
      </c>
      <c r="D995">
        <v>0</v>
      </c>
      <c r="E995">
        <v>0.25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6.25</v>
      </c>
      <c r="M995">
        <v>0.625</v>
      </c>
      <c r="N995">
        <v>0.625</v>
      </c>
      <c r="O995">
        <v>0</v>
      </c>
      <c r="P995">
        <v>0.625</v>
      </c>
      <c r="Q995">
        <v>156</v>
      </c>
      <c r="R995">
        <v>0</v>
      </c>
      <c r="S995">
        <v>433</v>
      </c>
      <c r="T995">
        <v>168</v>
      </c>
      <c r="U995">
        <v>60</v>
      </c>
      <c r="V995">
        <v>0</v>
      </c>
    </row>
    <row r="996" spans="1:22" x14ac:dyDescent="0.25">
      <c r="A996">
        <v>0</v>
      </c>
      <c r="B996">
        <v>0</v>
      </c>
      <c r="C996">
        <v>0</v>
      </c>
      <c r="D996">
        <v>0</v>
      </c>
      <c r="E996">
        <v>0.25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6.25</v>
      </c>
      <c r="M996">
        <v>1.25</v>
      </c>
      <c r="N996">
        <v>0.625</v>
      </c>
      <c r="O996">
        <v>0</v>
      </c>
      <c r="P996">
        <v>0.625</v>
      </c>
      <c r="Q996">
        <v>156</v>
      </c>
      <c r="R996">
        <v>0</v>
      </c>
      <c r="S996">
        <v>433</v>
      </c>
      <c r="T996">
        <v>168</v>
      </c>
      <c r="U996">
        <v>60</v>
      </c>
      <c r="V996">
        <v>0</v>
      </c>
    </row>
    <row r="997" spans="1:22" x14ac:dyDescent="0.25">
      <c r="A997">
        <v>0</v>
      </c>
      <c r="B997">
        <v>0</v>
      </c>
      <c r="C997">
        <v>0</v>
      </c>
      <c r="D997">
        <v>0</v>
      </c>
      <c r="E997">
        <v>0.25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6.25</v>
      </c>
      <c r="M997">
        <v>1.875</v>
      </c>
      <c r="N997">
        <v>0.625</v>
      </c>
      <c r="O997">
        <v>0</v>
      </c>
      <c r="P997">
        <v>0.625</v>
      </c>
      <c r="Q997">
        <v>156</v>
      </c>
      <c r="R997">
        <v>0</v>
      </c>
      <c r="S997">
        <v>433</v>
      </c>
      <c r="T997">
        <v>168</v>
      </c>
      <c r="U997">
        <v>60</v>
      </c>
      <c r="V997">
        <v>0</v>
      </c>
    </row>
    <row r="998" spans="1:22" x14ac:dyDescent="0.25">
      <c r="A998">
        <v>3.3333333333333333E-2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0.15</v>
      </c>
      <c r="I998">
        <v>0</v>
      </c>
      <c r="J998">
        <v>0</v>
      </c>
      <c r="K998">
        <v>0</v>
      </c>
      <c r="L998">
        <v>30</v>
      </c>
      <c r="M998">
        <v>0</v>
      </c>
      <c r="N998">
        <v>0.125</v>
      </c>
      <c r="O998">
        <v>0</v>
      </c>
      <c r="P998">
        <v>0.3</v>
      </c>
      <c r="Q998">
        <v>288</v>
      </c>
      <c r="R998">
        <v>0</v>
      </c>
      <c r="S998">
        <v>448</v>
      </c>
      <c r="T998">
        <v>168</v>
      </c>
      <c r="U998">
        <v>60</v>
      </c>
      <c r="V998">
        <v>0</v>
      </c>
    </row>
    <row r="999" spans="1:22" x14ac:dyDescent="0.25">
      <c r="A999">
        <v>3.3333333333333333E-2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0.17499999999999999</v>
      </c>
      <c r="I999">
        <v>0</v>
      </c>
      <c r="J999">
        <v>0</v>
      </c>
      <c r="K999">
        <v>0</v>
      </c>
      <c r="L999">
        <v>30</v>
      </c>
      <c r="M999">
        <v>0</v>
      </c>
      <c r="N999">
        <v>0.125</v>
      </c>
      <c r="O999">
        <v>0</v>
      </c>
      <c r="P999">
        <v>0.35</v>
      </c>
      <c r="Q999">
        <v>288</v>
      </c>
      <c r="R999">
        <v>0</v>
      </c>
      <c r="S999">
        <v>448</v>
      </c>
      <c r="T999">
        <v>168</v>
      </c>
      <c r="U999">
        <v>60</v>
      </c>
      <c r="V999">
        <v>0</v>
      </c>
    </row>
    <row r="1000" spans="1:22" x14ac:dyDescent="0.25">
      <c r="A1000">
        <v>0.05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0.15</v>
      </c>
      <c r="I1000">
        <v>0</v>
      </c>
      <c r="J1000">
        <v>0</v>
      </c>
      <c r="K1000">
        <v>0</v>
      </c>
      <c r="L1000">
        <v>30</v>
      </c>
      <c r="M1000">
        <v>0</v>
      </c>
      <c r="N1000">
        <v>0.125</v>
      </c>
      <c r="O1000">
        <v>0</v>
      </c>
      <c r="P1000">
        <v>0.3</v>
      </c>
      <c r="Q1000">
        <v>288</v>
      </c>
      <c r="R1000">
        <v>0</v>
      </c>
      <c r="S1000">
        <v>448</v>
      </c>
      <c r="T1000">
        <v>168</v>
      </c>
      <c r="U1000">
        <v>60</v>
      </c>
      <c r="V1000">
        <v>0</v>
      </c>
    </row>
    <row r="1001" spans="1:22" x14ac:dyDescent="0.25">
      <c r="A1001">
        <v>0.05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0.17499999999999999</v>
      </c>
      <c r="I1001">
        <v>0</v>
      </c>
      <c r="J1001">
        <v>0</v>
      </c>
      <c r="K1001">
        <v>0</v>
      </c>
      <c r="L1001">
        <v>30</v>
      </c>
      <c r="M1001">
        <v>0</v>
      </c>
      <c r="N1001">
        <v>0.125</v>
      </c>
      <c r="O1001">
        <v>0</v>
      </c>
      <c r="P1001">
        <v>0.35</v>
      </c>
      <c r="Q1001">
        <v>288</v>
      </c>
      <c r="R1001">
        <v>0</v>
      </c>
      <c r="S1001">
        <v>448</v>
      </c>
      <c r="T1001">
        <v>168</v>
      </c>
      <c r="U1001">
        <v>60</v>
      </c>
      <c r="V1001">
        <v>0</v>
      </c>
    </row>
    <row r="1002" spans="1:22" x14ac:dyDescent="0.25">
      <c r="A1002">
        <v>0.01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0.1</v>
      </c>
      <c r="I1002">
        <v>0</v>
      </c>
      <c r="J1002">
        <v>0</v>
      </c>
      <c r="K1002">
        <v>0</v>
      </c>
      <c r="L1002">
        <v>30</v>
      </c>
      <c r="M1002">
        <v>0</v>
      </c>
      <c r="N1002">
        <v>0.125</v>
      </c>
      <c r="O1002">
        <v>0</v>
      </c>
      <c r="P1002">
        <v>0.2</v>
      </c>
      <c r="Q1002">
        <v>288</v>
      </c>
      <c r="R1002">
        <v>0</v>
      </c>
      <c r="S1002">
        <v>448</v>
      </c>
      <c r="T1002">
        <v>168</v>
      </c>
      <c r="U1002">
        <v>60</v>
      </c>
      <c r="V1002">
        <v>0</v>
      </c>
    </row>
    <row r="1003" spans="1:22" x14ac:dyDescent="0.25">
      <c r="A1003">
        <v>0.01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0.125</v>
      </c>
      <c r="I1003">
        <v>0</v>
      </c>
      <c r="J1003">
        <v>0</v>
      </c>
      <c r="K1003">
        <v>0</v>
      </c>
      <c r="L1003">
        <v>30</v>
      </c>
      <c r="M1003">
        <v>0</v>
      </c>
      <c r="N1003">
        <v>0.125</v>
      </c>
      <c r="O1003">
        <v>0</v>
      </c>
      <c r="P1003">
        <v>0.25</v>
      </c>
      <c r="Q1003">
        <v>288</v>
      </c>
      <c r="R1003">
        <v>0</v>
      </c>
      <c r="S1003">
        <v>448</v>
      </c>
      <c r="T1003">
        <v>168</v>
      </c>
      <c r="U1003">
        <v>60</v>
      </c>
      <c r="V1003">
        <v>0</v>
      </c>
    </row>
    <row r="1004" spans="1:22" x14ac:dyDescent="0.25">
      <c r="A1004">
        <v>6.6666666666666666E-2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0.2</v>
      </c>
      <c r="I1004">
        <v>0</v>
      </c>
      <c r="J1004">
        <v>0</v>
      </c>
      <c r="K1004">
        <v>0</v>
      </c>
      <c r="L1004">
        <v>30</v>
      </c>
      <c r="M1004">
        <v>0</v>
      </c>
      <c r="N1004">
        <v>0.125</v>
      </c>
      <c r="O1004">
        <v>0</v>
      </c>
      <c r="P1004">
        <v>0.4</v>
      </c>
      <c r="Q1004">
        <v>288</v>
      </c>
      <c r="R1004">
        <v>0</v>
      </c>
      <c r="S1004">
        <v>448</v>
      </c>
      <c r="T1004">
        <v>168</v>
      </c>
      <c r="U1004">
        <v>60</v>
      </c>
      <c r="V1004">
        <v>0</v>
      </c>
    </row>
    <row r="1005" spans="1:22" x14ac:dyDescent="0.25">
      <c r="A1005">
        <v>0.1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4.1666666666666666E-3</v>
      </c>
      <c r="H1005">
        <v>0.125</v>
      </c>
      <c r="I1005">
        <v>0</v>
      </c>
      <c r="J1005">
        <v>0</v>
      </c>
      <c r="K1005">
        <v>0</v>
      </c>
      <c r="L1005">
        <v>6.666666666666667</v>
      </c>
      <c r="M1005">
        <v>0</v>
      </c>
      <c r="N1005">
        <v>0.13333333333333333</v>
      </c>
      <c r="O1005">
        <v>0</v>
      </c>
      <c r="P1005">
        <v>0.39166666666666666</v>
      </c>
      <c r="Q1005">
        <v>154</v>
      </c>
      <c r="R1005">
        <v>0</v>
      </c>
      <c r="S1005">
        <v>448</v>
      </c>
      <c r="T1005">
        <v>24</v>
      </c>
      <c r="U1005">
        <v>0</v>
      </c>
      <c r="V1005">
        <v>0</v>
      </c>
    </row>
    <row r="1006" spans="1:22" x14ac:dyDescent="0.25">
      <c r="A1006">
        <v>0.1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8.3333333333333332E-3</v>
      </c>
      <c r="H1006">
        <v>0.125</v>
      </c>
      <c r="I1006">
        <v>0</v>
      </c>
      <c r="J1006">
        <v>0</v>
      </c>
      <c r="K1006">
        <v>0</v>
      </c>
      <c r="L1006">
        <v>6.666666666666667</v>
      </c>
      <c r="M1006">
        <v>0</v>
      </c>
      <c r="N1006">
        <v>0.13333333333333333</v>
      </c>
      <c r="O1006">
        <v>0</v>
      </c>
      <c r="P1006">
        <v>0.4</v>
      </c>
      <c r="Q1006">
        <v>154</v>
      </c>
      <c r="R1006">
        <v>0</v>
      </c>
      <c r="S1006">
        <v>448</v>
      </c>
      <c r="T1006">
        <v>24</v>
      </c>
      <c r="U1006">
        <v>0</v>
      </c>
      <c r="V1006">
        <v>0</v>
      </c>
    </row>
    <row r="1007" spans="1:22" x14ac:dyDescent="0.25">
      <c r="A1007">
        <v>0.1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8.3333333333333332E-3</v>
      </c>
      <c r="H1007">
        <v>0.125</v>
      </c>
      <c r="I1007">
        <v>0</v>
      </c>
      <c r="J1007">
        <v>0</v>
      </c>
      <c r="K1007">
        <v>0</v>
      </c>
      <c r="L1007">
        <v>6.666666666666667</v>
      </c>
      <c r="M1007">
        <v>0</v>
      </c>
      <c r="N1007">
        <v>0.13333333333333333</v>
      </c>
      <c r="O1007">
        <v>0</v>
      </c>
      <c r="P1007">
        <v>0.4</v>
      </c>
      <c r="Q1007">
        <v>154</v>
      </c>
      <c r="R1007">
        <v>0</v>
      </c>
      <c r="S1007">
        <v>448</v>
      </c>
      <c r="T1007">
        <v>336</v>
      </c>
      <c r="U1007">
        <v>0</v>
      </c>
      <c r="V1007">
        <v>0</v>
      </c>
    </row>
    <row r="1008" spans="1:22" x14ac:dyDescent="0.25">
      <c r="A1008">
        <v>6.6666666666666666E-2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5</v>
      </c>
      <c r="M1008">
        <v>1</v>
      </c>
      <c r="N1008">
        <v>0.25</v>
      </c>
      <c r="O1008">
        <v>0</v>
      </c>
      <c r="P1008">
        <v>0.5</v>
      </c>
      <c r="Q1008">
        <v>277</v>
      </c>
      <c r="R1008">
        <v>0</v>
      </c>
      <c r="S1008">
        <v>448</v>
      </c>
      <c r="T1008">
        <v>336</v>
      </c>
      <c r="U1008">
        <v>60</v>
      </c>
      <c r="V1008">
        <v>0</v>
      </c>
    </row>
    <row r="1009" spans="1:22" x14ac:dyDescent="0.25">
      <c r="A1009">
        <v>0.05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5</v>
      </c>
      <c r="M1009">
        <v>1</v>
      </c>
      <c r="N1009">
        <v>0.25</v>
      </c>
      <c r="O1009">
        <v>0</v>
      </c>
      <c r="P1009">
        <v>0.5</v>
      </c>
      <c r="Q1009">
        <v>277</v>
      </c>
      <c r="R1009">
        <v>0</v>
      </c>
      <c r="S1009">
        <v>448</v>
      </c>
      <c r="T1009">
        <v>336</v>
      </c>
      <c r="U1009">
        <v>60</v>
      </c>
      <c r="V1009">
        <v>0</v>
      </c>
    </row>
    <row r="1010" spans="1:22" x14ac:dyDescent="0.25">
      <c r="A1010">
        <v>3.3333333333333333E-2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5</v>
      </c>
      <c r="M1010">
        <v>1</v>
      </c>
      <c r="N1010">
        <v>0.25</v>
      </c>
      <c r="O1010">
        <v>0</v>
      </c>
      <c r="P1010">
        <v>0.5</v>
      </c>
      <c r="Q1010">
        <v>277</v>
      </c>
      <c r="R1010">
        <v>0</v>
      </c>
      <c r="S1010">
        <v>448</v>
      </c>
      <c r="T1010">
        <v>336</v>
      </c>
      <c r="U1010">
        <v>60</v>
      </c>
      <c r="V1010">
        <v>0</v>
      </c>
    </row>
    <row r="1011" spans="1:22" x14ac:dyDescent="0.25">
      <c r="A1011">
        <v>2.5000000000000001E-2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5</v>
      </c>
      <c r="M1011">
        <v>1</v>
      </c>
      <c r="N1011">
        <v>0.25</v>
      </c>
      <c r="O1011">
        <v>0</v>
      </c>
      <c r="P1011">
        <v>0.5</v>
      </c>
      <c r="Q1011">
        <v>277</v>
      </c>
      <c r="R1011">
        <v>0</v>
      </c>
      <c r="S1011">
        <v>448</v>
      </c>
      <c r="T1011">
        <v>336</v>
      </c>
      <c r="U1011">
        <v>60</v>
      </c>
      <c r="V1011">
        <v>0</v>
      </c>
    </row>
    <row r="1012" spans="1:22" x14ac:dyDescent="0.25">
      <c r="A1012">
        <v>6.6666666666666666E-2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3.4000000000000002E-2</v>
      </c>
      <c r="H1012">
        <v>0.23600000000000002</v>
      </c>
      <c r="I1012">
        <v>0</v>
      </c>
      <c r="J1012">
        <v>0</v>
      </c>
      <c r="K1012">
        <v>0</v>
      </c>
      <c r="L1012">
        <v>26.7</v>
      </c>
      <c r="M1012">
        <v>0</v>
      </c>
      <c r="N1012">
        <v>6.6666666666666666E-2</v>
      </c>
      <c r="O1012">
        <v>0</v>
      </c>
      <c r="P1012">
        <v>0.67333333333333334</v>
      </c>
      <c r="Q1012">
        <v>163</v>
      </c>
      <c r="R1012">
        <v>0</v>
      </c>
      <c r="S1012">
        <v>393</v>
      </c>
      <c r="T1012">
        <v>336</v>
      </c>
      <c r="U1012">
        <v>0</v>
      </c>
      <c r="V1012">
        <v>0</v>
      </c>
    </row>
    <row r="1013" spans="1:22" x14ac:dyDescent="0.25">
      <c r="A1013">
        <v>6.6666666666666666E-2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3.4000000000000002E-2</v>
      </c>
      <c r="H1013">
        <v>0.186</v>
      </c>
      <c r="I1013">
        <v>0</v>
      </c>
      <c r="J1013">
        <v>0</v>
      </c>
      <c r="K1013">
        <v>0</v>
      </c>
      <c r="L1013">
        <v>26.7</v>
      </c>
      <c r="M1013">
        <v>0</v>
      </c>
      <c r="N1013">
        <v>6.6666666666666666E-2</v>
      </c>
      <c r="O1013">
        <v>0</v>
      </c>
      <c r="P1013">
        <v>0.57333333333333336</v>
      </c>
      <c r="Q1013">
        <v>163</v>
      </c>
      <c r="R1013">
        <v>0</v>
      </c>
      <c r="S1013">
        <v>393</v>
      </c>
      <c r="T1013">
        <v>336</v>
      </c>
      <c r="U1013">
        <v>0</v>
      </c>
      <c r="V1013">
        <v>0</v>
      </c>
    </row>
    <row r="1014" spans="1:22" x14ac:dyDescent="0.25">
      <c r="A1014">
        <v>0.1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5</v>
      </c>
      <c r="M1014">
        <v>0.5</v>
      </c>
      <c r="N1014">
        <v>0.5</v>
      </c>
      <c r="O1014">
        <v>0</v>
      </c>
      <c r="P1014">
        <v>0.5</v>
      </c>
      <c r="Q1014">
        <v>125</v>
      </c>
      <c r="R1014">
        <v>0</v>
      </c>
      <c r="S1014">
        <v>448</v>
      </c>
      <c r="T1014">
        <v>336</v>
      </c>
      <c r="U1014">
        <v>60</v>
      </c>
      <c r="V1014">
        <v>0</v>
      </c>
    </row>
    <row r="1015" spans="1:22" x14ac:dyDescent="0.25">
      <c r="A1015">
        <v>0.1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5</v>
      </c>
      <c r="M1015">
        <v>1</v>
      </c>
      <c r="N1015">
        <v>0.5</v>
      </c>
      <c r="O1015">
        <v>0</v>
      </c>
      <c r="P1015">
        <v>0.5</v>
      </c>
      <c r="Q1015">
        <v>125</v>
      </c>
      <c r="R1015">
        <v>0</v>
      </c>
      <c r="S1015">
        <v>448</v>
      </c>
      <c r="T1015">
        <v>336</v>
      </c>
      <c r="U1015">
        <v>60</v>
      </c>
      <c r="V1015">
        <v>0</v>
      </c>
    </row>
    <row r="1016" spans="1:22" x14ac:dyDescent="0.25">
      <c r="A1016">
        <v>6.6666666666666666E-2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5</v>
      </c>
      <c r="M1016">
        <v>0.5</v>
      </c>
      <c r="N1016">
        <v>0.5</v>
      </c>
      <c r="O1016">
        <v>0</v>
      </c>
      <c r="P1016">
        <v>0.5</v>
      </c>
      <c r="Q1016">
        <v>125</v>
      </c>
      <c r="R1016">
        <v>0</v>
      </c>
      <c r="S1016">
        <v>448</v>
      </c>
      <c r="T1016">
        <v>336</v>
      </c>
      <c r="U1016">
        <v>60</v>
      </c>
      <c r="V1016">
        <v>0</v>
      </c>
    </row>
    <row r="1017" spans="1:22" x14ac:dyDescent="0.25">
      <c r="A1017">
        <v>6.6666666666666666E-2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5</v>
      </c>
      <c r="M1017">
        <v>1</v>
      </c>
      <c r="N1017">
        <v>0.5</v>
      </c>
      <c r="O1017">
        <v>0</v>
      </c>
      <c r="P1017">
        <v>0.5</v>
      </c>
      <c r="Q1017">
        <v>125</v>
      </c>
      <c r="R1017">
        <v>0</v>
      </c>
      <c r="S1017">
        <v>448</v>
      </c>
      <c r="T1017">
        <v>336</v>
      </c>
      <c r="U1017">
        <v>60</v>
      </c>
      <c r="V1017">
        <v>0</v>
      </c>
    </row>
    <row r="1018" spans="1:22" x14ac:dyDescent="0.25">
      <c r="A1018">
        <v>0.05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5</v>
      </c>
      <c r="M1018">
        <v>0.25</v>
      </c>
      <c r="N1018">
        <v>0.5</v>
      </c>
      <c r="O1018">
        <v>0</v>
      </c>
      <c r="P1018">
        <v>0.5</v>
      </c>
      <c r="Q1018">
        <v>125</v>
      </c>
      <c r="R1018">
        <v>0</v>
      </c>
      <c r="S1018">
        <v>448</v>
      </c>
      <c r="T1018">
        <v>336</v>
      </c>
      <c r="U1018">
        <v>60</v>
      </c>
      <c r="V1018">
        <v>0</v>
      </c>
    </row>
    <row r="1019" spans="1:22" x14ac:dyDescent="0.25">
      <c r="A1019">
        <v>0.05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5</v>
      </c>
      <c r="M1019">
        <v>1</v>
      </c>
      <c r="N1019">
        <v>0.5</v>
      </c>
      <c r="O1019">
        <v>0</v>
      </c>
      <c r="P1019">
        <v>0.5</v>
      </c>
      <c r="Q1019">
        <v>125</v>
      </c>
      <c r="R1019">
        <v>0</v>
      </c>
      <c r="S1019">
        <v>448</v>
      </c>
      <c r="T1019">
        <v>336</v>
      </c>
      <c r="U1019">
        <v>60</v>
      </c>
      <c r="V1019">
        <v>0</v>
      </c>
    </row>
    <row r="1020" spans="1:22" x14ac:dyDescent="0.25">
      <c r="A1020">
        <v>0.01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5</v>
      </c>
      <c r="M1020">
        <v>1</v>
      </c>
      <c r="N1020">
        <v>0.5</v>
      </c>
      <c r="O1020">
        <v>0</v>
      </c>
      <c r="P1020">
        <v>0.5</v>
      </c>
      <c r="Q1020">
        <v>125</v>
      </c>
      <c r="R1020">
        <v>0</v>
      </c>
      <c r="S1020">
        <v>448</v>
      </c>
      <c r="T1020">
        <v>336</v>
      </c>
      <c r="U1020">
        <v>60</v>
      </c>
      <c r="V1020">
        <v>0</v>
      </c>
    </row>
    <row r="1021" spans="1:22" x14ac:dyDescent="0.25">
      <c r="A1021">
        <v>0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5</v>
      </c>
      <c r="M1021">
        <v>0.25</v>
      </c>
      <c r="N1021">
        <v>0.5</v>
      </c>
      <c r="O1021">
        <v>0</v>
      </c>
      <c r="P1021">
        <v>0.5</v>
      </c>
      <c r="Q1021">
        <v>125</v>
      </c>
      <c r="R1021">
        <v>0</v>
      </c>
      <c r="S1021">
        <v>448</v>
      </c>
      <c r="T1021">
        <v>336</v>
      </c>
      <c r="U1021">
        <v>60</v>
      </c>
      <c r="V1021">
        <v>0</v>
      </c>
    </row>
    <row r="1022" spans="1:22" x14ac:dyDescent="0.25">
      <c r="A1022">
        <v>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5</v>
      </c>
      <c r="M1022">
        <v>0.5</v>
      </c>
      <c r="N1022">
        <v>0.5</v>
      </c>
      <c r="O1022">
        <v>0</v>
      </c>
      <c r="P1022">
        <v>0.5</v>
      </c>
      <c r="Q1022">
        <v>125</v>
      </c>
      <c r="R1022">
        <v>0</v>
      </c>
      <c r="S1022">
        <v>448</v>
      </c>
      <c r="T1022">
        <v>336</v>
      </c>
      <c r="U1022">
        <v>60</v>
      </c>
      <c r="V1022">
        <v>0</v>
      </c>
    </row>
    <row r="1023" spans="1:22" x14ac:dyDescent="0.25">
      <c r="A1023">
        <v>0.1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5</v>
      </c>
      <c r="M1023">
        <v>1</v>
      </c>
      <c r="N1023">
        <v>0.5</v>
      </c>
      <c r="O1023">
        <v>0</v>
      </c>
      <c r="P1023">
        <v>0.5</v>
      </c>
      <c r="Q1023">
        <v>139</v>
      </c>
      <c r="R1023">
        <v>0</v>
      </c>
      <c r="S1023">
        <v>448</v>
      </c>
      <c r="T1023">
        <v>336</v>
      </c>
      <c r="U1023">
        <v>60</v>
      </c>
      <c r="V1023">
        <v>0</v>
      </c>
    </row>
    <row r="1024" spans="1:22" x14ac:dyDescent="0.25">
      <c r="A1024">
        <v>0.1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5</v>
      </c>
      <c r="M1024">
        <v>1.5</v>
      </c>
      <c r="N1024">
        <v>0.5</v>
      </c>
      <c r="O1024">
        <v>0</v>
      </c>
      <c r="P1024">
        <v>0.5</v>
      </c>
      <c r="Q1024">
        <v>139</v>
      </c>
      <c r="R1024">
        <v>0</v>
      </c>
      <c r="S1024">
        <v>448</v>
      </c>
      <c r="T1024">
        <v>336</v>
      </c>
      <c r="U1024">
        <v>60</v>
      </c>
      <c r="V1024">
        <v>0</v>
      </c>
    </row>
    <row r="1025" spans="1:22" x14ac:dyDescent="0.25">
      <c r="A1025">
        <v>6.6666666666666666E-2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5</v>
      </c>
      <c r="M1025">
        <v>0.25</v>
      </c>
      <c r="N1025">
        <v>0.5</v>
      </c>
      <c r="O1025">
        <v>0</v>
      </c>
      <c r="P1025">
        <v>0.5</v>
      </c>
      <c r="Q1025">
        <v>139</v>
      </c>
      <c r="R1025">
        <v>0</v>
      </c>
      <c r="S1025">
        <v>448</v>
      </c>
      <c r="T1025">
        <v>336</v>
      </c>
      <c r="U1025">
        <v>60</v>
      </c>
      <c r="V1025">
        <v>0</v>
      </c>
    </row>
    <row r="1026" spans="1:22" x14ac:dyDescent="0.25">
      <c r="A1026">
        <v>6.6666666666666666E-2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5</v>
      </c>
      <c r="M1026">
        <v>1</v>
      </c>
      <c r="N1026">
        <v>0.5</v>
      </c>
      <c r="O1026">
        <v>0</v>
      </c>
      <c r="P1026">
        <v>0.5</v>
      </c>
      <c r="Q1026">
        <v>139</v>
      </c>
      <c r="R1026">
        <v>0</v>
      </c>
      <c r="S1026">
        <v>448</v>
      </c>
      <c r="T1026">
        <v>336</v>
      </c>
      <c r="U1026">
        <v>60</v>
      </c>
      <c r="V1026">
        <v>0</v>
      </c>
    </row>
    <row r="1027" spans="1:22" x14ac:dyDescent="0.25">
      <c r="A1027">
        <v>6.6666666666666666E-2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5</v>
      </c>
      <c r="M1027">
        <v>1.5</v>
      </c>
      <c r="N1027">
        <v>0.5</v>
      </c>
      <c r="O1027">
        <v>0</v>
      </c>
      <c r="P1027">
        <v>0.5</v>
      </c>
      <c r="Q1027">
        <v>139</v>
      </c>
      <c r="R1027">
        <v>0</v>
      </c>
      <c r="S1027">
        <v>448</v>
      </c>
      <c r="T1027">
        <v>336</v>
      </c>
      <c r="U1027">
        <v>60</v>
      </c>
      <c r="V1027">
        <v>0</v>
      </c>
    </row>
    <row r="1028" spans="1:22" x14ac:dyDescent="0.25">
      <c r="A1028">
        <v>0.05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5</v>
      </c>
      <c r="M1028">
        <v>1</v>
      </c>
      <c r="N1028">
        <v>0.5</v>
      </c>
      <c r="O1028">
        <v>0</v>
      </c>
      <c r="P1028">
        <v>0.5</v>
      </c>
      <c r="Q1028">
        <v>139</v>
      </c>
      <c r="R1028">
        <v>0</v>
      </c>
      <c r="S1028">
        <v>448</v>
      </c>
      <c r="T1028">
        <v>336</v>
      </c>
      <c r="U1028">
        <v>60</v>
      </c>
      <c r="V1028">
        <v>0</v>
      </c>
    </row>
    <row r="1029" spans="1:22" x14ac:dyDescent="0.25">
      <c r="A1029">
        <v>0.05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5</v>
      </c>
      <c r="M1029">
        <v>1.5</v>
      </c>
      <c r="N1029">
        <v>0.5</v>
      </c>
      <c r="O1029">
        <v>0</v>
      </c>
      <c r="P1029">
        <v>0.5</v>
      </c>
      <c r="Q1029">
        <v>139</v>
      </c>
      <c r="R1029">
        <v>0</v>
      </c>
      <c r="S1029">
        <v>448</v>
      </c>
      <c r="T1029">
        <v>336</v>
      </c>
      <c r="U1029">
        <v>60</v>
      </c>
      <c r="V1029">
        <v>0</v>
      </c>
    </row>
    <row r="1030" spans="1:22" x14ac:dyDescent="0.25">
      <c r="A1030">
        <v>2.5000000000000001E-2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5</v>
      </c>
      <c r="M1030">
        <v>1</v>
      </c>
      <c r="N1030">
        <v>0.5</v>
      </c>
      <c r="O1030">
        <v>0</v>
      </c>
      <c r="P1030">
        <v>0.5</v>
      </c>
      <c r="Q1030">
        <v>139</v>
      </c>
      <c r="R1030">
        <v>0</v>
      </c>
      <c r="S1030">
        <v>448</v>
      </c>
      <c r="T1030">
        <v>336</v>
      </c>
      <c r="U1030">
        <v>60</v>
      </c>
      <c r="V1030">
        <v>0</v>
      </c>
    </row>
    <row r="1031" spans="1:22" x14ac:dyDescent="0.25">
      <c r="A1031">
        <v>2.5000000000000001E-2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5</v>
      </c>
      <c r="M1031">
        <v>1.5</v>
      </c>
      <c r="N1031">
        <v>0.5</v>
      </c>
      <c r="O1031">
        <v>0</v>
      </c>
      <c r="P1031">
        <v>0.5</v>
      </c>
      <c r="Q1031">
        <v>139</v>
      </c>
      <c r="R1031">
        <v>0</v>
      </c>
      <c r="S1031">
        <v>448</v>
      </c>
      <c r="T1031">
        <v>336</v>
      </c>
      <c r="U1031">
        <v>60</v>
      </c>
      <c r="V1031">
        <v>0</v>
      </c>
    </row>
    <row r="1032" spans="1:22" x14ac:dyDescent="0.25">
      <c r="A1032">
        <v>0.01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5</v>
      </c>
      <c r="M1032">
        <v>0.5</v>
      </c>
      <c r="N1032">
        <v>0.5</v>
      </c>
      <c r="O1032">
        <v>0</v>
      </c>
      <c r="P1032">
        <v>0.5</v>
      </c>
      <c r="Q1032">
        <v>139</v>
      </c>
      <c r="R1032">
        <v>0</v>
      </c>
      <c r="S1032">
        <v>448</v>
      </c>
      <c r="T1032">
        <v>336</v>
      </c>
      <c r="U1032">
        <v>60</v>
      </c>
      <c r="V1032">
        <v>0</v>
      </c>
    </row>
    <row r="1033" spans="1:22" x14ac:dyDescent="0.25">
      <c r="A1033">
        <v>0.01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5</v>
      </c>
      <c r="M1033">
        <v>1</v>
      </c>
      <c r="N1033">
        <v>0.5</v>
      </c>
      <c r="O1033">
        <v>0</v>
      </c>
      <c r="P1033">
        <v>0.5</v>
      </c>
      <c r="Q1033">
        <v>139</v>
      </c>
      <c r="R1033">
        <v>0</v>
      </c>
      <c r="S1033">
        <v>448</v>
      </c>
      <c r="T1033">
        <v>336</v>
      </c>
      <c r="U1033">
        <v>60</v>
      </c>
      <c r="V1033">
        <v>0</v>
      </c>
    </row>
    <row r="1034" spans="1:22" x14ac:dyDescent="0.25">
      <c r="A1034">
        <v>0.01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5</v>
      </c>
      <c r="M1034">
        <v>1.5</v>
      </c>
      <c r="N1034">
        <v>0.5</v>
      </c>
      <c r="O1034">
        <v>0</v>
      </c>
      <c r="P1034">
        <v>0.5</v>
      </c>
      <c r="Q1034">
        <v>139</v>
      </c>
      <c r="R1034">
        <v>0</v>
      </c>
      <c r="S1034">
        <v>448</v>
      </c>
      <c r="T1034">
        <v>336</v>
      </c>
      <c r="U1034">
        <v>60</v>
      </c>
      <c r="V1034">
        <v>0</v>
      </c>
    </row>
    <row r="1035" spans="1:22" x14ac:dyDescent="0.25">
      <c r="A1035">
        <v>0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5</v>
      </c>
      <c r="M1035">
        <v>0.5</v>
      </c>
      <c r="N1035">
        <v>0.5</v>
      </c>
      <c r="O1035">
        <v>0</v>
      </c>
      <c r="P1035">
        <v>0.5</v>
      </c>
      <c r="Q1035">
        <v>139</v>
      </c>
      <c r="R1035">
        <v>0</v>
      </c>
      <c r="S1035">
        <v>448</v>
      </c>
      <c r="T1035">
        <v>336</v>
      </c>
      <c r="U1035">
        <v>60</v>
      </c>
      <c r="V1035">
        <v>0</v>
      </c>
    </row>
    <row r="1036" spans="1:22" x14ac:dyDescent="0.25">
      <c r="A1036">
        <v>0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5</v>
      </c>
      <c r="M1036">
        <v>1</v>
      </c>
      <c r="N1036">
        <v>0.5</v>
      </c>
      <c r="O1036">
        <v>0</v>
      </c>
      <c r="P1036">
        <v>0.5</v>
      </c>
      <c r="Q1036">
        <v>139</v>
      </c>
      <c r="R1036">
        <v>0</v>
      </c>
      <c r="S1036">
        <v>448</v>
      </c>
      <c r="T1036">
        <v>336</v>
      </c>
      <c r="U1036">
        <v>60</v>
      </c>
      <c r="V1036">
        <v>0</v>
      </c>
    </row>
    <row r="1037" spans="1:22" x14ac:dyDescent="0.25">
      <c r="A1037">
        <v>0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5</v>
      </c>
      <c r="M1037">
        <v>1.5</v>
      </c>
      <c r="N1037">
        <v>0.5</v>
      </c>
      <c r="O1037">
        <v>0</v>
      </c>
      <c r="P1037">
        <v>0.5</v>
      </c>
      <c r="Q1037">
        <v>139</v>
      </c>
      <c r="R1037">
        <v>0</v>
      </c>
      <c r="S1037">
        <v>448</v>
      </c>
      <c r="T1037">
        <v>336</v>
      </c>
      <c r="U1037">
        <v>60</v>
      </c>
      <c r="V1037">
        <v>0</v>
      </c>
    </row>
    <row r="1038" spans="1:22" x14ac:dyDescent="0.25">
      <c r="A1038">
        <v>0.1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5</v>
      </c>
      <c r="M1038">
        <v>0.25</v>
      </c>
      <c r="N1038">
        <v>0.5</v>
      </c>
      <c r="O1038">
        <v>0</v>
      </c>
      <c r="P1038">
        <v>0.5</v>
      </c>
      <c r="Q1038">
        <v>142</v>
      </c>
      <c r="R1038">
        <v>0</v>
      </c>
      <c r="S1038">
        <v>448</v>
      </c>
      <c r="T1038">
        <v>336</v>
      </c>
      <c r="U1038">
        <v>60</v>
      </c>
      <c r="V1038">
        <v>0</v>
      </c>
    </row>
    <row r="1039" spans="1:22" x14ac:dyDescent="0.25">
      <c r="A1039">
        <v>0.1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5</v>
      </c>
      <c r="M1039">
        <v>0.5</v>
      </c>
      <c r="N1039">
        <v>0.5</v>
      </c>
      <c r="O1039">
        <v>0</v>
      </c>
      <c r="P1039">
        <v>0.5</v>
      </c>
      <c r="Q1039">
        <v>142</v>
      </c>
      <c r="R1039">
        <v>0</v>
      </c>
      <c r="S1039">
        <v>448</v>
      </c>
      <c r="T1039">
        <v>336</v>
      </c>
      <c r="U1039">
        <v>60</v>
      </c>
      <c r="V1039">
        <v>0</v>
      </c>
    </row>
    <row r="1040" spans="1:22" x14ac:dyDescent="0.25">
      <c r="A1040">
        <v>0.1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5</v>
      </c>
      <c r="M1040">
        <v>1</v>
      </c>
      <c r="N1040">
        <v>0.5</v>
      </c>
      <c r="O1040">
        <v>0</v>
      </c>
      <c r="P1040">
        <v>0.5</v>
      </c>
      <c r="Q1040">
        <v>142</v>
      </c>
      <c r="R1040">
        <v>0</v>
      </c>
      <c r="S1040">
        <v>448</v>
      </c>
      <c r="T1040">
        <v>336</v>
      </c>
      <c r="U1040">
        <v>60</v>
      </c>
      <c r="V1040">
        <v>0</v>
      </c>
    </row>
    <row r="1041" spans="1:22" x14ac:dyDescent="0.25">
      <c r="A1041">
        <v>0.1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5</v>
      </c>
      <c r="M1041">
        <v>1.5</v>
      </c>
      <c r="N1041">
        <v>0.5</v>
      </c>
      <c r="O1041">
        <v>0</v>
      </c>
      <c r="P1041">
        <v>0.5</v>
      </c>
      <c r="Q1041">
        <v>142</v>
      </c>
      <c r="R1041">
        <v>0</v>
      </c>
      <c r="S1041">
        <v>448</v>
      </c>
      <c r="T1041">
        <v>336</v>
      </c>
      <c r="U1041">
        <v>60</v>
      </c>
      <c r="V1041">
        <v>0</v>
      </c>
    </row>
    <row r="1042" spans="1:22" x14ac:dyDescent="0.25">
      <c r="A1042">
        <v>6.6666666666666666E-2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5</v>
      </c>
      <c r="M1042">
        <v>0.5</v>
      </c>
      <c r="N1042">
        <v>0.5</v>
      </c>
      <c r="O1042">
        <v>0</v>
      </c>
      <c r="P1042">
        <v>0.5</v>
      </c>
      <c r="Q1042">
        <v>142</v>
      </c>
      <c r="R1042">
        <v>0</v>
      </c>
      <c r="S1042">
        <v>448</v>
      </c>
      <c r="T1042">
        <v>336</v>
      </c>
      <c r="U1042">
        <v>60</v>
      </c>
      <c r="V1042">
        <v>0</v>
      </c>
    </row>
    <row r="1043" spans="1:22" x14ac:dyDescent="0.25">
      <c r="A1043">
        <v>6.6666666666666666E-2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5</v>
      </c>
      <c r="M1043">
        <v>1</v>
      </c>
      <c r="N1043">
        <v>0.5</v>
      </c>
      <c r="O1043">
        <v>0</v>
      </c>
      <c r="P1043">
        <v>0.5</v>
      </c>
      <c r="Q1043">
        <v>142</v>
      </c>
      <c r="R1043">
        <v>0</v>
      </c>
      <c r="S1043">
        <v>448</v>
      </c>
      <c r="T1043">
        <v>336</v>
      </c>
      <c r="U1043">
        <v>60</v>
      </c>
      <c r="V1043">
        <v>0</v>
      </c>
    </row>
    <row r="1044" spans="1:22" x14ac:dyDescent="0.25">
      <c r="A1044">
        <v>6.6666666666666666E-2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5</v>
      </c>
      <c r="M1044">
        <v>1.5</v>
      </c>
      <c r="N1044">
        <v>0.5</v>
      </c>
      <c r="O1044">
        <v>0</v>
      </c>
      <c r="P1044">
        <v>0.5</v>
      </c>
      <c r="Q1044">
        <v>142</v>
      </c>
      <c r="R1044">
        <v>0</v>
      </c>
      <c r="S1044">
        <v>448</v>
      </c>
      <c r="T1044">
        <v>336</v>
      </c>
      <c r="U1044">
        <v>60</v>
      </c>
      <c r="V1044">
        <v>0</v>
      </c>
    </row>
    <row r="1045" spans="1:22" x14ac:dyDescent="0.25">
      <c r="A1045">
        <v>0.05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5</v>
      </c>
      <c r="M1045">
        <v>0.25</v>
      </c>
      <c r="N1045">
        <v>0.5</v>
      </c>
      <c r="O1045">
        <v>0</v>
      </c>
      <c r="P1045">
        <v>0.5</v>
      </c>
      <c r="Q1045">
        <v>142</v>
      </c>
      <c r="R1045">
        <v>0</v>
      </c>
      <c r="S1045">
        <v>448</v>
      </c>
      <c r="T1045">
        <v>336</v>
      </c>
      <c r="U1045">
        <v>60</v>
      </c>
      <c r="V1045">
        <v>0</v>
      </c>
    </row>
    <row r="1046" spans="1:22" x14ac:dyDescent="0.25">
      <c r="A1046">
        <v>0.05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5</v>
      </c>
      <c r="M1046">
        <v>1</v>
      </c>
      <c r="N1046">
        <v>0.5</v>
      </c>
      <c r="O1046">
        <v>0</v>
      </c>
      <c r="P1046">
        <v>0.5</v>
      </c>
      <c r="Q1046">
        <v>142</v>
      </c>
      <c r="R1046">
        <v>0</v>
      </c>
      <c r="S1046">
        <v>448</v>
      </c>
      <c r="T1046">
        <v>336</v>
      </c>
      <c r="U1046">
        <v>60</v>
      </c>
      <c r="V1046">
        <v>0</v>
      </c>
    </row>
    <row r="1047" spans="1:22" x14ac:dyDescent="0.25">
      <c r="A1047">
        <v>0.05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5</v>
      </c>
      <c r="M1047">
        <v>1.5</v>
      </c>
      <c r="N1047">
        <v>0.5</v>
      </c>
      <c r="O1047">
        <v>0</v>
      </c>
      <c r="P1047">
        <v>0.5</v>
      </c>
      <c r="Q1047">
        <v>142</v>
      </c>
      <c r="R1047">
        <v>0</v>
      </c>
      <c r="S1047">
        <v>448</v>
      </c>
      <c r="T1047">
        <v>336</v>
      </c>
      <c r="U1047">
        <v>60</v>
      </c>
      <c r="V1047">
        <v>0</v>
      </c>
    </row>
    <row r="1048" spans="1:22" x14ac:dyDescent="0.25">
      <c r="A1048">
        <v>3.3333333333333333E-2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5</v>
      </c>
      <c r="M1048">
        <v>1</v>
      </c>
      <c r="N1048">
        <v>0.5</v>
      </c>
      <c r="O1048">
        <v>0</v>
      </c>
      <c r="P1048">
        <v>0.5</v>
      </c>
      <c r="Q1048">
        <v>142</v>
      </c>
      <c r="R1048">
        <v>0</v>
      </c>
      <c r="S1048">
        <v>448</v>
      </c>
      <c r="T1048">
        <v>336</v>
      </c>
      <c r="U1048">
        <v>60</v>
      </c>
      <c r="V1048">
        <v>0</v>
      </c>
    </row>
    <row r="1049" spans="1:22" x14ac:dyDescent="0.25">
      <c r="A1049">
        <v>2.5000000000000001E-2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5</v>
      </c>
      <c r="M1049">
        <v>0.5</v>
      </c>
      <c r="N1049">
        <v>0.5</v>
      </c>
      <c r="O1049">
        <v>0</v>
      </c>
      <c r="P1049">
        <v>0.5</v>
      </c>
      <c r="Q1049">
        <v>142</v>
      </c>
      <c r="R1049">
        <v>0</v>
      </c>
      <c r="S1049">
        <v>448</v>
      </c>
      <c r="T1049">
        <v>336</v>
      </c>
      <c r="U1049">
        <v>60</v>
      </c>
      <c r="V1049">
        <v>0</v>
      </c>
    </row>
    <row r="1050" spans="1:22" x14ac:dyDescent="0.25">
      <c r="A1050">
        <v>0.01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5</v>
      </c>
      <c r="M1050">
        <v>0.25</v>
      </c>
      <c r="N1050">
        <v>0.5</v>
      </c>
      <c r="O1050">
        <v>0</v>
      </c>
      <c r="P1050">
        <v>0.5</v>
      </c>
      <c r="Q1050">
        <v>142</v>
      </c>
      <c r="R1050">
        <v>0</v>
      </c>
      <c r="S1050">
        <v>448</v>
      </c>
      <c r="T1050">
        <v>336</v>
      </c>
      <c r="U1050">
        <v>60</v>
      </c>
      <c r="V1050">
        <v>0</v>
      </c>
    </row>
    <row r="1051" spans="1:22" x14ac:dyDescent="0.25">
      <c r="A1051">
        <v>0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5</v>
      </c>
      <c r="M1051">
        <v>0.5</v>
      </c>
      <c r="N1051">
        <v>0.5</v>
      </c>
      <c r="O1051">
        <v>0</v>
      </c>
      <c r="P1051">
        <v>0.5</v>
      </c>
      <c r="Q1051">
        <v>142</v>
      </c>
      <c r="R1051">
        <v>0</v>
      </c>
      <c r="S1051">
        <v>448</v>
      </c>
      <c r="T1051">
        <v>336</v>
      </c>
      <c r="U1051">
        <v>60</v>
      </c>
      <c r="V1051">
        <v>0</v>
      </c>
    </row>
    <row r="1052" spans="1:22" x14ac:dyDescent="0.25">
      <c r="A1052">
        <v>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5</v>
      </c>
      <c r="M1052">
        <v>1</v>
      </c>
      <c r="N1052">
        <v>0.5</v>
      </c>
      <c r="O1052">
        <v>0</v>
      </c>
      <c r="P1052">
        <v>0.5</v>
      </c>
      <c r="Q1052">
        <v>142</v>
      </c>
      <c r="R1052">
        <v>0</v>
      </c>
      <c r="S1052">
        <v>448</v>
      </c>
      <c r="T1052">
        <v>336</v>
      </c>
      <c r="U1052">
        <v>60</v>
      </c>
      <c r="V1052">
        <v>0</v>
      </c>
    </row>
    <row r="1053" spans="1:22" x14ac:dyDescent="0.25">
      <c r="A1053">
        <v>0.1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5</v>
      </c>
      <c r="M1053">
        <v>0.25</v>
      </c>
      <c r="N1053">
        <v>0.5</v>
      </c>
      <c r="O1053">
        <v>0</v>
      </c>
      <c r="P1053">
        <v>0.5</v>
      </c>
      <c r="Q1053">
        <v>157</v>
      </c>
      <c r="R1053">
        <v>0</v>
      </c>
      <c r="S1053">
        <v>448</v>
      </c>
      <c r="T1053">
        <v>336</v>
      </c>
      <c r="U1053">
        <v>60</v>
      </c>
      <c r="V1053">
        <v>0</v>
      </c>
    </row>
    <row r="1054" spans="1:22" x14ac:dyDescent="0.25">
      <c r="A1054">
        <v>0.1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5</v>
      </c>
      <c r="M1054">
        <v>0.5</v>
      </c>
      <c r="N1054">
        <v>0.5</v>
      </c>
      <c r="O1054">
        <v>0</v>
      </c>
      <c r="P1054">
        <v>0.5</v>
      </c>
      <c r="Q1054">
        <v>157</v>
      </c>
      <c r="R1054">
        <v>0</v>
      </c>
      <c r="S1054">
        <v>448</v>
      </c>
      <c r="T1054">
        <v>336</v>
      </c>
      <c r="U1054">
        <v>60</v>
      </c>
      <c r="V1054">
        <v>0</v>
      </c>
    </row>
    <row r="1055" spans="1:22" x14ac:dyDescent="0.25">
      <c r="A1055">
        <v>0.1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5</v>
      </c>
      <c r="M1055">
        <v>1.5</v>
      </c>
      <c r="N1055">
        <v>0.5</v>
      </c>
      <c r="O1055">
        <v>0</v>
      </c>
      <c r="P1055">
        <v>0.5</v>
      </c>
      <c r="Q1055">
        <v>157</v>
      </c>
      <c r="R1055">
        <v>0</v>
      </c>
      <c r="S1055">
        <v>448</v>
      </c>
      <c r="T1055">
        <v>336</v>
      </c>
      <c r="U1055">
        <v>60</v>
      </c>
      <c r="V1055">
        <v>0</v>
      </c>
    </row>
    <row r="1056" spans="1:22" x14ac:dyDescent="0.25">
      <c r="A1056">
        <v>6.6666666666666666E-2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5</v>
      </c>
      <c r="M1056">
        <v>0.25</v>
      </c>
      <c r="N1056">
        <v>0.5</v>
      </c>
      <c r="O1056">
        <v>0</v>
      </c>
      <c r="P1056">
        <v>0.5</v>
      </c>
      <c r="Q1056">
        <v>157</v>
      </c>
      <c r="R1056">
        <v>0</v>
      </c>
      <c r="S1056">
        <v>448</v>
      </c>
      <c r="T1056">
        <v>336</v>
      </c>
      <c r="U1056">
        <v>60</v>
      </c>
      <c r="V1056">
        <v>0</v>
      </c>
    </row>
    <row r="1057" spans="1:22" x14ac:dyDescent="0.25">
      <c r="A1057">
        <v>6.6666666666666666E-2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5</v>
      </c>
      <c r="M1057">
        <v>0.5</v>
      </c>
      <c r="N1057">
        <v>0.5</v>
      </c>
      <c r="O1057">
        <v>0</v>
      </c>
      <c r="P1057">
        <v>0.5</v>
      </c>
      <c r="Q1057">
        <v>157</v>
      </c>
      <c r="R1057">
        <v>0</v>
      </c>
      <c r="S1057">
        <v>448</v>
      </c>
      <c r="T1057">
        <v>336</v>
      </c>
      <c r="U1057">
        <v>60</v>
      </c>
      <c r="V1057">
        <v>0</v>
      </c>
    </row>
    <row r="1058" spans="1:22" x14ac:dyDescent="0.25">
      <c r="A1058">
        <v>6.6666666666666666E-2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5</v>
      </c>
      <c r="M1058">
        <v>1.5</v>
      </c>
      <c r="N1058">
        <v>0.5</v>
      </c>
      <c r="O1058">
        <v>0</v>
      </c>
      <c r="P1058">
        <v>0.5</v>
      </c>
      <c r="Q1058">
        <v>157</v>
      </c>
      <c r="R1058">
        <v>0</v>
      </c>
      <c r="S1058">
        <v>448</v>
      </c>
      <c r="T1058">
        <v>336</v>
      </c>
      <c r="U1058">
        <v>60</v>
      </c>
      <c r="V1058">
        <v>0</v>
      </c>
    </row>
    <row r="1059" spans="1:22" x14ac:dyDescent="0.25">
      <c r="A1059">
        <v>0.05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5</v>
      </c>
      <c r="M1059">
        <v>0.25</v>
      </c>
      <c r="N1059">
        <v>0.5</v>
      </c>
      <c r="O1059">
        <v>0</v>
      </c>
      <c r="P1059">
        <v>0.5</v>
      </c>
      <c r="Q1059">
        <v>157</v>
      </c>
      <c r="R1059">
        <v>0</v>
      </c>
      <c r="S1059">
        <v>448</v>
      </c>
      <c r="T1059">
        <v>336</v>
      </c>
      <c r="U1059">
        <v>60</v>
      </c>
      <c r="V1059">
        <v>0</v>
      </c>
    </row>
    <row r="1060" spans="1:22" x14ac:dyDescent="0.25">
      <c r="A1060">
        <v>0.05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5</v>
      </c>
      <c r="M1060">
        <v>0.5</v>
      </c>
      <c r="N1060">
        <v>0.5</v>
      </c>
      <c r="O1060">
        <v>0</v>
      </c>
      <c r="P1060">
        <v>0.5</v>
      </c>
      <c r="Q1060">
        <v>157</v>
      </c>
      <c r="R1060">
        <v>0</v>
      </c>
      <c r="S1060">
        <v>448</v>
      </c>
      <c r="T1060">
        <v>336</v>
      </c>
      <c r="U1060">
        <v>60</v>
      </c>
      <c r="V1060">
        <v>0</v>
      </c>
    </row>
    <row r="1061" spans="1:22" x14ac:dyDescent="0.25">
      <c r="A1061">
        <v>0.05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5</v>
      </c>
      <c r="M1061">
        <v>1.5</v>
      </c>
      <c r="N1061">
        <v>0.5</v>
      </c>
      <c r="O1061">
        <v>0</v>
      </c>
      <c r="P1061">
        <v>0.5</v>
      </c>
      <c r="Q1061">
        <v>157</v>
      </c>
      <c r="R1061">
        <v>0</v>
      </c>
      <c r="S1061">
        <v>448</v>
      </c>
      <c r="T1061">
        <v>336</v>
      </c>
      <c r="U1061">
        <v>60</v>
      </c>
      <c r="V1061">
        <v>0</v>
      </c>
    </row>
    <row r="1062" spans="1:22" x14ac:dyDescent="0.25">
      <c r="A1062">
        <v>2.5000000000000001E-2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5</v>
      </c>
      <c r="M1062">
        <v>1.5</v>
      </c>
      <c r="N1062">
        <v>0.5</v>
      </c>
      <c r="O1062">
        <v>0</v>
      </c>
      <c r="P1062">
        <v>0.5</v>
      </c>
      <c r="Q1062">
        <v>157</v>
      </c>
      <c r="R1062">
        <v>0</v>
      </c>
      <c r="S1062">
        <v>448</v>
      </c>
      <c r="T1062">
        <v>336</v>
      </c>
      <c r="U1062">
        <v>60</v>
      </c>
      <c r="V1062">
        <v>0</v>
      </c>
    </row>
    <row r="1063" spans="1:22" x14ac:dyDescent="0.25">
      <c r="A1063">
        <v>0.01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5</v>
      </c>
      <c r="M1063">
        <v>1.5</v>
      </c>
      <c r="N1063">
        <v>0.5</v>
      </c>
      <c r="O1063">
        <v>0</v>
      </c>
      <c r="P1063">
        <v>0.5</v>
      </c>
      <c r="Q1063">
        <v>157</v>
      </c>
      <c r="R1063">
        <v>0</v>
      </c>
      <c r="S1063">
        <v>448</v>
      </c>
      <c r="T1063">
        <v>336</v>
      </c>
      <c r="U1063">
        <v>60</v>
      </c>
      <c r="V1063">
        <v>0</v>
      </c>
    </row>
    <row r="1064" spans="1:22" x14ac:dyDescent="0.25">
      <c r="A1064">
        <v>0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5</v>
      </c>
      <c r="M1064">
        <v>0.25</v>
      </c>
      <c r="N1064">
        <v>0.5</v>
      </c>
      <c r="O1064">
        <v>0</v>
      </c>
      <c r="P1064">
        <v>0.5</v>
      </c>
      <c r="Q1064">
        <v>157</v>
      </c>
      <c r="R1064">
        <v>0</v>
      </c>
      <c r="S1064">
        <v>448</v>
      </c>
      <c r="T1064">
        <v>336</v>
      </c>
      <c r="U1064">
        <v>60</v>
      </c>
      <c r="V1064">
        <v>0</v>
      </c>
    </row>
    <row r="1065" spans="1:22" x14ac:dyDescent="0.25">
      <c r="A1065">
        <v>0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5</v>
      </c>
      <c r="M1065">
        <v>0.5</v>
      </c>
      <c r="N1065">
        <v>0.5</v>
      </c>
      <c r="O1065">
        <v>0</v>
      </c>
      <c r="P1065">
        <v>0.5</v>
      </c>
      <c r="Q1065">
        <v>157</v>
      </c>
      <c r="R1065">
        <v>0</v>
      </c>
      <c r="S1065">
        <v>448</v>
      </c>
      <c r="T1065">
        <v>336</v>
      </c>
      <c r="U1065">
        <v>60</v>
      </c>
      <c r="V1065">
        <v>0</v>
      </c>
    </row>
    <row r="1066" spans="1:22" x14ac:dyDescent="0.25">
      <c r="A1066">
        <v>0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5</v>
      </c>
      <c r="M1066">
        <v>1</v>
      </c>
      <c r="N1066">
        <v>0.5</v>
      </c>
      <c r="O1066">
        <v>0</v>
      </c>
      <c r="P1066">
        <v>0.5</v>
      </c>
      <c r="Q1066">
        <v>157</v>
      </c>
      <c r="R1066">
        <v>0</v>
      </c>
      <c r="S1066">
        <v>448</v>
      </c>
      <c r="T1066">
        <v>336</v>
      </c>
      <c r="U1066">
        <v>60</v>
      </c>
      <c r="V1066">
        <v>0</v>
      </c>
    </row>
    <row r="1067" spans="1:22" x14ac:dyDescent="0.25">
      <c r="A1067">
        <v>0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5</v>
      </c>
      <c r="M1067">
        <v>1.5</v>
      </c>
      <c r="N1067">
        <v>0.5</v>
      </c>
      <c r="O1067">
        <v>0</v>
      </c>
      <c r="P1067">
        <v>0.5</v>
      </c>
      <c r="Q1067">
        <v>157</v>
      </c>
      <c r="R1067">
        <v>0</v>
      </c>
      <c r="S1067">
        <v>448</v>
      </c>
      <c r="T1067">
        <v>336</v>
      </c>
      <c r="U1067">
        <v>60</v>
      </c>
      <c r="V1067">
        <v>0</v>
      </c>
    </row>
    <row r="1068" spans="1:22" x14ac:dyDescent="0.25">
      <c r="A1068">
        <v>0.1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5</v>
      </c>
      <c r="M1068">
        <v>0.5</v>
      </c>
      <c r="N1068">
        <v>0.5</v>
      </c>
      <c r="O1068">
        <v>0</v>
      </c>
      <c r="P1068">
        <v>0.5</v>
      </c>
      <c r="Q1068">
        <v>172</v>
      </c>
      <c r="R1068">
        <v>0</v>
      </c>
      <c r="S1068">
        <v>448</v>
      </c>
      <c r="T1068">
        <v>336</v>
      </c>
      <c r="U1068">
        <v>60</v>
      </c>
      <c r="V1068">
        <v>0</v>
      </c>
    </row>
    <row r="1069" spans="1:22" x14ac:dyDescent="0.25">
      <c r="A1069">
        <v>0.1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5</v>
      </c>
      <c r="M1069">
        <v>1</v>
      </c>
      <c r="N1069">
        <v>0.5</v>
      </c>
      <c r="O1069">
        <v>0</v>
      </c>
      <c r="P1069">
        <v>0.5</v>
      </c>
      <c r="Q1069">
        <v>172</v>
      </c>
      <c r="R1069">
        <v>0</v>
      </c>
      <c r="S1069">
        <v>448</v>
      </c>
      <c r="T1069">
        <v>336</v>
      </c>
      <c r="U1069">
        <v>60</v>
      </c>
      <c r="V1069">
        <v>0</v>
      </c>
    </row>
    <row r="1070" spans="1:22" x14ac:dyDescent="0.25">
      <c r="A1070">
        <v>6.6666666666666666E-2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5</v>
      </c>
      <c r="M1070">
        <v>0.25</v>
      </c>
      <c r="N1070">
        <v>0.5</v>
      </c>
      <c r="O1070">
        <v>0</v>
      </c>
      <c r="P1070">
        <v>0.5</v>
      </c>
      <c r="Q1070">
        <v>172</v>
      </c>
      <c r="R1070">
        <v>0</v>
      </c>
      <c r="S1070">
        <v>448</v>
      </c>
      <c r="T1070">
        <v>336</v>
      </c>
      <c r="U1070">
        <v>60</v>
      </c>
      <c r="V1070">
        <v>0</v>
      </c>
    </row>
    <row r="1071" spans="1:22" x14ac:dyDescent="0.25">
      <c r="A1071">
        <v>6.6666666666666666E-2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5</v>
      </c>
      <c r="M1071">
        <v>0.5</v>
      </c>
      <c r="N1071">
        <v>0.5</v>
      </c>
      <c r="O1071">
        <v>0</v>
      </c>
      <c r="P1071">
        <v>0.5</v>
      </c>
      <c r="Q1071">
        <v>172</v>
      </c>
      <c r="R1071">
        <v>0</v>
      </c>
      <c r="S1071">
        <v>448</v>
      </c>
      <c r="T1071">
        <v>336</v>
      </c>
      <c r="U1071">
        <v>60</v>
      </c>
      <c r="V1071">
        <v>0</v>
      </c>
    </row>
    <row r="1072" spans="1:22" x14ac:dyDescent="0.25">
      <c r="A1072">
        <v>6.6666666666666666E-2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5</v>
      </c>
      <c r="M1072">
        <v>1</v>
      </c>
      <c r="N1072">
        <v>0.5</v>
      </c>
      <c r="O1072">
        <v>0</v>
      </c>
      <c r="P1072">
        <v>0.5</v>
      </c>
      <c r="Q1072">
        <v>172</v>
      </c>
      <c r="R1072">
        <v>0</v>
      </c>
      <c r="S1072">
        <v>448</v>
      </c>
      <c r="T1072">
        <v>336</v>
      </c>
      <c r="U1072">
        <v>60</v>
      </c>
      <c r="V1072">
        <v>0</v>
      </c>
    </row>
    <row r="1073" spans="1:22" x14ac:dyDescent="0.25">
      <c r="A1073">
        <v>6.6666666666666666E-2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5</v>
      </c>
      <c r="M1073">
        <v>1.5</v>
      </c>
      <c r="N1073">
        <v>0.5</v>
      </c>
      <c r="O1073">
        <v>0</v>
      </c>
      <c r="P1073">
        <v>0.5</v>
      </c>
      <c r="Q1073">
        <v>172</v>
      </c>
      <c r="R1073">
        <v>0</v>
      </c>
      <c r="S1073">
        <v>448</v>
      </c>
      <c r="T1073">
        <v>336</v>
      </c>
      <c r="U1073">
        <v>60</v>
      </c>
      <c r="V1073">
        <v>0</v>
      </c>
    </row>
    <row r="1074" spans="1:22" x14ac:dyDescent="0.25">
      <c r="A1074">
        <v>0.05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5</v>
      </c>
      <c r="M1074">
        <v>0.25</v>
      </c>
      <c r="N1074">
        <v>0.5</v>
      </c>
      <c r="O1074">
        <v>0</v>
      </c>
      <c r="P1074">
        <v>0.5</v>
      </c>
      <c r="Q1074">
        <v>172</v>
      </c>
      <c r="R1074">
        <v>0</v>
      </c>
      <c r="S1074">
        <v>448</v>
      </c>
      <c r="T1074">
        <v>336</v>
      </c>
      <c r="U1074">
        <v>60</v>
      </c>
      <c r="V1074">
        <v>0</v>
      </c>
    </row>
    <row r="1075" spans="1:22" x14ac:dyDescent="0.25">
      <c r="A1075">
        <v>0.05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5</v>
      </c>
      <c r="M1075">
        <v>0.5</v>
      </c>
      <c r="N1075">
        <v>0.5</v>
      </c>
      <c r="O1075">
        <v>0</v>
      </c>
      <c r="P1075">
        <v>0.5</v>
      </c>
      <c r="Q1075">
        <v>172</v>
      </c>
      <c r="R1075">
        <v>0</v>
      </c>
      <c r="S1075">
        <v>448</v>
      </c>
      <c r="T1075">
        <v>336</v>
      </c>
      <c r="U1075">
        <v>60</v>
      </c>
      <c r="V1075">
        <v>0</v>
      </c>
    </row>
    <row r="1076" spans="1:22" x14ac:dyDescent="0.25">
      <c r="A1076">
        <v>0.05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5</v>
      </c>
      <c r="M1076">
        <v>1</v>
      </c>
      <c r="N1076">
        <v>0.5</v>
      </c>
      <c r="O1076">
        <v>0</v>
      </c>
      <c r="P1076">
        <v>0.5</v>
      </c>
      <c r="Q1076">
        <v>172</v>
      </c>
      <c r="R1076">
        <v>0</v>
      </c>
      <c r="S1076">
        <v>448</v>
      </c>
      <c r="T1076">
        <v>336</v>
      </c>
      <c r="U1076">
        <v>60</v>
      </c>
      <c r="V1076">
        <v>0</v>
      </c>
    </row>
    <row r="1077" spans="1:22" x14ac:dyDescent="0.25">
      <c r="A1077">
        <v>0.05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5</v>
      </c>
      <c r="M1077">
        <v>1.5</v>
      </c>
      <c r="N1077">
        <v>0.5</v>
      </c>
      <c r="O1077">
        <v>0</v>
      </c>
      <c r="P1077">
        <v>0.5</v>
      </c>
      <c r="Q1077">
        <v>172</v>
      </c>
      <c r="R1077">
        <v>0</v>
      </c>
      <c r="S1077">
        <v>448</v>
      </c>
      <c r="T1077">
        <v>336</v>
      </c>
      <c r="U1077">
        <v>60</v>
      </c>
      <c r="V1077">
        <v>0</v>
      </c>
    </row>
    <row r="1078" spans="1:22" x14ac:dyDescent="0.25">
      <c r="A1078">
        <v>2.5000000000000001E-2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5</v>
      </c>
      <c r="M1078">
        <v>0.25</v>
      </c>
      <c r="N1078">
        <v>0.5</v>
      </c>
      <c r="O1078">
        <v>0</v>
      </c>
      <c r="P1078">
        <v>0.5</v>
      </c>
      <c r="Q1078">
        <v>172</v>
      </c>
      <c r="R1078">
        <v>0</v>
      </c>
      <c r="S1078">
        <v>448</v>
      </c>
      <c r="T1078">
        <v>336</v>
      </c>
      <c r="U1078">
        <v>60</v>
      </c>
      <c r="V1078">
        <v>0</v>
      </c>
    </row>
    <row r="1079" spans="1:22" x14ac:dyDescent="0.25">
      <c r="A1079">
        <v>2.5000000000000001E-2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5</v>
      </c>
      <c r="M1079">
        <v>0.5</v>
      </c>
      <c r="N1079">
        <v>0.5</v>
      </c>
      <c r="O1079">
        <v>0</v>
      </c>
      <c r="P1079">
        <v>0.5</v>
      </c>
      <c r="Q1079">
        <v>172</v>
      </c>
      <c r="R1079">
        <v>0</v>
      </c>
      <c r="S1079">
        <v>448</v>
      </c>
      <c r="T1079">
        <v>336</v>
      </c>
      <c r="U1079">
        <v>60</v>
      </c>
      <c r="V1079">
        <v>0</v>
      </c>
    </row>
    <row r="1080" spans="1:22" x14ac:dyDescent="0.25">
      <c r="A1080">
        <v>0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5</v>
      </c>
      <c r="M1080">
        <v>0.5</v>
      </c>
      <c r="N1080">
        <v>0.5</v>
      </c>
      <c r="O1080">
        <v>0</v>
      </c>
      <c r="P1080">
        <v>0.5</v>
      </c>
      <c r="Q1080">
        <v>172</v>
      </c>
      <c r="R1080">
        <v>0</v>
      </c>
      <c r="S1080">
        <v>448</v>
      </c>
      <c r="T1080">
        <v>336</v>
      </c>
      <c r="U1080">
        <v>60</v>
      </c>
      <c r="V1080">
        <v>0</v>
      </c>
    </row>
    <row r="1081" spans="1:22" x14ac:dyDescent="0.25">
      <c r="A1081">
        <v>0.1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0.18</v>
      </c>
      <c r="I1081">
        <v>0</v>
      </c>
      <c r="J1081">
        <v>0.03</v>
      </c>
      <c r="K1081">
        <v>0</v>
      </c>
      <c r="L1081">
        <v>10</v>
      </c>
      <c r="M1081">
        <v>0</v>
      </c>
      <c r="N1081">
        <v>0.05</v>
      </c>
      <c r="O1081">
        <v>0</v>
      </c>
      <c r="P1081">
        <v>0.42</v>
      </c>
      <c r="Q1081">
        <v>292</v>
      </c>
      <c r="R1081">
        <v>0</v>
      </c>
      <c r="S1081">
        <v>383</v>
      </c>
      <c r="T1081">
        <v>192</v>
      </c>
      <c r="U1081">
        <v>0</v>
      </c>
      <c r="V1081">
        <v>0</v>
      </c>
    </row>
    <row r="1082" spans="1:22" x14ac:dyDescent="0.25">
      <c r="A1082">
        <v>0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8</v>
      </c>
      <c r="M1082">
        <v>0</v>
      </c>
      <c r="N1082">
        <v>0.5</v>
      </c>
      <c r="O1082">
        <v>0</v>
      </c>
      <c r="P1082">
        <v>0.5</v>
      </c>
      <c r="Q1082">
        <v>174</v>
      </c>
      <c r="R1082">
        <v>0</v>
      </c>
      <c r="S1082">
        <v>423</v>
      </c>
      <c r="T1082">
        <v>1080</v>
      </c>
      <c r="U1082">
        <v>15</v>
      </c>
      <c r="V1082">
        <v>0</v>
      </c>
    </row>
    <row r="1083" spans="1:22" x14ac:dyDescent="0.25">
      <c r="A1083">
        <v>0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0.14000000000000001</v>
      </c>
      <c r="K1083">
        <v>0</v>
      </c>
      <c r="L1083">
        <v>74</v>
      </c>
      <c r="M1083">
        <v>0</v>
      </c>
      <c r="N1083">
        <v>1.5</v>
      </c>
      <c r="O1083">
        <v>0</v>
      </c>
      <c r="P1083">
        <v>0.28000000000000003</v>
      </c>
      <c r="Q1083">
        <v>140</v>
      </c>
      <c r="R1083">
        <v>0</v>
      </c>
      <c r="S1083">
        <v>423</v>
      </c>
      <c r="T1083">
        <v>150</v>
      </c>
      <c r="U1083">
        <v>0</v>
      </c>
      <c r="V1083">
        <v>0</v>
      </c>
    </row>
    <row r="1084" spans="1:22" x14ac:dyDescent="0.25">
      <c r="A1084">
        <v>0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0.25</v>
      </c>
      <c r="K1084">
        <v>0</v>
      </c>
      <c r="L1084">
        <v>55.5</v>
      </c>
      <c r="M1084">
        <v>0</v>
      </c>
      <c r="N1084">
        <v>2.5</v>
      </c>
      <c r="O1084">
        <v>0</v>
      </c>
      <c r="P1084">
        <v>0.5</v>
      </c>
      <c r="Q1084">
        <v>140</v>
      </c>
      <c r="R1084">
        <v>0</v>
      </c>
      <c r="S1084">
        <v>423</v>
      </c>
      <c r="T1084">
        <v>150</v>
      </c>
      <c r="U1084">
        <v>0</v>
      </c>
      <c r="V1084">
        <v>0</v>
      </c>
    </row>
    <row r="1085" spans="1:22" x14ac:dyDescent="0.25">
      <c r="A1085">
        <v>0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103.66</v>
      </c>
      <c r="M1085">
        <v>0</v>
      </c>
      <c r="N1085">
        <v>0.55000000000000004</v>
      </c>
      <c r="O1085">
        <v>2</v>
      </c>
      <c r="P1085">
        <v>0</v>
      </c>
      <c r="Q1085">
        <v>171</v>
      </c>
      <c r="R1085">
        <v>91</v>
      </c>
      <c r="S1085">
        <v>433</v>
      </c>
      <c r="T1085">
        <v>1104</v>
      </c>
      <c r="U1085">
        <v>0</v>
      </c>
      <c r="V1085">
        <v>0</v>
      </c>
    </row>
    <row r="1086" spans="1:22" x14ac:dyDescent="0.25">
      <c r="A1086">
        <v>0</v>
      </c>
      <c r="B1086">
        <v>0.12222222222222222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120.86666666666666</v>
      </c>
      <c r="M1086">
        <v>0</v>
      </c>
      <c r="N1086">
        <v>0.13333333333333333</v>
      </c>
      <c r="O1086">
        <v>2</v>
      </c>
      <c r="P1086">
        <v>0</v>
      </c>
      <c r="Q1086">
        <v>171</v>
      </c>
      <c r="R1086">
        <v>91</v>
      </c>
      <c r="S1086">
        <v>433</v>
      </c>
      <c r="T1086">
        <v>2352</v>
      </c>
      <c r="U1086">
        <v>0</v>
      </c>
      <c r="V1086">
        <v>0</v>
      </c>
    </row>
    <row r="1087" spans="1:22" x14ac:dyDescent="0.25">
      <c r="A1087">
        <v>0</v>
      </c>
      <c r="B1087">
        <v>0.12643678160919541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120.29885057471265</v>
      </c>
      <c r="M1087">
        <v>0</v>
      </c>
      <c r="N1087">
        <v>0.63218390804597702</v>
      </c>
      <c r="O1087">
        <v>1.9885057471264367</v>
      </c>
      <c r="P1087">
        <v>0</v>
      </c>
      <c r="Q1087">
        <v>171</v>
      </c>
      <c r="R1087">
        <v>91</v>
      </c>
      <c r="S1087">
        <v>433</v>
      </c>
      <c r="T1087">
        <v>2352</v>
      </c>
      <c r="U1087">
        <v>0</v>
      </c>
      <c r="V1087">
        <v>0</v>
      </c>
    </row>
    <row r="1088" spans="1:22" x14ac:dyDescent="0.25">
      <c r="A1088">
        <v>0</v>
      </c>
      <c r="B1088">
        <v>0.12048192771084339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120.3012048192771</v>
      </c>
      <c r="M1088">
        <v>0</v>
      </c>
      <c r="N1088">
        <v>1.2771084337349399</v>
      </c>
      <c r="O1088">
        <v>1.9879518072289157</v>
      </c>
      <c r="P1088">
        <v>0</v>
      </c>
      <c r="Q1088">
        <v>171</v>
      </c>
      <c r="R1088">
        <v>91</v>
      </c>
      <c r="S1088">
        <v>433</v>
      </c>
      <c r="T1088">
        <v>2352</v>
      </c>
      <c r="U1088">
        <v>0</v>
      </c>
      <c r="V1088">
        <v>0</v>
      </c>
    </row>
    <row r="1089" spans="1:22" x14ac:dyDescent="0.25">
      <c r="A1089">
        <v>0</v>
      </c>
      <c r="B1089">
        <v>0.11842105263157894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120.35526315789474</v>
      </c>
      <c r="M1089">
        <v>0</v>
      </c>
      <c r="N1089">
        <v>2.5394736842105261</v>
      </c>
      <c r="O1089">
        <v>1.986842105263158</v>
      </c>
      <c r="P1089">
        <v>0</v>
      </c>
      <c r="Q1089">
        <v>171</v>
      </c>
      <c r="R1089">
        <v>91</v>
      </c>
      <c r="S1089">
        <v>433</v>
      </c>
      <c r="T1089">
        <v>3456</v>
      </c>
      <c r="U1089">
        <v>0</v>
      </c>
      <c r="V1089">
        <v>0</v>
      </c>
    </row>
    <row r="1090" spans="1:22" x14ac:dyDescent="0.25">
      <c r="A1090">
        <v>0</v>
      </c>
      <c r="B1090">
        <v>0.3380281690140845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149.05633802816902</v>
      </c>
      <c r="M1090">
        <v>0</v>
      </c>
      <c r="N1090">
        <v>0.77464788732394374</v>
      </c>
      <c r="O1090">
        <v>2</v>
      </c>
      <c r="P1090">
        <v>0</v>
      </c>
      <c r="Q1090">
        <v>171</v>
      </c>
      <c r="R1090">
        <v>91</v>
      </c>
      <c r="S1090">
        <v>433</v>
      </c>
      <c r="T1090">
        <v>2112</v>
      </c>
      <c r="U1090">
        <v>0</v>
      </c>
      <c r="V1090">
        <v>0</v>
      </c>
    </row>
    <row r="1091" spans="1:22" x14ac:dyDescent="0.25">
      <c r="A1091">
        <v>0</v>
      </c>
      <c r="B1091">
        <v>0.75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206.23076923076923</v>
      </c>
      <c r="M1091">
        <v>0</v>
      </c>
      <c r="N1091">
        <v>1.0576923076923077</v>
      </c>
      <c r="O1091">
        <v>2</v>
      </c>
      <c r="P1091">
        <v>0</v>
      </c>
      <c r="Q1091">
        <v>171</v>
      </c>
      <c r="R1091">
        <v>91</v>
      </c>
      <c r="S1091">
        <v>433</v>
      </c>
      <c r="T1091">
        <v>2784</v>
      </c>
      <c r="U1091">
        <v>0</v>
      </c>
      <c r="V1091">
        <v>0</v>
      </c>
    </row>
    <row r="1092" spans="1:22" x14ac:dyDescent="0.25">
      <c r="A1092">
        <v>0</v>
      </c>
      <c r="B1092">
        <v>2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375.72413793103448</v>
      </c>
      <c r="M1092">
        <v>0</v>
      </c>
      <c r="N1092">
        <v>1.8965517241379313</v>
      </c>
      <c r="O1092">
        <v>2</v>
      </c>
      <c r="P1092">
        <v>0</v>
      </c>
      <c r="Q1092">
        <v>171</v>
      </c>
      <c r="R1092">
        <v>91</v>
      </c>
      <c r="S1092">
        <v>433</v>
      </c>
      <c r="T1092">
        <v>2352</v>
      </c>
      <c r="U1092">
        <v>0</v>
      </c>
      <c r="V1092">
        <v>0</v>
      </c>
    </row>
    <row r="1093" spans="1:22" x14ac:dyDescent="0.25">
      <c r="A1093">
        <v>0</v>
      </c>
      <c r="B1093">
        <v>3.3333333333333333E-2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3.6764705882352942E-2</v>
      </c>
      <c r="I1093">
        <v>0</v>
      </c>
      <c r="J1093">
        <v>0</v>
      </c>
      <c r="K1093">
        <v>0</v>
      </c>
      <c r="L1093">
        <v>27.941176470588232</v>
      </c>
      <c r="M1093">
        <v>0</v>
      </c>
      <c r="N1093">
        <v>0.33088235294117641</v>
      </c>
      <c r="O1093">
        <v>0</v>
      </c>
      <c r="P1093">
        <v>0.4044117647058823</v>
      </c>
      <c r="Q1093">
        <v>174</v>
      </c>
      <c r="R1093">
        <v>0</v>
      </c>
      <c r="S1093">
        <v>433</v>
      </c>
      <c r="T1093">
        <v>96</v>
      </c>
      <c r="U1093">
        <v>0</v>
      </c>
      <c r="V1093">
        <v>0</v>
      </c>
    </row>
    <row r="1094" spans="1:22" x14ac:dyDescent="0.25">
      <c r="A1094">
        <v>0</v>
      </c>
      <c r="B1094">
        <v>3.3333333333333333E-2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3.6764705882352942E-2</v>
      </c>
      <c r="I1094">
        <v>0</v>
      </c>
      <c r="J1094">
        <v>0</v>
      </c>
      <c r="K1094">
        <v>0</v>
      </c>
      <c r="L1094">
        <v>27.941176470588232</v>
      </c>
      <c r="M1094">
        <v>0</v>
      </c>
      <c r="N1094">
        <v>0.33088235294117641</v>
      </c>
      <c r="O1094">
        <v>0</v>
      </c>
      <c r="P1094">
        <v>0.4044117647058823</v>
      </c>
      <c r="Q1094">
        <v>165</v>
      </c>
      <c r="R1094">
        <v>0</v>
      </c>
      <c r="S1094">
        <v>433</v>
      </c>
      <c r="T1094">
        <v>96</v>
      </c>
      <c r="U1094">
        <v>0</v>
      </c>
      <c r="V1094">
        <v>0</v>
      </c>
    </row>
    <row r="1095" spans="1:22" x14ac:dyDescent="0.25">
      <c r="A1095">
        <v>0</v>
      </c>
      <c r="B1095">
        <v>3.3333333333333333E-2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3.6764705882352942E-2</v>
      </c>
      <c r="I1095">
        <v>0</v>
      </c>
      <c r="J1095">
        <v>0</v>
      </c>
      <c r="K1095">
        <v>0</v>
      </c>
      <c r="L1095">
        <v>27.941176470588232</v>
      </c>
      <c r="M1095">
        <v>0</v>
      </c>
      <c r="N1095">
        <v>0.33088235294117641</v>
      </c>
      <c r="O1095">
        <v>0</v>
      </c>
      <c r="P1095">
        <v>0.4044117647058823</v>
      </c>
      <c r="Q1095">
        <v>177</v>
      </c>
      <c r="R1095">
        <v>0</v>
      </c>
      <c r="S1095">
        <v>433</v>
      </c>
      <c r="T1095">
        <v>96</v>
      </c>
      <c r="U1095">
        <v>0</v>
      </c>
      <c r="V1095">
        <v>0</v>
      </c>
    </row>
    <row r="1096" spans="1:22" x14ac:dyDescent="0.25">
      <c r="A1096">
        <v>0</v>
      </c>
      <c r="B1096">
        <v>3.3333333333333333E-2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3.6764705882352942E-2</v>
      </c>
      <c r="I1096">
        <v>0</v>
      </c>
      <c r="J1096">
        <v>0</v>
      </c>
      <c r="K1096">
        <v>0</v>
      </c>
      <c r="L1096">
        <v>27.941176470588232</v>
      </c>
      <c r="M1096">
        <v>0</v>
      </c>
      <c r="N1096">
        <v>0.33088235294117641</v>
      </c>
      <c r="O1096">
        <v>0</v>
      </c>
      <c r="P1096">
        <v>0.4044117647058823</v>
      </c>
      <c r="Q1096">
        <v>168</v>
      </c>
      <c r="R1096">
        <v>0</v>
      </c>
      <c r="S1096">
        <v>433</v>
      </c>
      <c r="T1096">
        <v>96</v>
      </c>
      <c r="U1096">
        <v>0</v>
      </c>
      <c r="V1096">
        <v>0</v>
      </c>
    </row>
    <row r="1097" spans="1:22" x14ac:dyDescent="0.25">
      <c r="A1097">
        <v>0</v>
      </c>
      <c r="B1097">
        <v>3.3333333333333333E-2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3.6764705882352942E-2</v>
      </c>
      <c r="I1097">
        <v>0</v>
      </c>
      <c r="J1097">
        <v>0</v>
      </c>
      <c r="K1097">
        <v>0</v>
      </c>
      <c r="L1097">
        <v>27.941176470588232</v>
      </c>
      <c r="M1097">
        <v>0</v>
      </c>
      <c r="N1097">
        <v>0.33088235294117641</v>
      </c>
      <c r="O1097">
        <v>0</v>
      </c>
      <c r="P1097">
        <v>0.4044117647058823</v>
      </c>
      <c r="Q1097">
        <v>163</v>
      </c>
      <c r="R1097">
        <v>0</v>
      </c>
      <c r="S1097">
        <v>433</v>
      </c>
      <c r="T1097">
        <v>96</v>
      </c>
      <c r="U1097">
        <v>0</v>
      </c>
      <c r="V1097">
        <v>0</v>
      </c>
    </row>
    <row r="1098" spans="1:22" x14ac:dyDescent="0.25">
      <c r="A1098">
        <v>3.3333333333333333E-2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0.30697344371572943</v>
      </c>
      <c r="I1098">
        <v>0</v>
      </c>
      <c r="J1098">
        <v>0</v>
      </c>
      <c r="K1098">
        <v>0</v>
      </c>
      <c r="L1098">
        <v>29.966455219868827</v>
      </c>
      <c r="M1098">
        <v>0</v>
      </c>
      <c r="N1098">
        <v>0.14617783034082357</v>
      </c>
      <c r="O1098">
        <v>0</v>
      </c>
      <c r="P1098">
        <v>0.70165358563595304</v>
      </c>
      <c r="Q1098">
        <v>189</v>
      </c>
      <c r="R1098">
        <v>0</v>
      </c>
      <c r="S1098">
        <v>408</v>
      </c>
      <c r="T1098">
        <v>96</v>
      </c>
      <c r="U1098">
        <v>43</v>
      </c>
      <c r="V1098">
        <v>0</v>
      </c>
    </row>
    <row r="1099" spans="1:22" x14ac:dyDescent="0.25">
      <c r="A1099">
        <v>2.5000000000000001E-2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7.18282166264229E-2</v>
      </c>
      <c r="I1099">
        <v>0</v>
      </c>
      <c r="J1099">
        <v>0</v>
      </c>
      <c r="K1099">
        <v>0</v>
      </c>
      <c r="L1099">
        <v>24.813383925491546</v>
      </c>
      <c r="M1099">
        <v>0</v>
      </c>
      <c r="N1099">
        <v>0.1403915143152811</v>
      </c>
      <c r="O1099">
        <v>0</v>
      </c>
      <c r="P1099">
        <v>0.23180924456709207</v>
      </c>
      <c r="Q1099">
        <v>204</v>
      </c>
      <c r="R1099">
        <v>0</v>
      </c>
      <c r="S1099">
        <v>433</v>
      </c>
      <c r="T1099">
        <v>96</v>
      </c>
      <c r="U1099">
        <v>43</v>
      </c>
      <c r="V1099">
        <v>0</v>
      </c>
    </row>
    <row r="1100" spans="1:22" x14ac:dyDescent="0.25">
      <c r="A1100">
        <v>3.3333333333333333E-2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0.30697344371572943</v>
      </c>
      <c r="I1100">
        <v>0</v>
      </c>
      <c r="J1100">
        <v>0</v>
      </c>
      <c r="K1100">
        <v>0</v>
      </c>
      <c r="L1100">
        <v>29.966455219868827</v>
      </c>
      <c r="M1100">
        <v>0</v>
      </c>
      <c r="N1100">
        <v>0.14617783034082357</v>
      </c>
      <c r="O1100">
        <v>0</v>
      </c>
      <c r="P1100">
        <v>0.70165358563595304</v>
      </c>
      <c r="Q1100">
        <v>188</v>
      </c>
      <c r="R1100">
        <v>0</v>
      </c>
      <c r="S1100">
        <v>408</v>
      </c>
      <c r="T1100">
        <v>96</v>
      </c>
      <c r="U1100">
        <v>43</v>
      </c>
      <c r="V1100">
        <v>0</v>
      </c>
    </row>
    <row r="1101" spans="1:22" x14ac:dyDescent="0.25">
      <c r="A1101">
        <v>2.5000000000000001E-2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7.18282166264229E-2</v>
      </c>
      <c r="I1101">
        <v>0</v>
      </c>
      <c r="J1101">
        <v>0</v>
      </c>
      <c r="K1101">
        <v>0</v>
      </c>
      <c r="L1101">
        <v>24.813383925491546</v>
      </c>
      <c r="M1101">
        <v>0</v>
      </c>
      <c r="N1101">
        <v>0.1403915143152811</v>
      </c>
      <c r="O1101">
        <v>0</v>
      </c>
      <c r="P1101">
        <v>0.23180924456709207</v>
      </c>
      <c r="Q1101">
        <v>188</v>
      </c>
      <c r="R1101">
        <v>0</v>
      </c>
      <c r="S1101">
        <v>433</v>
      </c>
      <c r="T1101">
        <v>96</v>
      </c>
      <c r="U1101">
        <v>43</v>
      </c>
      <c r="V1101">
        <v>0</v>
      </c>
    </row>
    <row r="1102" spans="1:22" x14ac:dyDescent="0.25">
      <c r="A1102">
        <v>0</v>
      </c>
      <c r="B1102">
        <v>3.3333333333333333E-2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3.6764705882352942E-2</v>
      </c>
      <c r="I1102">
        <v>0</v>
      </c>
      <c r="J1102">
        <v>0</v>
      </c>
      <c r="K1102">
        <v>0</v>
      </c>
      <c r="L1102">
        <v>27.941176470588232</v>
      </c>
      <c r="M1102">
        <v>0</v>
      </c>
      <c r="N1102">
        <v>0.33088235294117641</v>
      </c>
      <c r="O1102">
        <v>0</v>
      </c>
      <c r="P1102">
        <v>0.4044117647058823</v>
      </c>
      <c r="Q1102">
        <v>188</v>
      </c>
      <c r="R1102">
        <v>0</v>
      </c>
      <c r="S1102">
        <v>433</v>
      </c>
      <c r="T1102">
        <v>96</v>
      </c>
      <c r="U1102">
        <v>0</v>
      </c>
      <c r="V1102">
        <v>0</v>
      </c>
    </row>
    <row r="1103" spans="1:22" x14ac:dyDescent="0.25">
      <c r="A1103">
        <v>3.3333333333333333E-2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0.30697344371572943</v>
      </c>
      <c r="I1103">
        <v>0</v>
      </c>
      <c r="J1103">
        <v>0</v>
      </c>
      <c r="K1103">
        <v>0</v>
      </c>
      <c r="L1103">
        <v>29.966455219868827</v>
      </c>
      <c r="M1103">
        <v>0</v>
      </c>
      <c r="N1103">
        <v>0.14617783034082357</v>
      </c>
      <c r="O1103">
        <v>0</v>
      </c>
      <c r="P1103">
        <v>0.70165358563595304</v>
      </c>
      <c r="Q1103">
        <v>204</v>
      </c>
      <c r="R1103">
        <v>0</v>
      </c>
      <c r="S1103">
        <v>408</v>
      </c>
      <c r="T1103">
        <v>96</v>
      </c>
      <c r="U1103">
        <v>43</v>
      </c>
      <c r="V1103">
        <v>0</v>
      </c>
    </row>
    <row r="1104" spans="1:22" x14ac:dyDescent="0.25">
      <c r="A1104">
        <v>0.01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4.9999999999999996E-2</v>
      </c>
      <c r="I1104">
        <v>0</v>
      </c>
      <c r="J1104">
        <v>0</v>
      </c>
      <c r="K1104">
        <v>0</v>
      </c>
      <c r="L1104">
        <v>42</v>
      </c>
      <c r="M1104">
        <v>0</v>
      </c>
      <c r="N1104">
        <v>0.14333333333333331</v>
      </c>
      <c r="O1104">
        <v>0</v>
      </c>
      <c r="P1104">
        <v>0.24333333333333329</v>
      </c>
      <c r="Q1104">
        <v>204</v>
      </c>
      <c r="R1104">
        <v>0</v>
      </c>
      <c r="S1104">
        <v>443</v>
      </c>
      <c r="T1104">
        <v>96</v>
      </c>
      <c r="U1104">
        <v>43</v>
      </c>
      <c r="V1104">
        <v>0</v>
      </c>
    </row>
    <row r="1105" spans="1:22" x14ac:dyDescent="0.25">
      <c r="A1105">
        <v>3.3333333333333333E-2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0.30697344371572943</v>
      </c>
      <c r="I1105">
        <v>0</v>
      </c>
      <c r="J1105">
        <v>0</v>
      </c>
      <c r="K1105">
        <v>0</v>
      </c>
      <c r="L1105">
        <v>29.966455219868827</v>
      </c>
      <c r="M1105">
        <v>0</v>
      </c>
      <c r="N1105">
        <v>0.14617783034082357</v>
      </c>
      <c r="O1105">
        <v>0</v>
      </c>
      <c r="P1105">
        <v>0.70165358563595304</v>
      </c>
      <c r="Q1105">
        <v>195</v>
      </c>
      <c r="R1105">
        <v>0</v>
      </c>
      <c r="S1105">
        <v>408</v>
      </c>
      <c r="T1105">
        <v>96</v>
      </c>
      <c r="U1105">
        <v>43</v>
      </c>
      <c r="V1105">
        <v>0</v>
      </c>
    </row>
    <row r="1106" spans="1:22" x14ac:dyDescent="0.25">
      <c r="A1106">
        <v>2.5000000000000001E-2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7.18282166264229E-2</v>
      </c>
      <c r="I1106">
        <v>0</v>
      </c>
      <c r="J1106">
        <v>0</v>
      </c>
      <c r="K1106">
        <v>0</v>
      </c>
      <c r="L1106">
        <v>24.813383925491546</v>
      </c>
      <c r="M1106">
        <v>0</v>
      </c>
      <c r="N1106">
        <v>0.1403915143152811</v>
      </c>
      <c r="O1106">
        <v>0</v>
      </c>
      <c r="P1106">
        <v>0.23180924456709207</v>
      </c>
      <c r="Q1106">
        <v>195</v>
      </c>
      <c r="R1106">
        <v>0</v>
      </c>
      <c r="S1106">
        <v>433</v>
      </c>
      <c r="T1106">
        <v>96</v>
      </c>
      <c r="U1106">
        <v>43</v>
      </c>
      <c r="V1106">
        <v>0</v>
      </c>
    </row>
    <row r="1107" spans="1:22" x14ac:dyDescent="0.25">
      <c r="A1107">
        <v>0</v>
      </c>
      <c r="B1107">
        <v>3.3333333333333333E-2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3.6764705882352942E-2</v>
      </c>
      <c r="I1107">
        <v>0</v>
      </c>
      <c r="J1107">
        <v>0</v>
      </c>
      <c r="K1107">
        <v>0</v>
      </c>
      <c r="L1107">
        <v>27.941176470588232</v>
      </c>
      <c r="M1107">
        <v>0</v>
      </c>
      <c r="N1107">
        <v>0.33088235294117641</v>
      </c>
      <c r="O1107">
        <v>0</v>
      </c>
      <c r="P1107">
        <v>0.4044117647058823</v>
      </c>
      <c r="Q1107">
        <v>195</v>
      </c>
      <c r="R1107">
        <v>0</v>
      </c>
      <c r="S1107">
        <v>433</v>
      </c>
      <c r="T1107">
        <v>96</v>
      </c>
      <c r="U1107">
        <v>0</v>
      </c>
      <c r="V1107">
        <v>0</v>
      </c>
    </row>
    <row r="1108" spans="1:22" x14ac:dyDescent="0.25">
      <c r="A1108">
        <v>3.3333333333333333E-2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0.30697344371572943</v>
      </c>
      <c r="I1108">
        <v>0</v>
      </c>
      <c r="J1108">
        <v>0</v>
      </c>
      <c r="K1108">
        <v>0</v>
      </c>
      <c r="L1108">
        <v>29.966455219868827</v>
      </c>
      <c r="M1108">
        <v>0</v>
      </c>
      <c r="N1108">
        <v>0.14617783034082357</v>
      </c>
      <c r="O1108">
        <v>0</v>
      </c>
      <c r="P1108">
        <v>0.70165358563595304</v>
      </c>
      <c r="Q1108">
        <v>207</v>
      </c>
      <c r="R1108">
        <v>0</v>
      </c>
      <c r="S1108">
        <v>408</v>
      </c>
      <c r="T1108">
        <v>96</v>
      </c>
      <c r="U1108">
        <v>43</v>
      </c>
      <c r="V1108">
        <v>0</v>
      </c>
    </row>
    <row r="1109" spans="1:22" x14ac:dyDescent="0.25">
      <c r="A1109">
        <v>2.5000000000000001E-2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7.18282166264229E-2</v>
      </c>
      <c r="I1109">
        <v>0</v>
      </c>
      <c r="J1109">
        <v>0</v>
      </c>
      <c r="K1109">
        <v>0</v>
      </c>
      <c r="L1109">
        <v>24.813383925491546</v>
      </c>
      <c r="M1109">
        <v>0</v>
      </c>
      <c r="N1109">
        <v>0.1403915143152811</v>
      </c>
      <c r="O1109">
        <v>0</v>
      </c>
      <c r="P1109">
        <v>0.23180924456709207</v>
      </c>
      <c r="Q1109">
        <v>207</v>
      </c>
      <c r="R1109">
        <v>0</v>
      </c>
      <c r="S1109">
        <v>433</v>
      </c>
      <c r="T1109">
        <v>96</v>
      </c>
      <c r="U1109">
        <v>43</v>
      </c>
      <c r="V1109">
        <v>0</v>
      </c>
    </row>
    <row r="1110" spans="1:22" x14ac:dyDescent="0.25">
      <c r="A1110">
        <v>0.01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4.9999999999999996E-2</v>
      </c>
      <c r="I1110">
        <v>0</v>
      </c>
      <c r="J1110">
        <v>0</v>
      </c>
      <c r="K1110">
        <v>0</v>
      </c>
      <c r="L1110">
        <v>42</v>
      </c>
      <c r="M1110">
        <v>0</v>
      </c>
      <c r="N1110">
        <v>0.14333333333333331</v>
      </c>
      <c r="O1110">
        <v>0</v>
      </c>
      <c r="P1110">
        <v>0.24333333333333329</v>
      </c>
      <c r="Q1110">
        <v>207</v>
      </c>
      <c r="R1110">
        <v>0</v>
      </c>
      <c r="S1110">
        <v>443</v>
      </c>
      <c r="T1110">
        <v>96</v>
      </c>
      <c r="U1110">
        <v>43</v>
      </c>
      <c r="V1110">
        <v>0</v>
      </c>
    </row>
    <row r="1111" spans="1:22" x14ac:dyDescent="0.25">
      <c r="A1111">
        <v>0</v>
      </c>
      <c r="B1111">
        <v>3.3333333333333333E-2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3.6764705882352942E-2</v>
      </c>
      <c r="I1111">
        <v>0</v>
      </c>
      <c r="J1111">
        <v>0</v>
      </c>
      <c r="K1111">
        <v>0</v>
      </c>
      <c r="L1111">
        <v>27.941176470588232</v>
      </c>
      <c r="M1111">
        <v>0</v>
      </c>
      <c r="N1111">
        <v>0.33088235294117641</v>
      </c>
      <c r="O1111">
        <v>0</v>
      </c>
      <c r="P1111">
        <v>0.4044117647058823</v>
      </c>
      <c r="Q1111">
        <v>207</v>
      </c>
      <c r="R1111">
        <v>0</v>
      </c>
      <c r="S1111">
        <v>433</v>
      </c>
      <c r="T1111">
        <v>96</v>
      </c>
      <c r="U1111">
        <v>0</v>
      </c>
      <c r="V1111">
        <v>0</v>
      </c>
    </row>
    <row r="1112" spans="1:22" x14ac:dyDescent="0.25">
      <c r="A1112">
        <v>3.3333333333333333E-2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0.30697344371572943</v>
      </c>
      <c r="I1112">
        <v>0</v>
      </c>
      <c r="J1112">
        <v>0</v>
      </c>
      <c r="K1112">
        <v>0</v>
      </c>
      <c r="L1112">
        <v>29.966455219868827</v>
      </c>
      <c r="M1112">
        <v>0</v>
      </c>
      <c r="N1112">
        <v>0.14617783034082357</v>
      </c>
      <c r="O1112">
        <v>0</v>
      </c>
      <c r="P1112">
        <v>0.70165358563595304</v>
      </c>
      <c r="Q1112">
        <v>191</v>
      </c>
      <c r="R1112">
        <v>0</v>
      </c>
      <c r="S1112">
        <v>408</v>
      </c>
      <c r="T1112">
        <v>96</v>
      </c>
      <c r="U1112">
        <v>43</v>
      </c>
      <c r="V1112">
        <v>0</v>
      </c>
    </row>
    <row r="1113" spans="1:22" x14ac:dyDescent="0.25">
      <c r="A1113">
        <v>2.5000000000000001E-2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7.18282166264229E-2</v>
      </c>
      <c r="I1113">
        <v>0</v>
      </c>
      <c r="J1113">
        <v>0</v>
      </c>
      <c r="K1113">
        <v>0</v>
      </c>
      <c r="L1113">
        <v>24.813383925491546</v>
      </c>
      <c r="M1113">
        <v>0</v>
      </c>
      <c r="N1113">
        <v>0.1403915143152811</v>
      </c>
      <c r="O1113">
        <v>0</v>
      </c>
      <c r="P1113">
        <v>0.23180924456709207</v>
      </c>
      <c r="Q1113">
        <v>191</v>
      </c>
      <c r="R1113">
        <v>0</v>
      </c>
      <c r="S1113">
        <v>433</v>
      </c>
      <c r="T1113">
        <v>96</v>
      </c>
      <c r="U1113">
        <v>43</v>
      </c>
      <c r="V1113">
        <v>0</v>
      </c>
    </row>
    <row r="1114" spans="1:22" x14ac:dyDescent="0.25">
      <c r="A1114">
        <v>0.01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4.9999999999999996E-2</v>
      </c>
      <c r="I1114">
        <v>0</v>
      </c>
      <c r="J1114">
        <v>0</v>
      </c>
      <c r="K1114">
        <v>0</v>
      </c>
      <c r="L1114">
        <v>42</v>
      </c>
      <c r="M1114">
        <v>0</v>
      </c>
      <c r="N1114">
        <v>0.14333333333333331</v>
      </c>
      <c r="O1114">
        <v>0</v>
      </c>
      <c r="P1114">
        <v>0.24333333333333329</v>
      </c>
      <c r="Q1114">
        <v>191</v>
      </c>
      <c r="R1114">
        <v>0</v>
      </c>
      <c r="S1114">
        <v>443</v>
      </c>
      <c r="T1114">
        <v>96</v>
      </c>
      <c r="U1114">
        <v>43</v>
      </c>
      <c r="V1114">
        <v>0</v>
      </c>
    </row>
    <row r="1115" spans="1:22" x14ac:dyDescent="0.25">
      <c r="A1115">
        <v>0</v>
      </c>
      <c r="B1115">
        <v>3.3333333333333333E-2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3.6764705882352942E-2</v>
      </c>
      <c r="I1115">
        <v>0</v>
      </c>
      <c r="J1115">
        <v>0</v>
      </c>
      <c r="K1115">
        <v>0</v>
      </c>
      <c r="L1115">
        <v>27.941176470588232</v>
      </c>
      <c r="M1115">
        <v>0</v>
      </c>
      <c r="N1115">
        <v>0.33088235294117641</v>
      </c>
      <c r="O1115">
        <v>0</v>
      </c>
      <c r="P1115">
        <v>0.4044117647058823</v>
      </c>
      <c r="Q1115">
        <v>191</v>
      </c>
      <c r="R1115">
        <v>0</v>
      </c>
      <c r="S1115">
        <v>433</v>
      </c>
      <c r="T1115">
        <v>96</v>
      </c>
      <c r="U1115">
        <v>0</v>
      </c>
      <c r="V1115">
        <v>0</v>
      </c>
    </row>
    <row r="1116" spans="1:22" x14ac:dyDescent="0.25">
      <c r="A1116">
        <v>0</v>
      </c>
      <c r="B1116">
        <v>3.3333333333333333E-2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3.6764705882352942E-2</v>
      </c>
      <c r="I1116">
        <v>0</v>
      </c>
      <c r="J1116">
        <v>0</v>
      </c>
      <c r="K1116">
        <v>0</v>
      </c>
      <c r="L1116">
        <v>27.941176470588232</v>
      </c>
      <c r="M1116">
        <v>0</v>
      </c>
      <c r="N1116">
        <v>0.33088235294117641</v>
      </c>
      <c r="O1116">
        <v>0</v>
      </c>
      <c r="P1116">
        <v>0.4044117647058823</v>
      </c>
      <c r="Q1116">
        <v>192</v>
      </c>
      <c r="R1116">
        <v>0</v>
      </c>
      <c r="S1116">
        <v>433</v>
      </c>
      <c r="T1116">
        <v>96</v>
      </c>
      <c r="U1116">
        <v>0</v>
      </c>
      <c r="V1116">
        <v>0</v>
      </c>
    </row>
    <row r="1117" spans="1:22" x14ac:dyDescent="0.25">
      <c r="A1117">
        <v>3.3333333333333333E-2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0.30697344371572943</v>
      </c>
      <c r="I1117">
        <v>0</v>
      </c>
      <c r="J1117">
        <v>0</v>
      </c>
      <c r="K1117">
        <v>0</v>
      </c>
      <c r="L1117">
        <v>29.966455219868827</v>
      </c>
      <c r="M1117">
        <v>0</v>
      </c>
      <c r="N1117">
        <v>0.14617783034082357</v>
      </c>
      <c r="O1117">
        <v>0</v>
      </c>
      <c r="P1117">
        <v>0.70165358563595304</v>
      </c>
      <c r="Q1117">
        <v>198</v>
      </c>
      <c r="R1117">
        <v>0</v>
      </c>
      <c r="S1117">
        <v>408</v>
      </c>
      <c r="T1117">
        <v>96</v>
      </c>
      <c r="U1117">
        <v>43</v>
      </c>
      <c r="V1117">
        <v>0</v>
      </c>
    </row>
    <row r="1118" spans="1:22" x14ac:dyDescent="0.25">
      <c r="A1118">
        <v>1.6863406408094434E-2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0.21332209106239461</v>
      </c>
      <c r="I1118">
        <v>0</v>
      </c>
      <c r="J1118">
        <v>0</v>
      </c>
      <c r="K1118">
        <v>0</v>
      </c>
      <c r="L1118">
        <v>60.370994940978079</v>
      </c>
      <c r="M1118">
        <v>0</v>
      </c>
      <c r="N1118">
        <v>0.18145025295109612</v>
      </c>
      <c r="O1118">
        <v>0</v>
      </c>
      <c r="P1118">
        <v>0.60809443507588534</v>
      </c>
      <c r="Q1118">
        <v>112</v>
      </c>
      <c r="R1118">
        <v>0</v>
      </c>
      <c r="S1118">
        <v>443</v>
      </c>
      <c r="T1118">
        <v>192</v>
      </c>
      <c r="U1118">
        <v>0</v>
      </c>
      <c r="V1118">
        <v>0</v>
      </c>
    </row>
    <row r="1119" spans="1:22" x14ac:dyDescent="0.25">
      <c r="A1119">
        <v>6.6666666666666666E-2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40</v>
      </c>
      <c r="M1119">
        <v>0</v>
      </c>
      <c r="N1119">
        <v>0.8</v>
      </c>
      <c r="O1119">
        <v>0</v>
      </c>
      <c r="P1119">
        <v>0.8</v>
      </c>
      <c r="Q1119">
        <v>112</v>
      </c>
      <c r="R1119">
        <v>0</v>
      </c>
      <c r="S1119">
        <v>443</v>
      </c>
      <c r="T1119">
        <v>168</v>
      </c>
      <c r="U1119">
        <v>0</v>
      </c>
      <c r="V1119">
        <v>0</v>
      </c>
    </row>
    <row r="1120" spans="1:22" x14ac:dyDescent="0.25">
      <c r="A1120">
        <v>4.5454545454545456E-2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40</v>
      </c>
      <c r="M1120">
        <v>0</v>
      </c>
      <c r="N1120">
        <v>0.6</v>
      </c>
      <c r="O1120">
        <v>0</v>
      </c>
      <c r="P1120">
        <v>0.6</v>
      </c>
      <c r="Q1120">
        <v>112</v>
      </c>
      <c r="R1120">
        <v>0</v>
      </c>
      <c r="S1120">
        <v>443</v>
      </c>
      <c r="T1120">
        <v>168</v>
      </c>
      <c r="U1120">
        <v>0</v>
      </c>
      <c r="V1120">
        <v>0</v>
      </c>
    </row>
    <row r="1121" spans="1:22" x14ac:dyDescent="0.25">
      <c r="A1121">
        <v>4.5454545454545456E-2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40</v>
      </c>
      <c r="M1121">
        <v>0</v>
      </c>
      <c r="N1121">
        <v>0.6</v>
      </c>
      <c r="O1121">
        <v>0</v>
      </c>
      <c r="P1121">
        <v>0.6</v>
      </c>
      <c r="Q1121">
        <v>112</v>
      </c>
      <c r="R1121">
        <v>0</v>
      </c>
      <c r="S1121">
        <v>443</v>
      </c>
      <c r="T1121">
        <v>168</v>
      </c>
      <c r="U1121">
        <v>30</v>
      </c>
      <c r="V1121">
        <v>0</v>
      </c>
    </row>
    <row r="1122" spans="1:22" x14ac:dyDescent="0.25">
      <c r="A1122">
        <v>0.02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2.5000000000000001E-2</v>
      </c>
      <c r="I1122">
        <v>0</v>
      </c>
      <c r="J1122">
        <v>0</v>
      </c>
      <c r="K1122">
        <v>0</v>
      </c>
      <c r="L1122">
        <v>40</v>
      </c>
      <c r="M1122">
        <v>0</v>
      </c>
      <c r="N1122">
        <v>0.3</v>
      </c>
      <c r="O1122">
        <v>0</v>
      </c>
      <c r="P1122">
        <v>0.35</v>
      </c>
      <c r="Q1122">
        <v>112</v>
      </c>
      <c r="R1122">
        <v>0</v>
      </c>
      <c r="S1122">
        <v>443</v>
      </c>
      <c r="T1122">
        <v>168</v>
      </c>
      <c r="U1122">
        <v>0</v>
      </c>
      <c r="V1122">
        <v>0</v>
      </c>
    </row>
    <row r="1123" spans="1:22" x14ac:dyDescent="0.25">
      <c r="A1123">
        <v>9.0909090909090905E-3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2.5000000000000001E-2</v>
      </c>
      <c r="I1123">
        <v>0</v>
      </c>
      <c r="J1123">
        <v>0</v>
      </c>
      <c r="K1123">
        <v>0</v>
      </c>
      <c r="L1123">
        <v>30</v>
      </c>
      <c r="M1123">
        <v>0</v>
      </c>
      <c r="N1123">
        <v>0.3</v>
      </c>
      <c r="O1123">
        <v>0</v>
      </c>
      <c r="P1123">
        <v>0.35</v>
      </c>
      <c r="Q1123">
        <v>112</v>
      </c>
      <c r="R1123">
        <v>0</v>
      </c>
      <c r="S1123">
        <v>443</v>
      </c>
      <c r="T1123">
        <v>168</v>
      </c>
      <c r="U1123">
        <v>30</v>
      </c>
      <c r="V1123">
        <v>0</v>
      </c>
    </row>
    <row r="1124" spans="1:22" x14ac:dyDescent="0.25">
      <c r="A1124">
        <v>0</v>
      </c>
      <c r="B1124">
        <v>0</v>
      </c>
      <c r="C1124">
        <v>0</v>
      </c>
      <c r="D1124">
        <v>0.05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40</v>
      </c>
      <c r="M1124">
        <v>0</v>
      </c>
      <c r="N1124">
        <v>0.3</v>
      </c>
      <c r="O1124">
        <v>0</v>
      </c>
      <c r="P1124">
        <v>0.3</v>
      </c>
      <c r="Q1124">
        <v>112</v>
      </c>
      <c r="R1124">
        <v>0</v>
      </c>
      <c r="S1124">
        <v>443</v>
      </c>
      <c r="T1124">
        <v>168</v>
      </c>
      <c r="U1124">
        <v>0</v>
      </c>
      <c r="V1124">
        <v>0</v>
      </c>
    </row>
    <row r="1125" spans="1:22" x14ac:dyDescent="0.25">
      <c r="A1125">
        <v>0</v>
      </c>
      <c r="B1125">
        <v>0</v>
      </c>
      <c r="C1125">
        <v>0</v>
      </c>
      <c r="D1125">
        <v>4.5454545454545456E-2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60</v>
      </c>
      <c r="M1125">
        <v>0</v>
      </c>
      <c r="N1125">
        <v>0.6</v>
      </c>
      <c r="O1125">
        <v>0</v>
      </c>
      <c r="P1125">
        <v>0.6</v>
      </c>
      <c r="Q1125">
        <v>112</v>
      </c>
      <c r="R1125">
        <v>0</v>
      </c>
      <c r="S1125">
        <v>443</v>
      </c>
      <c r="T1125">
        <v>168</v>
      </c>
      <c r="U1125">
        <v>0</v>
      </c>
      <c r="V1125">
        <v>0</v>
      </c>
    </row>
    <row r="1126" spans="1:22" x14ac:dyDescent="0.25">
      <c r="A1126">
        <v>0.5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20</v>
      </c>
      <c r="M1126">
        <v>0</v>
      </c>
      <c r="N1126">
        <v>0.6</v>
      </c>
      <c r="O1126">
        <v>0</v>
      </c>
      <c r="P1126">
        <v>0.6</v>
      </c>
      <c r="Q1126">
        <v>112</v>
      </c>
      <c r="R1126">
        <v>0</v>
      </c>
      <c r="S1126">
        <v>443</v>
      </c>
      <c r="T1126">
        <v>168</v>
      </c>
      <c r="U1126">
        <v>30</v>
      </c>
      <c r="V1126">
        <v>0</v>
      </c>
    </row>
    <row r="1127" spans="1:22" x14ac:dyDescent="0.25">
      <c r="A1127">
        <v>0.5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0.05</v>
      </c>
      <c r="I1127">
        <v>0</v>
      </c>
      <c r="J1127">
        <v>0</v>
      </c>
      <c r="K1127">
        <v>0</v>
      </c>
      <c r="L1127">
        <v>20</v>
      </c>
      <c r="M1127">
        <v>0</v>
      </c>
      <c r="N1127">
        <v>0.5</v>
      </c>
      <c r="O1127">
        <v>0</v>
      </c>
      <c r="P1127">
        <v>0.6</v>
      </c>
      <c r="Q1127">
        <v>112</v>
      </c>
      <c r="R1127">
        <v>0</v>
      </c>
      <c r="S1127">
        <v>443</v>
      </c>
      <c r="T1127">
        <v>168</v>
      </c>
      <c r="U1127">
        <v>30</v>
      </c>
      <c r="V1127">
        <v>0</v>
      </c>
    </row>
    <row r="1128" spans="1:22" x14ac:dyDescent="0.25">
      <c r="A1128">
        <v>3.3333333333333333E-2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0.2</v>
      </c>
      <c r="I1128">
        <v>0</v>
      </c>
      <c r="J1128">
        <v>0</v>
      </c>
      <c r="K1128">
        <v>0</v>
      </c>
      <c r="L1128">
        <v>13</v>
      </c>
      <c r="M1128">
        <v>0</v>
      </c>
      <c r="N1128">
        <v>0.12000000000000001</v>
      </c>
      <c r="O1128">
        <v>0</v>
      </c>
      <c r="P1128">
        <v>0.52</v>
      </c>
      <c r="Q1128">
        <v>112</v>
      </c>
      <c r="R1128">
        <v>0</v>
      </c>
      <c r="S1128">
        <v>423</v>
      </c>
      <c r="T1128">
        <v>96</v>
      </c>
      <c r="U1128">
        <v>0</v>
      </c>
      <c r="V1128">
        <v>0</v>
      </c>
    </row>
    <row r="1129" spans="1:22" x14ac:dyDescent="0.25">
      <c r="A1129">
        <v>0</v>
      </c>
      <c r="B1129">
        <v>0.2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100</v>
      </c>
      <c r="M1129">
        <v>0</v>
      </c>
      <c r="N1129">
        <v>2</v>
      </c>
      <c r="O1129">
        <v>0</v>
      </c>
      <c r="P1129">
        <v>2</v>
      </c>
      <c r="Q1129">
        <v>112</v>
      </c>
      <c r="R1129">
        <v>0</v>
      </c>
      <c r="S1129">
        <v>433</v>
      </c>
      <c r="T1129">
        <v>192</v>
      </c>
      <c r="U1129">
        <v>0</v>
      </c>
      <c r="V1129">
        <v>0</v>
      </c>
    </row>
    <row r="1130" spans="1:22" x14ac:dyDescent="0.25">
      <c r="A1130">
        <v>0</v>
      </c>
      <c r="B1130">
        <v>0.2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100</v>
      </c>
      <c r="M1130">
        <v>0</v>
      </c>
      <c r="N1130">
        <v>2</v>
      </c>
      <c r="O1130">
        <v>0</v>
      </c>
      <c r="P1130">
        <v>2</v>
      </c>
      <c r="Q1130">
        <v>112</v>
      </c>
      <c r="R1130">
        <v>0</v>
      </c>
      <c r="S1130">
        <v>453</v>
      </c>
      <c r="T1130">
        <v>192</v>
      </c>
      <c r="U1130">
        <v>0</v>
      </c>
      <c r="V1130">
        <v>0</v>
      </c>
    </row>
    <row r="1131" spans="1:22" x14ac:dyDescent="0.25">
      <c r="A1131">
        <v>0</v>
      </c>
      <c r="B1131">
        <v>0.2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100</v>
      </c>
      <c r="M1131">
        <v>0</v>
      </c>
      <c r="N1131">
        <v>2</v>
      </c>
      <c r="O1131">
        <v>0</v>
      </c>
      <c r="P1131">
        <v>2</v>
      </c>
      <c r="Q1131">
        <v>112</v>
      </c>
      <c r="R1131">
        <v>0</v>
      </c>
      <c r="S1131">
        <v>473</v>
      </c>
      <c r="T1131">
        <v>192</v>
      </c>
      <c r="U1131">
        <v>0</v>
      </c>
      <c r="V1131">
        <v>0</v>
      </c>
    </row>
    <row r="1132" spans="1:22" x14ac:dyDescent="0.25">
      <c r="A1132">
        <v>0</v>
      </c>
      <c r="B1132">
        <v>0.2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100</v>
      </c>
      <c r="M1132">
        <v>0</v>
      </c>
      <c r="N1132">
        <v>2</v>
      </c>
      <c r="O1132">
        <v>0</v>
      </c>
      <c r="P1132">
        <v>2</v>
      </c>
      <c r="Q1132">
        <v>112</v>
      </c>
      <c r="R1132">
        <v>0</v>
      </c>
      <c r="S1132">
        <v>493</v>
      </c>
      <c r="T1132">
        <v>192</v>
      </c>
      <c r="U1132">
        <v>0</v>
      </c>
      <c r="V1132">
        <v>0</v>
      </c>
    </row>
    <row r="1133" spans="1:22" x14ac:dyDescent="0.25">
      <c r="A1133">
        <v>0</v>
      </c>
      <c r="B1133">
        <v>0.02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0.05</v>
      </c>
      <c r="I1133">
        <v>0</v>
      </c>
      <c r="J1133">
        <v>0</v>
      </c>
      <c r="K1133">
        <v>0</v>
      </c>
      <c r="L1133">
        <v>26.48</v>
      </c>
      <c r="M1133">
        <v>0</v>
      </c>
      <c r="N1133">
        <v>0.2</v>
      </c>
      <c r="O1133">
        <v>0</v>
      </c>
      <c r="P1133">
        <v>0.48000000000000004</v>
      </c>
      <c r="Q1133">
        <v>408</v>
      </c>
      <c r="R1133">
        <v>0</v>
      </c>
      <c r="S1133">
        <v>433</v>
      </c>
      <c r="T1133">
        <v>504</v>
      </c>
      <c r="U1133">
        <v>43</v>
      </c>
      <c r="V1133">
        <v>0</v>
      </c>
    </row>
    <row r="1134" spans="1:22" x14ac:dyDescent="0.25">
      <c r="A1134">
        <v>0</v>
      </c>
      <c r="B1134">
        <v>0.02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0.05</v>
      </c>
      <c r="I1134">
        <v>0</v>
      </c>
      <c r="J1134">
        <v>0</v>
      </c>
      <c r="K1134">
        <v>0</v>
      </c>
      <c r="L1134">
        <v>24</v>
      </c>
      <c r="M1134">
        <v>0</v>
      </c>
      <c r="N1134">
        <v>0.04</v>
      </c>
      <c r="O1134">
        <v>0</v>
      </c>
      <c r="P1134">
        <v>0.16</v>
      </c>
      <c r="Q1134">
        <v>205</v>
      </c>
      <c r="R1134">
        <v>0</v>
      </c>
      <c r="S1134">
        <v>433</v>
      </c>
      <c r="T1134">
        <v>1176</v>
      </c>
      <c r="U1134">
        <v>43</v>
      </c>
      <c r="V1134">
        <v>0</v>
      </c>
    </row>
    <row r="1135" spans="1:22" x14ac:dyDescent="0.25">
      <c r="A1135">
        <v>0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1</v>
      </c>
      <c r="M1135">
        <v>0.5</v>
      </c>
      <c r="N1135">
        <v>0.5</v>
      </c>
      <c r="O1135">
        <v>0</v>
      </c>
      <c r="P1135">
        <v>0.5</v>
      </c>
      <c r="Q1135">
        <v>183</v>
      </c>
      <c r="R1135">
        <v>0</v>
      </c>
      <c r="S1135">
        <v>443</v>
      </c>
      <c r="T1135">
        <v>144</v>
      </c>
      <c r="U1135">
        <v>0</v>
      </c>
      <c r="V1135">
        <v>0</v>
      </c>
    </row>
    <row r="1136" spans="1:22" x14ac:dyDescent="0.25">
      <c r="A1136">
        <v>0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4</v>
      </c>
      <c r="M1136">
        <v>0.5</v>
      </c>
      <c r="N1136">
        <v>0.5</v>
      </c>
      <c r="O1136">
        <v>0</v>
      </c>
      <c r="P1136">
        <v>0.5</v>
      </c>
      <c r="Q1136">
        <v>183</v>
      </c>
      <c r="R1136">
        <v>0</v>
      </c>
      <c r="S1136">
        <v>443</v>
      </c>
      <c r="T1136">
        <v>168</v>
      </c>
      <c r="U1136">
        <v>0</v>
      </c>
      <c r="V1136">
        <v>0</v>
      </c>
    </row>
    <row r="1137" spans="1:22" x14ac:dyDescent="0.25">
      <c r="A1137">
        <v>0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4</v>
      </c>
      <c r="M1137">
        <v>0.5</v>
      </c>
      <c r="N1137">
        <v>0.5</v>
      </c>
      <c r="O1137">
        <v>0</v>
      </c>
      <c r="P1137">
        <v>0.5</v>
      </c>
      <c r="Q1137">
        <v>183</v>
      </c>
      <c r="R1137">
        <v>0</v>
      </c>
      <c r="S1137">
        <v>423</v>
      </c>
      <c r="T1137">
        <v>168</v>
      </c>
      <c r="U1137">
        <v>0</v>
      </c>
      <c r="V1137">
        <v>0</v>
      </c>
    </row>
    <row r="1138" spans="1:22" x14ac:dyDescent="0.25">
      <c r="A1138">
        <v>0</v>
      </c>
      <c r="B1138">
        <v>0.02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0.05</v>
      </c>
      <c r="I1138">
        <v>0</v>
      </c>
      <c r="J1138">
        <v>0</v>
      </c>
      <c r="K1138">
        <v>0</v>
      </c>
      <c r="L1138">
        <v>41</v>
      </c>
      <c r="M1138">
        <v>0</v>
      </c>
      <c r="N1138">
        <v>0.2</v>
      </c>
      <c r="O1138">
        <v>0</v>
      </c>
      <c r="P1138">
        <v>0.30000000000000004</v>
      </c>
      <c r="Q1138">
        <v>261</v>
      </c>
      <c r="R1138">
        <v>0</v>
      </c>
      <c r="S1138">
        <v>433</v>
      </c>
      <c r="T1138">
        <v>216</v>
      </c>
      <c r="U1138">
        <v>43</v>
      </c>
      <c r="V1138">
        <v>0</v>
      </c>
    </row>
    <row r="1139" spans="1:22" x14ac:dyDescent="0.25">
      <c r="A1139">
        <v>0</v>
      </c>
      <c r="B1139">
        <v>0.02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0.05</v>
      </c>
      <c r="I1139">
        <v>0</v>
      </c>
      <c r="J1139">
        <v>0</v>
      </c>
      <c r="K1139">
        <v>0</v>
      </c>
      <c r="L1139">
        <v>41</v>
      </c>
      <c r="M1139">
        <v>0</v>
      </c>
      <c r="N1139">
        <v>0.2</v>
      </c>
      <c r="O1139">
        <v>0</v>
      </c>
      <c r="P1139">
        <v>0.30000000000000004</v>
      </c>
      <c r="Q1139">
        <v>224</v>
      </c>
      <c r="R1139">
        <v>0</v>
      </c>
      <c r="S1139">
        <v>433</v>
      </c>
      <c r="T1139">
        <v>216</v>
      </c>
      <c r="U1139">
        <v>43</v>
      </c>
      <c r="V1139">
        <v>0</v>
      </c>
    </row>
    <row r="1140" spans="1:22" x14ac:dyDescent="0.25">
      <c r="A1140">
        <v>0</v>
      </c>
      <c r="B1140">
        <v>0.02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0.05</v>
      </c>
      <c r="I1140">
        <v>0</v>
      </c>
      <c r="J1140">
        <v>0</v>
      </c>
      <c r="K1140">
        <v>0</v>
      </c>
      <c r="L1140">
        <v>41</v>
      </c>
      <c r="M1140">
        <v>0</v>
      </c>
      <c r="N1140">
        <v>0.2</v>
      </c>
      <c r="O1140">
        <v>0</v>
      </c>
      <c r="P1140">
        <v>0.30000000000000004</v>
      </c>
      <c r="Q1140">
        <v>213</v>
      </c>
      <c r="R1140">
        <v>0</v>
      </c>
      <c r="S1140">
        <v>433</v>
      </c>
      <c r="T1140">
        <v>216</v>
      </c>
      <c r="U1140">
        <v>43</v>
      </c>
      <c r="V1140">
        <v>0</v>
      </c>
    </row>
    <row r="1141" spans="1:22" x14ac:dyDescent="0.25">
      <c r="A1141">
        <v>0</v>
      </c>
      <c r="B1141">
        <v>0.02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0.05</v>
      </c>
      <c r="I1141">
        <v>0</v>
      </c>
      <c r="J1141">
        <v>0</v>
      </c>
      <c r="K1141">
        <v>0</v>
      </c>
      <c r="L1141">
        <v>41</v>
      </c>
      <c r="M1141">
        <v>0</v>
      </c>
      <c r="N1141">
        <v>0.2</v>
      </c>
      <c r="O1141">
        <v>0</v>
      </c>
      <c r="P1141">
        <v>0.30000000000000004</v>
      </c>
      <c r="Q1141">
        <v>276</v>
      </c>
      <c r="R1141">
        <v>0</v>
      </c>
      <c r="S1141">
        <v>433</v>
      </c>
      <c r="T1141">
        <v>216</v>
      </c>
      <c r="U1141">
        <v>43</v>
      </c>
      <c r="V1141">
        <v>0</v>
      </c>
    </row>
    <row r="1142" spans="1:22" x14ac:dyDescent="0.25">
      <c r="A1142">
        <v>0</v>
      </c>
      <c r="B1142">
        <v>0.02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0.05</v>
      </c>
      <c r="I1142">
        <v>0</v>
      </c>
      <c r="J1142">
        <v>0</v>
      </c>
      <c r="K1142">
        <v>0</v>
      </c>
      <c r="L1142">
        <v>41</v>
      </c>
      <c r="M1142">
        <v>0</v>
      </c>
      <c r="N1142">
        <v>0.2</v>
      </c>
      <c r="O1142">
        <v>0</v>
      </c>
      <c r="P1142">
        <v>0.30000000000000004</v>
      </c>
      <c r="Q1142">
        <v>240</v>
      </c>
      <c r="R1142">
        <v>0</v>
      </c>
      <c r="S1142">
        <v>433</v>
      </c>
      <c r="T1142">
        <v>216</v>
      </c>
      <c r="U1142">
        <v>43</v>
      </c>
      <c r="V1142">
        <v>0</v>
      </c>
    </row>
    <row r="1143" spans="1:22" x14ac:dyDescent="0.25">
      <c r="A1143">
        <v>0</v>
      </c>
      <c r="B1143">
        <v>0.02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0.05</v>
      </c>
      <c r="I1143">
        <v>0</v>
      </c>
      <c r="J1143">
        <v>0</v>
      </c>
      <c r="K1143">
        <v>0</v>
      </c>
      <c r="L1143">
        <v>41</v>
      </c>
      <c r="M1143">
        <v>0</v>
      </c>
      <c r="N1143">
        <v>0.2</v>
      </c>
      <c r="O1143">
        <v>0</v>
      </c>
      <c r="P1143">
        <v>0.30000000000000004</v>
      </c>
      <c r="Q1143">
        <v>229</v>
      </c>
      <c r="R1143">
        <v>0</v>
      </c>
      <c r="S1143">
        <v>433</v>
      </c>
      <c r="T1143">
        <v>216</v>
      </c>
      <c r="U1143">
        <v>43</v>
      </c>
      <c r="V1143">
        <v>0</v>
      </c>
    </row>
    <row r="1144" spans="1:22" x14ac:dyDescent="0.25">
      <c r="A1144">
        <v>0</v>
      </c>
      <c r="B1144">
        <v>0.02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0.05</v>
      </c>
      <c r="I1144">
        <v>0</v>
      </c>
      <c r="J1144">
        <v>0</v>
      </c>
      <c r="K1144">
        <v>0</v>
      </c>
      <c r="L1144">
        <v>41</v>
      </c>
      <c r="M1144">
        <v>0</v>
      </c>
      <c r="N1144">
        <v>0.2</v>
      </c>
      <c r="O1144">
        <v>0</v>
      </c>
      <c r="P1144">
        <v>0.30000000000000004</v>
      </c>
      <c r="Q1144">
        <v>218</v>
      </c>
      <c r="R1144">
        <v>0</v>
      </c>
      <c r="S1144">
        <v>433</v>
      </c>
      <c r="T1144">
        <v>216</v>
      </c>
      <c r="U1144">
        <v>43</v>
      </c>
      <c r="V1144">
        <v>0</v>
      </c>
    </row>
    <row r="1145" spans="1:22" x14ac:dyDescent="0.25">
      <c r="A1145">
        <v>0</v>
      </c>
      <c r="B1145">
        <v>0.02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0.05</v>
      </c>
      <c r="I1145">
        <v>0</v>
      </c>
      <c r="J1145">
        <v>0</v>
      </c>
      <c r="K1145">
        <v>0</v>
      </c>
      <c r="L1145">
        <v>41</v>
      </c>
      <c r="M1145">
        <v>0</v>
      </c>
      <c r="N1145">
        <v>0.2</v>
      </c>
      <c r="O1145">
        <v>0</v>
      </c>
      <c r="P1145">
        <v>0.30000000000000004</v>
      </c>
      <c r="Q1145">
        <v>236</v>
      </c>
      <c r="R1145">
        <v>0</v>
      </c>
      <c r="S1145">
        <v>433</v>
      </c>
      <c r="T1145">
        <v>216</v>
      </c>
      <c r="U1145">
        <v>43</v>
      </c>
      <c r="V1145">
        <v>0</v>
      </c>
    </row>
    <row r="1146" spans="1:22" x14ac:dyDescent="0.25">
      <c r="A1146">
        <v>0</v>
      </c>
      <c r="B1146">
        <v>4.3999999999999997E-2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0.05</v>
      </c>
      <c r="I1146">
        <v>0</v>
      </c>
      <c r="J1146">
        <v>0</v>
      </c>
      <c r="K1146">
        <v>0</v>
      </c>
      <c r="L1146">
        <v>41</v>
      </c>
      <c r="M1146">
        <v>0</v>
      </c>
      <c r="N1146">
        <v>0.2</v>
      </c>
      <c r="O1146">
        <v>0</v>
      </c>
      <c r="P1146">
        <v>0.3</v>
      </c>
      <c r="Q1146">
        <v>222</v>
      </c>
      <c r="R1146">
        <v>0</v>
      </c>
      <c r="S1146">
        <v>433</v>
      </c>
      <c r="T1146">
        <v>432</v>
      </c>
      <c r="U1146">
        <v>43</v>
      </c>
      <c r="V1146">
        <v>0</v>
      </c>
    </row>
    <row r="1147" spans="1:22" x14ac:dyDescent="0.25">
      <c r="A1147">
        <v>0</v>
      </c>
      <c r="B1147">
        <v>4.3999999999999997E-2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0.05</v>
      </c>
      <c r="I1147">
        <v>0</v>
      </c>
      <c r="J1147">
        <v>0</v>
      </c>
      <c r="K1147">
        <v>0</v>
      </c>
      <c r="L1147">
        <v>41</v>
      </c>
      <c r="M1147">
        <v>0</v>
      </c>
      <c r="N1147">
        <v>0.2</v>
      </c>
      <c r="O1147">
        <v>0</v>
      </c>
      <c r="P1147">
        <v>0.3</v>
      </c>
      <c r="Q1147">
        <v>219</v>
      </c>
      <c r="R1147">
        <v>0</v>
      </c>
      <c r="S1147">
        <v>433</v>
      </c>
      <c r="T1147">
        <v>432</v>
      </c>
      <c r="U1147">
        <v>43</v>
      </c>
      <c r="V1147">
        <v>0</v>
      </c>
    </row>
    <row r="1148" spans="1:22" x14ac:dyDescent="0.25">
      <c r="A1148">
        <v>0</v>
      </c>
      <c r="B1148">
        <v>4.3999999999999997E-2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0.05</v>
      </c>
      <c r="I1148">
        <v>0</v>
      </c>
      <c r="J1148">
        <v>0</v>
      </c>
      <c r="K1148">
        <v>0</v>
      </c>
      <c r="L1148">
        <v>41</v>
      </c>
      <c r="M1148">
        <v>0</v>
      </c>
      <c r="N1148">
        <v>0.2</v>
      </c>
      <c r="O1148">
        <v>0</v>
      </c>
      <c r="P1148">
        <v>0.3</v>
      </c>
      <c r="Q1148">
        <v>229</v>
      </c>
      <c r="R1148">
        <v>0</v>
      </c>
      <c r="S1148">
        <v>433</v>
      </c>
      <c r="T1148">
        <v>432</v>
      </c>
      <c r="U1148">
        <v>43</v>
      </c>
      <c r="V1148">
        <v>0</v>
      </c>
    </row>
    <row r="1149" spans="1:22" x14ac:dyDescent="0.25">
      <c r="A1149">
        <v>0</v>
      </c>
      <c r="B1149">
        <v>4.3999999999999997E-2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0.05</v>
      </c>
      <c r="I1149">
        <v>0</v>
      </c>
      <c r="J1149">
        <v>0</v>
      </c>
      <c r="K1149">
        <v>0</v>
      </c>
      <c r="L1149">
        <v>41</v>
      </c>
      <c r="M1149">
        <v>0</v>
      </c>
      <c r="N1149">
        <v>0.2</v>
      </c>
      <c r="O1149">
        <v>0</v>
      </c>
      <c r="P1149">
        <v>0.3</v>
      </c>
      <c r="Q1149">
        <v>193</v>
      </c>
      <c r="R1149">
        <v>0</v>
      </c>
      <c r="S1149">
        <v>433</v>
      </c>
      <c r="T1149">
        <v>432</v>
      </c>
      <c r="U1149">
        <v>43</v>
      </c>
      <c r="V1149">
        <v>0</v>
      </c>
    </row>
    <row r="1150" spans="1:22" x14ac:dyDescent="0.25">
      <c r="A1150">
        <v>0</v>
      </c>
      <c r="B1150">
        <v>4.3999999999999997E-2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0.05</v>
      </c>
      <c r="I1150">
        <v>0</v>
      </c>
      <c r="J1150">
        <v>0</v>
      </c>
      <c r="K1150">
        <v>0</v>
      </c>
      <c r="L1150">
        <v>41</v>
      </c>
      <c r="M1150">
        <v>0</v>
      </c>
      <c r="N1150">
        <v>0.2</v>
      </c>
      <c r="O1150">
        <v>0</v>
      </c>
      <c r="P1150">
        <v>0.3</v>
      </c>
      <c r="Q1150">
        <v>272</v>
      </c>
      <c r="R1150">
        <v>0</v>
      </c>
      <c r="S1150">
        <v>433</v>
      </c>
      <c r="T1150">
        <v>288</v>
      </c>
      <c r="U1150">
        <v>43</v>
      </c>
      <c r="V1150">
        <v>0</v>
      </c>
    </row>
    <row r="1151" spans="1:22" x14ac:dyDescent="0.25">
      <c r="A1151">
        <v>0</v>
      </c>
      <c r="B1151">
        <v>4.3999999999999997E-2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0.05</v>
      </c>
      <c r="I1151">
        <v>0</v>
      </c>
      <c r="J1151">
        <v>0</v>
      </c>
      <c r="K1151">
        <v>0</v>
      </c>
      <c r="L1151">
        <v>41</v>
      </c>
      <c r="M1151">
        <v>0</v>
      </c>
      <c r="N1151">
        <v>0.2</v>
      </c>
      <c r="O1151">
        <v>0</v>
      </c>
      <c r="P1151">
        <v>0.3</v>
      </c>
      <c r="Q1151">
        <v>259</v>
      </c>
      <c r="R1151">
        <v>0</v>
      </c>
      <c r="S1151">
        <v>433</v>
      </c>
      <c r="T1151">
        <v>288</v>
      </c>
      <c r="U1151">
        <v>43</v>
      </c>
      <c r="V1151">
        <v>0</v>
      </c>
    </row>
    <row r="1152" spans="1:22" x14ac:dyDescent="0.25">
      <c r="A1152">
        <v>0</v>
      </c>
      <c r="B1152">
        <v>4.3999999999999997E-2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0.05</v>
      </c>
      <c r="I1152">
        <v>0</v>
      </c>
      <c r="J1152">
        <v>0</v>
      </c>
      <c r="K1152">
        <v>0</v>
      </c>
      <c r="L1152">
        <v>41</v>
      </c>
      <c r="M1152">
        <v>0</v>
      </c>
      <c r="N1152">
        <v>0.2</v>
      </c>
      <c r="O1152">
        <v>0</v>
      </c>
      <c r="P1152">
        <v>0.3</v>
      </c>
      <c r="Q1152">
        <v>250</v>
      </c>
      <c r="R1152">
        <v>0</v>
      </c>
      <c r="S1152">
        <v>433</v>
      </c>
      <c r="T1152">
        <v>288</v>
      </c>
      <c r="U1152">
        <v>43</v>
      </c>
      <c r="V1152">
        <v>0</v>
      </c>
    </row>
    <row r="1153" spans="1:22" x14ac:dyDescent="0.25">
      <c r="A1153">
        <v>0</v>
      </c>
      <c r="B1153">
        <v>4.3999999999999997E-2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0.05</v>
      </c>
      <c r="I1153">
        <v>0</v>
      </c>
      <c r="J1153">
        <v>0</v>
      </c>
      <c r="K1153">
        <v>0</v>
      </c>
      <c r="L1153">
        <v>41</v>
      </c>
      <c r="M1153">
        <v>0</v>
      </c>
      <c r="N1153">
        <v>0.2</v>
      </c>
      <c r="O1153">
        <v>0</v>
      </c>
      <c r="P1153">
        <v>0.3</v>
      </c>
      <c r="Q1153">
        <v>238</v>
      </c>
      <c r="R1153">
        <v>0</v>
      </c>
      <c r="S1153">
        <v>433</v>
      </c>
      <c r="T1153">
        <v>288</v>
      </c>
      <c r="U1153">
        <v>43</v>
      </c>
      <c r="V1153">
        <v>0</v>
      </c>
    </row>
    <row r="1154" spans="1:22" x14ac:dyDescent="0.25">
      <c r="A1154">
        <v>0</v>
      </c>
      <c r="B1154">
        <v>0.23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5.5E-2</v>
      </c>
      <c r="I1154">
        <v>0</v>
      </c>
      <c r="J1154">
        <v>0</v>
      </c>
      <c r="K1154">
        <v>0</v>
      </c>
      <c r="L1154">
        <v>41</v>
      </c>
      <c r="M1154">
        <v>0</v>
      </c>
      <c r="N1154">
        <v>0.2</v>
      </c>
      <c r="O1154">
        <v>0</v>
      </c>
      <c r="P1154">
        <v>0.32</v>
      </c>
      <c r="Q1154">
        <v>212</v>
      </c>
      <c r="R1154">
        <v>0</v>
      </c>
      <c r="S1154">
        <v>433</v>
      </c>
      <c r="T1154">
        <v>576</v>
      </c>
      <c r="U1154">
        <v>43</v>
      </c>
      <c r="V1154">
        <v>0</v>
      </c>
    </row>
    <row r="1155" spans="1:22" x14ac:dyDescent="0.25">
      <c r="A1155">
        <v>4.716981132075472E-2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0.27</v>
      </c>
      <c r="I1155">
        <v>0</v>
      </c>
      <c r="J1155">
        <v>0</v>
      </c>
      <c r="K1155">
        <v>0</v>
      </c>
      <c r="L1155">
        <v>18</v>
      </c>
      <c r="M1155">
        <v>0</v>
      </c>
      <c r="N1155">
        <v>0.11</v>
      </c>
      <c r="O1155">
        <v>0</v>
      </c>
      <c r="P1155">
        <v>0.65</v>
      </c>
      <c r="Q1155">
        <v>243</v>
      </c>
      <c r="R1155">
        <v>0</v>
      </c>
      <c r="S1155">
        <v>408</v>
      </c>
      <c r="T1155">
        <v>168</v>
      </c>
      <c r="U1155">
        <v>43</v>
      </c>
      <c r="V1155">
        <v>0</v>
      </c>
    </row>
    <row r="1156" spans="1:22" x14ac:dyDescent="0.25">
      <c r="A1156">
        <v>4.716981132075472E-2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0.27</v>
      </c>
      <c r="I1156">
        <v>0</v>
      </c>
      <c r="J1156">
        <v>0</v>
      </c>
      <c r="K1156">
        <v>0</v>
      </c>
      <c r="L1156">
        <v>30.9</v>
      </c>
      <c r="M1156">
        <v>0</v>
      </c>
      <c r="N1156">
        <v>9.5000000000000001E-2</v>
      </c>
      <c r="O1156">
        <v>0</v>
      </c>
      <c r="P1156">
        <v>0.63500000000000001</v>
      </c>
      <c r="Q1156">
        <v>223</v>
      </c>
      <c r="R1156">
        <v>0</v>
      </c>
      <c r="S1156">
        <v>408</v>
      </c>
      <c r="T1156">
        <v>168</v>
      </c>
      <c r="U1156">
        <v>43</v>
      </c>
      <c r="V1156">
        <v>0</v>
      </c>
    </row>
    <row r="1157" spans="1:22" x14ac:dyDescent="0.25">
      <c r="A1157">
        <v>0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3.5</v>
      </c>
      <c r="M1157">
        <v>0.5</v>
      </c>
      <c r="N1157">
        <v>0.5</v>
      </c>
      <c r="O1157">
        <v>0</v>
      </c>
      <c r="P1157">
        <v>0.5</v>
      </c>
      <c r="Q1157">
        <v>192</v>
      </c>
      <c r="R1157">
        <v>0</v>
      </c>
      <c r="S1157">
        <v>423</v>
      </c>
      <c r="T1157">
        <v>72</v>
      </c>
      <c r="U1157">
        <v>43</v>
      </c>
      <c r="V1157">
        <v>0</v>
      </c>
    </row>
    <row r="1158" spans="1:22" x14ac:dyDescent="0.25">
      <c r="A1158">
        <v>0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7</v>
      </c>
      <c r="M1158">
        <v>0.5</v>
      </c>
      <c r="N1158">
        <v>0.5</v>
      </c>
      <c r="O1158">
        <v>0</v>
      </c>
      <c r="P1158">
        <v>0.5</v>
      </c>
      <c r="Q1158">
        <v>192</v>
      </c>
      <c r="R1158">
        <v>0</v>
      </c>
      <c r="S1158">
        <v>423</v>
      </c>
      <c r="T1158">
        <v>72</v>
      </c>
      <c r="U1158">
        <v>43</v>
      </c>
      <c r="V1158">
        <v>0</v>
      </c>
    </row>
    <row r="1159" spans="1:22" x14ac:dyDescent="0.25">
      <c r="A1159">
        <v>0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3.5</v>
      </c>
      <c r="M1159">
        <v>0.5</v>
      </c>
      <c r="N1159">
        <v>0.5</v>
      </c>
      <c r="O1159">
        <v>0</v>
      </c>
      <c r="P1159">
        <v>0.5</v>
      </c>
      <c r="Q1159">
        <v>192</v>
      </c>
      <c r="R1159">
        <v>0</v>
      </c>
      <c r="S1159">
        <v>423</v>
      </c>
      <c r="T1159">
        <v>120</v>
      </c>
      <c r="U1159">
        <v>43</v>
      </c>
      <c r="V1159">
        <v>0</v>
      </c>
    </row>
    <row r="1160" spans="1:22" x14ac:dyDescent="0.25">
      <c r="A1160">
        <v>0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7</v>
      </c>
      <c r="M1160">
        <v>0.5</v>
      </c>
      <c r="N1160">
        <v>0.5</v>
      </c>
      <c r="O1160">
        <v>0</v>
      </c>
      <c r="P1160">
        <v>0.5</v>
      </c>
      <c r="Q1160">
        <v>192</v>
      </c>
      <c r="R1160">
        <v>0</v>
      </c>
      <c r="S1160">
        <v>423</v>
      </c>
      <c r="T1160">
        <v>120</v>
      </c>
      <c r="U1160">
        <v>43</v>
      </c>
      <c r="V1160">
        <v>0</v>
      </c>
    </row>
    <row r="1161" spans="1:22" x14ac:dyDescent="0.25">
      <c r="A1161">
        <v>0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3.5</v>
      </c>
      <c r="M1161">
        <v>0.5</v>
      </c>
      <c r="N1161">
        <v>0.5</v>
      </c>
      <c r="O1161">
        <v>0</v>
      </c>
      <c r="P1161">
        <v>0.5</v>
      </c>
      <c r="Q1161">
        <v>192</v>
      </c>
      <c r="R1161">
        <v>0</v>
      </c>
      <c r="S1161">
        <v>423</v>
      </c>
      <c r="T1161">
        <v>192</v>
      </c>
      <c r="U1161">
        <v>43</v>
      </c>
      <c r="V1161">
        <v>0</v>
      </c>
    </row>
    <row r="1162" spans="1:22" x14ac:dyDescent="0.25">
      <c r="A1162">
        <v>0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7</v>
      </c>
      <c r="M1162">
        <v>0.5</v>
      </c>
      <c r="N1162">
        <v>0.5</v>
      </c>
      <c r="O1162">
        <v>0</v>
      </c>
      <c r="P1162">
        <v>0.5</v>
      </c>
      <c r="Q1162">
        <v>192</v>
      </c>
      <c r="R1162">
        <v>0</v>
      </c>
      <c r="S1162">
        <v>423</v>
      </c>
      <c r="T1162">
        <v>192</v>
      </c>
      <c r="U1162">
        <v>43</v>
      </c>
      <c r="V1162">
        <v>0</v>
      </c>
    </row>
    <row r="1163" spans="1:22" x14ac:dyDescent="0.25">
      <c r="A1163">
        <v>0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14</v>
      </c>
      <c r="M1163">
        <v>0.5</v>
      </c>
      <c r="N1163">
        <v>0.5</v>
      </c>
      <c r="O1163">
        <v>0</v>
      </c>
      <c r="P1163">
        <v>0.5</v>
      </c>
      <c r="Q1163">
        <v>192</v>
      </c>
      <c r="R1163">
        <v>0</v>
      </c>
      <c r="S1163">
        <v>423</v>
      </c>
      <c r="T1163">
        <v>192</v>
      </c>
      <c r="U1163">
        <v>43</v>
      </c>
      <c r="V1163">
        <v>0</v>
      </c>
    </row>
    <row r="1164" spans="1:22" x14ac:dyDescent="0.25">
      <c r="A1164">
        <v>0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7</v>
      </c>
      <c r="M1164">
        <v>0.5</v>
      </c>
      <c r="N1164">
        <v>0.5</v>
      </c>
      <c r="O1164">
        <v>0</v>
      </c>
      <c r="P1164">
        <v>0.5</v>
      </c>
      <c r="Q1164">
        <v>187</v>
      </c>
      <c r="R1164">
        <v>0</v>
      </c>
      <c r="S1164">
        <v>423</v>
      </c>
      <c r="T1164">
        <v>72</v>
      </c>
      <c r="U1164">
        <v>43</v>
      </c>
      <c r="V1164">
        <v>0</v>
      </c>
    </row>
    <row r="1165" spans="1:22" x14ac:dyDescent="0.25">
      <c r="A1165">
        <v>0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14</v>
      </c>
      <c r="M1165">
        <v>0.5</v>
      </c>
      <c r="N1165">
        <v>0.5</v>
      </c>
      <c r="O1165">
        <v>0</v>
      </c>
      <c r="P1165">
        <v>0.5</v>
      </c>
      <c r="Q1165">
        <v>187</v>
      </c>
      <c r="R1165">
        <v>0</v>
      </c>
      <c r="S1165">
        <v>423</v>
      </c>
      <c r="T1165">
        <v>72</v>
      </c>
      <c r="U1165">
        <v>43</v>
      </c>
      <c r="V1165">
        <v>0</v>
      </c>
    </row>
    <row r="1166" spans="1:22" x14ac:dyDescent="0.25">
      <c r="A1166">
        <v>0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3.5</v>
      </c>
      <c r="M1166">
        <v>0.5</v>
      </c>
      <c r="N1166">
        <v>0.5</v>
      </c>
      <c r="O1166">
        <v>0</v>
      </c>
      <c r="P1166">
        <v>0.5</v>
      </c>
      <c r="Q1166">
        <v>187</v>
      </c>
      <c r="R1166">
        <v>0</v>
      </c>
      <c r="S1166">
        <v>423</v>
      </c>
      <c r="T1166">
        <v>120</v>
      </c>
      <c r="U1166">
        <v>43</v>
      </c>
      <c r="V1166">
        <v>0</v>
      </c>
    </row>
    <row r="1167" spans="1:22" x14ac:dyDescent="0.25">
      <c r="A1167">
        <v>0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7</v>
      </c>
      <c r="M1167">
        <v>0.5</v>
      </c>
      <c r="N1167">
        <v>0.5</v>
      </c>
      <c r="O1167">
        <v>0</v>
      </c>
      <c r="P1167">
        <v>0.5</v>
      </c>
      <c r="Q1167">
        <v>187</v>
      </c>
      <c r="R1167">
        <v>0</v>
      </c>
      <c r="S1167">
        <v>423</v>
      </c>
      <c r="T1167">
        <v>120</v>
      </c>
      <c r="U1167">
        <v>43</v>
      </c>
      <c r="V1167">
        <v>0</v>
      </c>
    </row>
    <row r="1168" spans="1:22" x14ac:dyDescent="0.25">
      <c r="A1168">
        <v>0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14</v>
      </c>
      <c r="M1168">
        <v>0.5</v>
      </c>
      <c r="N1168">
        <v>0.5</v>
      </c>
      <c r="O1168">
        <v>0</v>
      </c>
      <c r="P1168">
        <v>0.5</v>
      </c>
      <c r="Q1168">
        <v>187</v>
      </c>
      <c r="R1168">
        <v>0</v>
      </c>
      <c r="S1168">
        <v>423</v>
      </c>
      <c r="T1168">
        <v>120</v>
      </c>
      <c r="U1168">
        <v>43</v>
      </c>
      <c r="V1168">
        <v>0</v>
      </c>
    </row>
    <row r="1169" spans="1:22" x14ac:dyDescent="0.25">
      <c r="A1169">
        <v>0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3.5</v>
      </c>
      <c r="M1169">
        <v>0.5</v>
      </c>
      <c r="N1169">
        <v>0.5</v>
      </c>
      <c r="O1169">
        <v>0</v>
      </c>
      <c r="P1169">
        <v>0.5</v>
      </c>
      <c r="Q1169">
        <v>187</v>
      </c>
      <c r="R1169">
        <v>0</v>
      </c>
      <c r="S1169">
        <v>423</v>
      </c>
      <c r="T1169">
        <v>192</v>
      </c>
      <c r="U1169">
        <v>43</v>
      </c>
      <c r="V1169">
        <v>0</v>
      </c>
    </row>
    <row r="1170" spans="1:22" x14ac:dyDescent="0.25">
      <c r="A1170">
        <v>0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7</v>
      </c>
      <c r="M1170">
        <v>0.5</v>
      </c>
      <c r="N1170">
        <v>0.5</v>
      </c>
      <c r="O1170">
        <v>0</v>
      </c>
      <c r="P1170">
        <v>0.5</v>
      </c>
      <c r="Q1170">
        <v>187</v>
      </c>
      <c r="R1170">
        <v>0</v>
      </c>
      <c r="S1170">
        <v>423</v>
      </c>
      <c r="T1170">
        <v>192</v>
      </c>
      <c r="U1170">
        <v>43</v>
      </c>
      <c r="V1170">
        <v>0</v>
      </c>
    </row>
    <row r="1171" spans="1:22" x14ac:dyDescent="0.25">
      <c r="A1171">
        <v>0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14</v>
      </c>
      <c r="M1171">
        <v>0.5</v>
      </c>
      <c r="N1171">
        <v>0.5</v>
      </c>
      <c r="O1171">
        <v>0</v>
      </c>
      <c r="P1171">
        <v>0.5</v>
      </c>
      <c r="Q1171">
        <v>187</v>
      </c>
      <c r="R1171">
        <v>0</v>
      </c>
      <c r="S1171">
        <v>423</v>
      </c>
      <c r="T1171">
        <v>192</v>
      </c>
      <c r="U1171">
        <v>43</v>
      </c>
      <c r="V1171">
        <v>0</v>
      </c>
    </row>
    <row r="1172" spans="1:22" x14ac:dyDescent="0.25">
      <c r="A1172">
        <v>0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3.5</v>
      </c>
      <c r="M1172">
        <v>0.5</v>
      </c>
      <c r="N1172">
        <v>0.5</v>
      </c>
      <c r="O1172">
        <v>0</v>
      </c>
      <c r="P1172">
        <v>0.5</v>
      </c>
      <c r="Q1172">
        <v>168</v>
      </c>
      <c r="R1172">
        <v>0</v>
      </c>
      <c r="S1172">
        <v>423</v>
      </c>
      <c r="T1172">
        <v>72</v>
      </c>
      <c r="U1172">
        <v>43</v>
      </c>
      <c r="V1172">
        <v>0</v>
      </c>
    </row>
    <row r="1173" spans="1:22" x14ac:dyDescent="0.25">
      <c r="A1173">
        <v>0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14</v>
      </c>
      <c r="M1173">
        <v>0.5</v>
      </c>
      <c r="N1173">
        <v>0.5</v>
      </c>
      <c r="O1173">
        <v>0</v>
      </c>
      <c r="P1173">
        <v>0.5</v>
      </c>
      <c r="Q1173">
        <v>168</v>
      </c>
      <c r="R1173">
        <v>0</v>
      </c>
      <c r="S1173">
        <v>423</v>
      </c>
      <c r="T1173">
        <v>72</v>
      </c>
      <c r="U1173">
        <v>43</v>
      </c>
      <c r="V1173">
        <v>0</v>
      </c>
    </row>
    <row r="1174" spans="1:22" x14ac:dyDescent="0.25">
      <c r="A1174">
        <v>0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3.5</v>
      </c>
      <c r="M1174">
        <v>0.5</v>
      </c>
      <c r="N1174">
        <v>0.5</v>
      </c>
      <c r="O1174">
        <v>0</v>
      </c>
      <c r="P1174">
        <v>0.5</v>
      </c>
      <c r="Q1174">
        <v>168</v>
      </c>
      <c r="R1174">
        <v>0</v>
      </c>
      <c r="S1174">
        <v>423</v>
      </c>
      <c r="T1174">
        <v>120</v>
      </c>
      <c r="U1174">
        <v>43</v>
      </c>
      <c r="V1174">
        <v>0</v>
      </c>
    </row>
    <row r="1175" spans="1:22" x14ac:dyDescent="0.25">
      <c r="A1175">
        <v>0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14</v>
      </c>
      <c r="M1175">
        <v>0.5</v>
      </c>
      <c r="N1175">
        <v>0.5</v>
      </c>
      <c r="O1175">
        <v>0</v>
      </c>
      <c r="P1175">
        <v>0.5</v>
      </c>
      <c r="Q1175">
        <v>168</v>
      </c>
      <c r="R1175">
        <v>0</v>
      </c>
      <c r="S1175">
        <v>423</v>
      </c>
      <c r="T1175">
        <v>120</v>
      </c>
      <c r="U1175">
        <v>43</v>
      </c>
      <c r="V1175">
        <v>0</v>
      </c>
    </row>
    <row r="1176" spans="1:22" x14ac:dyDescent="0.25">
      <c r="A1176">
        <v>0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3.5</v>
      </c>
      <c r="M1176">
        <v>0.5</v>
      </c>
      <c r="N1176">
        <v>0.5</v>
      </c>
      <c r="O1176">
        <v>0</v>
      </c>
      <c r="P1176">
        <v>0.5</v>
      </c>
      <c r="Q1176">
        <v>168</v>
      </c>
      <c r="R1176">
        <v>0</v>
      </c>
      <c r="S1176">
        <v>423</v>
      </c>
      <c r="T1176">
        <v>192</v>
      </c>
      <c r="U1176">
        <v>43</v>
      </c>
      <c r="V1176">
        <v>0</v>
      </c>
    </row>
    <row r="1177" spans="1:22" x14ac:dyDescent="0.25">
      <c r="A1177">
        <v>0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14</v>
      </c>
      <c r="M1177">
        <v>0.5</v>
      </c>
      <c r="N1177">
        <v>0.5</v>
      </c>
      <c r="O1177">
        <v>0</v>
      </c>
      <c r="P1177">
        <v>0.5</v>
      </c>
      <c r="Q1177">
        <v>168</v>
      </c>
      <c r="R1177">
        <v>0</v>
      </c>
      <c r="S1177">
        <v>423</v>
      </c>
      <c r="T1177">
        <v>192</v>
      </c>
      <c r="U1177">
        <v>43</v>
      </c>
      <c r="V1177">
        <v>0</v>
      </c>
    </row>
    <row r="1178" spans="1:22" x14ac:dyDescent="0.25">
      <c r="A1178">
        <v>1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10</v>
      </c>
      <c r="I1178">
        <v>0</v>
      </c>
      <c r="J1178">
        <v>0</v>
      </c>
      <c r="K1178">
        <v>0</v>
      </c>
      <c r="L1178">
        <v>144</v>
      </c>
      <c r="M1178">
        <v>0</v>
      </c>
      <c r="N1178">
        <v>0</v>
      </c>
      <c r="O1178">
        <v>0</v>
      </c>
      <c r="P1178">
        <v>12.5</v>
      </c>
      <c r="Q1178">
        <v>0</v>
      </c>
      <c r="R1178">
        <v>0</v>
      </c>
      <c r="S1178">
        <v>368</v>
      </c>
      <c r="T1178">
        <v>24</v>
      </c>
      <c r="U1178">
        <v>0</v>
      </c>
      <c r="V1178">
        <v>0</v>
      </c>
    </row>
    <row r="1179" spans="1:22" x14ac:dyDescent="0.25">
      <c r="A1179">
        <v>0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1.90582959641256</v>
      </c>
      <c r="I1179">
        <v>0</v>
      </c>
      <c r="J1179">
        <v>0</v>
      </c>
      <c r="K1179">
        <v>0</v>
      </c>
      <c r="L1179">
        <v>23.318385650224215</v>
      </c>
      <c r="M1179">
        <v>0</v>
      </c>
      <c r="N1179">
        <v>0</v>
      </c>
      <c r="O1179">
        <v>0</v>
      </c>
      <c r="P1179">
        <v>3.81165919282512</v>
      </c>
      <c r="Q1179">
        <v>0</v>
      </c>
      <c r="R1179">
        <v>0</v>
      </c>
      <c r="S1179">
        <v>373</v>
      </c>
      <c r="T1179">
        <v>168</v>
      </c>
      <c r="U1179">
        <v>0</v>
      </c>
      <c r="V1179">
        <v>0</v>
      </c>
    </row>
    <row r="1180" spans="1:22" x14ac:dyDescent="0.25">
      <c r="A1180">
        <v>0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1.3621794871794899</v>
      </c>
      <c r="I1180">
        <v>0</v>
      </c>
      <c r="J1180">
        <v>0</v>
      </c>
      <c r="K1180">
        <v>0</v>
      </c>
      <c r="L1180">
        <v>18.910256410256409</v>
      </c>
      <c r="M1180">
        <v>0</v>
      </c>
      <c r="N1180">
        <v>0</v>
      </c>
      <c r="O1180">
        <v>0</v>
      </c>
      <c r="P1180">
        <v>2.7243589743589798</v>
      </c>
      <c r="Q1180">
        <v>0</v>
      </c>
      <c r="R1180">
        <v>0</v>
      </c>
      <c r="S1180">
        <v>373</v>
      </c>
      <c r="T1180">
        <v>6</v>
      </c>
      <c r="U1180">
        <v>0</v>
      </c>
      <c r="V1180">
        <v>0</v>
      </c>
    </row>
    <row r="1181" spans="1:22" x14ac:dyDescent="0.25">
      <c r="A1181">
        <v>0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1.3621794871794872</v>
      </c>
      <c r="I1181">
        <v>0</v>
      </c>
      <c r="J1181">
        <v>0</v>
      </c>
      <c r="K1181">
        <v>0</v>
      </c>
      <c r="L1181">
        <v>18.910256410256409</v>
      </c>
      <c r="M1181">
        <v>0</v>
      </c>
      <c r="N1181">
        <v>0</v>
      </c>
      <c r="O1181">
        <v>0</v>
      </c>
      <c r="P1181">
        <v>2.7243589743589745</v>
      </c>
      <c r="Q1181">
        <v>0</v>
      </c>
      <c r="R1181">
        <v>0</v>
      </c>
      <c r="S1181">
        <v>373</v>
      </c>
      <c r="T1181">
        <v>24</v>
      </c>
      <c r="U1181">
        <v>0</v>
      </c>
      <c r="V1181">
        <v>0</v>
      </c>
    </row>
    <row r="1182" spans="1:22" x14ac:dyDescent="0.25">
      <c r="A1182">
        <v>0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1.3621794871794872</v>
      </c>
      <c r="I1182">
        <v>0</v>
      </c>
      <c r="J1182">
        <v>0</v>
      </c>
      <c r="K1182">
        <v>0</v>
      </c>
      <c r="L1182">
        <v>18.910256410256409</v>
      </c>
      <c r="M1182">
        <v>0</v>
      </c>
      <c r="N1182">
        <v>0</v>
      </c>
      <c r="O1182">
        <v>0</v>
      </c>
      <c r="P1182">
        <v>2.7243589743589745</v>
      </c>
      <c r="Q1182">
        <v>0</v>
      </c>
      <c r="R1182">
        <v>0</v>
      </c>
      <c r="S1182">
        <v>373</v>
      </c>
      <c r="T1182">
        <v>168</v>
      </c>
      <c r="U1182">
        <v>0</v>
      </c>
      <c r="V1182">
        <v>0</v>
      </c>
    </row>
    <row r="1183" spans="1:22" x14ac:dyDescent="0.25">
      <c r="A1183">
        <v>0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1.2724550898203593</v>
      </c>
      <c r="I1183">
        <v>0</v>
      </c>
      <c r="J1183">
        <v>0</v>
      </c>
      <c r="K1183">
        <v>0</v>
      </c>
      <c r="L1183">
        <v>18.17365269461078</v>
      </c>
      <c r="M1183">
        <v>0</v>
      </c>
      <c r="N1183">
        <v>0</v>
      </c>
      <c r="O1183">
        <v>0</v>
      </c>
      <c r="P1183">
        <v>2.5449101796407185</v>
      </c>
      <c r="Q1183">
        <v>0</v>
      </c>
      <c r="R1183">
        <v>0</v>
      </c>
      <c r="S1183">
        <v>373</v>
      </c>
      <c r="T1183">
        <v>168</v>
      </c>
      <c r="U1183">
        <v>0</v>
      </c>
      <c r="V1183">
        <v>0</v>
      </c>
    </row>
    <row r="1184" spans="1:22" x14ac:dyDescent="0.25">
      <c r="A1184">
        <v>0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0.952914798206278</v>
      </c>
      <c r="I1184">
        <v>0</v>
      </c>
      <c r="J1184">
        <v>0</v>
      </c>
      <c r="K1184">
        <v>0</v>
      </c>
      <c r="L1184">
        <v>14.215246636771301</v>
      </c>
      <c r="M1184">
        <v>0</v>
      </c>
      <c r="N1184">
        <v>0</v>
      </c>
      <c r="O1184">
        <v>0</v>
      </c>
      <c r="P1184">
        <v>1.905829596412556</v>
      </c>
      <c r="Q1184">
        <v>0</v>
      </c>
      <c r="R1184">
        <v>0</v>
      </c>
      <c r="S1184">
        <v>373</v>
      </c>
      <c r="T1184">
        <v>168</v>
      </c>
      <c r="U1184">
        <v>0</v>
      </c>
      <c r="V1184">
        <v>0</v>
      </c>
    </row>
    <row r="1185" spans="1:22" x14ac:dyDescent="0.25">
      <c r="A1185">
        <v>0</v>
      </c>
      <c r="B1185">
        <v>0</v>
      </c>
      <c r="C1185">
        <v>0</v>
      </c>
      <c r="D1185">
        <v>0</v>
      </c>
      <c r="E1185">
        <v>1.25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34.625</v>
      </c>
      <c r="M1185">
        <v>4.375</v>
      </c>
      <c r="N1185">
        <v>99.124999999999986</v>
      </c>
      <c r="O1185">
        <v>0</v>
      </c>
      <c r="P1185">
        <v>0</v>
      </c>
      <c r="Q1185">
        <v>101</v>
      </c>
      <c r="R1185">
        <v>0</v>
      </c>
      <c r="S1185">
        <v>443</v>
      </c>
      <c r="T1185">
        <v>168</v>
      </c>
      <c r="U1185">
        <v>0</v>
      </c>
      <c r="V1185">
        <v>0</v>
      </c>
    </row>
    <row r="1186" spans="1:22" x14ac:dyDescent="0.25">
      <c r="A1186">
        <v>0</v>
      </c>
      <c r="B1186">
        <v>0</v>
      </c>
      <c r="C1186">
        <v>0</v>
      </c>
      <c r="D1186">
        <v>0</v>
      </c>
      <c r="E1186">
        <v>0.4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20</v>
      </c>
      <c r="M1186">
        <v>0.6</v>
      </c>
      <c r="N1186">
        <v>0.6</v>
      </c>
      <c r="O1186">
        <v>0</v>
      </c>
      <c r="P1186">
        <v>0</v>
      </c>
      <c r="Q1186">
        <v>163</v>
      </c>
      <c r="R1186">
        <v>0</v>
      </c>
      <c r="S1186">
        <v>443</v>
      </c>
      <c r="T1186">
        <v>120</v>
      </c>
      <c r="U1186">
        <v>20</v>
      </c>
      <c r="V1186">
        <v>0</v>
      </c>
    </row>
    <row r="1187" spans="1:22" x14ac:dyDescent="0.25">
      <c r="A1187">
        <v>0</v>
      </c>
      <c r="B1187">
        <v>0</v>
      </c>
      <c r="C1187">
        <v>0</v>
      </c>
      <c r="D1187">
        <v>0</v>
      </c>
      <c r="E1187">
        <v>0.19047619047619049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8.3333333333333339</v>
      </c>
      <c r="M1187">
        <v>0.4</v>
      </c>
      <c r="N1187">
        <v>0.2</v>
      </c>
      <c r="O1187">
        <v>0</v>
      </c>
      <c r="P1187">
        <v>0.4</v>
      </c>
      <c r="Q1187">
        <v>265</v>
      </c>
      <c r="R1187">
        <v>0</v>
      </c>
      <c r="S1187">
        <v>423</v>
      </c>
      <c r="T1187">
        <v>168</v>
      </c>
      <c r="U1187">
        <v>168</v>
      </c>
      <c r="V1187">
        <v>0</v>
      </c>
    </row>
    <row r="1188" spans="1:22" x14ac:dyDescent="0.25">
      <c r="A1188">
        <v>0</v>
      </c>
      <c r="B1188">
        <v>0</v>
      </c>
      <c r="C1188">
        <v>0</v>
      </c>
      <c r="D1188">
        <v>0</v>
      </c>
      <c r="E1188">
        <v>0.2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10</v>
      </c>
      <c r="M1188">
        <v>0.6</v>
      </c>
      <c r="N1188">
        <v>0.6</v>
      </c>
      <c r="O1188">
        <v>0</v>
      </c>
      <c r="P1188">
        <v>0</v>
      </c>
      <c r="Q1188">
        <v>163</v>
      </c>
      <c r="R1188">
        <v>0</v>
      </c>
      <c r="S1188">
        <v>443</v>
      </c>
      <c r="T1188">
        <v>144</v>
      </c>
      <c r="U1188">
        <v>20</v>
      </c>
      <c r="V1188">
        <v>0</v>
      </c>
    </row>
    <row r="1189" spans="1:22" x14ac:dyDescent="0.25">
      <c r="A1189">
        <v>0</v>
      </c>
      <c r="B1189">
        <v>0.02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0.05</v>
      </c>
      <c r="I1189">
        <v>0</v>
      </c>
      <c r="J1189">
        <v>0</v>
      </c>
      <c r="K1189">
        <v>0</v>
      </c>
      <c r="L1189">
        <v>24.3</v>
      </c>
      <c r="M1189">
        <v>0</v>
      </c>
      <c r="N1189">
        <v>0.2</v>
      </c>
      <c r="O1189">
        <v>0</v>
      </c>
      <c r="P1189">
        <v>0.30000000000000004</v>
      </c>
      <c r="Q1189">
        <v>226</v>
      </c>
      <c r="R1189">
        <v>0</v>
      </c>
      <c r="S1189">
        <v>433</v>
      </c>
      <c r="T1189">
        <v>288</v>
      </c>
      <c r="U1189">
        <v>43</v>
      </c>
      <c r="V1189">
        <v>0</v>
      </c>
    </row>
    <row r="1190" spans="1:22" x14ac:dyDescent="0.25">
      <c r="A1190">
        <v>0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20</v>
      </c>
      <c r="M1190">
        <v>0.5</v>
      </c>
      <c r="N1190">
        <v>0.37</v>
      </c>
      <c r="O1190">
        <v>0</v>
      </c>
      <c r="P1190">
        <v>0.37</v>
      </c>
      <c r="Q1190">
        <v>215</v>
      </c>
      <c r="R1190">
        <v>0</v>
      </c>
      <c r="S1190">
        <v>423</v>
      </c>
      <c r="T1190">
        <v>432</v>
      </c>
      <c r="U1190">
        <v>43</v>
      </c>
      <c r="V1190">
        <v>0</v>
      </c>
    </row>
    <row r="1191" spans="1:22" x14ac:dyDescent="0.25">
      <c r="A1191">
        <v>0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20</v>
      </c>
      <c r="M1191">
        <v>0.5</v>
      </c>
      <c r="N1191">
        <v>0.37</v>
      </c>
      <c r="O1191">
        <v>0</v>
      </c>
      <c r="P1191">
        <v>0.37</v>
      </c>
      <c r="Q1191">
        <v>224</v>
      </c>
      <c r="R1191">
        <v>0</v>
      </c>
      <c r="S1191">
        <v>423</v>
      </c>
      <c r="T1191">
        <v>432</v>
      </c>
      <c r="U1191">
        <v>43</v>
      </c>
      <c r="V1191">
        <v>0</v>
      </c>
    </row>
    <row r="1192" spans="1:22" x14ac:dyDescent="0.25">
      <c r="A1192">
        <v>0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20</v>
      </c>
      <c r="M1192">
        <v>0.5</v>
      </c>
      <c r="N1192">
        <v>0.37</v>
      </c>
      <c r="O1192">
        <v>0</v>
      </c>
      <c r="P1192">
        <v>0.37</v>
      </c>
      <c r="Q1192">
        <v>224</v>
      </c>
      <c r="R1192">
        <v>0</v>
      </c>
      <c r="S1192">
        <v>423</v>
      </c>
      <c r="T1192">
        <v>432</v>
      </c>
      <c r="U1192">
        <v>43</v>
      </c>
      <c r="V1192">
        <v>0</v>
      </c>
    </row>
    <row r="1193" spans="1:22" x14ac:dyDescent="0.25">
      <c r="A1193">
        <v>0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20</v>
      </c>
      <c r="M1193">
        <v>0.5</v>
      </c>
      <c r="N1193">
        <v>0.37</v>
      </c>
      <c r="O1193">
        <v>0</v>
      </c>
      <c r="P1193">
        <v>0.37</v>
      </c>
      <c r="Q1193">
        <v>230</v>
      </c>
      <c r="R1193">
        <v>0</v>
      </c>
      <c r="S1193">
        <v>423</v>
      </c>
      <c r="T1193">
        <v>432</v>
      </c>
      <c r="U1193">
        <v>43</v>
      </c>
      <c r="V1193">
        <v>0</v>
      </c>
    </row>
    <row r="1194" spans="1:22" x14ac:dyDescent="0.25">
      <c r="A1194">
        <v>0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20</v>
      </c>
      <c r="M1194">
        <v>0.5</v>
      </c>
      <c r="N1194">
        <v>0.37</v>
      </c>
      <c r="O1194">
        <v>0</v>
      </c>
      <c r="P1194">
        <v>0.37</v>
      </c>
      <c r="Q1194">
        <v>233</v>
      </c>
      <c r="R1194">
        <v>0</v>
      </c>
      <c r="S1194">
        <v>423</v>
      </c>
      <c r="T1194">
        <v>432</v>
      </c>
      <c r="U1194">
        <v>43</v>
      </c>
      <c r="V1194">
        <v>0</v>
      </c>
    </row>
    <row r="1195" spans="1:22" x14ac:dyDescent="0.25">
      <c r="A1195">
        <v>0</v>
      </c>
      <c r="B1195">
        <v>0.02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0.05</v>
      </c>
      <c r="I1195">
        <v>0</v>
      </c>
      <c r="J1195">
        <v>0</v>
      </c>
      <c r="K1195">
        <v>0</v>
      </c>
      <c r="L1195">
        <v>42</v>
      </c>
      <c r="M1195">
        <v>0</v>
      </c>
      <c r="N1195">
        <v>0.2</v>
      </c>
      <c r="O1195">
        <v>0</v>
      </c>
      <c r="P1195">
        <v>0.28000000000000003</v>
      </c>
      <c r="Q1195">
        <v>228</v>
      </c>
      <c r="R1195">
        <v>0</v>
      </c>
      <c r="S1195">
        <v>433</v>
      </c>
      <c r="T1195">
        <v>288</v>
      </c>
      <c r="U1195">
        <v>43</v>
      </c>
      <c r="V1195">
        <v>0</v>
      </c>
    </row>
    <row r="1196" spans="1:22" x14ac:dyDescent="0.25">
      <c r="A1196">
        <v>0</v>
      </c>
      <c r="B1196">
        <v>0.02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0.05</v>
      </c>
      <c r="I1196">
        <v>0</v>
      </c>
      <c r="J1196">
        <v>0</v>
      </c>
      <c r="K1196">
        <v>0</v>
      </c>
      <c r="L1196">
        <v>42</v>
      </c>
      <c r="M1196">
        <v>0</v>
      </c>
      <c r="N1196">
        <v>0.2</v>
      </c>
      <c r="O1196">
        <v>0</v>
      </c>
      <c r="P1196">
        <v>0.28000000000000003</v>
      </c>
      <c r="Q1196">
        <v>243</v>
      </c>
      <c r="R1196">
        <v>0</v>
      </c>
      <c r="S1196">
        <v>433</v>
      </c>
      <c r="T1196">
        <v>288</v>
      </c>
      <c r="U1196">
        <v>43</v>
      </c>
      <c r="V1196">
        <v>0</v>
      </c>
    </row>
    <row r="1197" spans="1:22" x14ac:dyDescent="0.25">
      <c r="A1197">
        <v>0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5</v>
      </c>
      <c r="M1197">
        <v>0.54</v>
      </c>
      <c r="N1197">
        <v>0.49</v>
      </c>
      <c r="O1197">
        <v>0</v>
      </c>
      <c r="P1197">
        <v>0.49</v>
      </c>
      <c r="Q1197">
        <v>191</v>
      </c>
      <c r="R1197">
        <v>0</v>
      </c>
      <c r="S1197">
        <v>423</v>
      </c>
      <c r="T1197">
        <v>384</v>
      </c>
      <c r="U1197">
        <v>60</v>
      </c>
      <c r="V1197">
        <v>0</v>
      </c>
    </row>
    <row r="1198" spans="1:22" x14ac:dyDescent="0.25">
      <c r="A1198">
        <v>0</v>
      </c>
      <c r="B1198">
        <v>3.3333333333333333E-2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3.6764705882352942E-2</v>
      </c>
      <c r="I1198">
        <v>0</v>
      </c>
      <c r="J1198">
        <v>0</v>
      </c>
      <c r="K1198">
        <v>0</v>
      </c>
      <c r="L1198">
        <v>27.941176470588232</v>
      </c>
      <c r="M1198">
        <v>0</v>
      </c>
      <c r="N1198">
        <v>0.33088235294117641</v>
      </c>
      <c r="O1198">
        <v>0</v>
      </c>
      <c r="P1198">
        <v>0.4044117647058823</v>
      </c>
      <c r="Q1198">
        <v>189</v>
      </c>
      <c r="R1198">
        <v>0</v>
      </c>
      <c r="S1198">
        <v>433</v>
      </c>
      <c r="T1198">
        <v>96</v>
      </c>
      <c r="U1198">
        <v>0</v>
      </c>
      <c r="V1198">
        <v>0</v>
      </c>
    </row>
    <row r="1199" spans="1:22" x14ac:dyDescent="0.25">
      <c r="A1199">
        <v>2.5000000000000001E-2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7.18282166264229E-2</v>
      </c>
      <c r="I1199">
        <v>0</v>
      </c>
      <c r="J1199">
        <v>0</v>
      </c>
      <c r="K1199">
        <v>0</v>
      </c>
      <c r="L1199">
        <v>24.813383925491546</v>
      </c>
      <c r="M1199">
        <v>0</v>
      </c>
      <c r="N1199">
        <v>0.1403915143152811</v>
      </c>
      <c r="O1199">
        <v>0</v>
      </c>
      <c r="P1199">
        <v>0.23180924456709207</v>
      </c>
      <c r="Q1199">
        <v>181</v>
      </c>
      <c r="R1199">
        <v>0</v>
      </c>
      <c r="S1199">
        <v>433</v>
      </c>
      <c r="T1199">
        <v>96</v>
      </c>
      <c r="U1199">
        <v>43</v>
      </c>
      <c r="V1199">
        <v>0</v>
      </c>
    </row>
    <row r="1200" spans="1:22" x14ac:dyDescent="0.25">
      <c r="A1200">
        <v>0.01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4.9999999999999996E-2</v>
      </c>
      <c r="I1200">
        <v>0</v>
      </c>
      <c r="J1200">
        <v>0</v>
      </c>
      <c r="K1200">
        <v>0</v>
      </c>
      <c r="L1200">
        <v>42</v>
      </c>
      <c r="M1200">
        <v>0</v>
      </c>
      <c r="N1200">
        <v>0.14333333333333331</v>
      </c>
      <c r="O1200">
        <v>0</v>
      </c>
      <c r="P1200">
        <v>0.24333333333333329</v>
      </c>
      <c r="Q1200">
        <v>181</v>
      </c>
      <c r="R1200">
        <v>0</v>
      </c>
      <c r="S1200">
        <v>443</v>
      </c>
      <c r="T1200">
        <v>96</v>
      </c>
      <c r="U1200">
        <v>43</v>
      </c>
      <c r="V1200">
        <v>0</v>
      </c>
    </row>
    <row r="1201" spans="1:22" x14ac:dyDescent="0.25">
      <c r="A1201">
        <v>0</v>
      </c>
      <c r="B1201">
        <v>3.3333333333333333E-2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3.6764705882352942E-2</v>
      </c>
      <c r="I1201">
        <v>0</v>
      </c>
      <c r="J1201">
        <v>0</v>
      </c>
      <c r="K1201">
        <v>0</v>
      </c>
      <c r="L1201">
        <v>27.941176470588232</v>
      </c>
      <c r="M1201">
        <v>0</v>
      </c>
      <c r="N1201">
        <v>0.33088235294117641</v>
      </c>
      <c r="O1201">
        <v>0</v>
      </c>
      <c r="P1201">
        <v>0.4044117647058823</v>
      </c>
      <c r="Q1201">
        <v>181</v>
      </c>
      <c r="R1201">
        <v>0</v>
      </c>
      <c r="S1201">
        <v>433</v>
      </c>
      <c r="T1201">
        <v>96</v>
      </c>
      <c r="U1201">
        <v>0</v>
      </c>
      <c r="V1201">
        <v>0</v>
      </c>
    </row>
    <row r="1202" spans="1:22" x14ac:dyDescent="0.25">
      <c r="A1202">
        <v>2.5000000000000001E-2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7.18282166264229E-2</v>
      </c>
      <c r="I1202">
        <v>0</v>
      </c>
      <c r="J1202">
        <v>0</v>
      </c>
      <c r="K1202">
        <v>0</v>
      </c>
      <c r="L1202">
        <v>24.813383925491546</v>
      </c>
      <c r="M1202">
        <v>0</v>
      </c>
      <c r="N1202">
        <v>0.1403915143152811</v>
      </c>
      <c r="O1202">
        <v>0</v>
      </c>
      <c r="P1202">
        <v>0.23180924456709207</v>
      </c>
      <c r="Q1202">
        <v>189</v>
      </c>
      <c r="R1202">
        <v>0</v>
      </c>
      <c r="S1202">
        <v>433</v>
      </c>
      <c r="T1202">
        <v>96</v>
      </c>
      <c r="U1202">
        <v>43</v>
      </c>
      <c r="V1202">
        <v>0</v>
      </c>
    </row>
    <row r="1203" spans="1:22" x14ac:dyDescent="0.25">
      <c r="A1203">
        <v>0.01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4.9999999999999996E-2</v>
      </c>
      <c r="I1203">
        <v>0</v>
      </c>
      <c r="J1203">
        <v>0</v>
      </c>
      <c r="K1203">
        <v>0</v>
      </c>
      <c r="L1203">
        <v>42</v>
      </c>
      <c r="M1203">
        <v>0</v>
      </c>
      <c r="N1203">
        <v>0.14333333333333331</v>
      </c>
      <c r="O1203">
        <v>0</v>
      </c>
      <c r="P1203">
        <v>0.24333333333333329</v>
      </c>
      <c r="Q1203">
        <v>189</v>
      </c>
      <c r="R1203">
        <v>0</v>
      </c>
      <c r="S1203">
        <v>443</v>
      </c>
      <c r="T1203">
        <v>96</v>
      </c>
      <c r="U1203">
        <v>43</v>
      </c>
      <c r="V1203">
        <v>0</v>
      </c>
    </row>
    <row r="1204" spans="1:22" x14ac:dyDescent="0.25">
      <c r="A1204">
        <v>0</v>
      </c>
      <c r="B1204">
        <v>3.3333333333333333E-2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3.6764705882352942E-2</v>
      </c>
      <c r="I1204">
        <v>0</v>
      </c>
      <c r="J1204">
        <v>0</v>
      </c>
      <c r="K1204">
        <v>0</v>
      </c>
      <c r="L1204">
        <v>27.941176470588232</v>
      </c>
      <c r="M1204">
        <v>0</v>
      </c>
      <c r="N1204">
        <v>0.33088235294117641</v>
      </c>
      <c r="O1204">
        <v>0</v>
      </c>
      <c r="P1204">
        <v>0.4044117647058823</v>
      </c>
      <c r="Q1204">
        <v>189</v>
      </c>
      <c r="R1204">
        <v>0</v>
      </c>
      <c r="S1204">
        <v>433</v>
      </c>
      <c r="T1204">
        <v>96</v>
      </c>
      <c r="U1204">
        <v>0</v>
      </c>
      <c r="V1204">
        <v>0</v>
      </c>
    </row>
    <row r="1205" spans="1:22" x14ac:dyDescent="0.25">
      <c r="A1205">
        <v>2.5000000000000001E-2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7.18282166264229E-2</v>
      </c>
      <c r="I1205">
        <v>0</v>
      </c>
      <c r="J1205">
        <v>0</v>
      </c>
      <c r="K1205">
        <v>0</v>
      </c>
      <c r="L1205">
        <v>24.813383925491546</v>
      </c>
      <c r="M1205">
        <v>0</v>
      </c>
      <c r="N1205">
        <v>0.1403915143152811</v>
      </c>
      <c r="O1205">
        <v>0</v>
      </c>
      <c r="P1205">
        <v>0.23180924456709207</v>
      </c>
      <c r="Q1205">
        <v>178</v>
      </c>
      <c r="R1205">
        <v>0</v>
      </c>
      <c r="S1205">
        <v>433</v>
      </c>
      <c r="T1205">
        <v>96</v>
      </c>
      <c r="U1205">
        <v>43</v>
      </c>
      <c r="V1205">
        <v>0</v>
      </c>
    </row>
    <row r="1206" spans="1:22" x14ac:dyDescent="0.25">
      <c r="A1206">
        <v>0.01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4.9999999999999996E-2</v>
      </c>
      <c r="I1206">
        <v>0</v>
      </c>
      <c r="J1206">
        <v>0</v>
      </c>
      <c r="K1206">
        <v>0</v>
      </c>
      <c r="L1206">
        <v>42</v>
      </c>
      <c r="M1206">
        <v>0</v>
      </c>
      <c r="N1206">
        <v>0.14333333333333331</v>
      </c>
      <c r="O1206">
        <v>0</v>
      </c>
      <c r="P1206">
        <v>0.24333333333333329</v>
      </c>
      <c r="Q1206">
        <v>178</v>
      </c>
      <c r="R1206">
        <v>0</v>
      </c>
      <c r="S1206">
        <v>443</v>
      </c>
      <c r="T1206">
        <v>96</v>
      </c>
      <c r="U1206">
        <v>43</v>
      </c>
      <c r="V1206">
        <v>0</v>
      </c>
    </row>
    <row r="1207" spans="1:22" x14ac:dyDescent="0.25">
      <c r="A1207">
        <v>0</v>
      </c>
      <c r="B1207">
        <v>3.3333333333333333E-2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3.6764705882352942E-2</v>
      </c>
      <c r="I1207">
        <v>0</v>
      </c>
      <c r="J1207">
        <v>0</v>
      </c>
      <c r="K1207">
        <v>0</v>
      </c>
      <c r="L1207">
        <v>27.941176470588232</v>
      </c>
      <c r="M1207">
        <v>0</v>
      </c>
      <c r="N1207">
        <v>0.33088235294117641</v>
      </c>
      <c r="O1207">
        <v>0</v>
      </c>
      <c r="P1207">
        <v>0.4044117647058823</v>
      </c>
      <c r="Q1207">
        <v>178</v>
      </c>
      <c r="R1207">
        <v>0</v>
      </c>
      <c r="S1207">
        <v>433</v>
      </c>
      <c r="T1207">
        <v>96</v>
      </c>
      <c r="U1207">
        <v>0</v>
      </c>
      <c r="V1207">
        <v>0</v>
      </c>
    </row>
    <row r="1208" spans="1:22" x14ac:dyDescent="0.25">
      <c r="A1208">
        <v>0</v>
      </c>
      <c r="B1208">
        <v>3.3333333333333333E-2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3.6764705882352942E-2</v>
      </c>
      <c r="I1208">
        <v>0</v>
      </c>
      <c r="J1208">
        <v>0</v>
      </c>
      <c r="K1208">
        <v>0</v>
      </c>
      <c r="L1208">
        <v>27.941176470588232</v>
      </c>
      <c r="M1208">
        <v>0</v>
      </c>
      <c r="N1208">
        <v>0.33088235294117641</v>
      </c>
      <c r="O1208">
        <v>0</v>
      </c>
      <c r="P1208">
        <v>0.4044117647058823</v>
      </c>
      <c r="Q1208">
        <v>170</v>
      </c>
      <c r="R1208">
        <v>0</v>
      </c>
      <c r="S1208">
        <v>433</v>
      </c>
      <c r="T1208">
        <v>96</v>
      </c>
      <c r="U1208">
        <v>0</v>
      </c>
      <c r="V1208">
        <v>0</v>
      </c>
    </row>
    <row r="1209" spans="1:22" x14ac:dyDescent="0.25">
      <c r="A1209">
        <v>0</v>
      </c>
      <c r="B1209">
        <v>3.3333333333333333E-2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3.6764705882352942E-2</v>
      </c>
      <c r="I1209">
        <v>0</v>
      </c>
      <c r="J1209">
        <v>0</v>
      </c>
      <c r="K1209">
        <v>0</v>
      </c>
      <c r="L1209">
        <v>27.941176470588232</v>
      </c>
      <c r="M1209">
        <v>0</v>
      </c>
      <c r="N1209">
        <v>0.33088235294117641</v>
      </c>
      <c r="O1209">
        <v>0</v>
      </c>
      <c r="P1209">
        <v>0.4044117647058823</v>
      </c>
      <c r="Q1209">
        <v>168</v>
      </c>
      <c r="R1209">
        <v>0</v>
      </c>
      <c r="S1209">
        <v>433</v>
      </c>
      <c r="T1209">
        <v>96</v>
      </c>
      <c r="U1209">
        <v>0</v>
      </c>
      <c r="V1209">
        <v>0</v>
      </c>
    </row>
    <row r="1210" spans="1:22" x14ac:dyDescent="0.25">
      <c r="A1210">
        <v>2.5000000000000001E-2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7.18282166264229E-2</v>
      </c>
      <c r="I1210">
        <v>0</v>
      </c>
      <c r="J1210">
        <v>0</v>
      </c>
      <c r="K1210">
        <v>0</v>
      </c>
      <c r="L1210">
        <v>24.813383925491546</v>
      </c>
      <c r="M1210">
        <v>0</v>
      </c>
      <c r="N1210">
        <v>0.1403915143152811</v>
      </c>
      <c r="O1210">
        <v>0</v>
      </c>
      <c r="P1210">
        <v>0.23180924456709207</v>
      </c>
      <c r="Q1210">
        <v>185</v>
      </c>
      <c r="R1210">
        <v>0</v>
      </c>
      <c r="S1210">
        <v>433</v>
      </c>
      <c r="T1210">
        <v>96</v>
      </c>
      <c r="U1210">
        <v>43</v>
      </c>
      <c r="V1210">
        <v>0</v>
      </c>
    </row>
    <row r="1211" spans="1:22" x14ac:dyDescent="0.25">
      <c r="A1211">
        <v>0.01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4.9999999999999996E-2</v>
      </c>
      <c r="I1211">
        <v>0</v>
      </c>
      <c r="J1211">
        <v>0</v>
      </c>
      <c r="K1211">
        <v>0</v>
      </c>
      <c r="L1211">
        <v>42</v>
      </c>
      <c r="M1211">
        <v>0</v>
      </c>
      <c r="N1211">
        <v>0.14333333333333331</v>
      </c>
      <c r="O1211">
        <v>0</v>
      </c>
      <c r="P1211">
        <v>0.24333333333333329</v>
      </c>
      <c r="Q1211">
        <v>185</v>
      </c>
      <c r="R1211">
        <v>0</v>
      </c>
      <c r="S1211">
        <v>443</v>
      </c>
      <c r="T1211">
        <v>96</v>
      </c>
      <c r="U1211">
        <v>43</v>
      </c>
      <c r="V1211">
        <v>0</v>
      </c>
    </row>
    <row r="1212" spans="1:22" x14ac:dyDescent="0.25">
      <c r="A1212">
        <v>0</v>
      </c>
      <c r="B1212">
        <v>3.3333333333333333E-2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3.6764705882352942E-2</v>
      </c>
      <c r="I1212">
        <v>0</v>
      </c>
      <c r="J1212">
        <v>0</v>
      </c>
      <c r="K1212">
        <v>0</v>
      </c>
      <c r="L1212">
        <v>27.941176470588232</v>
      </c>
      <c r="M1212">
        <v>0</v>
      </c>
      <c r="N1212">
        <v>0.33088235294117641</v>
      </c>
      <c r="O1212">
        <v>0</v>
      </c>
      <c r="P1212">
        <v>0.4044117647058823</v>
      </c>
      <c r="Q1212">
        <v>185</v>
      </c>
      <c r="R1212">
        <v>0</v>
      </c>
      <c r="S1212">
        <v>433</v>
      </c>
      <c r="T1212">
        <v>96</v>
      </c>
      <c r="U1212">
        <v>0</v>
      </c>
      <c r="V1212">
        <v>0</v>
      </c>
    </row>
    <row r="1213" spans="1:22" x14ac:dyDescent="0.25">
      <c r="A1213">
        <v>0.01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4.9999999999999996E-2</v>
      </c>
      <c r="I1213">
        <v>0</v>
      </c>
      <c r="J1213">
        <v>0</v>
      </c>
      <c r="K1213">
        <v>0</v>
      </c>
      <c r="L1213">
        <v>42</v>
      </c>
      <c r="M1213">
        <v>0</v>
      </c>
      <c r="N1213">
        <v>0.14333333333333331</v>
      </c>
      <c r="O1213">
        <v>0</v>
      </c>
      <c r="P1213">
        <v>0.24333333333333329</v>
      </c>
      <c r="Q1213">
        <v>188</v>
      </c>
      <c r="R1213">
        <v>0</v>
      </c>
      <c r="S1213">
        <v>443</v>
      </c>
      <c r="T1213">
        <v>96</v>
      </c>
      <c r="U1213">
        <v>43</v>
      </c>
      <c r="V1213">
        <v>0</v>
      </c>
    </row>
    <row r="1214" spans="1:22" x14ac:dyDescent="0.25">
      <c r="A1214">
        <v>0.01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4.9999999999999996E-2</v>
      </c>
      <c r="I1214">
        <v>0</v>
      </c>
      <c r="J1214">
        <v>0</v>
      </c>
      <c r="K1214">
        <v>0</v>
      </c>
      <c r="L1214">
        <v>42</v>
      </c>
      <c r="M1214">
        <v>0</v>
      </c>
      <c r="N1214">
        <v>0.14333333333333331</v>
      </c>
      <c r="O1214">
        <v>0</v>
      </c>
      <c r="P1214">
        <v>0.24333333333333329</v>
      </c>
      <c r="Q1214">
        <v>195</v>
      </c>
      <c r="R1214">
        <v>0</v>
      </c>
      <c r="S1214">
        <v>443</v>
      </c>
      <c r="T1214">
        <v>96</v>
      </c>
      <c r="U1214">
        <v>43</v>
      </c>
      <c r="V1214">
        <v>0</v>
      </c>
    </row>
    <row r="1215" spans="1:22" x14ac:dyDescent="0.25">
      <c r="A1215">
        <v>2.5000000000000001E-2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7.18282166264229E-2</v>
      </c>
      <c r="I1215">
        <v>0</v>
      </c>
      <c r="J1215">
        <v>0</v>
      </c>
      <c r="K1215">
        <v>0</v>
      </c>
      <c r="L1215">
        <v>24.813383925491546</v>
      </c>
      <c r="M1215">
        <v>0</v>
      </c>
      <c r="N1215">
        <v>0.1403915143152811</v>
      </c>
      <c r="O1215">
        <v>0</v>
      </c>
      <c r="P1215">
        <v>0.23180924456709207</v>
      </c>
      <c r="Q1215">
        <v>177</v>
      </c>
      <c r="R1215">
        <v>0</v>
      </c>
      <c r="S1215">
        <v>433</v>
      </c>
      <c r="T1215">
        <v>96</v>
      </c>
      <c r="U1215">
        <v>43</v>
      </c>
      <c r="V1215">
        <v>0</v>
      </c>
    </row>
    <row r="1216" spans="1:22" x14ac:dyDescent="0.25">
      <c r="A1216">
        <v>0.01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4.9999999999999996E-2</v>
      </c>
      <c r="I1216">
        <v>0</v>
      </c>
      <c r="J1216">
        <v>0</v>
      </c>
      <c r="K1216">
        <v>0</v>
      </c>
      <c r="L1216">
        <v>42</v>
      </c>
      <c r="M1216">
        <v>0</v>
      </c>
      <c r="N1216">
        <v>0.14333333333333331</v>
      </c>
      <c r="O1216">
        <v>0</v>
      </c>
      <c r="P1216">
        <v>0.24333333333333329</v>
      </c>
      <c r="Q1216">
        <v>177</v>
      </c>
      <c r="R1216">
        <v>0</v>
      </c>
      <c r="S1216">
        <v>443</v>
      </c>
      <c r="T1216">
        <v>96</v>
      </c>
      <c r="U1216">
        <v>43</v>
      </c>
      <c r="V1216">
        <v>0</v>
      </c>
    </row>
    <row r="1217" spans="1:22" x14ac:dyDescent="0.25">
      <c r="A1217">
        <v>0</v>
      </c>
      <c r="B1217">
        <v>3.3333333333333333E-2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3.6764705882352942E-2</v>
      </c>
      <c r="I1217">
        <v>0</v>
      </c>
      <c r="J1217">
        <v>0</v>
      </c>
      <c r="K1217">
        <v>0</v>
      </c>
      <c r="L1217">
        <v>27.941176470588232</v>
      </c>
      <c r="M1217">
        <v>0</v>
      </c>
      <c r="N1217">
        <v>0.33088235294117641</v>
      </c>
      <c r="O1217">
        <v>0</v>
      </c>
      <c r="P1217">
        <v>0.4044117647058823</v>
      </c>
      <c r="Q1217">
        <v>177</v>
      </c>
      <c r="R1217">
        <v>0</v>
      </c>
      <c r="S1217">
        <v>433</v>
      </c>
      <c r="T1217">
        <v>96</v>
      </c>
      <c r="U1217">
        <v>0</v>
      </c>
      <c r="V1217">
        <v>0</v>
      </c>
    </row>
    <row r="1218" spans="1:22" x14ac:dyDescent="0.25">
      <c r="A1218">
        <v>0</v>
      </c>
      <c r="B1218">
        <v>3.3333333333333333E-2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3.6764705882352942E-2</v>
      </c>
      <c r="I1218">
        <v>0</v>
      </c>
      <c r="J1218">
        <v>0</v>
      </c>
      <c r="K1218">
        <v>0</v>
      </c>
      <c r="L1218">
        <v>27.941176470588232</v>
      </c>
      <c r="M1218">
        <v>0</v>
      </c>
      <c r="N1218">
        <v>0.33088235294117641</v>
      </c>
      <c r="O1218">
        <v>0</v>
      </c>
      <c r="P1218">
        <v>0.4044117647058823</v>
      </c>
      <c r="Q1218">
        <v>162</v>
      </c>
      <c r="R1218">
        <v>0</v>
      </c>
      <c r="S1218">
        <v>433</v>
      </c>
      <c r="T1218">
        <v>96</v>
      </c>
      <c r="U1218">
        <v>0</v>
      </c>
      <c r="V1218">
        <v>0</v>
      </c>
    </row>
    <row r="1219" spans="1:22" x14ac:dyDescent="0.25">
      <c r="A1219">
        <v>2.5000000000000001E-2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7.18282166264229E-2</v>
      </c>
      <c r="I1219">
        <v>0</v>
      </c>
      <c r="J1219">
        <v>0</v>
      </c>
      <c r="K1219">
        <v>0</v>
      </c>
      <c r="L1219">
        <v>24.813383925491546</v>
      </c>
      <c r="M1219">
        <v>0</v>
      </c>
      <c r="N1219">
        <v>0.1403915143152811</v>
      </c>
      <c r="O1219">
        <v>0</v>
      </c>
      <c r="P1219">
        <v>0.23180924456709207</v>
      </c>
      <c r="Q1219">
        <v>189</v>
      </c>
      <c r="R1219">
        <v>0</v>
      </c>
      <c r="S1219">
        <v>433</v>
      </c>
      <c r="T1219">
        <v>96</v>
      </c>
      <c r="U1219">
        <v>43</v>
      </c>
      <c r="V1219">
        <v>0</v>
      </c>
    </row>
    <row r="1220" spans="1:22" x14ac:dyDescent="0.25">
      <c r="A1220">
        <v>0.01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4.9999999999999996E-2</v>
      </c>
      <c r="I1220">
        <v>0</v>
      </c>
      <c r="J1220">
        <v>0</v>
      </c>
      <c r="K1220">
        <v>0</v>
      </c>
      <c r="L1220">
        <v>42</v>
      </c>
      <c r="M1220">
        <v>0</v>
      </c>
      <c r="N1220">
        <v>0.14333333333333331</v>
      </c>
      <c r="O1220">
        <v>0</v>
      </c>
      <c r="P1220">
        <v>0.24333333333333329</v>
      </c>
      <c r="Q1220">
        <v>189</v>
      </c>
      <c r="R1220">
        <v>0</v>
      </c>
      <c r="S1220">
        <v>443</v>
      </c>
      <c r="T1220">
        <v>96</v>
      </c>
      <c r="U1220">
        <v>43</v>
      </c>
      <c r="V1220">
        <v>0</v>
      </c>
    </row>
    <row r="1221" spans="1:22" x14ac:dyDescent="0.25">
      <c r="A1221">
        <v>0</v>
      </c>
      <c r="B1221">
        <v>3.3333333333333333E-2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3.6764705882352942E-2</v>
      </c>
      <c r="I1221">
        <v>0</v>
      </c>
      <c r="J1221">
        <v>0</v>
      </c>
      <c r="K1221">
        <v>0</v>
      </c>
      <c r="L1221">
        <v>27.941176470588232</v>
      </c>
      <c r="M1221">
        <v>0</v>
      </c>
      <c r="N1221">
        <v>0.33088235294117641</v>
      </c>
      <c r="O1221">
        <v>0</v>
      </c>
      <c r="P1221">
        <v>0.4044117647058823</v>
      </c>
      <c r="Q1221">
        <v>189</v>
      </c>
      <c r="R1221">
        <v>0</v>
      </c>
      <c r="S1221">
        <v>433</v>
      </c>
      <c r="T1221">
        <v>96</v>
      </c>
      <c r="U1221">
        <v>0</v>
      </c>
      <c r="V1221">
        <v>0</v>
      </c>
    </row>
    <row r="1222" spans="1:22" x14ac:dyDescent="0.25">
      <c r="A1222">
        <v>2.5000000000000001E-2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7.18282166264229E-2</v>
      </c>
      <c r="I1222">
        <v>0</v>
      </c>
      <c r="J1222">
        <v>0</v>
      </c>
      <c r="K1222">
        <v>0</v>
      </c>
      <c r="L1222">
        <v>24.813383925491546</v>
      </c>
      <c r="M1222">
        <v>0</v>
      </c>
      <c r="N1222">
        <v>0.1403915143152811</v>
      </c>
      <c r="O1222">
        <v>0</v>
      </c>
      <c r="P1222">
        <v>0.23180924456709207</v>
      </c>
      <c r="Q1222">
        <v>187</v>
      </c>
      <c r="R1222">
        <v>0</v>
      </c>
      <c r="S1222">
        <v>433</v>
      </c>
      <c r="T1222">
        <v>96</v>
      </c>
      <c r="U1222">
        <v>43</v>
      </c>
      <c r="V1222">
        <v>0</v>
      </c>
    </row>
    <row r="1223" spans="1:22" x14ac:dyDescent="0.25">
      <c r="A1223">
        <v>0.01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4.9999999999999996E-2</v>
      </c>
      <c r="I1223">
        <v>0</v>
      </c>
      <c r="J1223">
        <v>0</v>
      </c>
      <c r="K1223">
        <v>0</v>
      </c>
      <c r="L1223">
        <v>42</v>
      </c>
      <c r="M1223">
        <v>0</v>
      </c>
      <c r="N1223">
        <v>0.14333333333333331</v>
      </c>
      <c r="O1223">
        <v>0</v>
      </c>
      <c r="P1223">
        <v>0.24333333333333329</v>
      </c>
      <c r="Q1223">
        <v>187</v>
      </c>
      <c r="R1223">
        <v>0</v>
      </c>
      <c r="S1223">
        <v>443</v>
      </c>
      <c r="T1223">
        <v>96</v>
      </c>
      <c r="U1223">
        <v>43</v>
      </c>
      <c r="V1223">
        <v>0</v>
      </c>
    </row>
    <row r="1224" spans="1:22" x14ac:dyDescent="0.25">
      <c r="A1224">
        <v>0</v>
      </c>
      <c r="B1224">
        <v>3.3333333333333333E-2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3.6764705882352942E-2</v>
      </c>
      <c r="I1224">
        <v>0</v>
      </c>
      <c r="J1224">
        <v>0</v>
      </c>
      <c r="K1224">
        <v>0</v>
      </c>
      <c r="L1224">
        <v>27.941176470588232</v>
      </c>
      <c r="M1224">
        <v>0</v>
      </c>
      <c r="N1224">
        <v>0.33088235294117641</v>
      </c>
      <c r="O1224">
        <v>0</v>
      </c>
      <c r="P1224">
        <v>0.4044117647058823</v>
      </c>
      <c r="Q1224">
        <v>187</v>
      </c>
      <c r="R1224">
        <v>0</v>
      </c>
      <c r="S1224">
        <v>433</v>
      </c>
      <c r="T1224">
        <v>96</v>
      </c>
      <c r="U1224">
        <v>0</v>
      </c>
      <c r="V1224">
        <v>0</v>
      </c>
    </row>
    <row r="1225" spans="1:22" x14ac:dyDescent="0.25">
      <c r="A1225">
        <v>0.01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4.9999999999999996E-2</v>
      </c>
      <c r="I1225">
        <v>0</v>
      </c>
      <c r="J1225">
        <v>0</v>
      </c>
      <c r="K1225">
        <v>0</v>
      </c>
      <c r="L1225">
        <v>42</v>
      </c>
      <c r="M1225">
        <v>0</v>
      </c>
      <c r="N1225">
        <v>0.14333333333333331</v>
      </c>
      <c r="O1225">
        <v>0</v>
      </c>
      <c r="P1225">
        <v>0.24333333333333329</v>
      </c>
      <c r="Q1225">
        <v>189</v>
      </c>
      <c r="R1225">
        <v>0</v>
      </c>
      <c r="S1225">
        <v>443</v>
      </c>
      <c r="T1225">
        <v>96</v>
      </c>
      <c r="U1225">
        <v>43</v>
      </c>
      <c r="V1225">
        <v>0</v>
      </c>
    </row>
    <row r="1226" spans="1:22" x14ac:dyDescent="0.25">
      <c r="A1226">
        <v>2.5000000000000001E-2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7.18282166264229E-2</v>
      </c>
      <c r="I1226">
        <v>0</v>
      </c>
      <c r="J1226">
        <v>0</v>
      </c>
      <c r="K1226">
        <v>0</v>
      </c>
      <c r="L1226">
        <v>24.813383925491546</v>
      </c>
      <c r="M1226">
        <v>0</v>
      </c>
      <c r="N1226">
        <v>0.1403915143152811</v>
      </c>
      <c r="O1226">
        <v>0</v>
      </c>
      <c r="P1226">
        <v>0.23180924456709207</v>
      </c>
      <c r="Q1226">
        <v>190</v>
      </c>
      <c r="R1226">
        <v>0</v>
      </c>
      <c r="S1226">
        <v>433</v>
      </c>
      <c r="T1226">
        <v>96</v>
      </c>
      <c r="U1226">
        <v>43</v>
      </c>
      <c r="V1226">
        <v>0</v>
      </c>
    </row>
    <row r="1227" spans="1:22" x14ac:dyDescent="0.25">
      <c r="A1227">
        <v>0.01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4.9999999999999996E-2</v>
      </c>
      <c r="I1227">
        <v>0</v>
      </c>
      <c r="J1227">
        <v>0</v>
      </c>
      <c r="K1227">
        <v>0</v>
      </c>
      <c r="L1227">
        <v>42</v>
      </c>
      <c r="M1227">
        <v>0</v>
      </c>
      <c r="N1227">
        <v>0.14333333333333331</v>
      </c>
      <c r="O1227">
        <v>0</v>
      </c>
      <c r="P1227">
        <v>0.24333333333333329</v>
      </c>
      <c r="Q1227">
        <v>190</v>
      </c>
      <c r="R1227">
        <v>0</v>
      </c>
      <c r="S1227">
        <v>443</v>
      </c>
      <c r="T1227">
        <v>96</v>
      </c>
      <c r="U1227">
        <v>43</v>
      </c>
      <c r="V1227">
        <v>0</v>
      </c>
    </row>
    <row r="1228" spans="1:22" x14ac:dyDescent="0.25">
      <c r="A1228">
        <v>0</v>
      </c>
      <c r="B1228">
        <v>3.3333333333333333E-2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3.6764705882352942E-2</v>
      </c>
      <c r="I1228">
        <v>0</v>
      </c>
      <c r="J1228">
        <v>0</v>
      </c>
      <c r="K1228">
        <v>0</v>
      </c>
      <c r="L1228">
        <v>27.941176470588232</v>
      </c>
      <c r="M1228">
        <v>0</v>
      </c>
      <c r="N1228">
        <v>0.33088235294117641</v>
      </c>
      <c r="O1228">
        <v>0</v>
      </c>
      <c r="P1228">
        <v>0.4044117647058823</v>
      </c>
      <c r="Q1228">
        <v>190</v>
      </c>
      <c r="R1228">
        <v>0</v>
      </c>
      <c r="S1228">
        <v>433</v>
      </c>
      <c r="T1228">
        <v>96</v>
      </c>
      <c r="U1228">
        <v>0</v>
      </c>
      <c r="V1228">
        <v>0</v>
      </c>
    </row>
    <row r="1229" spans="1:22" x14ac:dyDescent="0.25">
      <c r="A1229">
        <v>2.5000000000000001E-2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7.18282166264229E-2</v>
      </c>
      <c r="I1229">
        <v>0</v>
      </c>
      <c r="J1229">
        <v>0</v>
      </c>
      <c r="K1229">
        <v>0</v>
      </c>
      <c r="L1229">
        <v>24.813383925491546</v>
      </c>
      <c r="M1229">
        <v>0</v>
      </c>
      <c r="N1229">
        <v>0.1403915143152811</v>
      </c>
      <c r="O1229">
        <v>0</v>
      </c>
      <c r="P1229">
        <v>0.23180924456709207</v>
      </c>
      <c r="Q1229">
        <v>203</v>
      </c>
      <c r="R1229">
        <v>0</v>
      </c>
      <c r="S1229">
        <v>433</v>
      </c>
      <c r="T1229">
        <v>96</v>
      </c>
      <c r="U1229">
        <v>43</v>
      </c>
      <c r="V1229">
        <v>0</v>
      </c>
    </row>
    <row r="1230" spans="1:22" x14ac:dyDescent="0.25">
      <c r="A1230">
        <v>0.01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4.9999999999999996E-2</v>
      </c>
      <c r="I1230">
        <v>0</v>
      </c>
      <c r="J1230">
        <v>0</v>
      </c>
      <c r="K1230">
        <v>0</v>
      </c>
      <c r="L1230">
        <v>42</v>
      </c>
      <c r="M1230">
        <v>0</v>
      </c>
      <c r="N1230">
        <v>0.14333333333333331</v>
      </c>
      <c r="O1230">
        <v>0</v>
      </c>
      <c r="P1230">
        <v>0.24333333333333329</v>
      </c>
      <c r="Q1230">
        <v>203</v>
      </c>
      <c r="R1230">
        <v>0</v>
      </c>
      <c r="S1230">
        <v>443</v>
      </c>
      <c r="T1230">
        <v>96</v>
      </c>
      <c r="U1230">
        <v>43</v>
      </c>
      <c r="V1230">
        <v>0</v>
      </c>
    </row>
    <row r="1231" spans="1:22" x14ac:dyDescent="0.25">
      <c r="A1231">
        <v>0</v>
      </c>
      <c r="B1231">
        <v>3.3333333333333333E-2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3.6764705882352942E-2</v>
      </c>
      <c r="I1231">
        <v>0</v>
      </c>
      <c r="J1231">
        <v>0</v>
      </c>
      <c r="K1231">
        <v>0</v>
      </c>
      <c r="L1231">
        <v>27.941176470588232</v>
      </c>
      <c r="M1231">
        <v>0</v>
      </c>
      <c r="N1231">
        <v>0.33088235294117641</v>
      </c>
      <c r="O1231">
        <v>0</v>
      </c>
      <c r="P1231">
        <v>0.4044117647058823</v>
      </c>
      <c r="Q1231">
        <v>203</v>
      </c>
      <c r="R1231">
        <v>0</v>
      </c>
      <c r="S1231">
        <v>433</v>
      </c>
      <c r="T1231">
        <v>96</v>
      </c>
      <c r="U1231">
        <v>0</v>
      </c>
      <c r="V1231">
        <v>0</v>
      </c>
    </row>
    <row r="1232" spans="1:22" x14ac:dyDescent="0.25">
      <c r="A1232">
        <v>3.3333333333333333E-2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0.30697344371572943</v>
      </c>
      <c r="I1232">
        <v>0</v>
      </c>
      <c r="J1232">
        <v>0</v>
      </c>
      <c r="K1232">
        <v>0</v>
      </c>
      <c r="L1232">
        <v>29.966455219868827</v>
      </c>
      <c r="M1232">
        <v>0</v>
      </c>
      <c r="N1232">
        <v>0.14617783034082357</v>
      </c>
      <c r="O1232">
        <v>0</v>
      </c>
      <c r="P1232">
        <v>0.70165358563595304</v>
      </c>
      <c r="Q1232">
        <v>196</v>
      </c>
      <c r="R1232">
        <v>0</v>
      </c>
      <c r="S1232">
        <v>408</v>
      </c>
      <c r="T1232">
        <v>96</v>
      </c>
      <c r="U1232">
        <v>43</v>
      </c>
      <c r="V1232">
        <v>0</v>
      </c>
    </row>
    <row r="1233" spans="1:22" x14ac:dyDescent="0.25">
      <c r="A1233">
        <v>2.5000000000000001E-2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7.18282166264229E-2</v>
      </c>
      <c r="I1233">
        <v>0</v>
      </c>
      <c r="J1233">
        <v>0</v>
      </c>
      <c r="K1233">
        <v>0</v>
      </c>
      <c r="L1233">
        <v>24.813383925491546</v>
      </c>
      <c r="M1233">
        <v>0</v>
      </c>
      <c r="N1233">
        <v>0.1403915143152811</v>
      </c>
      <c r="O1233">
        <v>0</v>
      </c>
      <c r="P1233">
        <v>0.23180924456709207</v>
      </c>
      <c r="Q1233">
        <v>196</v>
      </c>
      <c r="R1233">
        <v>0</v>
      </c>
      <c r="S1233">
        <v>433</v>
      </c>
      <c r="T1233">
        <v>96</v>
      </c>
      <c r="U1233">
        <v>43</v>
      </c>
      <c r="V1233">
        <v>0</v>
      </c>
    </row>
    <row r="1234" spans="1:22" x14ac:dyDescent="0.25">
      <c r="A1234">
        <v>0.01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4.9999999999999996E-2</v>
      </c>
      <c r="I1234">
        <v>0</v>
      </c>
      <c r="J1234">
        <v>0</v>
      </c>
      <c r="K1234">
        <v>0</v>
      </c>
      <c r="L1234">
        <v>42</v>
      </c>
      <c r="M1234">
        <v>0</v>
      </c>
      <c r="N1234">
        <v>0.14333333333333331</v>
      </c>
      <c r="O1234">
        <v>0</v>
      </c>
      <c r="P1234">
        <v>0.24333333333333329</v>
      </c>
      <c r="Q1234">
        <v>196</v>
      </c>
      <c r="R1234">
        <v>0</v>
      </c>
      <c r="S1234">
        <v>443</v>
      </c>
      <c r="T1234">
        <v>96</v>
      </c>
      <c r="U1234">
        <v>43</v>
      </c>
      <c r="V1234">
        <v>0</v>
      </c>
    </row>
    <row r="1235" spans="1:22" x14ac:dyDescent="0.25">
      <c r="A1235">
        <v>2.5000000000000001E-2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7.18282166264229E-2</v>
      </c>
      <c r="I1235">
        <v>0</v>
      </c>
      <c r="J1235">
        <v>0</v>
      </c>
      <c r="K1235">
        <v>0</v>
      </c>
      <c r="L1235">
        <v>24.813383925491546</v>
      </c>
      <c r="M1235">
        <v>0</v>
      </c>
      <c r="N1235">
        <v>0.1403915143152811</v>
      </c>
      <c r="O1235">
        <v>0</v>
      </c>
      <c r="P1235">
        <v>0.23180924456709207</v>
      </c>
      <c r="Q1235">
        <v>198</v>
      </c>
      <c r="R1235">
        <v>0</v>
      </c>
      <c r="S1235">
        <v>433</v>
      </c>
      <c r="T1235">
        <v>96</v>
      </c>
      <c r="U1235">
        <v>43</v>
      </c>
      <c r="V1235">
        <v>0</v>
      </c>
    </row>
    <row r="1236" spans="1:22" x14ac:dyDescent="0.25">
      <c r="A1236">
        <v>0</v>
      </c>
      <c r="B1236">
        <v>3.3333333333333333E-2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3.6764705882352942E-2</v>
      </c>
      <c r="I1236">
        <v>0</v>
      </c>
      <c r="J1236">
        <v>0</v>
      </c>
      <c r="K1236">
        <v>0</v>
      </c>
      <c r="L1236">
        <v>27.941176470588232</v>
      </c>
      <c r="M1236">
        <v>0</v>
      </c>
      <c r="N1236">
        <v>0.33088235294117641</v>
      </c>
      <c r="O1236">
        <v>0</v>
      </c>
      <c r="P1236">
        <v>0.4044117647058823</v>
      </c>
      <c r="Q1236">
        <v>198</v>
      </c>
      <c r="R1236">
        <v>0</v>
      </c>
      <c r="S1236">
        <v>433</v>
      </c>
      <c r="T1236">
        <v>96</v>
      </c>
      <c r="U1236">
        <v>0</v>
      </c>
      <c r="V1236">
        <v>0</v>
      </c>
    </row>
    <row r="1237" spans="1:22" x14ac:dyDescent="0.25">
      <c r="A1237">
        <v>0.01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4.9999999999999996E-2</v>
      </c>
      <c r="I1237">
        <v>0</v>
      </c>
      <c r="J1237">
        <v>0</v>
      </c>
      <c r="K1237">
        <v>0</v>
      </c>
      <c r="L1237">
        <v>42</v>
      </c>
      <c r="M1237">
        <v>0</v>
      </c>
      <c r="N1237">
        <v>0.14333333333333331</v>
      </c>
      <c r="O1237">
        <v>0</v>
      </c>
      <c r="P1237">
        <v>0.24333333333333329</v>
      </c>
      <c r="Q1237">
        <v>182</v>
      </c>
      <c r="R1237">
        <v>0</v>
      </c>
      <c r="S1237">
        <v>443</v>
      </c>
      <c r="T1237">
        <v>96</v>
      </c>
      <c r="U1237">
        <v>43</v>
      </c>
      <c r="V1237">
        <v>0</v>
      </c>
    </row>
    <row r="1238" spans="1:22" x14ac:dyDescent="0.25">
      <c r="A1238">
        <v>0</v>
      </c>
      <c r="B1238">
        <v>3.3333333333333333E-2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3.6764705882352942E-2</v>
      </c>
      <c r="I1238">
        <v>0</v>
      </c>
      <c r="J1238">
        <v>0</v>
      </c>
      <c r="K1238">
        <v>0</v>
      </c>
      <c r="L1238">
        <v>27.941176470588232</v>
      </c>
      <c r="M1238">
        <v>0</v>
      </c>
      <c r="N1238">
        <v>0.33088235294117641</v>
      </c>
      <c r="O1238">
        <v>0</v>
      </c>
      <c r="P1238">
        <v>0.4044117647058823</v>
      </c>
      <c r="Q1238">
        <v>182</v>
      </c>
      <c r="R1238">
        <v>0</v>
      </c>
      <c r="S1238">
        <v>433</v>
      </c>
      <c r="T1238">
        <v>96</v>
      </c>
      <c r="U1238">
        <v>0</v>
      </c>
      <c r="V1238">
        <v>0</v>
      </c>
    </row>
    <row r="1239" spans="1:22" x14ac:dyDescent="0.25">
      <c r="A1239">
        <v>0</v>
      </c>
      <c r="B1239">
        <v>3.3333333333333333E-2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3.6764705882352942E-2</v>
      </c>
      <c r="I1239">
        <v>0</v>
      </c>
      <c r="J1239">
        <v>0</v>
      </c>
      <c r="K1239">
        <v>0</v>
      </c>
      <c r="L1239">
        <v>27.941176470588232</v>
      </c>
      <c r="M1239">
        <v>0</v>
      </c>
      <c r="N1239">
        <v>0.33088235294117641</v>
      </c>
      <c r="O1239">
        <v>0</v>
      </c>
      <c r="P1239">
        <v>0.4044117647058823</v>
      </c>
      <c r="Q1239">
        <v>193</v>
      </c>
      <c r="R1239">
        <v>0</v>
      </c>
      <c r="S1239">
        <v>433</v>
      </c>
      <c r="T1239">
        <v>96</v>
      </c>
      <c r="U1239">
        <v>0</v>
      </c>
      <c r="V1239">
        <v>0</v>
      </c>
    </row>
    <row r="1240" spans="1:22" x14ac:dyDescent="0.25">
      <c r="A1240">
        <v>0</v>
      </c>
      <c r="B1240">
        <v>3.3333333333333333E-2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3.6764705882352942E-2</v>
      </c>
      <c r="I1240">
        <v>0</v>
      </c>
      <c r="J1240">
        <v>0</v>
      </c>
      <c r="K1240">
        <v>0</v>
      </c>
      <c r="L1240">
        <v>27.941176470588232</v>
      </c>
      <c r="M1240">
        <v>0</v>
      </c>
      <c r="N1240">
        <v>0.33088235294117641</v>
      </c>
      <c r="O1240">
        <v>0</v>
      </c>
      <c r="P1240">
        <v>0.4044117647058823</v>
      </c>
      <c r="Q1240">
        <v>198</v>
      </c>
      <c r="R1240">
        <v>0</v>
      </c>
      <c r="S1240">
        <v>433</v>
      </c>
      <c r="T1240">
        <v>96</v>
      </c>
      <c r="U1240">
        <v>0</v>
      </c>
      <c r="V1240">
        <v>0</v>
      </c>
    </row>
    <row r="1241" spans="1:22" x14ac:dyDescent="0.25">
      <c r="A1241">
        <v>3.3333333333333333E-2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0.30697344371572943</v>
      </c>
      <c r="I1241">
        <v>0</v>
      </c>
      <c r="J1241">
        <v>0</v>
      </c>
      <c r="K1241">
        <v>0</v>
      </c>
      <c r="L1241">
        <v>29.966455219868827</v>
      </c>
      <c r="M1241">
        <v>0</v>
      </c>
      <c r="N1241">
        <v>0.14617783034082357</v>
      </c>
      <c r="O1241">
        <v>0</v>
      </c>
      <c r="P1241">
        <v>0.70165358563595304</v>
      </c>
      <c r="Q1241">
        <v>198</v>
      </c>
      <c r="R1241">
        <v>0</v>
      </c>
      <c r="S1241">
        <v>408</v>
      </c>
      <c r="T1241">
        <v>96</v>
      </c>
      <c r="U1241">
        <v>43</v>
      </c>
      <c r="V1241">
        <v>0</v>
      </c>
    </row>
    <row r="1242" spans="1:22" x14ac:dyDescent="0.25">
      <c r="A1242">
        <v>2.5000000000000001E-2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7.18282166264229E-2</v>
      </c>
      <c r="I1242">
        <v>0</v>
      </c>
      <c r="J1242">
        <v>0</v>
      </c>
      <c r="K1242">
        <v>0</v>
      </c>
      <c r="L1242">
        <v>24.813383925491546</v>
      </c>
      <c r="M1242">
        <v>0</v>
      </c>
      <c r="N1242">
        <v>0.1403915143152811</v>
      </c>
      <c r="O1242">
        <v>0</v>
      </c>
      <c r="P1242">
        <v>0.23180924456709207</v>
      </c>
      <c r="Q1242">
        <v>198</v>
      </c>
      <c r="R1242">
        <v>0</v>
      </c>
      <c r="S1242">
        <v>433</v>
      </c>
      <c r="T1242">
        <v>96</v>
      </c>
      <c r="U1242">
        <v>43</v>
      </c>
      <c r="V1242">
        <v>0</v>
      </c>
    </row>
    <row r="1243" spans="1:22" x14ac:dyDescent="0.25">
      <c r="A1243">
        <v>0</v>
      </c>
      <c r="B1243">
        <v>3.3333333333333333E-2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3.6764705882352942E-2</v>
      </c>
      <c r="I1243">
        <v>0</v>
      </c>
      <c r="J1243">
        <v>0</v>
      </c>
      <c r="K1243">
        <v>0</v>
      </c>
      <c r="L1243">
        <v>27.941176470588232</v>
      </c>
      <c r="M1243">
        <v>0</v>
      </c>
      <c r="N1243">
        <v>0.33088235294117641</v>
      </c>
      <c r="O1243">
        <v>0</v>
      </c>
      <c r="P1243">
        <v>0.4044117647058823</v>
      </c>
      <c r="Q1243">
        <v>198</v>
      </c>
      <c r="R1243">
        <v>0</v>
      </c>
      <c r="S1243">
        <v>433</v>
      </c>
      <c r="T1243">
        <v>96</v>
      </c>
      <c r="U1243">
        <v>0</v>
      </c>
      <c r="V1243">
        <v>0</v>
      </c>
    </row>
    <row r="1244" spans="1:22" x14ac:dyDescent="0.25">
      <c r="A1244">
        <v>3.3333333333333333E-2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0.30697344371572943</v>
      </c>
      <c r="I1244">
        <v>0</v>
      </c>
      <c r="J1244">
        <v>0</v>
      </c>
      <c r="K1244">
        <v>0</v>
      </c>
      <c r="L1244">
        <v>29.966455219868827</v>
      </c>
      <c r="M1244">
        <v>0</v>
      </c>
      <c r="N1244">
        <v>0.14617783034082357</v>
      </c>
      <c r="O1244">
        <v>0</v>
      </c>
      <c r="P1244">
        <v>0.70165358563595304</v>
      </c>
      <c r="Q1244">
        <v>169</v>
      </c>
      <c r="R1244">
        <v>0</v>
      </c>
      <c r="S1244">
        <v>408</v>
      </c>
      <c r="T1244">
        <v>96</v>
      </c>
      <c r="U1244">
        <v>43</v>
      </c>
      <c r="V1244">
        <v>0</v>
      </c>
    </row>
    <row r="1245" spans="1:22" x14ac:dyDescent="0.25">
      <c r="A1245">
        <v>2.5000000000000001E-2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7.18282166264229E-2</v>
      </c>
      <c r="I1245">
        <v>0</v>
      </c>
      <c r="J1245">
        <v>0</v>
      </c>
      <c r="K1245">
        <v>0</v>
      </c>
      <c r="L1245">
        <v>24.813383925491546</v>
      </c>
      <c r="M1245">
        <v>0</v>
      </c>
      <c r="N1245">
        <v>0.1403915143152811</v>
      </c>
      <c r="O1245">
        <v>0</v>
      </c>
      <c r="P1245">
        <v>0.23180924456709207</v>
      </c>
      <c r="Q1245">
        <v>169</v>
      </c>
      <c r="R1245">
        <v>0</v>
      </c>
      <c r="S1245">
        <v>433</v>
      </c>
      <c r="T1245">
        <v>96</v>
      </c>
      <c r="U1245">
        <v>43</v>
      </c>
      <c r="V1245">
        <v>0</v>
      </c>
    </row>
    <row r="1246" spans="1:22" x14ac:dyDescent="0.25">
      <c r="A1246">
        <v>0</v>
      </c>
      <c r="B1246">
        <v>3.3333333333333333E-2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3.6764705882352942E-2</v>
      </c>
      <c r="I1246">
        <v>0</v>
      </c>
      <c r="J1246">
        <v>0</v>
      </c>
      <c r="K1246">
        <v>0</v>
      </c>
      <c r="L1246">
        <v>27.941176470588232</v>
      </c>
      <c r="M1246">
        <v>0</v>
      </c>
      <c r="N1246">
        <v>0.33088235294117641</v>
      </c>
      <c r="O1246">
        <v>0</v>
      </c>
      <c r="P1246">
        <v>0.4044117647058823</v>
      </c>
      <c r="Q1246">
        <v>169</v>
      </c>
      <c r="R1246">
        <v>0</v>
      </c>
      <c r="S1246">
        <v>433</v>
      </c>
      <c r="T1246">
        <v>96</v>
      </c>
      <c r="U1246">
        <v>0</v>
      </c>
      <c r="V1246">
        <v>0</v>
      </c>
    </row>
    <row r="1247" spans="1:22" x14ac:dyDescent="0.25">
      <c r="A1247">
        <v>0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20</v>
      </c>
      <c r="M1247">
        <v>0.63</v>
      </c>
      <c r="N1247">
        <v>1</v>
      </c>
      <c r="O1247">
        <v>0</v>
      </c>
      <c r="P1247">
        <v>1</v>
      </c>
      <c r="Q1247">
        <v>179</v>
      </c>
      <c r="R1247">
        <v>0</v>
      </c>
      <c r="S1247">
        <v>443</v>
      </c>
      <c r="T1247">
        <v>720</v>
      </c>
      <c r="U1247">
        <v>0</v>
      </c>
      <c r="V1247">
        <v>0</v>
      </c>
    </row>
    <row r="1248" spans="1:22" x14ac:dyDescent="0.25">
      <c r="A1248">
        <v>3.3333333333333333E-2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0.5</v>
      </c>
      <c r="I1248">
        <v>0</v>
      </c>
      <c r="J1248">
        <v>0</v>
      </c>
      <c r="K1248">
        <v>0</v>
      </c>
      <c r="L1248">
        <v>40</v>
      </c>
      <c r="M1248">
        <v>0</v>
      </c>
      <c r="N1248">
        <v>0.15</v>
      </c>
      <c r="O1248">
        <v>0</v>
      </c>
      <c r="P1248">
        <v>1.3</v>
      </c>
      <c r="Q1248">
        <v>257</v>
      </c>
      <c r="R1248">
        <v>0</v>
      </c>
      <c r="S1248">
        <v>433</v>
      </c>
      <c r="T1248">
        <v>168</v>
      </c>
      <c r="U1248">
        <v>100</v>
      </c>
      <c r="V1248">
        <v>0</v>
      </c>
    </row>
    <row r="1249" spans="1:22" x14ac:dyDescent="0.25">
      <c r="A1249">
        <v>0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10</v>
      </c>
      <c r="M1249">
        <v>0.51</v>
      </c>
      <c r="N1249">
        <v>0.51</v>
      </c>
      <c r="O1249">
        <v>0</v>
      </c>
      <c r="P1249">
        <v>0.51</v>
      </c>
      <c r="Q1249">
        <v>197</v>
      </c>
      <c r="R1249">
        <v>0</v>
      </c>
      <c r="S1249">
        <v>423</v>
      </c>
      <c r="T1249">
        <v>264</v>
      </c>
      <c r="U1249">
        <v>60</v>
      </c>
      <c r="V1249">
        <v>0</v>
      </c>
    </row>
    <row r="1250" spans="1:22" x14ac:dyDescent="0.25">
      <c r="A1250">
        <v>0</v>
      </c>
      <c r="B1250">
        <v>0</v>
      </c>
      <c r="C1250">
        <v>0</v>
      </c>
      <c r="D1250">
        <v>0</v>
      </c>
      <c r="E1250">
        <v>1.25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45</v>
      </c>
      <c r="M1250">
        <v>0</v>
      </c>
      <c r="N1250">
        <v>54.25</v>
      </c>
      <c r="O1250">
        <v>0</v>
      </c>
      <c r="P1250">
        <v>0</v>
      </c>
      <c r="Q1250">
        <v>150</v>
      </c>
      <c r="R1250">
        <v>0</v>
      </c>
      <c r="S1250">
        <v>443</v>
      </c>
      <c r="T1250">
        <v>744</v>
      </c>
      <c r="U1250">
        <v>0</v>
      </c>
      <c r="V1250">
        <v>0</v>
      </c>
    </row>
    <row r="1251" spans="1:22" x14ac:dyDescent="0.25">
      <c r="A1251">
        <v>0</v>
      </c>
      <c r="B1251">
        <v>0</v>
      </c>
      <c r="C1251">
        <v>0</v>
      </c>
      <c r="D1251">
        <v>0</v>
      </c>
      <c r="E1251">
        <v>1.25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18.75</v>
      </c>
      <c r="M1251">
        <v>3.75</v>
      </c>
      <c r="N1251">
        <v>54.25</v>
      </c>
      <c r="O1251">
        <v>0</v>
      </c>
      <c r="P1251">
        <v>0</v>
      </c>
      <c r="Q1251">
        <v>150</v>
      </c>
      <c r="R1251">
        <v>0</v>
      </c>
      <c r="S1251">
        <v>443</v>
      </c>
      <c r="T1251">
        <v>48</v>
      </c>
      <c r="U1251">
        <v>0</v>
      </c>
      <c r="V1251">
        <v>0</v>
      </c>
    </row>
    <row r="1252" spans="1:22" x14ac:dyDescent="0.25">
      <c r="A1252">
        <v>0</v>
      </c>
      <c r="B1252">
        <v>0</v>
      </c>
      <c r="C1252">
        <v>0</v>
      </c>
      <c r="D1252">
        <v>0</v>
      </c>
      <c r="E1252">
        <v>1.538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18.462</v>
      </c>
      <c r="M1252">
        <v>4.6150000000000002</v>
      </c>
      <c r="N1252">
        <v>66.769000000000005</v>
      </c>
      <c r="O1252">
        <v>0</v>
      </c>
      <c r="P1252">
        <v>0</v>
      </c>
      <c r="Q1252">
        <v>150</v>
      </c>
      <c r="R1252">
        <v>0</v>
      </c>
      <c r="S1252">
        <v>443</v>
      </c>
      <c r="T1252">
        <v>48</v>
      </c>
      <c r="U1252">
        <v>0</v>
      </c>
      <c r="V1252">
        <v>0</v>
      </c>
    </row>
    <row r="1253" spans="1:22" x14ac:dyDescent="0.25">
      <c r="A1253">
        <v>0</v>
      </c>
      <c r="B1253">
        <v>0</v>
      </c>
      <c r="C1253">
        <v>0</v>
      </c>
      <c r="D1253">
        <v>0</v>
      </c>
      <c r="E1253">
        <v>0.33900000000000002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4.0679999999999996</v>
      </c>
      <c r="M1253">
        <v>1.0169999999999999</v>
      </c>
      <c r="N1253">
        <v>14.712</v>
      </c>
      <c r="O1253">
        <v>0</v>
      </c>
      <c r="P1253">
        <v>0</v>
      </c>
      <c r="Q1253">
        <v>150</v>
      </c>
      <c r="R1253">
        <v>0</v>
      </c>
      <c r="S1253">
        <v>443</v>
      </c>
      <c r="T1253">
        <v>48</v>
      </c>
      <c r="U1253">
        <v>0</v>
      </c>
      <c r="V1253">
        <v>0</v>
      </c>
    </row>
    <row r="1254" spans="1:22" x14ac:dyDescent="0.25">
      <c r="A1254">
        <v>0</v>
      </c>
      <c r="B1254">
        <v>0</v>
      </c>
      <c r="C1254">
        <v>0</v>
      </c>
      <c r="D1254">
        <v>0</v>
      </c>
      <c r="E1254">
        <v>1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9.4499999999999993</v>
      </c>
      <c r="M1254">
        <v>3</v>
      </c>
      <c r="N1254">
        <v>21.75</v>
      </c>
      <c r="O1254">
        <v>0</v>
      </c>
      <c r="P1254">
        <v>0</v>
      </c>
      <c r="Q1254">
        <v>150</v>
      </c>
      <c r="R1254">
        <v>0</v>
      </c>
      <c r="S1254">
        <v>443</v>
      </c>
      <c r="T1254">
        <v>48</v>
      </c>
      <c r="U1254">
        <v>0</v>
      </c>
      <c r="V1254">
        <v>0</v>
      </c>
    </row>
    <row r="1255" spans="1:22" x14ac:dyDescent="0.25">
      <c r="A1255">
        <v>0</v>
      </c>
      <c r="B1255">
        <v>0</v>
      </c>
      <c r="C1255">
        <v>0</v>
      </c>
      <c r="D1255">
        <v>0</v>
      </c>
      <c r="E1255">
        <v>1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15</v>
      </c>
      <c r="M1255">
        <v>3.75</v>
      </c>
      <c r="N1255">
        <v>54.25</v>
      </c>
      <c r="O1255">
        <v>0</v>
      </c>
      <c r="P1255">
        <v>0</v>
      </c>
      <c r="Q1255">
        <v>150</v>
      </c>
      <c r="R1255">
        <v>0</v>
      </c>
      <c r="S1255">
        <v>443</v>
      </c>
      <c r="T1255">
        <v>48</v>
      </c>
      <c r="U1255">
        <v>0</v>
      </c>
      <c r="V1255">
        <v>0</v>
      </c>
    </row>
    <row r="1256" spans="1:22" x14ac:dyDescent="0.25">
      <c r="A1256">
        <v>0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5</v>
      </c>
      <c r="M1256">
        <v>0.5</v>
      </c>
      <c r="N1256">
        <v>0.25</v>
      </c>
      <c r="O1256">
        <v>0</v>
      </c>
      <c r="P1256">
        <v>0.5</v>
      </c>
      <c r="Q1256">
        <v>278</v>
      </c>
      <c r="R1256">
        <v>0</v>
      </c>
      <c r="S1256">
        <v>448</v>
      </c>
      <c r="T1256">
        <v>168</v>
      </c>
      <c r="U1256">
        <v>60</v>
      </c>
      <c r="V1256">
        <v>0</v>
      </c>
    </row>
    <row r="1257" spans="1:22" x14ac:dyDescent="0.25">
      <c r="A1257">
        <v>0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3</v>
      </c>
      <c r="M1257">
        <v>0.5</v>
      </c>
      <c r="N1257">
        <v>0.25</v>
      </c>
      <c r="O1257">
        <v>0</v>
      </c>
      <c r="P1257">
        <v>0.5</v>
      </c>
      <c r="Q1257">
        <v>278</v>
      </c>
      <c r="R1257">
        <v>0</v>
      </c>
      <c r="S1257">
        <v>448</v>
      </c>
      <c r="T1257">
        <v>24</v>
      </c>
      <c r="U1257">
        <v>60</v>
      </c>
      <c r="V1257">
        <v>0</v>
      </c>
    </row>
    <row r="1258" spans="1:22" x14ac:dyDescent="0.25">
      <c r="A1258">
        <v>0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3</v>
      </c>
      <c r="M1258">
        <v>0.5</v>
      </c>
      <c r="N1258">
        <v>0.25</v>
      </c>
      <c r="O1258">
        <v>0</v>
      </c>
      <c r="P1258">
        <v>0.5</v>
      </c>
      <c r="Q1258">
        <v>278</v>
      </c>
      <c r="R1258">
        <v>0</v>
      </c>
      <c r="S1258">
        <v>448</v>
      </c>
      <c r="T1258">
        <v>72</v>
      </c>
      <c r="U1258">
        <v>60</v>
      </c>
      <c r="V1258">
        <v>0</v>
      </c>
    </row>
    <row r="1259" spans="1:22" x14ac:dyDescent="0.25">
      <c r="A1259">
        <v>0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3</v>
      </c>
      <c r="M1259">
        <v>0.5</v>
      </c>
      <c r="N1259">
        <v>0.25</v>
      </c>
      <c r="O1259">
        <v>0</v>
      </c>
      <c r="P1259">
        <v>0.5</v>
      </c>
      <c r="Q1259">
        <v>278</v>
      </c>
      <c r="R1259">
        <v>0</v>
      </c>
      <c r="S1259">
        <v>448</v>
      </c>
      <c r="T1259">
        <v>168</v>
      </c>
      <c r="U1259">
        <v>60</v>
      </c>
      <c r="V1259">
        <v>0</v>
      </c>
    </row>
    <row r="1260" spans="1:22" x14ac:dyDescent="0.25">
      <c r="A1260">
        <v>0</v>
      </c>
      <c r="B1260">
        <v>0</v>
      </c>
      <c r="C1260">
        <v>0</v>
      </c>
      <c r="D1260">
        <v>0</v>
      </c>
      <c r="E1260">
        <v>5.2999999999999999E-2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5.2649999999999997</v>
      </c>
      <c r="M1260">
        <v>0.52600000000000002</v>
      </c>
      <c r="N1260">
        <v>0.25</v>
      </c>
      <c r="O1260">
        <v>0</v>
      </c>
      <c r="P1260">
        <v>0.5</v>
      </c>
      <c r="Q1260">
        <v>278</v>
      </c>
      <c r="R1260">
        <v>0</v>
      </c>
      <c r="S1260">
        <v>448</v>
      </c>
      <c r="T1260">
        <v>48</v>
      </c>
      <c r="U1260">
        <v>60</v>
      </c>
      <c r="V1260">
        <v>0</v>
      </c>
    </row>
    <row r="1261" spans="1:22" x14ac:dyDescent="0.25">
      <c r="A1261">
        <v>0</v>
      </c>
      <c r="B1261">
        <v>0</v>
      </c>
      <c r="C1261">
        <v>0</v>
      </c>
      <c r="D1261">
        <v>0</v>
      </c>
      <c r="E1261">
        <v>5.2999999999999999E-2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5.2649999999999997</v>
      </c>
      <c r="M1261">
        <v>0.52600000000000002</v>
      </c>
      <c r="N1261">
        <v>0.25</v>
      </c>
      <c r="O1261">
        <v>0</v>
      </c>
      <c r="P1261">
        <v>0.5</v>
      </c>
      <c r="Q1261">
        <v>278</v>
      </c>
      <c r="R1261">
        <v>0</v>
      </c>
      <c r="S1261">
        <v>448</v>
      </c>
      <c r="T1261">
        <v>96</v>
      </c>
      <c r="U1261">
        <v>60</v>
      </c>
      <c r="V1261">
        <v>0</v>
      </c>
    </row>
    <row r="1262" spans="1:22" x14ac:dyDescent="0.25">
      <c r="A1262">
        <v>0</v>
      </c>
      <c r="B1262">
        <v>0</v>
      </c>
      <c r="C1262">
        <v>0</v>
      </c>
      <c r="D1262">
        <v>0</v>
      </c>
      <c r="E1262">
        <v>5.2999999999999999E-2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5.2649999999999997</v>
      </c>
      <c r="M1262">
        <v>0.52600000000000002</v>
      </c>
      <c r="N1262">
        <v>0.25</v>
      </c>
      <c r="O1262">
        <v>0</v>
      </c>
      <c r="P1262">
        <v>0.5</v>
      </c>
      <c r="Q1262">
        <v>278</v>
      </c>
      <c r="R1262">
        <v>0</v>
      </c>
      <c r="S1262">
        <v>448</v>
      </c>
      <c r="T1262">
        <v>144</v>
      </c>
      <c r="U1262">
        <v>60</v>
      </c>
      <c r="V1262">
        <v>0</v>
      </c>
    </row>
    <row r="1263" spans="1:22" x14ac:dyDescent="0.25">
      <c r="A1263">
        <v>0</v>
      </c>
      <c r="B1263">
        <v>0</v>
      </c>
      <c r="C1263">
        <v>0</v>
      </c>
      <c r="D1263">
        <v>0</v>
      </c>
      <c r="E1263">
        <v>1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30</v>
      </c>
      <c r="M1263">
        <v>1</v>
      </c>
      <c r="N1263">
        <v>0.25</v>
      </c>
      <c r="O1263">
        <v>0</v>
      </c>
      <c r="P1263">
        <v>0.5</v>
      </c>
      <c r="Q1263">
        <v>278</v>
      </c>
      <c r="R1263">
        <v>0</v>
      </c>
      <c r="S1263">
        <v>423</v>
      </c>
      <c r="T1263">
        <v>72</v>
      </c>
      <c r="U1263">
        <v>60</v>
      </c>
      <c r="V1263">
        <v>0</v>
      </c>
    </row>
    <row r="1264" spans="1:22" x14ac:dyDescent="0.25">
      <c r="A1264">
        <v>0</v>
      </c>
      <c r="B1264">
        <v>0</v>
      </c>
      <c r="C1264">
        <v>0</v>
      </c>
      <c r="D1264">
        <v>0</v>
      </c>
      <c r="E1264">
        <v>1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30</v>
      </c>
      <c r="M1264">
        <v>1</v>
      </c>
      <c r="N1264">
        <v>0.25</v>
      </c>
      <c r="O1264">
        <v>0</v>
      </c>
      <c r="P1264">
        <v>0.5</v>
      </c>
      <c r="Q1264">
        <v>278</v>
      </c>
      <c r="R1264">
        <v>0</v>
      </c>
      <c r="S1264">
        <v>423</v>
      </c>
      <c r="T1264">
        <v>120</v>
      </c>
      <c r="U1264">
        <v>60</v>
      </c>
      <c r="V1264">
        <v>0</v>
      </c>
    </row>
    <row r="1265" spans="1:22" x14ac:dyDescent="0.25">
      <c r="A1265">
        <v>0</v>
      </c>
      <c r="B1265">
        <v>0</v>
      </c>
      <c r="C1265">
        <v>0</v>
      </c>
      <c r="D1265">
        <v>0</v>
      </c>
      <c r="E1265">
        <v>1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30</v>
      </c>
      <c r="M1265">
        <v>1</v>
      </c>
      <c r="N1265">
        <v>0.25</v>
      </c>
      <c r="O1265">
        <v>0</v>
      </c>
      <c r="P1265">
        <v>0.5</v>
      </c>
      <c r="Q1265">
        <v>278</v>
      </c>
      <c r="R1265">
        <v>0</v>
      </c>
      <c r="S1265">
        <v>423</v>
      </c>
      <c r="T1265">
        <v>168</v>
      </c>
      <c r="U1265">
        <v>60</v>
      </c>
      <c r="V1265">
        <v>0</v>
      </c>
    </row>
    <row r="1266" spans="1:22" x14ac:dyDescent="0.25">
      <c r="A1266">
        <v>0</v>
      </c>
      <c r="B1266">
        <v>0</v>
      </c>
      <c r="C1266">
        <v>0</v>
      </c>
      <c r="D1266">
        <v>0</v>
      </c>
      <c r="E1266">
        <v>1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10</v>
      </c>
      <c r="M1266">
        <v>1</v>
      </c>
      <c r="N1266">
        <v>0.25</v>
      </c>
      <c r="O1266">
        <v>0</v>
      </c>
      <c r="P1266">
        <v>0.5</v>
      </c>
      <c r="Q1266">
        <v>295</v>
      </c>
      <c r="R1266">
        <v>0</v>
      </c>
      <c r="S1266">
        <v>423</v>
      </c>
      <c r="T1266">
        <v>24</v>
      </c>
      <c r="U1266">
        <v>60</v>
      </c>
      <c r="V1266">
        <v>0</v>
      </c>
    </row>
    <row r="1267" spans="1:22" x14ac:dyDescent="0.25">
      <c r="A1267">
        <v>0</v>
      </c>
      <c r="B1267">
        <v>0</v>
      </c>
      <c r="C1267">
        <v>0</v>
      </c>
      <c r="D1267">
        <v>0</v>
      </c>
      <c r="E1267">
        <v>1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10</v>
      </c>
      <c r="M1267">
        <v>1</v>
      </c>
      <c r="N1267">
        <v>0.25</v>
      </c>
      <c r="O1267">
        <v>0</v>
      </c>
      <c r="P1267">
        <v>0.5</v>
      </c>
      <c r="Q1267">
        <v>295</v>
      </c>
      <c r="R1267">
        <v>0</v>
      </c>
      <c r="S1267">
        <v>423</v>
      </c>
      <c r="T1267">
        <v>96</v>
      </c>
      <c r="U1267">
        <v>60</v>
      </c>
      <c r="V1267">
        <v>0</v>
      </c>
    </row>
    <row r="1268" spans="1:22" x14ac:dyDescent="0.25">
      <c r="A1268">
        <v>0</v>
      </c>
      <c r="B1268">
        <v>0</v>
      </c>
      <c r="C1268">
        <v>0</v>
      </c>
      <c r="D1268">
        <v>0</v>
      </c>
      <c r="E1268">
        <v>1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10</v>
      </c>
      <c r="M1268">
        <v>1</v>
      </c>
      <c r="N1268">
        <v>0.25</v>
      </c>
      <c r="O1268">
        <v>0</v>
      </c>
      <c r="P1268">
        <v>0.5</v>
      </c>
      <c r="Q1268">
        <v>295</v>
      </c>
      <c r="R1268">
        <v>0</v>
      </c>
      <c r="S1268">
        <v>423</v>
      </c>
      <c r="T1268">
        <v>144</v>
      </c>
      <c r="U1268">
        <v>60</v>
      </c>
      <c r="V1268">
        <v>0</v>
      </c>
    </row>
    <row r="1269" spans="1:22" x14ac:dyDescent="0.25">
      <c r="A1269">
        <v>0</v>
      </c>
      <c r="B1269">
        <v>0</v>
      </c>
      <c r="C1269">
        <v>0</v>
      </c>
      <c r="D1269">
        <v>0</v>
      </c>
      <c r="E1269">
        <v>1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30</v>
      </c>
      <c r="M1269">
        <v>1</v>
      </c>
      <c r="N1269">
        <v>0.25</v>
      </c>
      <c r="O1269">
        <v>0</v>
      </c>
      <c r="P1269">
        <v>0.5</v>
      </c>
      <c r="Q1269">
        <v>315</v>
      </c>
      <c r="R1269">
        <v>0</v>
      </c>
      <c r="S1269">
        <v>448</v>
      </c>
      <c r="T1269">
        <v>72</v>
      </c>
      <c r="U1269">
        <v>60</v>
      </c>
      <c r="V1269">
        <v>0</v>
      </c>
    </row>
    <row r="1270" spans="1:22" x14ac:dyDescent="0.25">
      <c r="A1270">
        <v>0</v>
      </c>
      <c r="B1270">
        <v>0</v>
      </c>
      <c r="C1270">
        <v>0</v>
      </c>
      <c r="D1270">
        <v>0</v>
      </c>
      <c r="E1270">
        <v>1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30</v>
      </c>
      <c r="M1270">
        <v>1</v>
      </c>
      <c r="N1270">
        <v>0.25</v>
      </c>
      <c r="O1270">
        <v>0</v>
      </c>
      <c r="P1270">
        <v>0.5</v>
      </c>
      <c r="Q1270">
        <v>315</v>
      </c>
      <c r="R1270">
        <v>0</v>
      </c>
      <c r="S1270">
        <v>448</v>
      </c>
      <c r="T1270">
        <v>120</v>
      </c>
      <c r="U1270">
        <v>60</v>
      </c>
      <c r="V1270">
        <v>0</v>
      </c>
    </row>
    <row r="1271" spans="1:22" x14ac:dyDescent="0.25">
      <c r="A1271">
        <v>0</v>
      </c>
      <c r="B1271">
        <v>0</v>
      </c>
      <c r="C1271">
        <v>0</v>
      </c>
      <c r="D1271">
        <v>0</v>
      </c>
      <c r="E1271">
        <v>1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30</v>
      </c>
      <c r="M1271">
        <v>1</v>
      </c>
      <c r="N1271">
        <v>0.25</v>
      </c>
      <c r="O1271">
        <v>0</v>
      </c>
      <c r="P1271">
        <v>0.5</v>
      </c>
      <c r="Q1271">
        <v>315</v>
      </c>
      <c r="R1271">
        <v>0</v>
      </c>
      <c r="S1271">
        <v>448</v>
      </c>
      <c r="T1271">
        <v>168</v>
      </c>
      <c r="U1271">
        <v>60</v>
      </c>
      <c r="V1271">
        <v>0</v>
      </c>
    </row>
    <row r="1272" spans="1:22" x14ac:dyDescent="0.25">
      <c r="A1272">
        <v>0</v>
      </c>
      <c r="B1272">
        <v>0</v>
      </c>
      <c r="C1272">
        <v>0</v>
      </c>
      <c r="D1272">
        <v>0</v>
      </c>
      <c r="E1272">
        <v>1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30</v>
      </c>
      <c r="M1272">
        <v>1</v>
      </c>
      <c r="N1272">
        <v>0.25</v>
      </c>
      <c r="O1272">
        <v>0</v>
      </c>
      <c r="P1272">
        <v>0.5</v>
      </c>
      <c r="Q1272">
        <v>315</v>
      </c>
      <c r="R1272">
        <v>0</v>
      </c>
      <c r="S1272">
        <v>448</v>
      </c>
      <c r="T1272">
        <v>240</v>
      </c>
      <c r="U1272">
        <v>60</v>
      </c>
      <c r="V1272">
        <v>0</v>
      </c>
    </row>
    <row r="1273" spans="1:22" x14ac:dyDescent="0.25">
      <c r="A1273">
        <v>0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4.5</v>
      </c>
      <c r="M1273">
        <v>0.5</v>
      </c>
      <c r="N1273">
        <v>0.5</v>
      </c>
      <c r="O1273">
        <v>0</v>
      </c>
      <c r="P1273">
        <v>0.5</v>
      </c>
      <c r="Q1273">
        <v>168</v>
      </c>
      <c r="R1273">
        <v>0</v>
      </c>
      <c r="S1273">
        <v>448</v>
      </c>
      <c r="T1273">
        <v>264</v>
      </c>
      <c r="U1273">
        <v>60</v>
      </c>
      <c r="V1273">
        <v>0</v>
      </c>
    </row>
    <row r="1274" spans="1:22" x14ac:dyDescent="0.25">
      <c r="A1274">
        <v>0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3.5</v>
      </c>
      <c r="M1274">
        <v>0.61</v>
      </c>
      <c r="N1274">
        <v>0.53</v>
      </c>
      <c r="O1274">
        <v>0</v>
      </c>
      <c r="P1274">
        <v>1.06</v>
      </c>
      <c r="Q1274">
        <v>294</v>
      </c>
      <c r="R1274">
        <v>0</v>
      </c>
      <c r="S1274">
        <v>423</v>
      </c>
      <c r="T1274">
        <v>528</v>
      </c>
      <c r="U1274">
        <v>43</v>
      </c>
      <c r="V1274">
        <v>0</v>
      </c>
    </row>
    <row r="1275" spans="1:22" x14ac:dyDescent="0.25">
      <c r="A1275">
        <v>0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7</v>
      </c>
      <c r="M1275">
        <v>0.61</v>
      </c>
      <c r="N1275">
        <v>0.53</v>
      </c>
      <c r="O1275">
        <v>0</v>
      </c>
      <c r="P1275">
        <v>1.06</v>
      </c>
      <c r="Q1275">
        <v>294</v>
      </c>
      <c r="R1275">
        <v>0</v>
      </c>
      <c r="S1275">
        <v>423</v>
      </c>
      <c r="T1275">
        <v>528</v>
      </c>
      <c r="U1275">
        <v>43</v>
      </c>
      <c r="V1275">
        <v>0</v>
      </c>
    </row>
    <row r="1276" spans="1:22" x14ac:dyDescent="0.25">
      <c r="A1276">
        <v>0</v>
      </c>
      <c r="B1276">
        <v>0</v>
      </c>
      <c r="C1276">
        <v>0</v>
      </c>
      <c r="D1276">
        <v>0</v>
      </c>
      <c r="E1276">
        <v>0.19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3.5</v>
      </c>
      <c r="M1276">
        <v>0</v>
      </c>
      <c r="N1276">
        <v>0.63</v>
      </c>
      <c r="O1276">
        <v>0</v>
      </c>
      <c r="P1276">
        <v>0.63</v>
      </c>
      <c r="Q1276">
        <v>163</v>
      </c>
      <c r="R1276">
        <v>0</v>
      </c>
      <c r="S1276">
        <v>443</v>
      </c>
      <c r="T1276">
        <v>240</v>
      </c>
      <c r="U1276">
        <v>43</v>
      </c>
      <c r="V1276">
        <v>0</v>
      </c>
    </row>
    <row r="1277" spans="1:22" x14ac:dyDescent="0.25">
      <c r="A1277">
        <v>0</v>
      </c>
      <c r="B1277">
        <v>0</v>
      </c>
      <c r="C1277">
        <v>0</v>
      </c>
      <c r="D1277">
        <v>0</v>
      </c>
      <c r="E1277">
        <v>1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6</v>
      </c>
      <c r="M1277">
        <v>1</v>
      </c>
      <c r="N1277">
        <v>0.5</v>
      </c>
      <c r="O1277">
        <v>0</v>
      </c>
      <c r="P1277">
        <v>1</v>
      </c>
      <c r="Q1277">
        <v>231</v>
      </c>
      <c r="R1277">
        <v>0</v>
      </c>
      <c r="S1277">
        <v>433</v>
      </c>
      <c r="T1277">
        <v>48</v>
      </c>
      <c r="U1277">
        <v>0</v>
      </c>
      <c r="V1277">
        <v>1</v>
      </c>
    </row>
    <row r="1278" spans="1:22" x14ac:dyDescent="0.25">
      <c r="A1278">
        <v>4.7E-2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0.16</v>
      </c>
      <c r="H1278">
        <v>0.06</v>
      </c>
      <c r="I1278">
        <v>0</v>
      </c>
      <c r="J1278">
        <v>0</v>
      </c>
      <c r="K1278">
        <v>0</v>
      </c>
      <c r="L1278">
        <v>14.6</v>
      </c>
      <c r="M1278">
        <v>0</v>
      </c>
      <c r="N1278">
        <v>0.12</v>
      </c>
      <c r="O1278">
        <v>0</v>
      </c>
      <c r="P1278">
        <v>0.44</v>
      </c>
      <c r="Q1278">
        <v>132</v>
      </c>
      <c r="R1278">
        <v>0</v>
      </c>
      <c r="S1278">
        <v>423</v>
      </c>
      <c r="T1278">
        <v>48</v>
      </c>
      <c r="U1278">
        <v>250</v>
      </c>
      <c r="V1278">
        <v>0</v>
      </c>
    </row>
    <row r="1279" spans="1:22" x14ac:dyDescent="0.25">
      <c r="A1279">
        <v>5.8333333333333327E-3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8.3333333333333329E-2</v>
      </c>
      <c r="H1279">
        <v>0</v>
      </c>
      <c r="I1279">
        <v>0</v>
      </c>
      <c r="J1279">
        <v>0</v>
      </c>
      <c r="K1279">
        <v>0</v>
      </c>
      <c r="L1279">
        <v>50</v>
      </c>
      <c r="M1279">
        <v>0</v>
      </c>
      <c r="N1279">
        <v>0.33333333333333331</v>
      </c>
      <c r="O1279">
        <v>0</v>
      </c>
      <c r="P1279">
        <v>0.16666666666666666</v>
      </c>
      <c r="Q1279">
        <v>165</v>
      </c>
      <c r="R1279">
        <v>0</v>
      </c>
      <c r="S1279">
        <v>423</v>
      </c>
      <c r="T1279">
        <v>14</v>
      </c>
      <c r="U1279">
        <v>0</v>
      </c>
      <c r="V1279">
        <v>0</v>
      </c>
    </row>
    <row r="1280" spans="1:22" x14ac:dyDescent="0.25">
      <c r="A1280">
        <v>1.1111111111111112E-2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0.13222222222222221</v>
      </c>
      <c r="H1280">
        <v>0</v>
      </c>
      <c r="I1280">
        <v>0</v>
      </c>
      <c r="J1280">
        <v>0</v>
      </c>
      <c r="K1280">
        <v>0</v>
      </c>
      <c r="L1280">
        <v>39.866666666666667</v>
      </c>
      <c r="M1280">
        <v>0</v>
      </c>
      <c r="N1280">
        <v>0.30333333333333334</v>
      </c>
      <c r="O1280">
        <v>0</v>
      </c>
      <c r="P1280">
        <v>0.19777777777777777</v>
      </c>
      <c r="Q1280">
        <v>202</v>
      </c>
      <c r="R1280">
        <v>0</v>
      </c>
      <c r="S1280">
        <v>433</v>
      </c>
      <c r="T1280">
        <v>72</v>
      </c>
      <c r="U1280">
        <v>400</v>
      </c>
      <c r="V1280">
        <v>0</v>
      </c>
    </row>
    <row r="1281" spans="1:22" x14ac:dyDescent="0.25">
      <c r="A1281">
        <v>0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0.05</v>
      </c>
      <c r="I1281">
        <v>0</v>
      </c>
      <c r="J1281">
        <v>0</v>
      </c>
      <c r="K1281">
        <v>0</v>
      </c>
      <c r="L1281">
        <v>30</v>
      </c>
      <c r="M1281">
        <v>0</v>
      </c>
      <c r="N1281">
        <v>0.2</v>
      </c>
      <c r="O1281">
        <v>0</v>
      </c>
      <c r="P1281">
        <v>0.3</v>
      </c>
      <c r="Q1281">
        <v>122</v>
      </c>
      <c r="R1281">
        <v>0</v>
      </c>
      <c r="S1281">
        <v>423</v>
      </c>
      <c r="T1281">
        <v>144</v>
      </c>
      <c r="U1281">
        <v>40</v>
      </c>
      <c r="V1281">
        <v>0</v>
      </c>
    </row>
    <row r="1282" spans="1:22" x14ac:dyDescent="0.25">
      <c r="A1282">
        <v>0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0.05</v>
      </c>
      <c r="I1282">
        <v>0</v>
      </c>
      <c r="J1282">
        <v>0</v>
      </c>
      <c r="K1282">
        <v>0</v>
      </c>
      <c r="L1282">
        <v>30</v>
      </c>
      <c r="M1282">
        <v>0</v>
      </c>
      <c r="N1282">
        <v>0.2</v>
      </c>
      <c r="O1282">
        <v>0</v>
      </c>
      <c r="P1282">
        <v>0.3</v>
      </c>
      <c r="Q1282">
        <v>157</v>
      </c>
      <c r="R1282">
        <v>0</v>
      </c>
      <c r="S1282">
        <v>423</v>
      </c>
      <c r="T1282">
        <v>144</v>
      </c>
      <c r="U1282">
        <v>40</v>
      </c>
      <c r="V1282">
        <v>0</v>
      </c>
    </row>
    <row r="1283" spans="1:22" x14ac:dyDescent="0.25">
      <c r="A1283">
        <v>3.3333333333333333E-2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0.36666666666666664</v>
      </c>
      <c r="I1283">
        <v>0</v>
      </c>
      <c r="J1283">
        <v>0</v>
      </c>
      <c r="K1283">
        <v>0</v>
      </c>
      <c r="L1283">
        <v>40</v>
      </c>
      <c r="M1283">
        <v>0</v>
      </c>
      <c r="N1283">
        <v>0.15</v>
      </c>
      <c r="O1283">
        <v>0</v>
      </c>
      <c r="P1283">
        <v>1.0333333333333332</v>
      </c>
      <c r="Q1283">
        <v>257</v>
      </c>
      <c r="R1283">
        <v>0</v>
      </c>
      <c r="S1283">
        <v>433</v>
      </c>
      <c r="T1283">
        <v>336</v>
      </c>
      <c r="U1283">
        <v>100</v>
      </c>
      <c r="V1283">
        <v>0</v>
      </c>
    </row>
    <row r="1284" spans="1:22" x14ac:dyDescent="0.25">
      <c r="A1284">
        <v>6.25E-2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30</v>
      </c>
      <c r="M1284">
        <v>0</v>
      </c>
      <c r="N1284">
        <v>1</v>
      </c>
      <c r="O1284">
        <v>0.125</v>
      </c>
      <c r="P1284">
        <v>1</v>
      </c>
      <c r="Q1284">
        <v>160</v>
      </c>
      <c r="R1284">
        <v>112</v>
      </c>
      <c r="S1284">
        <v>423</v>
      </c>
      <c r="T1284">
        <v>72</v>
      </c>
      <c r="U1284">
        <v>60</v>
      </c>
      <c r="V1284">
        <v>0</v>
      </c>
    </row>
    <row r="1285" spans="1:22" x14ac:dyDescent="0.25">
      <c r="A1285">
        <v>0</v>
      </c>
      <c r="B1285">
        <v>0</v>
      </c>
      <c r="C1285">
        <v>0</v>
      </c>
      <c r="D1285">
        <v>0</v>
      </c>
      <c r="E1285">
        <v>1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40</v>
      </c>
      <c r="M1285">
        <v>2</v>
      </c>
      <c r="N1285">
        <v>2</v>
      </c>
      <c r="O1285">
        <v>0</v>
      </c>
      <c r="P1285">
        <v>2</v>
      </c>
      <c r="Q1285">
        <v>141</v>
      </c>
      <c r="R1285">
        <v>0</v>
      </c>
      <c r="S1285">
        <v>443</v>
      </c>
      <c r="T1285">
        <v>336</v>
      </c>
      <c r="U1285">
        <v>0</v>
      </c>
      <c r="V1285">
        <v>0</v>
      </c>
    </row>
    <row r="1286" spans="1:22" x14ac:dyDescent="0.25">
      <c r="A1286">
        <v>0</v>
      </c>
      <c r="B1286">
        <v>0</v>
      </c>
      <c r="C1286">
        <v>0</v>
      </c>
      <c r="D1286">
        <v>0</v>
      </c>
      <c r="E1286">
        <v>0.66666666666666674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16.666666666666668</v>
      </c>
      <c r="M1286">
        <v>0.82</v>
      </c>
      <c r="N1286">
        <v>0.41666666666666669</v>
      </c>
      <c r="O1286">
        <v>0</v>
      </c>
      <c r="P1286">
        <v>0.83333333333333337</v>
      </c>
      <c r="Q1286">
        <v>332</v>
      </c>
      <c r="R1286">
        <v>0</v>
      </c>
      <c r="S1286">
        <v>443</v>
      </c>
      <c r="T1286">
        <v>336</v>
      </c>
      <c r="U1286">
        <v>0</v>
      </c>
      <c r="V1286">
        <v>0</v>
      </c>
    </row>
    <row r="1287" spans="1:22" x14ac:dyDescent="0.25">
      <c r="A1287">
        <v>0</v>
      </c>
      <c r="B1287">
        <v>0</v>
      </c>
      <c r="C1287">
        <v>0</v>
      </c>
      <c r="D1287">
        <v>0</v>
      </c>
      <c r="E1287">
        <v>0.5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37.499999999999993</v>
      </c>
      <c r="M1287">
        <v>0</v>
      </c>
      <c r="N1287">
        <v>0.37499999999999989</v>
      </c>
      <c r="O1287">
        <v>0</v>
      </c>
      <c r="P1287">
        <v>0.37499999999999989</v>
      </c>
      <c r="Q1287">
        <v>181</v>
      </c>
      <c r="R1287">
        <v>0</v>
      </c>
      <c r="S1287">
        <v>448</v>
      </c>
      <c r="T1287">
        <v>144</v>
      </c>
      <c r="U1287">
        <v>40</v>
      </c>
      <c r="V1287">
        <v>0</v>
      </c>
    </row>
    <row r="1288" spans="1:22" x14ac:dyDescent="0.25">
      <c r="A1288">
        <v>0</v>
      </c>
      <c r="B1288">
        <v>0</v>
      </c>
      <c r="C1288">
        <v>0</v>
      </c>
      <c r="D1288">
        <v>0</v>
      </c>
      <c r="E1288">
        <v>0.5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37.499999999999993</v>
      </c>
      <c r="M1288">
        <v>0</v>
      </c>
      <c r="N1288">
        <v>0.87499999999999989</v>
      </c>
      <c r="O1288">
        <v>0</v>
      </c>
      <c r="P1288">
        <v>0.87499999999999989</v>
      </c>
      <c r="Q1288">
        <v>181</v>
      </c>
      <c r="R1288">
        <v>0</v>
      </c>
      <c r="S1288">
        <v>448</v>
      </c>
      <c r="T1288">
        <v>144</v>
      </c>
      <c r="U1288">
        <v>40</v>
      </c>
      <c r="V1288">
        <v>0</v>
      </c>
    </row>
    <row r="1289" spans="1:22" x14ac:dyDescent="0.25">
      <c r="A1289">
        <v>0</v>
      </c>
      <c r="B1289">
        <v>0</v>
      </c>
      <c r="C1289">
        <v>0</v>
      </c>
      <c r="D1289">
        <v>0</v>
      </c>
      <c r="E1289">
        <v>0.5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37.499999999999993</v>
      </c>
      <c r="M1289">
        <v>0</v>
      </c>
      <c r="N1289">
        <v>0.87499999999999989</v>
      </c>
      <c r="O1289">
        <v>0</v>
      </c>
      <c r="P1289">
        <v>0.87499999999999989</v>
      </c>
      <c r="Q1289">
        <v>181</v>
      </c>
      <c r="R1289">
        <v>0</v>
      </c>
      <c r="S1289">
        <v>448</v>
      </c>
      <c r="T1289">
        <v>96</v>
      </c>
      <c r="U1289">
        <v>40</v>
      </c>
      <c r="V1289">
        <v>0</v>
      </c>
    </row>
    <row r="1290" spans="1:22" x14ac:dyDescent="0.25">
      <c r="A1290">
        <v>0</v>
      </c>
      <c r="B1290">
        <v>0</v>
      </c>
      <c r="C1290">
        <v>0</v>
      </c>
      <c r="D1290">
        <v>0</v>
      </c>
      <c r="E1290">
        <v>0.5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37.499999999999993</v>
      </c>
      <c r="M1290">
        <v>0</v>
      </c>
      <c r="N1290">
        <v>0.5</v>
      </c>
      <c r="O1290">
        <v>0</v>
      </c>
      <c r="P1290">
        <v>0.5</v>
      </c>
      <c r="Q1290">
        <v>181</v>
      </c>
      <c r="R1290">
        <v>0</v>
      </c>
      <c r="S1290">
        <v>448</v>
      </c>
      <c r="T1290">
        <v>144</v>
      </c>
      <c r="U1290">
        <v>40</v>
      </c>
      <c r="V1290">
        <v>0</v>
      </c>
    </row>
    <row r="1291" spans="1:22" x14ac:dyDescent="0.25">
      <c r="A1291">
        <v>0</v>
      </c>
      <c r="B1291">
        <v>0</v>
      </c>
      <c r="C1291">
        <v>0</v>
      </c>
      <c r="D1291">
        <v>0</v>
      </c>
      <c r="E1291">
        <v>0.5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37.499999999999993</v>
      </c>
      <c r="M1291">
        <v>0</v>
      </c>
      <c r="N1291">
        <v>0.74999999999999978</v>
      </c>
      <c r="O1291">
        <v>0</v>
      </c>
      <c r="P1291">
        <v>0.74999999999999978</v>
      </c>
      <c r="Q1291">
        <v>181</v>
      </c>
      <c r="R1291">
        <v>0</v>
      </c>
      <c r="S1291">
        <v>448</v>
      </c>
      <c r="T1291">
        <v>144</v>
      </c>
      <c r="U1291">
        <v>40</v>
      </c>
      <c r="V1291">
        <v>0</v>
      </c>
    </row>
    <row r="1292" spans="1:22" x14ac:dyDescent="0.25">
      <c r="A1292">
        <v>0</v>
      </c>
      <c r="B1292">
        <v>0</v>
      </c>
      <c r="C1292">
        <v>0</v>
      </c>
      <c r="D1292">
        <v>0</v>
      </c>
      <c r="E1292">
        <v>0.2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30</v>
      </c>
      <c r="M1292">
        <v>0</v>
      </c>
      <c r="N1292">
        <v>0.4</v>
      </c>
      <c r="O1292">
        <v>0</v>
      </c>
      <c r="P1292">
        <v>0.4</v>
      </c>
      <c r="Q1292">
        <v>181</v>
      </c>
      <c r="R1292">
        <v>0</v>
      </c>
      <c r="S1292">
        <v>448</v>
      </c>
      <c r="T1292">
        <v>144</v>
      </c>
      <c r="U1292">
        <v>40</v>
      </c>
      <c r="V1292">
        <v>0</v>
      </c>
    </row>
    <row r="1293" spans="1:22" x14ac:dyDescent="0.25">
      <c r="A1293">
        <v>0</v>
      </c>
      <c r="B1293">
        <v>0</v>
      </c>
      <c r="C1293">
        <v>0</v>
      </c>
      <c r="D1293">
        <v>0</v>
      </c>
      <c r="E1293">
        <v>1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50</v>
      </c>
      <c r="M1293">
        <v>0</v>
      </c>
      <c r="N1293">
        <v>0.66666666666666674</v>
      </c>
      <c r="O1293">
        <v>0</v>
      </c>
      <c r="P1293">
        <v>0.66666666666666674</v>
      </c>
      <c r="Q1293">
        <v>181</v>
      </c>
      <c r="R1293">
        <v>0</v>
      </c>
      <c r="S1293">
        <v>448</v>
      </c>
      <c r="T1293">
        <v>144</v>
      </c>
      <c r="U1293">
        <v>40</v>
      </c>
      <c r="V1293">
        <v>0</v>
      </c>
    </row>
    <row r="1294" spans="1:22" x14ac:dyDescent="0.25">
      <c r="A1294">
        <v>0</v>
      </c>
      <c r="B1294">
        <v>0</v>
      </c>
      <c r="C1294">
        <v>0</v>
      </c>
      <c r="D1294">
        <v>0</v>
      </c>
      <c r="E1294">
        <v>1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50</v>
      </c>
      <c r="M1294">
        <v>0</v>
      </c>
      <c r="N1294">
        <v>0.66666666666666674</v>
      </c>
      <c r="O1294">
        <v>0</v>
      </c>
      <c r="P1294">
        <v>0.66666666666666674</v>
      </c>
      <c r="Q1294">
        <v>181</v>
      </c>
      <c r="R1294">
        <v>0</v>
      </c>
      <c r="S1294">
        <v>448</v>
      </c>
      <c r="T1294">
        <v>72</v>
      </c>
      <c r="U1294">
        <v>40</v>
      </c>
      <c r="V1294">
        <v>0</v>
      </c>
    </row>
    <row r="1295" spans="1:22" x14ac:dyDescent="0.25">
      <c r="A1295">
        <v>0</v>
      </c>
      <c r="B1295">
        <v>0</v>
      </c>
      <c r="C1295">
        <v>0</v>
      </c>
      <c r="D1295">
        <v>0</v>
      </c>
      <c r="E1295">
        <v>0.5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37.499999999999993</v>
      </c>
      <c r="M1295">
        <v>0</v>
      </c>
      <c r="N1295">
        <v>0.625</v>
      </c>
      <c r="O1295">
        <v>0</v>
      </c>
      <c r="P1295">
        <v>0.625</v>
      </c>
      <c r="Q1295">
        <v>201</v>
      </c>
      <c r="R1295">
        <v>0</v>
      </c>
      <c r="S1295">
        <v>448</v>
      </c>
      <c r="T1295">
        <v>144</v>
      </c>
      <c r="U1295">
        <v>40</v>
      </c>
      <c r="V1295">
        <v>0</v>
      </c>
    </row>
    <row r="1296" spans="1:22" x14ac:dyDescent="0.25">
      <c r="A1296">
        <v>0</v>
      </c>
      <c r="B1296">
        <v>0</v>
      </c>
      <c r="C1296">
        <v>0</v>
      </c>
      <c r="D1296">
        <v>0</v>
      </c>
      <c r="E1296">
        <v>0.5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37.499999999999993</v>
      </c>
      <c r="M1296">
        <v>0</v>
      </c>
      <c r="N1296">
        <v>0.74999999999999978</v>
      </c>
      <c r="O1296">
        <v>0</v>
      </c>
      <c r="P1296">
        <v>0.74999999999999978</v>
      </c>
      <c r="Q1296">
        <v>189</v>
      </c>
      <c r="R1296">
        <v>0</v>
      </c>
      <c r="S1296">
        <v>448</v>
      </c>
      <c r="T1296">
        <v>144</v>
      </c>
      <c r="U1296">
        <v>40</v>
      </c>
      <c r="V1296">
        <v>0</v>
      </c>
    </row>
    <row r="1297" spans="1:22" x14ac:dyDescent="0.25">
      <c r="A1297">
        <v>0</v>
      </c>
      <c r="B1297">
        <v>0</v>
      </c>
      <c r="C1297">
        <v>0</v>
      </c>
      <c r="D1297">
        <v>0</v>
      </c>
      <c r="E1297">
        <v>0.5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37.499999999999993</v>
      </c>
      <c r="M1297">
        <v>0</v>
      </c>
      <c r="N1297">
        <v>0.74999999999999978</v>
      </c>
      <c r="O1297">
        <v>0</v>
      </c>
      <c r="P1297">
        <v>0.74999999999999978</v>
      </c>
      <c r="Q1297">
        <v>193</v>
      </c>
      <c r="R1297">
        <v>0</v>
      </c>
      <c r="S1297">
        <v>448</v>
      </c>
      <c r="T1297">
        <v>96</v>
      </c>
      <c r="U1297">
        <v>40</v>
      </c>
      <c r="V1297">
        <v>0</v>
      </c>
    </row>
    <row r="1298" spans="1:22" x14ac:dyDescent="0.25">
      <c r="A1298">
        <v>0</v>
      </c>
      <c r="B1298">
        <v>0</v>
      </c>
      <c r="C1298">
        <v>0</v>
      </c>
      <c r="D1298">
        <v>0</v>
      </c>
      <c r="E1298">
        <v>0.5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37.499999999999993</v>
      </c>
      <c r="M1298">
        <v>0</v>
      </c>
      <c r="N1298">
        <v>0.25</v>
      </c>
      <c r="O1298">
        <v>0</v>
      </c>
      <c r="P1298">
        <v>0.25</v>
      </c>
      <c r="Q1298">
        <v>216</v>
      </c>
      <c r="R1298">
        <v>0</v>
      </c>
      <c r="S1298">
        <v>448</v>
      </c>
      <c r="T1298">
        <v>192</v>
      </c>
      <c r="U1298">
        <v>40</v>
      </c>
      <c r="V1298">
        <v>0</v>
      </c>
    </row>
    <row r="1299" spans="1:22" x14ac:dyDescent="0.25">
      <c r="A1299">
        <v>0</v>
      </c>
      <c r="B1299">
        <v>0</v>
      </c>
      <c r="C1299">
        <v>0</v>
      </c>
      <c r="D1299">
        <v>0</v>
      </c>
      <c r="E1299">
        <v>0.5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37.499999999999993</v>
      </c>
      <c r="M1299">
        <v>0</v>
      </c>
      <c r="N1299">
        <v>0.56249999999999989</v>
      </c>
      <c r="O1299">
        <v>0</v>
      </c>
      <c r="P1299">
        <v>0.56249999999999989</v>
      </c>
      <c r="Q1299">
        <v>228</v>
      </c>
      <c r="R1299">
        <v>0</v>
      </c>
      <c r="S1299">
        <v>448</v>
      </c>
      <c r="T1299">
        <v>144</v>
      </c>
      <c r="U1299">
        <v>40</v>
      </c>
      <c r="V1299">
        <v>0</v>
      </c>
    </row>
    <row r="1300" spans="1:22" x14ac:dyDescent="0.25">
      <c r="A1300">
        <v>0</v>
      </c>
      <c r="B1300">
        <v>0</v>
      </c>
      <c r="C1300">
        <v>0</v>
      </c>
      <c r="D1300">
        <v>0</v>
      </c>
      <c r="E1300">
        <v>0.5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37.499999999999993</v>
      </c>
      <c r="M1300">
        <v>0</v>
      </c>
      <c r="N1300">
        <v>0.74999999999999978</v>
      </c>
      <c r="O1300">
        <v>0</v>
      </c>
      <c r="P1300">
        <v>0.74999999999999978</v>
      </c>
      <c r="Q1300">
        <v>204</v>
      </c>
      <c r="R1300">
        <v>0</v>
      </c>
      <c r="S1300">
        <v>448</v>
      </c>
      <c r="T1300">
        <v>144</v>
      </c>
      <c r="U1300">
        <v>40</v>
      </c>
      <c r="V1300">
        <v>0</v>
      </c>
    </row>
    <row r="1301" spans="1:22" x14ac:dyDescent="0.25">
      <c r="A1301">
        <v>0</v>
      </c>
      <c r="B1301">
        <v>0</v>
      </c>
      <c r="C1301">
        <v>0</v>
      </c>
      <c r="D1301">
        <v>0</v>
      </c>
      <c r="E1301">
        <v>0.5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37.499999999999993</v>
      </c>
      <c r="M1301">
        <v>0</v>
      </c>
      <c r="N1301">
        <v>0.5</v>
      </c>
      <c r="O1301">
        <v>0</v>
      </c>
      <c r="P1301">
        <v>0.5</v>
      </c>
      <c r="Q1301">
        <v>186</v>
      </c>
      <c r="R1301">
        <v>0</v>
      </c>
      <c r="S1301">
        <v>448</v>
      </c>
      <c r="T1301">
        <v>144</v>
      </c>
      <c r="U1301">
        <v>40</v>
      </c>
      <c r="V1301">
        <v>0</v>
      </c>
    </row>
    <row r="1302" spans="1:22" x14ac:dyDescent="0.25">
      <c r="A1302">
        <v>0</v>
      </c>
      <c r="B1302">
        <v>0</v>
      </c>
      <c r="C1302">
        <v>0</v>
      </c>
      <c r="D1302">
        <v>0</v>
      </c>
      <c r="E1302">
        <v>0.5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37.499999999999993</v>
      </c>
      <c r="M1302">
        <v>0</v>
      </c>
      <c r="N1302">
        <v>0.625</v>
      </c>
      <c r="O1302">
        <v>0</v>
      </c>
      <c r="P1302">
        <v>0.625</v>
      </c>
      <c r="Q1302">
        <v>207</v>
      </c>
      <c r="R1302">
        <v>0</v>
      </c>
      <c r="S1302">
        <v>448</v>
      </c>
      <c r="T1302">
        <v>216</v>
      </c>
      <c r="U1302">
        <v>40</v>
      </c>
      <c r="V1302">
        <v>0</v>
      </c>
    </row>
    <row r="1303" spans="1:22" x14ac:dyDescent="0.25">
      <c r="A1303">
        <v>0</v>
      </c>
      <c r="B1303">
        <v>0</v>
      </c>
      <c r="C1303">
        <v>0</v>
      </c>
      <c r="D1303">
        <v>0</v>
      </c>
      <c r="E1303">
        <v>0.5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37.499999999999993</v>
      </c>
      <c r="M1303">
        <v>0</v>
      </c>
      <c r="N1303">
        <v>0.25</v>
      </c>
      <c r="O1303">
        <v>0</v>
      </c>
      <c r="P1303">
        <v>0.25</v>
      </c>
      <c r="Q1303">
        <v>232</v>
      </c>
      <c r="R1303">
        <v>0</v>
      </c>
      <c r="S1303">
        <v>448</v>
      </c>
      <c r="T1303">
        <v>168</v>
      </c>
      <c r="U1303">
        <v>40</v>
      </c>
      <c r="V1303">
        <v>0</v>
      </c>
    </row>
    <row r="1304" spans="1:22" x14ac:dyDescent="0.25">
      <c r="A1304">
        <v>0</v>
      </c>
      <c r="B1304">
        <v>0</v>
      </c>
      <c r="C1304">
        <v>0</v>
      </c>
      <c r="D1304">
        <v>0</v>
      </c>
      <c r="E1304">
        <v>0.5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37.499999999999993</v>
      </c>
      <c r="M1304">
        <v>0</v>
      </c>
      <c r="N1304">
        <v>0.25</v>
      </c>
      <c r="O1304">
        <v>0</v>
      </c>
      <c r="P1304">
        <v>0.5</v>
      </c>
      <c r="Q1304">
        <v>273</v>
      </c>
      <c r="R1304">
        <v>0</v>
      </c>
      <c r="S1304">
        <v>448</v>
      </c>
      <c r="T1304">
        <v>96</v>
      </c>
      <c r="U1304">
        <v>40</v>
      </c>
      <c r="V1304">
        <v>0</v>
      </c>
    </row>
    <row r="1305" spans="1:22" x14ac:dyDescent="0.25">
      <c r="A1305">
        <v>0</v>
      </c>
      <c r="B1305">
        <v>0</v>
      </c>
      <c r="C1305">
        <v>0</v>
      </c>
      <c r="D1305">
        <v>0</v>
      </c>
      <c r="E1305">
        <v>0.5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37.499999999999993</v>
      </c>
      <c r="M1305">
        <v>0</v>
      </c>
      <c r="N1305">
        <v>0.5</v>
      </c>
      <c r="O1305">
        <v>0</v>
      </c>
      <c r="P1305">
        <v>0.5</v>
      </c>
      <c r="Q1305">
        <v>191</v>
      </c>
      <c r="R1305">
        <v>0</v>
      </c>
      <c r="S1305">
        <v>448</v>
      </c>
      <c r="T1305">
        <v>144</v>
      </c>
      <c r="U1305">
        <v>40</v>
      </c>
      <c r="V1305">
        <v>0</v>
      </c>
    </row>
    <row r="1306" spans="1:22" x14ac:dyDescent="0.25">
      <c r="A1306">
        <v>0</v>
      </c>
      <c r="B1306">
        <v>0</v>
      </c>
      <c r="C1306">
        <v>0</v>
      </c>
      <c r="D1306">
        <v>0</v>
      </c>
      <c r="E1306">
        <v>0.5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37.499999999999993</v>
      </c>
      <c r="M1306">
        <v>0</v>
      </c>
      <c r="N1306">
        <v>0.37499999999999989</v>
      </c>
      <c r="O1306">
        <v>0</v>
      </c>
      <c r="P1306">
        <v>0.37499999999999989</v>
      </c>
      <c r="Q1306">
        <v>217</v>
      </c>
      <c r="R1306">
        <v>0</v>
      </c>
      <c r="S1306">
        <v>448</v>
      </c>
      <c r="T1306">
        <v>144</v>
      </c>
      <c r="U1306">
        <v>40</v>
      </c>
      <c r="V1306">
        <v>0</v>
      </c>
    </row>
    <row r="1307" spans="1:22" x14ac:dyDescent="0.25">
      <c r="A1307">
        <v>0</v>
      </c>
      <c r="B1307">
        <v>0</v>
      </c>
      <c r="C1307">
        <v>0</v>
      </c>
      <c r="D1307">
        <v>0</v>
      </c>
      <c r="E1307">
        <v>0.5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37.499999999999993</v>
      </c>
      <c r="M1307">
        <v>0</v>
      </c>
      <c r="N1307">
        <v>0.37499999999999989</v>
      </c>
      <c r="O1307">
        <v>0</v>
      </c>
      <c r="P1307">
        <v>0.37499999999999989</v>
      </c>
      <c r="Q1307">
        <v>213</v>
      </c>
      <c r="R1307">
        <v>0</v>
      </c>
      <c r="S1307">
        <v>448</v>
      </c>
      <c r="T1307">
        <v>144</v>
      </c>
      <c r="U1307">
        <v>40</v>
      </c>
      <c r="V1307">
        <v>0</v>
      </c>
    </row>
    <row r="1308" spans="1:22" x14ac:dyDescent="0.25">
      <c r="A1308">
        <v>0</v>
      </c>
      <c r="B1308">
        <v>0</v>
      </c>
      <c r="C1308">
        <v>0</v>
      </c>
      <c r="D1308">
        <v>0</v>
      </c>
      <c r="E1308">
        <v>0.5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37.5</v>
      </c>
      <c r="M1308">
        <v>0</v>
      </c>
      <c r="N1308">
        <v>0.375</v>
      </c>
      <c r="O1308">
        <v>0</v>
      </c>
      <c r="P1308">
        <v>0.375</v>
      </c>
      <c r="Q1308">
        <v>179</v>
      </c>
      <c r="R1308">
        <v>0</v>
      </c>
      <c r="S1308">
        <v>448</v>
      </c>
      <c r="T1308">
        <v>6</v>
      </c>
      <c r="U1308">
        <v>40</v>
      </c>
      <c r="V1308">
        <v>0</v>
      </c>
    </row>
    <row r="1309" spans="1:22" x14ac:dyDescent="0.25">
      <c r="A1309">
        <v>0</v>
      </c>
      <c r="B1309">
        <v>0</v>
      </c>
      <c r="C1309">
        <v>0</v>
      </c>
      <c r="D1309">
        <v>0</v>
      </c>
      <c r="E1309">
        <v>0.5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37.5</v>
      </c>
      <c r="M1309">
        <v>0</v>
      </c>
      <c r="N1309">
        <v>0.875</v>
      </c>
      <c r="O1309">
        <v>0</v>
      </c>
      <c r="P1309">
        <v>0.875</v>
      </c>
      <c r="Q1309">
        <v>179</v>
      </c>
      <c r="R1309">
        <v>0</v>
      </c>
      <c r="S1309">
        <v>448</v>
      </c>
      <c r="T1309">
        <v>6</v>
      </c>
      <c r="U1309">
        <v>40</v>
      </c>
      <c r="V1309">
        <v>0</v>
      </c>
    </row>
    <row r="1310" spans="1:22" x14ac:dyDescent="0.25">
      <c r="A1310">
        <v>0</v>
      </c>
      <c r="B1310">
        <v>0</v>
      </c>
      <c r="C1310">
        <v>0</v>
      </c>
      <c r="D1310">
        <v>0</v>
      </c>
      <c r="E1310">
        <v>0.5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37.5</v>
      </c>
      <c r="M1310">
        <v>0</v>
      </c>
      <c r="N1310">
        <v>0.5</v>
      </c>
      <c r="O1310">
        <v>0</v>
      </c>
      <c r="P1310">
        <v>0.5</v>
      </c>
      <c r="Q1310">
        <v>179</v>
      </c>
      <c r="R1310">
        <v>0</v>
      </c>
      <c r="S1310">
        <v>448</v>
      </c>
      <c r="T1310">
        <v>6</v>
      </c>
      <c r="U1310">
        <v>40</v>
      </c>
      <c r="V1310">
        <v>0</v>
      </c>
    </row>
    <row r="1311" spans="1:22" x14ac:dyDescent="0.25">
      <c r="A1311">
        <v>0</v>
      </c>
      <c r="B1311">
        <v>0</v>
      </c>
      <c r="C1311">
        <v>0</v>
      </c>
      <c r="D1311">
        <v>0</v>
      </c>
      <c r="E1311">
        <v>0.5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37.5</v>
      </c>
      <c r="M1311">
        <v>0</v>
      </c>
      <c r="N1311">
        <v>0.75</v>
      </c>
      <c r="O1311">
        <v>0</v>
      </c>
      <c r="P1311">
        <v>0.75</v>
      </c>
      <c r="Q1311">
        <v>179</v>
      </c>
      <c r="R1311">
        <v>0</v>
      </c>
      <c r="S1311">
        <v>448</v>
      </c>
      <c r="T1311">
        <v>6</v>
      </c>
      <c r="U1311">
        <v>40</v>
      </c>
      <c r="V1311">
        <v>0</v>
      </c>
    </row>
    <row r="1312" spans="1:22" x14ac:dyDescent="0.25">
      <c r="A1312">
        <v>0</v>
      </c>
      <c r="B1312">
        <v>0</v>
      </c>
      <c r="C1312">
        <v>0</v>
      </c>
      <c r="D1312">
        <v>0</v>
      </c>
      <c r="E1312">
        <v>0.2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30</v>
      </c>
      <c r="M1312">
        <v>0</v>
      </c>
      <c r="N1312">
        <v>0.3</v>
      </c>
      <c r="O1312">
        <v>0</v>
      </c>
      <c r="P1312">
        <v>0.3</v>
      </c>
      <c r="Q1312">
        <v>179</v>
      </c>
      <c r="R1312">
        <v>0</v>
      </c>
      <c r="S1312">
        <v>448</v>
      </c>
      <c r="T1312">
        <v>6</v>
      </c>
      <c r="U1312">
        <v>40</v>
      </c>
      <c r="V1312">
        <v>0</v>
      </c>
    </row>
    <row r="1313" spans="1:22" x14ac:dyDescent="0.25">
      <c r="A1313">
        <v>0</v>
      </c>
      <c r="B1313">
        <v>0</v>
      </c>
      <c r="C1313">
        <v>0</v>
      </c>
      <c r="D1313">
        <v>0</v>
      </c>
      <c r="E1313">
        <v>1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37.5</v>
      </c>
      <c r="M1313">
        <v>0</v>
      </c>
      <c r="N1313">
        <v>0.375</v>
      </c>
      <c r="O1313">
        <v>0</v>
      </c>
      <c r="P1313">
        <v>0.375</v>
      </c>
      <c r="Q1313">
        <v>179</v>
      </c>
      <c r="R1313">
        <v>0</v>
      </c>
      <c r="S1313">
        <v>448</v>
      </c>
      <c r="T1313">
        <v>6</v>
      </c>
      <c r="U1313">
        <v>40</v>
      </c>
      <c r="V1313">
        <v>0</v>
      </c>
    </row>
    <row r="1314" spans="1:22" x14ac:dyDescent="0.25">
      <c r="A1314">
        <v>0</v>
      </c>
      <c r="B1314">
        <v>0</v>
      </c>
      <c r="C1314">
        <v>0</v>
      </c>
      <c r="D1314">
        <v>0</v>
      </c>
      <c r="E1314">
        <v>0.5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37.5</v>
      </c>
      <c r="M1314">
        <v>0</v>
      </c>
      <c r="N1314">
        <v>0.375</v>
      </c>
      <c r="O1314">
        <v>0</v>
      </c>
      <c r="P1314">
        <v>0.375</v>
      </c>
      <c r="Q1314">
        <v>181</v>
      </c>
      <c r="R1314">
        <v>0</v>
      </c>
      <c r="S1314">
        <v>423</v>
      </c>
      <c r="T1314">
        <v>96</v>
      </c>
      <c r="U1314">
        <v>25</v>
      </c>
      <c r="V1314">
        <v>0</v>
      </c>
    </row>
    <row r="1315" spans="1:22" x14ac:dyDescent="0.25">
      <c r="A1315">
        <v>0</v>
      </c>
      <c r="B1315">
        <v>0</v>
      </c>
      <c r="C1315">
        <v>0</v>
      </c>
      <c r="D1315">
        <v>0</v>
      </c>
      <c r="E1315">
        <v>0.5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37.5</v>
      </c>
      <c r="M1315">
        <v>0</v>
      </c>
      <c r="N1315">
        <v>0.875</v>
      </c>
      <c r="O1315">
        <v>0</v>
      </c>
      <c r="P1315">
        <v>0.875</v>
      </c>
      <c r="Q1315">
        <v>181</v>
      </c>
      <c r="R1315">
        <v>0</v>
      </c>
      <c r="S1315">
        <v>423</v>
      </c>
      <c r="T1315">
        <v>144</v>
      </c>
      <c r="U1315">
        <v>25</v>
      </c>
      <c r="V1315">
        <v>0</v>
      </c>
    </row>
    <row r="1316" spans="1:22" x14ac:dyDescent="0.25">
      <c r="A1316">
        <v>0</v>
      </c>
      <c r="B1316">
        <v>0</v>
      </c>
      <c r="C1316">
        <v>0</v>
      </c>
      <c r="D1316">
        <v>0</v>
      </c>
      <c r="E1316">
        <v>0.5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37.5</v>
      </c>
      <c r="M1316">
        <v>0</v>
      </c>
      <c r="N1316">
        <v>0.875</v>
      </c>
      <c r="O1316">
        <v>0</v>
      </c>
      <c r="P1316">
        <v>0.875</v>
      </c>
      <c r="Q1316">
        <v>181</v>
      </c>
      <c r="R1316">
        <v>0</v>
      </c>
      <c r="S1316">
        <v>423</v>
      </c>
      <c r="T1316">
        <v>120</v>
      </c>
      <c r="U1316">
        <v>25</v>
      </c>
      <c r="V1316">
        <v>0</v>
      </c>
    </row>
    <row r="1317" spans="1:22" x14ac:dyDescent="0.25">
      <c r="A1317">
        <v>0</v>
      </c>
      <c r="B1317">
        <v>1.5228426395939099E-2</v>
      </c>
      <c r="C1317">
        <v>0</v>
      </c>
      <c r="D1317">
        <v>0</v>
      </c>
      <c r="E1317">
        <v>0.50761421319796995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38.071065989847703</v>
      </c>
      <c r="M1317">
        <v>0</v>
      </c>
      <c r="N1317">
        <v>0.50761421319796995</v>
      </c>
      <c r="O1317">
        <v>0</v>
      </c>
      <c r="P1317">
        <v>0.50761421319796995</v>
      </c>
      <c r="Q1317">
        <v>181</v>
      </c>
      <c r="R1317">
        <v>0</v>
      </c>
      <c r="S1317">
        <v>423</v>
      </c>
      <c r="T1317">
        <v>192</v>
      </c>
      <c r="U1317">
        <v>25</v>
      </c>
      <c r="V1317">
        <v>0</v>
      </c>
    </row>
    <row r="1318" spans="1:22" x14ac:dyDescent="0.25">
      <c r="A1318">
        <v>0</v>
      </c>
      <c r="B1318">
        <v>4.7120418848167499E-2</v>
      </c>
      <c r="C1318">
        <v>0</v>
      </c>
      <c r="D1318">
        <v>0</v>
      </c>
      <c r="E1318">
        <v>0.52356020942408399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39.267015706806298</v>
      </c>
      <c r="M1318">
        <v>0</v>
      </c>
      <c r="N1318">
        <v>0.65445026178010501</v>
      </c>
      <c r="O1318">
        <v>0</v>
      </c>
      <c r="P1318">
        <v>0.65445026178010501</v>
      </c>
      <c r="Q1318">
        <v>181</v>
      </c>
      <c r="R1318">
        <v>0</v>
      </c>
      <c r="S1318">
        <v>423</v>
      </c>
      <c r="T1318">
        <v>216</v>
      </c>
      <c r="U1318">
        <v>25</v>
      </c>
      <c r="V1318">
        <v>0</v>
      </c>
    </row>
    <row r="1319" spans="1:22" x14ac:dyDescent="0.25">
      <c r="A1319">
        <v>0</v>
      </c>
      <c r="B1319">
        <v>4.7120418848167499E-2</v>
      </c>
      <c r="C1319">
        <v>0</v>
      </c>
      <c r="D1319">
        <v>0</v>
      </c>
      <c r="E1319">
        <v>0.52356020942408399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39.267015706806298</v>
      </c>
      <c r="M1319">
        <v>0</v>
      </c>
      <c r="N1319">
        <v>0.65445026178010501</v>
      </c>
      <c r="O1319">
        <v>0</v>
      </c>
      <c r="P1319">
        <v>0.65445026178010501</v>
      </c>
      <c r="Q1319">
        <v>181</v>
      </c>
      <c r="R1319">
        <v>0</v>
      </c>
      <c r="S1319">
        <v>423</v>
      </c>
      <c r="T1319">
        <v>192</v>
      </c>
      <c r="U1319">
        <v>25</v>
      </c>
      <c r="V1319">
        <v>0</v>
      </c>
    </row>
    <row r="1320" spans="1:22" x14ac:dyDescent="0.25">
      <c r="A1320">
        <v>0</v>
      </c>
      <c r="B1320">
        <v>0</v>
      </c>
      <c r="C1320">
        <v>0</v>
      </c>
      <c r="D1320">
        <v>0</v>
      </c>
      <c r="E1320">
        <v>0.5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37.5</v>
      </c>
      <c r="M1320">
        <v>0</v>
      </c>
      <c r="N1320">
        <v>0.5</v>
      </c>
      <c r="O1320">
        <v>0</v>
      </c>
      <c r="P1320">
        <v>0.5</v>
      </c>
      <c r="Q1320">
        <v>189</v>
      </c>
      <c r="R1320">
        <v>0</v>
      </c>
      <c r="S1320">
        <v>423</v>
      </c>
      <c r="T1320">
        <v>144</v>
      </c>
      <c r="U1320">
        <v>25</v>
      </c>
      <c r="V1320">
        <v>0</v>
      </c>
    </row>
    <row r="1321" spans="1:22" x14ac:dyDescent="0.25">
      <c r="A1321">
        <v>0</v>
      </c>
      <c r="B1321">
        <v>0</v>
      </c>
      <c r="C1321">
        <v>0</v>
      </c>
      <c r="D1321">
        <v>0</v>
      </c>
      <c r="E1321">
        <v>0.5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37.5</v>
      </c>
      <c r="M1321">
        <v>0</v>
      </c>
      <c r="N1321">
        <v>0.75</v>
      </c>
      <c r="O1321">
        <v>0</v>
      </c>
      <c r="P1321">
        <v>0.75</v>
      </c>
      <c r="Q1321">
        <v>189</v>
      </c>
      <c r="R1321">
        <v>0</v>
      </c>
      <c r="S1321">
        <v>423</v>
      </c>
      <c r="T1321">
        <v>144</v>
      </c>
      <c r="U1321">
        <v>25</v>
      </c>
      <c r="V1321">
        <v>0</v>
      </c>
    </row>
    <row r="1322" spans="1:22" x14ac:dyDescent="0.25">
      <c r="A1322">
        <v>0</v>
      </c>
      <c r="B1322">
        <v>0</v>
      </c>
      <c r="C1322">
        <v>0</v>
      </c>
      <c r="D1322">
        <v>0</v>
      </c>
      <c r="E1322">
        <v>0.5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37.5</v>
      </c>
      <c r="M1322">
        <v>0</v>
      </c>
      <c r="N1322">
        <v>0.75</v>
      </c>
      <c r="O1322">
        <v>0</v>
      </c>
      <c r="P1322">
        <v>0.75</v>
      </c>
      <c r="Q1322">
        <v>189</v>
      </c>
      <c r="R1322">
        <v>0</v>
      </c>
      <c r="S1322">
        <v>423</v>
      </c>
      <c r="T1322">
        <v>144</v>
      </c>
      <c r="U1322">
        <v>25</v>
      </c>
      <c r="V1322">
        <v>0</v>
      </c>
    </row>
    <row r="1323" spans="1:22" x14ac:dyDescent="0.25">
      <c r="A1323">
        <v>0</v>
      </c>
      <c r="B1323">
        <v>0</v>
      </c>
      <c r="C1323">
        <v>0</v>
      </c>
      <c r="D1323">
        <v>0</v>
      </c>
      <c r="E1323">
        <v>0.5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37.5</v>
      </c>
      <c r="M1323">
        <v>0</v>
      </c>
      <c r="N1323">
        <v>0.625</v>
      </c>
      <c r="O1323">
        <v>0</v>
      </c>
      <c r="P1323">
        <v>0.625</v>
      </c>
      <c r="Q1323">
        <v>206</v>
      </c>
      <c r="R1323">
        <v>0</v>
      </c>
      <c r="S1323">
        <v>423</v>
      </c>
      <c r="T1323">
        <v>216</v>
      </c>
      <c r="U1323">
        <v>25</v>
      </c>
      <c r="V1323">
        <v>0</v>
      </c>
    </row>
    <row r="1324" spans="1:22" x14ac:dyDescent="0.25">
      <c r="A1324">
        <v>0</v>
      </c>
      <c r="B1324">
        <v>1.5228426395939099E-2</v>
      </c>
      <c r="C1324">
        <v>0</v>
      </c>
      <c r="D1324">
        <v>0</v>
      </c>
      <c r="E1324">
        <v>0.50761421319796995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38.071065989847703</v>
      </c>
      <c r="M1324">
        <v>0</v>
      </c>
      <c r="N1324">
        <v>0.63451776649746205</v>
      </c>
      <c r="O1324">
        <v>0</v>
      </c>
      <c r="P1324">
        <v>0.63451776649746205</v>
      </c>
      <c r="Q1324">
        <v>206</v>
      </c>
      <c r="R1324">
        <v>0</v>
      </c>
      <c r="S1324">
        <v>423</v>
      </c>
      <c r="T1324">
        <v>144</v>
      </c>
      <c r="U1324">
        <v>25</v>
      </c>
      <c r="V1324">
        <v>0</v>
      </c>
    </row>
    <row r="1325" spans="1:22" x14ac:dyDescent="0.25">
      <c r="A1325">
        <v>0</v>
      </c>
      <c r="B1325">
        <v>4.7120418848167499E-2</v>
      </c>
      <c r="C1325">
        <v>0</v>
      </c>
      <c r="D1325">
        <v>0</v>
      </c>
      <c r="E1325">
        <v>0.52356020942408399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39.267015706806298</v>
      </c>
      <c r="M1325">
        <v>0</v>
      </c>
      <c r="N1325">
        <v>0.83769633507853392</v>
      </c>
      <c r="O1325">
        <v>0</v>
      </c>
      <c r="P1325">
        <v>0.83769633507853392</v>
      </c>
      <c r="Q1325">
        <v>206</v>
      </c>
      <c r="R1325">
        <v>0</v>
      </c>
      <c r="S1325">
        <v>423</v>
      </c>
      <c r="T1325">
        <v>192</v>
      </c>
      <c r="U1325">
        <v>25</v>
      </c>
      <c r="V1325">
        <v>0</v>
      </c>
    </row>
    <row r="1326" spans="1:22" x14ac:dyDescent="0.25">
      <c r="A1326">
        <v>0</v>
      </c>
      <c r="B1326">
        <v>8.1081081081081099E-2</v>
      </c>
      <c r="C1326">
        <v>0</v>
      </c>
      <c r="D1326">
        <v>0</v>
      </c>
      <c r="E1326">
        <v>0.54054054054054101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40.540540540540498</v>
      </c>
      <c r="M1326">
        <v>0</v>
      </c>
      <c r="N1326">
        <v>0.94594594594594605</v>
      </c>
      <c r="O1326">
        <v>0</v>
      </c>
      <c r="P1326">
        <v>0.94594594594594605</v>
      </c>
      <c r="Q1326">
        <v>206</v>
      </c>
      <c r="R1326">
        <v>0</v>
      </c>
      <c r="S1326">
        <v>423</v>
      </c>
      <c r="T1326">
        <v>264</v>
      </c>
      <c r="U1326">
        <v>25</v>
      </c>
      <c r="V1326">
        <v>0</v>
      </c>
    </row>
    <row r="1327" spans="1:22" x14ac:dyDescent="0.25">
      <c r="A1327">
        <v>0</v>
      </c>
      <c r="B1327">
        <v>0.11731843575419</v>
      </c>
      <c r="C1327">
        <v>0</v>
      </c>
      <c r="D1327">
        <v>0</v>
      </c>
      <c r="E1327">
        <v>0.55865921787709505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41.899441340782097</v>
      </c>
      <c r="M1327">
        <v>0</v>
      </c>
      <c r="N1327">
        <v>0.83798882681564213</v>
      </c>
      <c r="O1327">
        <v>0</v>
      </c>
      <c r="P1327">
        <v>0.83798882681564213</v>
      </c>
      <c r="Q1327">
        <v>206</v>
      </c>
      <c r="R1327">
        <v>0</v>
      </c>
      <c r="S1327">
        <v>423</v>
      </c>
      <c r="T1327">
        <v>336</v>
      </c>
      <c r="U1327">
        <v>25</v>
      </c>
      <c r="V1327">
        <v>0</v>
      </c>
    </row>
    <row r="1328" spans="1:22" x14ac:dyDescent="0.25">
      <c r="A1328">
        <v>0</v>
      </c>
      <c r="B1328">
        <v>0.15606936416184999</v>
      </c>
      <c r="C1328">
        <v>0</v>
      </c>
      <c r="D1328">
        <v>0</v>
      </c>
      <c r="E1328">
        <v>0.57803468208092501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43.352601156069397</v>
      </c>
      <c r="M1328">
        <v>0</v>
      </c>
      <c r="N1328">
        <v>0.86705202312138696</v>
      </c>
      <c r="O1328">
        <v>0</v>
      </c>
      <c r="P1328">
        <v>0.86705202312138696</v>
      </c>
      <c r="Q1328">
        <v>206</v>
      </c>
      <c r="R1328">
        <v>0</v>
      </c>
      <c r="S1328">
        <v>423</v>
      </c>
      <c r="T1328">
        <v>360</v>
      </c>
      <c r="U1328">
        <v>25</v>
      </c>
      <c r="V1328">
        <v>0</v>
      </c>
    </row>
    <row r="1329" spans="1:22" x14ac:dyDescent="0.25">
      <c r="A1329">
        <v>0</v>
      </c>
      <c r="B1329">
        <v>0</v>
      </c>
      <c r="C1329">
        <v>0</v>
      </c>
      <c r="D1329">
        <v>0</v>
      </c>
      <c r="E1329">
        <v>0.5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37.5</v>
      </c>
      <c r="M1329">
        <v>0</v>
      </c>
      <c r="N1329">
        <v>0.75</v>
      </c>
      <c r="O1329">
        <v>0</v>
      </c>
      <c r="P1329">
        <v>0.75</v>
      </c>
      <c r="Q1329">
        <v>185</v>
      </c>
      <c r="R1329">
        <v>0</v>
      </c>
      <c r="S1329">
        <v>423</v>
      </c>
      <c r="T1329">
        <v>240</v>
      </c>
      <c r="U1329">
        <v>25</v>
      </c>
      <c r="V1329">
        <v>0</v>
      </c>
    </row>
    <row r="1330" spans="1:22" x14ac:dyDescent="0.25">
      <c r="A1330">
        <v>0</v>
      </c>
      <c r="B1330">
        <v>1.5228426395939099E-2</v>
      </c>
      <c r="C1330">
        <v>0</v>
      </c>
      <c r="D1330">
        <v>0</v>
      </c>
      <c r="E1330">
        <v>0.50761421319796995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38.071065989847703</v>
      </c>
      <c r="M1330">
        <v>0</v>
      </c>
      <c r="N1330">
        <v>0.50761421319796995</v>
      </c>
      <c r="O1330">
        <v>0</v>
      </c>
      <c r="P1330">
        <v>0.50761421319796995</v>
      </c>
      <c r="Q1330">
        <v>185</v>
      </c>
      <c r="R1330">
        <v>0</v>
      </c>
      <c r="S1330">
        <v>423</v>
      </c>
      <c r="T1330">
        <v>240</v>
      </c>
      <c r="U1330">
        <v>25</v>
      </c>
      <c r="V1330">
        <v>0</v>
      </c>
    </row>
    <row r="1331" spans="1:22" x14ac:dyDescent="0.25">
      <c r="A1331">
        <v>0</v>
      </c>
      <c r="B1331">
        <v>4.7120418848167499E-2</v>
      </c>
      <c r="C1331">
        <v>0</v>
      </c>
      <c r="D1331">
        <v>0</v>
      </c>
      <c r="E1331">
        <v>0.52356020942408399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39.267015706806298</v>
      </c>
      <c r="M1331">
        <v>0</v>
      </c>
      <c r="N1331">
        <v>0.52356020942408399</v>
      </c>
      <c r="O1331">
        <v>0</v>
      </c>
      <c r="P1331">
        <v>0.52356020942408399</v>
      </c>
      <c r="Q1331">
        <v>185</v>
      </c>
      <c r="R1331">
        <v>0</v>
      </c>
      <c r="S1331">
        <v>423</v>
      </c>
      <c r="T1331">
        <v>288</v>
      </c>
      <c r="U1331">
        <v>25</v>
      </c>
      <c r="V1331">
        <v>0</v>
      </c>
    </row>
    <row r="1332" spans="1:22" x14ac:dyDescent="0.25">
      <c r="A1332">
        <v>0</v>
      </c>
      <c r="B1332">
        <v>8.1081081081081099E-2</v>
      </c>
      <c r="C1332">
        <v>0</v>
      </c>
      <c r="D1332">
        <v>0</v>
      </c>
      <c r="E1332">
        <v>0.54054054054054101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40.540540540540498</v>
      </c>
      <c r="M1332">
        <v>0</v>
      </c>
      <c r="N1332">
        <v>0.55405405405405395</v>
      </c>
      <c r="O1332">
        <v>0</v>
      </c>
      <c r="P1332">
        <v>0.55405405405405395</v>
      </c>
      <c r="Q1332">
        <v>185</v>
      </c>
      <c r="R1332">
        <v>0</v>
      </c>
      <c r="S1332">
        <v>423</v>
      </c>
      <c r="T1332">
        <v>288</v>
      </c>
      <c r="U1332">
        <v>25</v>
      </c>
      <c r="V1332">
        <v>0</v>
      </c>
    </row>
    <row r="1333" spans="1:22" x14ac:dyDescent="0.25">
      <c r="A1333">
        <v>0</v>
      </c>
      <c r="B1333">
        <v>8.1081081081081099E-2</v>
      </c>
      <c r="C1333">
        <v>0</v>
      </c>
      <c r="D1333">
        <v>0</v>
      </c>
      <c r="E1333">
        <v>0.54054054054054101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40.540540540540498</v>
      </c>
      <c r="M1333">
        <v>0</v>
      </c>
      <c r="N1333">
        <v>0.55405405405405395</v>
      </c>
      <c r="O1333">
        <v>0</v>
      </c>
      <c r="P1333">
        <v>0.55405405405405395</v>
      </c>
      <c r="Q1333">
        <v>185</v>
      </c>
      <c r="R1333">
        <v>0</v>
      </c>
      <c r="S1333">
        <v>423</v>
      </c>
      <c r="T1333">
        <v>264</v>
      </c>
      <c r="U1333">
        <v>25</v>
      </c>
      <c r="V1333">
        <v>0</v>
      </c>
    </row>
    <row r="1334" spans="1:22" x14ac:dyDescent="0.25">
      <c r="A1334">
        <v>0</v>
      </c>
      <c r="B1334">
        <v>8.1081081081081099E-2</v>
      </c>
      <c r="C1334">
        <v>0</v>
      </c>
      <c r="D1334">
        <v>0</v>
      </c>
      <c r="E1334">
        <v>0.54054054054054101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40.540540540540498</v>
      </c>
      <c r="M1334">
        <v>0</v>
      </c>
      <c r="N1334">
        <v>0.55405405405405395</v>
      </c>
      <c r="O1334">
        <v>0</v>
      </c>
      <c r="P1334">
        <v>0.55405405405405395</v>
      </c>
      <c r="Q1334">
        <v>185</v>
      </c>
      <c r="R1334">
        <v>0</v>
      </c>
      <c r="S1334">
        <v>423</v>
      </c>
      <c r="T1334">
        <v>240</v>
      </c>
      <c r="U1334">
        <v>25</v>
      </c>
      <c r="V1334">
        <v>0</v>
      </c>
    </row>
    <row r="1335" spans="1:22" x14ac:dyDescent="0.25">
      <c r="A1335">
        <v>0</v>
      </c>
      <c r="B1335">
        <v>8.1081081081081099E-2</v>
      </c>
      <c r="C1335">
        <v>0</v>
      </c>
      <c r="D1335">
        <v>0</v>
      </c>
      <c r="E1335">
        <v>0.54054054054054101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40.540540540540498</v>
      </c>
      <c r="M1335">
        <v>0</v>
      </c>
      <c r="N1335">
        <v>0.55405405405405395</v>
      </c>
      <c r="O1335">
        <v>0</v>
      </c>
      <c r="P1335">
        <v>0.55405405405405395</v>
      </c>
      <c r="Q1335">
        <v>185</v>
      </c>
      <c r="R1335">
        <v>0</v>
      </c>
      <c r="S1335">
        <v>423</v>
      </c>
      <c r="T1335">
        <v>240</v>
      </c>
      <c r="U1335">
        <v>25</v>
      </c>
      <c r="V1335">
        <v>0</v>
      </c>
    </row>
    <row r="1336" spans="1:22" x14ac:dyDescent="0.25">
      <c r="A1336">
        <v>0</v>
      </c>
      <c r="B1336">
        <v>8.1081081081081099E-2</v>
      </c>
      <c r="C1336">
        <v>0</v>
      </c>
      <c r="D1336">
        <v>0</v>
      </c>
      <c r="E1336">
        <v>0.54054054054054101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40.540540540540498</v>
      </c>
      <c r="M1336">
        <v>0</v>
      </c>
      <c r="N1336">
        <v>0.55405405405405395</v>
      </c>
      <c r="O1336">
        <v>0</v>
      </c>
      <c r="P1336">
        <v>0.55405405405405395</v>
      </c>
      <c r="Q1336">
        <v>185</v>
      </c>
      <c r="R1336">
        <v>0</v>
      </c>
      <c r="S1336">
        <v>423</v>
      </c>
      <c r="T1336">
        <v>240</v>
      </c>
      <c r="U1336">
        <v>25</v>
      </c>
      <c r="V1336">
        <v>0</v>
      </c>
    </row>
    <row r="1337" spans="1:22" x14ac:dyDescent="0.25">
      <c r="A1337">
        <v>0</v>
      </c>
      <c r="B1337">
        <v>8.1081081081081099E-2</v>
      </c>
      <c r="C1337">
        <v>0</v>
      </c>
      <c r="D1337">
        <v>0</v>
      </c>
      <c r="E1337">
        <v>0.54054054054054101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40.540540540540498</v>
      </c>
      <c r="M1337">
        <v>0</v>
      </c>
      <c r="N1337">
        <v>0.55405405405405395</v>
      </c>
      <c r="O1337">
        <v>0</v>
      </c>
      <c r="P1337">
        <v>0.55405405405405395</v>
      </c>
      <c r="Q1337">
        <v>185</v>
      </c>
      <c r="R1337">
        <v>0</v>
      </c>
      <c r="S1337">
        <v>423</v>
      </c>
      <c r="T1337">
        <v>240</v>
      </c>
      <c r="U1337">
        <v>25</v>
      </c>
      <c r="V1337">
        <v>0</v>
      </c>
    </row>
    <row r="1338" spans="1:22" x14ac:dyDescent="0.25">
      <c r="A1338">
        <v>0</v>
      </c>
      <c r="B1338">
        <v>0.11731843575419</v>
      </c>
      <c r="C1338">
        <v>0</v>
      </c>
      <c r="D1338">
        <v>0</v>
      </c>
      <c r="E1338">
        <v>0.55865921787709505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41.899441340782097</v>
      </c>
      <c r="M1338">
        <v>0</v>
      </c>
      <c r="N1338">
        <v>0.64245810055865904</v>
      </c>
      <c r="O1338">
        <v>0</v>
      </c>
      <c r="P1338">
        <v>0.64245810055865904</v>
      </c>
      <c r="Q1338">
        <v>185</v>
      </c>
      <c r="R1338">
        <v>0</v>
      </c>
      <c r="S1338">
        <v>423</v>
      </c>
      <c r="T1338">
        <v>240</v>
      </c>
      <c r="U1338">
        <v>25</v>
      </c>
      <c r="V1338">
        <v>0</v>
      </c>
    </row>
    <row r="1339" spans="1:22" x14ac:dyDescent="0.25">
      <c r="A1339">
        <v>0</v>
      </c>
      <c r="B1339">
        <v>0.15606936416184999</v>
      </c>
      <c r="C1339">
        <v>0</v>
      </c>
      <c r="D1339">
        <v>0</v>
      </c>
      <c r="E1339">
        <v>0.57803468208092501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43.352601156069397</v>
      </c>
      <c r="M1339">
        <v>0</v>
      </c>
      <c r="N1339">
        <v>0.65028901734104005</v>
      </c>
      <c r="O1339">
        <v>0</v>
      </c>
      <c r="P1339">
        <v>0.65028901734104005</v>
      </c>
      <c r="Q1339">
        <v>185</v>
      </c>
      <c r="R1339">
        <v>0</v>
      </c>
      <c r="S1339">
        <v>423</v>
      </c>
      <c r="T1339">
        <v>336</v>
      </c>
      <c r="U1339">
        <v>25</v>
      </c>
      <c r="V1339">
        <v>0</v>
      </c>
    </row>
    <row r="1340" spans="1:22" x14ac:dyDescent="0.25">
      <c r="A1340">
        <v>0</v>
      </c>
      <c r="B1340">
        <v>0.19760479041916201</v>
      </c>
      <c r="C1340">
        <v>0</v>
      </c>
      <c r="D1340">
        <v>0</v>
      </c>
      <c r="E1340">
        <v>0.59880239520958101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44.910179640718603</v>
      </c>
      <c r="M1340">
        <v>0</v>
      </c>
      <c r="N1340">
        <v>0.74850299401197595</v>
      </c>
      <c r="O1340">
        <v>0</v>
      </c>
      <c r="P1340">
        <v>0.74850299401197595</v>
      </c>
      <c r="Q1340">
        <v>185</v>
      </c>
      <c r="R1340">
        <v>0</v>
      </c>
      <c r="S1340">
        <v>423</v>
      </c>
      <c r="T1340">
        <v>360</v>
      </c>
      <c r="U1340">
        <v>25</v>
      </c>
      <c r="V1340">
        <v>0</v>
      </c>
    </row>
    <row r="1341" spans="1:22" x14ac:dyDescent="0.25">
      <c r="A1341">
        <v>0</v>
      </c>
      <c r="B1341">
        <v>0.19760479041916201</v>
      </c>
      <c r="C1341">
        <v>0</v>
      </c>
      <c r="D1341">
        <v>0</v>
      </c>
      <c r="E1341">
        <v>0.59880239520958101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44.910179640718603</v>
      </c>
      <c r="M1341">
        <v>0</v>
      </c>
      <c r="N1341">
        <v>0.74850299401197595</v>
      </c>
      <c r="O1341">
        <v>0</v>
      </c>
      <c r="P1341">
        <v>0.74850299401197595</v>
      </c>
      <c r="Q1341">
        <v>185</v>
      </c>
      <c r="R1341">
        <v>0</v>
      </c>
      <c r="S1341">
        <v>423</v>
      </c>
      <c r="T1341">
        <v>360</v>
      </c>
      <c r="U1341">
        <v>25</v>
      </c>
      <c r="V1341">
        <v>0</v>
      </c>
    </row>
    <row r="1342" spans="1:22" x14ac:dyDescent="0.25">
      <c r="A1342">
        <v>0</v>
      </c>
      <c r="B1342">
        <v>0.184873949579832</v>
      </c>
      <c r="C1342">
        <v>0</v>
      </c>
      <c r="D1342">
        <v>0</v>
      </c>
      <c r="E1342">
        <v>0.504201680672269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42.016806722689097</v>
      </c>
      <c r="M1342">
        <v>0</v>
      </c>
      <c r="N1342">
        <v>0.70028011204481799</v>
      </c>
      <c r="O1342">
        <v>0</v>
      </c>
      <c r="P1342">
        <v>0.70028011204481799</v>
      </c>
      <c r="Q1342">
        <v>185</v>
      </c>
      <c r="R1342">
        <v>0</v>
      </c>
      <c r="S1342">
        <v>423</v>
      </c>
      <c r="T1342">
        <v>432</v>
      </c>
      <c r="U1342">
        <v>25</v>
      </c>
      <c r="V1342">
        <v>0</v>
      </c>
    </row>
    <row r="1343" spans="1:22" x14ac:dyDescent="0.25">
      <c r="A1343">
        <v>0</v>
      </c>
      <c r="B1343">
        <v>0.184873949579832</v>
      </c>
      <c r="C1343">
        <v>0</v>
      </c>
      <c r="D1343">
        <v>0</v>
      </c>
      <c r="E1343">
        <v>0.504201680672269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42.016806722689097</v>
      </c>
      <c r="M1343">
        <v>0</v>
      </c>
      <c r="N1343">
        <v>0.70028011204481799</v>
      </c>
      <c r="O1343">
        <v>0</v>
      </c>
      <c r="P1343">
        <v>0.70028011204481799</v>
      </c>
      <c r="Q1343">
        <v>185</v>
      </c>
      <c r="R1343">
        <v>0</v>
      </c>
      <c r="S1343">
        <v>423</v>
      </c>
      <c r="T1343">
        <v>360</v>
      </c>
      <c r="U1343">
        <v>25</v>
      </c>
      <c r="V1343">
        <v>0</v>
      </c>
    </row>
    <row r="1344" spans="1:22" x14ac:dyDescent="0.25">
      <c r="A1344">
        <v>0</v>
      </c>
      <c r="B1344">
        <v>0</v>
      </c>
      <c r="C1344">
        <v>0</v>
      </c>
      <c r="D1344">
        <v>0</v>
      </c>
      <c r="E1344">
        <v>0.5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37.5</v>
      </c>
      <c r="M1344">
        <v>0</v>
      </c>
      <c r="N1344">
        <v>0.5</v>
      </c>
      <c r="O1344">
        <v>0</v>
      </c>
      <c r="P1344">
        <v>0.5</v>
      </c>
      <c r="Q1344">
        <v>186</v>
      </c>
      <c r="R1344">
        <v>0</v>
      </c>
      <c r="S1344">
        <v>423</v>
      </c>
      <c r="T1344">
        <v>144</v>
      </c>
      <c r="U1344">
        <v>25</v>
      </c>
      <c r="V1344">
        <v>0</v>
      </c>
    </row>
    <row r="1345" spans="1:22" x14ac:dyDescent="0.25">
      <c r="A1345">
        <v>0</v>
      </c>
      <c r="B1345">
        <v>0</v>
      </c>
      <c r="C1345">
        <v>0</v>
      </c>
      <c r="D1345">
        <v>0</v>
      </c>
      <c r="E1345">
        <v>2.3333333333333299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83.3333333333333</v>
      </c>
      <c r="M1345">
        <v>0</v>
      </c>
      <c r="N1345">
        <v>1.6666666666666701</v>
      </c>
      <c r="O1345">
        <v>0</v>
      </c>
      <c r="P1345">
        <v>1.6666666666666701</v>
      </c>
      <c r="Q1345">
        <v>186</v>
      </c>
      <c r="R1345">
        <v>0</v>
      </c>
      <c r="S1345">
        <v>423</v>
      </c>
      <c r="T1345">
        <v>48</v>
      </c>
      <c r="U1345">
        <v>25</v>
      </c>
      <c r="V1345">
        <v>0</v>
      </c>
    </row>
    <row r="1346" spans="1:22" x14ac:dyDescent="0.25">
      <c r="A1346">
        <v>0</v>
      </c>
      <c r="B1346">
        <v>0</v>
      </c>
      <c r="C1346">
        <v>0</v>
      </c>
      <c r="D1346">
        <v>0</v>
      </c>
      <c r="E1346">
        <v>1.8571428571428601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71.428571428571402</v>
      </c>
      <c r="M1346">
        <v>0</v>
      </c>
      <c r="N1346">
        <v>1.4285714285714299</v>
      </c>
      <c r="O1346">
        <v>0</v>
      </c>
      <c r="P1346">
        <v>1.4285714285714299</v>
      </c>
      <c r="Q1346">
        <v>186</v>
      </c>
      <c r="R1346">
        <v>0</v>
      </c>
      <c r="S1346">
        <v>423</v>
      </c>
      <c r="T1346">
        <v>48</v>
      </c>
      <c r="U1346">
        <v>25</v>
      </c>
      <c r="V1346">
        <v>0</v>
      </c>
    </row>
    <row r="1347" spans="1:22" x14ac:dyDescent="0.25">
      <c r="A1347">
        <v>0</v>
      </c>
      <c r="B1347">
        <v>0</v>
      </c>
      <c r="C1347">
        <v>0</v>
      </c>
      <c r="D1347">
        <v>0</v>
      </c>
      <c r="E1347">
        <v>1.5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62.5</v>
      </c>
      <c r="M1347">
        <v>0</v>
      </c>
      <c r="N1347">
        <v>1.25</v>
      </c>
      <c r="O1347">
        <v>0</v>
      </c>
      <c r="P1347">
        <v>1.25</v>
      </c>
      <c r="Q1347">
        <v>186</v>
      </c>
      <c r="R1347">
        <v>0</v>
      </c>
      <c r="S1347">
        <v>423</v>
      </c>
      <c r="T1347">
        <v>72</v>
      </c>
      <c r="U1347">
        <v>25</v>
      </c>
      <c r="V1347">
        <v>0</v>
      </c>
    </row>
    <row r="1348" spans="1:22" x14ac:dyDescent="0.25">
      <c r="A1348">
        <v>0</v>
      </c>
      <c r="B1348">
        <v>0</v>
      </c>
      <c r="C1348">
        <v>0</v>
      </c>
      <c r="D1348">
        <v>0</v>
      </c>
      <c r="E1348">
        <v>1.1818181818181801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54.545454545454497</v>
      </c>
      <c r="M1348">
        <v>0</v>
      </c>
      <c r="N1348">
        <v>0.90909090909090895</v>
      </c>
      <c r="O1348">
        <v>0</v>
      </c>
      <c r="P1348">
        <v>0.90909090909090895</v>
      </c>
      <c r="Q1348">
        <v>186</v>
      </c>
      <c r="R1348">
        <v>0</v>
      </c>
      <c r="S1348">
        <v>423</v>
      </c>
      <c r="T1348">
        <v>72</v>
      </c>
      <c r="U1348">
        <v>25</v>
      </c>
      <c r="V1348">
        <v>0</v>
      </c>
    </row>
    <row r="1349" spans="1:22" x14ac:dyDescent="0.25">
      <c r="A1349">
        <v>0</v>
      </c>
      <c r="B1349">
        <v>0</v>
      </c>
      <c r="C1349">
        <v>0</v>
      </c>
      <c r="D1349">
        <v>0</v>
      </c>
      <c r="E1349">
        <v>0.25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31.25</v>
      </c>
      <c r="M1349">
        <v>0</v>
      </c>
      <c r="N1349">
        <v>0.52083333333333304</v>
      </c>
      <c r="O1349">
        <v>0</v>
      </c>
      <c r="P1349">
        <v>0.52083333333333304</v>
      </c>
      <c r="Q1349">
        <v>186</v>
      </c>
      <c r="R1349">
        <v>0</v>
      </c>
      <c r="S1349">
        <v>423</v>
      </c>
      <c r="T1349">
        <v>192</v>
      </c>
      <c r="U1349">
        <v>25</v>
      </c>
      <c r="V1349">
        <v>0</v>
      </c>
    </row>
    <row r="1350" spans="1:22" x14ac:dyDescent="0.25">
      <c r="A1350">
        <v>0</v>
      </c>
      <c r="B1350">
        <v>0</v>
      </c>
      <c r="C1350">
        <v>0</v>
      </c>
      <c r="D1350">
        <v>0</v>
      </c>
      <c r="E1350">
        <v>0.2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30</v>
      </c>
      <c r="M1350">
        <v>0</v>
      </c>
      <c r="N1350">
        <v>0.5</v>
      </c>
      <c r="O1350">
        <v>0</v>
      </c>
      <c r="P1350">
        <v>0.5</v>
      </c>
      <c r="Q1350">
        <v>186</v>
      </c>
      <c r="R1350">
        <v>0</v>
      </c>
      <c r="S1350">
        <v>423</v>
      </c>
      <c r="T1350">
        <v>408</v>
      </c>
      <c r="U1350">
        <v>25</v>
      </c>
      <c r="V1350">
        <v>0</v>
      </c>
    </row>
    <row r="1351" spans="1:22" x14ac:dyDescent="0.25">
      <c r="A1351">
        <v>0</v>
      </c>
      <c r="B1351">
        <v>1.5228426395939099E-2</v>
      </c>
      <c r="C1351">
        <v>0</v>
      </c>
      <c r="D1351">
        <v>0</v>
      </c>
      <c r="E1351">
        <v>0.50761421319796995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38.071065989847703</v>
      </c>
      <c r="M1351">
        <v>0</v>
      </c>
      <c r="N1351">
        <v>0.63451776649746205</v>
      </c>
      <c r="O1351">
        <v>0</v>
      </c>
      <c r="P1351">
        <v>0.63451776649746205</v>
      </c>
      <c r="Q1351">
        <v>186</v>
      </c>
      <c r="R1351">
        <v>0</v>
      </c>
      <c r="S1351">
        <v>423</v>
      </c>
      <c r="T1351">
        <v>168</v>
      </c>
      <c r="U1351">
        <v>25</v>
      </c>
      <c r="V1351">
        <v>0</v>
      </c>
    </row>
    <row r="1352" spans="1:22" x14ac:dyDescent="0.25">
      <c r="A1352">
        <v>0</v>
      </c>
      <c r="B1352">
        <v>5.4216867469879498E-2</v>
      </c>
      <c r="C1352">
        <v>0</v>
      </c>
      <c r="D1352">
        <v>0</v>
      </c>
      <c r="E1352">
        <v>0.60240963855421703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45.180722891566298</v>
      </c>
      <c r="M1352">
        <v>0</v>
      </c>
      <c r="N1352">
        <v>0.82831325301204806</v>
      </c>
      <c r="O1352">
        <v>0</v>
      </c>
      <c r="P1352">
        <v>0.82831325301204806</v>
      </c>
      <c r="Q1352">
        <v>186</v>
      </c>
      <c r="R1352">
        <v>0</v>
      </c>
      <c r="S1352">
        <v>423</v>
      </c>
      <c r="T1352">
        <v>192</v>
      </c>
      <c r="U1352">
        <v>25</v>
      </c>
      <c r="V1352">
        <v>0</v>
      </c>
    </row>
    <row r="1353" spans="1:22" x14ac:dyDescent="0.25">
      <c r="A1353">
        <v>0</v>
      </c>
      <c r="B1353">
        <v>8.1081081081081099E-2</v>
      </c>
      <c r="C1353">
        <v>0</v>
      </c>
      <c r="D1353">
        <v>0</v>
      </c>
      <c r="E1353">
        <v>0.54054054054054101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40.540540540540498</v>
      </c>
      <c r="M1353">
        <v>0</v>
      </c>
      <c r="N1353">
        <v>0.608108108108108</v>
      </c>
      <c r="O1353">
        <v>0</v>
      </c>
      <c r="P1353">
        <v>0.608108108108108</v>
      </c>
      <c r="Q1353">
        <v>186</v>
      </c>
      <c r="R1353">
        <v>0</v>
      </c>
      <c r="S1353">
        <v>423</v>
      </c>
      <c r="T1353">
        <v>312</v>
      </c>
      <c r="U1353">
        <v>25</v>
      </c>
      <c r="V1353">
        <v>0</v>
      </c>
    </row>
    <row r="1354" spans="1:22" x14ac:dyDescent="0.25">
      <c r="A1354">
        <v>0</v>
      </c>
      <c r="B1354">
        <v>8.1081081081081099E-2</v>
      </c>
      <c r="C1354">
        <v>0</v>
      </c>
      <c r="D1354">
        <v>0</v>
      </c>
      <c r="E1354">
        <v>0.54054054054054101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40.540540540540498</v>
      </c>
      <c r="M1354">
        <v>0</v>
      </c>
      <c r="N1354">
        <v>0.608108108108108</v>
      </c>
      <c r="O1354">
        <v>0</v>
      </c>
      <c r="P1354">
        <v>0.608108108108108</v>
      </c>
      <c r="Q1354">
        <v>186</v>
      </c>
      <c r="R1354">
        <v>0</v>
      </c>
      <c r="S1354">
        <v>423</v>
      </c>
      <c r="T1354">
        <v>264</v>
      </c>
      <c r="U1354">
        <v>25</v>
      </c>
      <c r="V1354">
        <v>0</v>
      </c>
    </row>
    <row r="1355" spans="1:22" x14ac:dyDescent="0.25">
      <c r="A1355">
        <v>0</v>
      </c>
      <c r="B1355">
        <v>8.1081081081081099E-2</v>
      </c>
      <c r="C1355">
        <v>0</v>
      </c>
      <c r="D1355">
        <v>0</v>
      </c>
      <c r="E1355">
        <v>0.54054054054054101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40.540540540540498</v>
      </c>
      <c r="M1355">
        <v>0</v>
      </c>
      <c r="N1355">
        <v>0.608108108108108</v>
      </c>
      <c r="O1355">
        <v>0</v>
      </c>
      <c r="P1355">
        <v>0.608108108108108</v>
      </c>
      <c r="Q1355">
        <v>186</v>
      </c>
      <c r="R1355">
        <v>0</v>
      </c>
      <c r="S1355">
        <v>423</v>
      </c>
      <c r="T1355">
        <v>216</v>
      </c>
      <c r="U1355">
        <v>25</v>
      </c>
      <c r="V1355">
        <v>0</v>
      </c>
    </row>
    <row r="1356" spans="1:22" x14ac:dyDescent="0.25">
      <c r="A1356">
        <v>0</v>
      </c>
      <c r="B1356">
        <v>8.1081081081081099E-2</v>
      </c>
      <c r="C1356">
        <v>0</v>
      </c>
      <c r="D1356">
        <v>0</v>
      </c>
      <c r="E1356">
        <v>0.54054054054054101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40.540540540540498</v>
      </c>
      <c r="M1356">
        <v>0</v>
      </c>
      <c r="N1356">
        <v>0.94594594594594605</v>
      </c>
      <c r="O1356">
        <v>0</v>
      </c>
      <c r="P1356">
        <v>0.94594594594594605</v>
      </c>
      <c r="Q1356">
        <v>186</v>
      </c>
      <c r="R1356">
        <v>0</v>
      </c>
      <c r="S1356">
        <v>423</v>
      </c>
      <c r="T1356">
        <v>216</v>
      </c>
      <c r="U1356">
        <v>25</v>
      </c>
      <c r="V1356">
        <v>0</v>
      </c>
    </row>
    <row r="1357" spans="1:22" x14ac:dyDescent="0.25">
      <c r="A1357">
        <v>0</v>
      </c>
      <c r="B1357">
        <v>8.1081081081081099E-2</v>
      </c>
      <c r="C1357">
        <v>0</v>
      </c>
      <c r="D1357">
        <v>0</v>
      </c>
      <c r="E1357">
        <v>0.54054054054054101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40.540540540540498</v>
      </c>
      <c r="M1357">
        <v>0</v>
      </c>
      <c r="N1357">
        <v>0.94594594594594605</v>
      </c>
      <c r="O1357">
        <v>0</v>
      </c>
      <c r="P1357">
        <v>0.94594594594594605</v>
      </c>
      <c r="Q1357">
        <v>186</v>
      </c>
      <c r="R1357">
        <v>0</v>
      </c>
      <c r="S1357">
        <v>423</v>
      </c>
      <c r="T1357">
        <v>216</v>
      </c>
      <c r="U1357">
        <v>25</v>
      </c>
      <c r="V1357">
        <v>0</v>
      </c>
    </row>
    <row r="1358" spans="1:22" x14ac:dyDescent="0.25">
      <c r="A1358">
        <v>0</v>
      </c>
      <c r="B1358">
        <v>0.14285714285714299</v>
      </c>
      <c r="C1358">
        <v>0</v>
      </c>
      <c r="D1358">
        <v>0</v>
      </c>
      <c r="E1358">
        <v>1.71428571428571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71.428571428571402</v>
      </c>
      <c r="M1358">
        <v>0</v>
      </c>
      <c r="N1358">
        <v>1.4285714285714299</v>
      </c>
      <c r="O1358">
        <v>0</v>
      </c>
      <c r="P1358">
        <v>1.4285714285714299</v>
      </c>
      <c r="Q1358">
        <v>186</v>
      </c>
      <c r="R1358">
        <v>0</v>
      </c>
      <c r="S1358">
        <v>423</v>
      </c>
      <c r="T1358">
        <v>72</v>
      </c>
      <c r="U1358">
        <v>25</v>
      </c>
      <c r="V1358">
        <v>0</v>
      </c>
    </row>
    <row r="1359" spans="1:22" x14ac:dyDescent="0.25">
      <c r="A1359">
        <v>0</v>
      </c>
      <c r="B1359">
        <v>0.11111111111111099</v>
      </c>
      <c r="C1359">
        <v>0</v>
      </c>
      <c r="D1359">
        <v>0</v>
      </c>
      <c r="E1359">
        <v>1.1111111111111101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55.5555555555556</v>
      </c>
      <c r="M1359">
        <v>0</v>
      </c>
      <c r="N1359">
        <v>0.92592592592592604</v>
      </c>
      <c r="O1359">
        <v>0</v>
      </c>
      <c r="P1359">
        <v>0.92592592592592604</v>
      </c>
      <c r="Q1359">
        <v>186</v>
      </c>
      <c r="R1359">
        <v>0</v>
      </c>
      <c r="S1359">
        <v>423</v>
      </c>
      <c r="T1359">
        <v>96</v>
      </c>
      <c r="U1359">
        <v>25</v>
      </c>
      <c r="V1359">
        <v>0</v>
      </c>
    </row>
    <row r="1360" spans="1:22" x14ac:dyDescent="0.25">
      <c r="A1360">
        <v>0</v>
      </c>
      <c r="B1360">
        <v>0.122448979591837</v>
      </c>
      <c r="C1360">
        <v>0</v>
      </c>
      <c r="D1360">
        <v>0</v>
      </c>
      <c r="E1360">
        <v>1.3265306122449001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61.224489795918402</v>
      </c>
      <c r="M1360">
        <v>0</v>
      </c>
      <c r="N1360">
        <v>1.22448979591837</v>
      </c>
      <c r="O1360">
        <v>0</v>
      </c>
      <c r="P1360">
        <v>1.22448979591837</v>
      </c>
      <c r="Q1360">
        <v>186</v>
      </c>
      <c r="R1360">
        <v>0</v>
      </c>
      <c r="S1360">
        <v>423</v>
      </c>
      <c r="T1360">
        <v>120</v>
      </c>
      <c r="U1360">
        <v>25</v>
      </c>
      <c r="V1360">
        <v>0</v>
      </c>
    </row>
    <row r="1361" spans="1:22" x14ac:dyDescent="0.25">
      <c r="A1361">
        <v>0</v>
      </c>
      <c r="B1361">
        <v>9.0909090909090898E-2</v>
      </c>
      <c r="C1361">
        <v>0</v>
      </c>
      <c r="D1361">
        <v>0</v>
      </c>
      <c r="E1361">
        <v>0.72727272727272696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45.454545454545503</v>
      </c>
      <c r="M1361">
        <v>0</v>
      </c>
      <c r="N1361">
        <v>0.75757575757575801</v>
      </c>
      <c r="O1361">
        <v>0</v>
      </c>
      <c r="P1361">
        <v>0.75757575757575801</v>
      </c>
      <c r="Q1361">
        <v>186</v>
      </c>
      <c r="R1361">
        <v>0</v>
      </c>
      <c r="S1361">
        <v>423</v>
      </c>
      <c r="T1361">
        <v>240</v>
      </c>
      <c r="U1361">
        <v>25</v>
      </c>
      <c r="V1361">
        <v>0</v>
      </c>
    </row>
    <row r="1362" spans="1:22" x14ac:dyDescent="0.25">
      <c r="A1362">
        <v>0</v>
      </c>
      <c r="B1362">
        <v>7.1428571428571397E-2</v>
      </c>
      <c r="C1362">
        <v>0</v>
      </c>
      <c r="D1362">
        <v>0</v>
      </c>
      <c r="E1362">
        <v>0.35714285714285698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35.714285714285701</v>
      </c>
      <c r="M1362">
        <v>0</v>
      </c>
      <c r="N1362">
        <v>0.59523809523809501</v>
      </c>
      <c r="O1362">
        <v>0</v>
      </c>
      <c r="P1362">
        <v>0.59523809523809501</v>
      </c>
      <c r="Q1362">
        <v>186</v>
      </c>
      <c r="R1362">
        <v>0</v>
      </c>
      <c r="S1362">
        <v>423</v>
      </c>
      <c r="T1362">
        <v>240</v>
      </c>
      <c r="U1362">
        <v>25</v>
      </c>
      <c r="V1362">
        <v>0</v>
      </c>
    </row>
    <row r="1363" spans="1:22" x14ac:dyDescent="0.25">
      <c r="A1363">
        <v>0</v>
      </c>
      <c r="B1363">
        <v>6.6666666666666693E-2</v>
      </c>
      <c r="C1363">
        <v>0</v>
      </c>
      <c r="D1363">
        <v>0</v>
      </c>
      <c r="E1363">
        <v>0.266666666666667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33.3333333333333</v>
      </c>
      <c r="M1363">
        <v>0</v>
      </c>
      <c r="N1363">
        <v>0.55555555555555602</v>
      </c>
      <c r="O1363">
        <v>0</v>
      </c>
      <c r="P1363">
        <v>0.55555555555555602</v>
      </c>
      <c r="Q1363">
        <v>186</v>
      </c>
      <c r="R1363">
        <v>0</v>
      </c>
      <c r="S1363">
        <v>423</v>
      </c>
      <c r="T1363">
        <v>336</v>
      </c>
      <c r="U1363">
        <v>25</v>
      </c>
      <c r="V1363">
        <v>0</v>
      </c>
    </row>
    <row r="1364" spans="1:22" x14ac:dyDescent="0.25">
      <c r="A1364">
        <v>0</v>
      </c>
      <c r="B1364">
        <v>0.11731843575419</v>
      </c>
      <c r="C1364">
        <v>0</v>
      </c>
      <c r="D1364">
        <v>0</v>
      </c>
      <c r="E1364">
        <v>0.55865921787709505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41.899441340782097</v>
      </c>
      <c r="M1364">
        <v>0</v>
      </c>
      <c r="N1364">
        <v>0.83798882681564213</v>
      </c>
      <c r="O1364">
        <v>0</v>
      </c>
      <c r="P1364">
        <v>0.83798882681564213</v>
      </c>
      <c r="Q1364">
        <v>186</v>
      </c>
      <c r="R1364">
        <v>0</v>
      </c>
      <c r="S1364">
        <v>423</v>
      </c>
      <c r="T1364">
        <v>216</v>
      </c>
      <c r="U1364">
        <v>25</v>
      </c>
      <c r="V1364">
        <v>0</v>
      </c>
    </row>
    <row r="1365" spans="1:22" x14ac:dyDescent="0.25">
      <c r="A1365">
        <v>0</v>
      </c>
      <c r="B1365">
        <v>0.10294117647058799</v>
      </c>
      <c r="C1365">
        <v>0</v>
      </c>
      <c r="D1365">
        <v>0</v>
      </c>
      <c r="E1365">
        <v>0.36764705882352899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36.764705882352899</v>
      </c>
      <c r="M1365">
        <v>0</v>
      </c>
      <c r="N1365">
        <v>0.61274509803921595</v>
      </c>
      <c r="O1365">
        <v>0</v>
      </c>
      <c r="P1365">
        <v>0.61274509803921595</v>
      </c>
      <c r="Q1365">
        <v>186</v>
      </c>
      <c r="R1365">
        <v>0</v>
      </c>
      <c r="S1365">
        <v>423</v>
      </c>
      <c r="T1365">
        <v>240</v>
      </c>
      <c r="U1365">
        <v>25</v>
      </c>
      <c r="V1365">
        <v>0</v>
      </c>
    </row>
    <row r="1366" spans="1:22" x14ac:dyDescent="0.25">
      <c r="A1366">
        <v>0</v>
      </c>
      <c r="B1366">
        <v>0.13636363636363599</v>
      </c>
      <c r="C1366">
        <v>0</v>
      </c>
      <c r="D1366">
        <v>0</v>
      </c>
      <c r="E1366">
        <v>0.56818181818181801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42.613636363636402</v>
      </c>
      <c r="M1366">
        <v>0</v>
      </c>
      <c r="N1366">
        <v>0.85227272727272685</v>
      </c>
      <c r="O1366">
        <v>0</v>
      </c>
      <c r="P1366">
        <v>0.85227272727272685</v>
      </c>
      <c r="Q1366">
        <v>186</v>
      </c>
      <c r="R1366">
        <v>0</v>
      </c>
      <c r="S1366">
        <v>423</v>
      </c>
      <c r="T1366">
        <v>216</v>
      </c>
      <c r="U1366">
        <v>25</v>
      </c>
      <c r="V1366">
        <v>0</v>
      </c>
    </row>
    <row r="1367" spans="1:22" x14ac:dyDescent="0.25">
      <c r="A1367">
        <v>0</v>
      </c>
      <c r="B1367">
        <v>0.15606936416184999</v>
      </c>
      <c r="C1367">
        <v>0</v>
      </c>
      <c r="D1367">
        <v>0</v>
      </c>
      <c r="E1367">
        <v>0.57803468208092501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43.352601156069397</v>
      </c>
      <c r="M1367">
        <v>0</v>
      </c>
      <c r="N1367">
        <v>0.86705202312138696</v>
      </c>
      <c r="O1367">
        <v>0</v>
      </c>
      <c r="P1367">
        <v>0.86705202312138696</v>
      </c>
      <c r="Q1367">
        <v>186</v>
      </c>
      <c r="R1367">
        <v>0</v>
      </c>
      <c r="S1367">
        <v>423</v>
      </c>
      <c r="T1367">
        <v>216</v>
      </c>
      <c r="U1367">
        <v>25</v>
      </c>
      <c r="V1367">
        <v>0</v>
      </c>
    </row>
    <row r="1368" spans="1:22" x14ac:dyDescent="0.25">
      <c r="A1368">
        <v>0</v>
      </c>
      <c r="B1368">
        <v>0.19780219780219799</v>
      </c>
      <c r="C1368">
        <v>0</v>
      </c>
      <c r="D1368">
        <v>0</v>
      </c>
      <c r="E1368">
        <v>1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54.945054945054899</v>
      </c>
      <c r="M1368">
        <v>0</v>
      </c>
      <c r="N1368">
        <v>1.0989010989011001</v>
      </c>
      <c r="O1368">
        <v>0</v>
      </c>
      <c r="P1368">
        <v>1.0989010989011001</v>
      </c>
      <c r="Q1368">
        <v>186</v>
      </c>
      <c r="R1368">
        <v>0</v>
      </c>
      <c r="S1368">
        <v>423</v>
      </c>
      <c r="T1368">
        <v>120</v>
      </c>
      <c r="U1368">
        <v>25</v>
      </c>
      <c r="V1368">
        <v>0</v>
      </c>
    </row>
    <row r="1369" spans="1:22" x14ac:dyDescent="0.25">
      <c r="A1369">
        <v>0</v>
      </c>
      <c r="B1369">
        <v>0.17647058823529399</v>
      </c>
      <c r="C1369">
        <v>0</v>
      </c>
      <c r="D1369">
        <v>0</v>
      </c>
      <c r="E1369">
        <v>0.78431372549019596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49.019607843137301</v>
      </c>
      <c r="M1369">
        <v>0</v>
      </c>
      <c r="N1369">
        <v>0.81699346405228801</v>
      </c>
      <c r="O1369">
        <v>0</v>
      </c>
      <c r="P1369">
        <v>0.81699346405228801</v>
      </c>
      <c r="Q1369">
        <v>186</v>
      </c>
      <c r="R1369">
        <v>0</v>
      </c>
      <c r="S1369">
        <v>423</v>
      </c>
      <c r="T1369">
        <v>264</v>
      </c>
      <c r="U1369">
        <v>25</v>
      </c>
      <c r="V1369">
        <v>0</v>
      </c>
    </row>
    <row r="1370" spans="1:22" x14ac:dyDescent="0.25">
      <c r="A1370">
        <v>0</v>
      </c>
      <c r="B1370">
        <v>0.14835164835164799</v>
      </c>
      <c r="C1370">
        <v>0</v>
      </c>
      <c r="D1370">
        <v>0</v>
      </c>
      <c r="E1370">
        <v>0.5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41.208791208791197</v>
      </c>
      <c r="M1370">
        <v>0</v>
      </c>
      <c r="N1370">
        <v>0.68681318681318704</v>
      </c>
      <c r="O1370">
        <v>0</v>
      </c>
      <c r="P1370">
        <v>0.68681318681318704</v>
      </c>
      <c r="Q1370">
        <v>186</v>
      </c>
      <c r="R1370">
        <v>0</v>
      </c>
      <c r="S1370">
        <v>423</v>
      </c>
      <c r="T1370">
        <v>192</v>
      </c>
      <c r="U1370">
        <v>25</v>
      </c>
      <c r="V1370">
        <v>0</v>
      </c>
    </row>
    <row r="1371" spans="1:22" x14ac:dyDescent="0.25">
      <c r="A1371">
        <v>0</v>
      </c>
      <c r="B1371">
        <v>0.17647058823529399</v>
      </c>
      <c r="C1371">
        <v>0</v>
      </c>
      <c r="D1371">
        <v>0</v>
      </c>
      <c r="E1371">
        <v>0.58823529411764697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44.117647058823501</v>
      </c>
      <c r="M1371">
        <v>0</v>
      </c>
      <c r="N1371">
        <v>0.88235294117647001</v>
      </c>
      <c r="O1371">
        <v>0</v>
      </c>
      <c r="P1371">
        <v>0.88235294117647001</v>
      </c>
      <c r="Q1371">
        <v>186</v>
      </c>
      <c r="R1371">
        <v>0</v>
      </c>
      <c r="S1371">
        <v>423</v>
      </c>
      <c r="T1371">
        <v>192</v>
      </c>
      <c r="U1371">
        <v>25</v>
      </c>
      <c r="V1371">
        <v>0</v>
      </c>
    </row>
    <row r="1372" spans="1:22" x14ac:dyDescent="0.25">
      <c r="A1372">
        <v>0</v>
      </c>
      <c r="B1372">
        <v>0.19760479041916201</v>
      </c>
      <c r="C1372">
        <v>0</v>
      </c>
      <c r="D1372">
        <v>0</v>
      </c>
      <c r="E1372">
        <v>0.59880239520958101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44.910179640718603</v>
      </c>
      <c r="M1372">
        <v>0</v>
      </c>
      <c r="N1372">
        <v>0.8982035928143709</v>
      </c>
      <c r="O1372">
        <v>0</v>
      </c>
      <c r="P1372">
        <v>0.8982035928143709</v>
      </c>
      <c r="Q1372">
        <v>186</v>
      </c>
      <c r="R1372">
        <v>0</v>
      </c>
      <c r="S1372">
        <v>423</v>
      </c>
      <c r="T1372">
        <v>336</v>
      </c>
      <c r="U1372">
        <v>25</v>
      </c>
      <c r="V1372">
        <v>0</v>
      </c>
    </row>
    <row r="1373" spans="1:22" x14ac:dyDescent="0.25">
      <c r="A1373">
        <v>0</v>
      </c>
      <c r="B1373">
        <v>0.19760479041916201</v>
      </c>
      <c r="C1373">
        <v>0</v>
      </c>
      <c r="D1373">
        <v>0</v>
      </c>
      <c r="E1373">
        <v>0.59880239520958101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44.910179640718603</v>
      </c>
      <c r="M1373">
        <v>0</v>
      </c>
      <c r="N1373">
        <v>0.8982035928143709</v>
      </c>
      <c r="O1373">
        <v>0</v>
      </c>
      <c r="P1373">
        <v>0.8982035928143709</v>
      </c>
      <c r="Q1373">
        <v>186</v>
      </c>
      <c r="R1373">
        <v>0</v>
      </c>
      <c r="S1373">
        <v>423</v>
      </c>
      <c r="T1373">
        <v>240</v>
      </c>
      <c r="U1373">
        <v>25</v>
      </c>
      <c r="V1373">
        <v>0</v>
      </c>
    </row>
    <row r="1374" spans="1:22" x14ac:dyDescent="0.25">
      <c r="A1374">
        <v>0</v>
      </c>
      <c r="B1374">
        <v>0.19760479041916201</v>
      </c>
      <c r="C1374">
        <v>0</v>
      </c>
      <c r="D1374">
        <v>0</v>
      </c>
      <c r="E1374">
        <v>0.59880239520958101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44.910179640718603</v>
      </c>
      <c r="M1374">
        <v>0</v>
      </c>
      <c r="N1374">
        <v>0.8982035928143709</v>
      </c>
      <c r="O1374">
        <v>0</v>
      </c>
      <c r="P1374">
        <v>0.8982035928143709</v>
      </c>
      <c r="Q1374">
        <v>186</v>
      </c>
      <c r="R1374">
        <v>0</v>
      </c>
      <c r="S1374">
        <v>423</v>
      </c>
      <c r="T1374">
        <v>240</v>
      </c>
      <c r="U1374">
        <v>25</v>
      </c>
      <c r="V1374">
        <v>0</v>
      </c>
    </row>
    <row r="1375" spans="1:22" x14ac:dyDescent="0.25">
      <c r="A1375">
        <v>0</v>
      </c>
      <c r="B1375">
        <v>0.19760479041916201</v>
      </c>
      <c r="C1375">
        <v>0</v>
      </c>
      <c r="D1375">
        <v>0</v>
      </c>
      <c r="E1375">
        <v>0.59880239520958101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44.910179640718603</v>
      </c>
      <c r="M1375">
        <v>0</v>
      </c>
      <c r="N1375">
        <v>0.8982035928143709</v>
      </c>
      <c r="O1375">
        <v>0</v>
      </c>
      <c r="P1375">
        <v>0.8982035928143709</v>
      </c>
      <c r="Q1375">
        <v>186</v>
      </c>
      <c r="R1375">
        <v>0</v>
      </c>
      <c r="S1375">
        <v>423</v>
      </c>
      <c r="T1375">
        <v>192</v>
      </c>
      <c r="U1375">
        <v>25</v>
      </c>
      <c r="V1375">
        <v>0</v>
      </c>
    </row>
    <row r="1376" spans="1:22" x14ac:dyDescent="0.25">
      <c r="A1376">
        <v>0</v>
      </c>
      <c r="B1376">
        <v>0.24223602484472104</v>
      </c>
      <c r="C1376">
        <v>0</v>
      </c>
      <c r="D1376">
        <v>0</v>
      </c>
      <c r="E1376">
        <v>0.62111801242235998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46.583850931676999</v>
      </c>
      <c r="M1376">
        <v>0</v>
      </c>
      <c r="N1376">
        <v>0.93167701863354002</v>
      </c>
      <c r="O1376">
        <v>0</v>
      </c>
      <c r="P1376">
        <v>0.93167701863354002</v>
      </c>
      <c r="Q1376">
        <v>186</v>
      </c>
      <c r="R1376">
        <v>0</v>
      </c>
      <c r="S1376">
        <v>423</v>
      </c>
      <c r="T1376">
        <v>336</v>
      </c>
      <c r="U1376">
        <v>25</v>
      </c>
      <c r="V1376">
        <v>0</v>
      </c>
    </row>
    <row r="1377" spans="1:22" x14ac:dyDescent="0.25">
      <c r="A1377">
        <v>0</v>
      </c>
      <c r="B1377">
        <v>0.27659574468085102</v>
      </c>
      <c r="C1377">
        <v>0</v>
      </c>
      <c r="D1377">
        <v>0</v>
      </c>
      <c r="E1377">
        <v>0.85106382978723405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53.191489361702097</v>
      </c>
      <c r="M1377">
        <v>0</v>
      </c>
      <c r="N1377">
        <v>1.1524822695035499</v>
      </c>
      <c r="O1377">
        <v>0</v>
      </c>
      <c r="P1377">
        <v>1.1524822695035499</v>
      </c>
      <c r="Q1377">
        <v>186</v>
      </c>
      <c r="R1377">
        <v>0</v>
      </c>
      <c r="S1377">
        <v>423</v>
      </c>
      <c r="T1377">
        <v>192</v>
      </c>
      <c r="U1377">
        <v>25</v>
      </c>
      <c r="V1377">
        <v>0</v>
      </c>
    </row>
    <row r="1378" spans="1:22" x14ac:dyDescent="0.25">
      <c r="A1378">
        <v>0</v>
      </c>
      <c r="B1378">
        <v>0</v>
      </c>
      <c r="C1378">
        <v>0</v>
      </c>
      <c r="D1378">
        <v>0</v>
      </c>
      <c r="E1378">
        <v>0.5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37.5</v>
      </c>
      <c r="M1378">
        <v>0</v>
      </c>
      <c r="N1378">
        <v>0.625</v>
      </c>
      <c r="O1378">
        <v>0</v>
      </c>
      <c r="P1378">
        <v>0.625</v>
      </c>
      <c r="Q1378">
        <v>200</v>
      </c>
      <c r="R1378">
        <v>0</v>
      </c>
      <c r="S1378">
        <v>423</v>
      </c>
      <c r="T1378">
        <v>144</v>
      </c>
      <c r="U1378">
        <v>25</v>
      </c>
      <c r="V1378">
        <v>0</v>
      </c>
    </row>
    <row r="1379" spans="1:22" x14ac:dyDescent="0.25">
      <c r="A1379">
        <v>0</v>
      </c>
      <c r="B1379">
        <v>4.7120418848167499E-2</v>
      </c>
      <c r="C1379">
        <v>0</v>
      </c>
      <c r="D1379">
        <v>0</v>
      </c>
      <c r="E1379">
        <v>0.52356020942408399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39.267015706806298</v>
      </c>
      <c r="M1379">
        <v>0</v>
      </c>
      <c r="N1379">
        <v>0.65445026178010501</v>
      </c>
      <c r="O1379">
        <v>0</v>
      </c>
      <c r="P1379">
        <v>0.65445026178010501</v>
      </c>
      <c r="Q1379">
        <v>200</v>
      </c>
      <c r="R1379">
        <v>0</v>
      </c>
      <c r="S1379">
        <v>423</v>
      </c>
      <c r="T1379">
        <v>96</v>
      </c>
      <c r="U1379">
        <v>25</v>
      </c>
      <c r="V1379">
        <v>0</v>
      </c>
    </row>
    <row r="1380" spans="1:22" x14ac:dyDescent="0.25">
      <c r="A1380">
        <v>0</v>
      </c>
      <c r="B1380">
        <v>8.1081081081081099E-2</v>
      </c>
      <c r="C1380">
        <v>0</v>
      </c>
      <c r="D1380">
        <v>0</v>
      </c>
      <c r="E1380">
        <v>0.54054054054054101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40.540540540540498</v>
      </c>
      <c r="M1380">
        <v>0</v>
      </c>
      <c r="N1380">
        <v>0.67567567567567599</v>
      </c>
      <c r="O1380">
        <v>0</v>
      </c>
      <c r="P1380">
        <v>0.67567567567567599</v>
      </c>
      <c r="Q1380">
        <v>200</v>
      </c>
      <c r="R1380">
        <v>0</v>
      </c>
      <c r="S1380">
        <v>423</v>
      </c>
      <c r="T1380">
        <v>168</v>
      </c>
      <c r="U1380">
        <v>25</v>
      </c>
      <c r="V1380">
        <v>0</v>
      </c>
    </row>
    <row r="1381" spans="1:22" x14ac:dyDescent="0.25">
      <c r="A1381">
        <v>0</v>
      </c>
      <c r="B1381">
        <v>0.11731843575419</v>
      </c>
      <c r="C1381">
        <v>0</v>
      </c>
      <c r="D1381">
        <v>0</v>
      </c>
      <c r="E1381">
        <v>0.55865921787709505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41.899441340782097</v>
      </c>
      <c r="M1381">
        <v>0</v>
      </c>
      <c r="N1381">
        <v>0.76815642458100597</v>
      </c>
      <c r="O1381">
        <v>0</v>
      </c>
      <c r="P1381">
        <v>0.76815642458100597</v>
      </c>
      <c r="Q1381">
        <v>200</v>
      </c>
      <c r="R1381">
        <v>0</v>
      </c>
      <c r="S1381">
        <v>423</v>
      </c>
      <c r="T1381">
        <v>216</v>
      </c>
      <c r="U1381">
        <v>25</v>
      </c>
      <c r="V1381">
        <v>0</v>
      </c>
    </row>
    <row r="1382" spans="1:22" x14ac:dyDescent="0.25">
      <c r="A1382">
        <v>0</v>
      </c>
      <c r="B1382">
        <v>0.15606936416184999</v>
      </c>
      <c r="C1382">
        <v>0</v>
      </c>
      <c r="D1382">
        <v>0</v>
      </c>
      <c r="E1382">
        <v>0.57803468208092501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43.352601156069397</v>
      </c>
      <c r="M1382">
        <v>0</v>
      </c>
      <c r="N1382">
        <v>0.79479768786127214</v>
      </c>
      <c r="O1382">
        <v>0</v>
      </c>
      <c r="P1382">
        <v>0.79479768786127214</v>
      </c>
      <c r="Q1382">
        <v>200</v>
      </c>
      <c r="R1382">
        <v>0</v>
      </c>
      <c r="S1382">
        <v>423</v>
      </c>
      <c r="T1382">
        <v>288</v>
      </c>
      <c r="U1382">
        <v>25</v>
      </c>
      <c r="V1382">
        <v>0</v>
      </c>
    </row>
    <row r="1383" spans="1:22" x14ac:dyDescent="0.25">
      <c r="A1383">
        <v>0</v>
      </c>
      <c r="B1383">
        <v>0.15606936416184999</v>
      </c>
      <c r="C1383">
        <v>0</v>
      </c>
      <c r="D1383">
        <v>0</v>
      </c>
      <c r="E1383">
        <v>0.57803468208092501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43.352601156069397</v>
      </c>
      <c r="M1383">
        <v>0</v>
      </c>
      <c r="N1383">
        <v>0.79479768786127214</v>
      </c>
      <c r="O1383">
        <v>0</v>
      </c>
      <c r="P1383">
        <v>0.79479768786127214</v>
      </c>
      <c r="Q1383">
        <v>200</v>
      </c>
      <c r="R1383">
        <v>0</v>
      </c>
      <c r="S1383">
        <v>423</v>
      </c>
      <c r="T1383">
        <v>216</v>
      </c>
      <c r="U1383">
        <v>25</v>
      </c>
      <c r="V1383">
        <v>0</v>
      </c>
    </row>
    <row r="1384" spans="1:22" x14ac:dyDescent="0.25">
      <c r="A1384">
        <v>0</v>
      </c>
      <c r="B1384">
        <v>0.15606936416184999</v>
      </c>
      <c r="C1384">
        <v>0</v>
      </c>
      <c r="D1384">
        <v>0</v>
      </c>
      <c r="E1384">
        <v>0.57803468208092501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43.352601156069397</v>
      </c>
      <c r="M1384">
        <v>0</v>
      </c>
      <c r="N1384">
        <v>0.939306358381503</v>
      </c>
      <c r="O1384">
        <v>0</v>
      </c>
      <c r="P1384">
        <v>0.939306358381503</v>
      </c>
      <c r="Q1384">
        <v>200</v>
      </c>
      <c r="R1384">
        <v>0</v>
      </c>
      <c r="S1384">
        <v>423</v>
      </c>
      <c r="T1384">
        <v>192</v>
      </c>
      <c r="U1384">
        <v>25</v>
      </c>
      <c r="V1384">
        <v>0</v>
      </c>
    </row>
    <row r="1385" spans="1:22" x14ac:dyDescent="0.25">
      <c r="A1385">
        <v>0</v>
      </c>
      <c r="B1385">
        <v>0.19760479041916201</v>
      </c>
      <c r="C1385">
        <v>0</v>
      </c>
      <c r="D1385">
        <v>0</v>
      </c>
      <c r="E1385">
        <v>0.59880239520958101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44.910179640718603</v>
      </c>
      <c r="M1385">
        <v>0</v>
      </c>
      <c r="N1385">
        <v>0.8982035928143709</v>
      </c>
      <c r="O1385">
        <v>0</v>
      </c>
      <c r="P1385">
        <v>0.8982035928143709</v>
      </c>
      <c r="Q1385">
        <v>200</v>
      </c>
      <c r="R1385">
        <v>0</v>
      </c>
      <c r="S1385">
        <v>423</v>
      </c>
      <c r="T1385">
        <v>216</v>
      </c>
      <c r="U1385">
        <v>25</v>
      </c>
      <c r="V1385">
        <v>0</v>
      </c>
    </row>
    <row r="1386" spans="1:22" x14ac:dyDescent="0.25">
      <c r="A1386">
        <v>0</v>
      </c>
      <c r="B1386">
        <v>0.24223602484472104</v>
      </c>
      <c r="C1386">
        <v>0</v>
      </c>
      <c r="D1386">
        <v>0</v>
      </c>
      <c r="E1386">
        <v>0.62111801242235998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46.583850931676999</v>
      </c>
      <c r="M1386">
        <v>0</v>
      </c>
      <c r="N1386">
        <v>0.93167701863354002</v>
      </c>
      <c r="O1386">
        <v>0</v>
      </c>
      <c r="P1386">
        <v>0.93167701863354002</v>
      </c>
      <c r="Q1386">
        <v>200</v>
      </c>
      <c r="R1386">
        <v>0</v>
      </c>
      <c r="S1386">
        <v>423</v>
      </c>
      <c r="T1386">
        <v>240</v>
      </c>
      <c r="U1386">
        <v>25</v>
      </c>
      <c r="V1386">
        <v>0</v>
      </c>
    </row>
    <row r="1387" spans="1:22" x14ac:dyDescent="0.25">
      <c r="A1387">
        <v>0</v>
      </c>
      <c r="B1387">
        <v>0.29032258064516098</v>
      </c>
      <c r="C1387">
        <v>0</v>
      </c>
      <c r="D1387">
        <v>0</v>
      </c>
      <c r="E1387">
        <v>0.64516129032258096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48.387096774193601</v>
      </c>
      <c r="M1387">
        <v>0</v>
      </c>
      <c r="N1387">
        <v>0.967741935483871</v>
      </c>
      <c r="O1387">
        <v>0</v>
      </c>
      <c r="P1387">
        <v>0.967741935483871</v>
      </c>
      <c r="Q1387">
        <v>200</v>
      </c>
      <c r="R1387">
        <v>0</v>
      </c>
      <c r="S1387">
        <v>423</v>
      </c>
      <c r="T1387">
        <v>264</v>
      </c>
      <c r="U1387">
        <v>25</v>
      </c>
      <c r="V1387">
        <v>0</v>
      </c>
    </row>
    <row r="1388" spans="1:22" x14ac:dyDescent="0.25">
      <c r="A1388">
        <v>0</v>
      </c>
      <c r="B1388">
        <v>0</v>
      </c>
      <c r="C1388">
        <v>0</v>
      </c>
      <c r="D1388">
        <v>0</v>
      </c>
      <c r="E1388">
        <v>0.5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45</v>
      </c>
      <c r="M1388">
        <v>0</v>
      </c>
      <c r="N1388">
        <v>0.375</v>
      </c>
      <c r="O1388">
        <v>0</v>
      </c>
      <c r="P1388">
        <v>0.375</v>
      </c>
      <c r="Q1388">
        <v>179</v>
      </c>
      <c r="R1388">
        <v>0</v>
      </c>
      <c r="S1388">
        <v>448</v>
      </c>
      <c r="T1388">
        <v>144</v>
      </c>
      <c r="U1388">
        <v>60</v>
      </c>
      <c r="V1388">
        <v>0</v>
      </c>
    </row>
    <row r="1389" spans="1:22" x14ac:dyDescent="0.25">
      <c r="A1389">
        <v>0</v>
      </c>
      <c r="B1389">
        <v>0</v>
      </c>
      <c r="C1389">
        <v>0</v>
      </c>
      <c r="D1389">
        <v>0</v>
      </c>
      <c r="E1389">
        <v>0.20499999999999999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36.143999999999998</v>
      </c>
      <c r="M1389">
        <v>0</v>
      </c>
      <c r="N1389">
        <v>0.30099999999999999</v>
      </c>
      <c r="O1389">
        <v>0</v>
      </c>
      <c r="P1389">
        <v>0.30099999999999999</v>
      </c>
      <c r="Q1389">
        <v>179</v>
      </c>
      <c r="R1389">
        <v>0</v>
      </c>
      <c r="S1389">
        <v>448</v>
      </c>
      <c r="T1389">
        <v>144</v>
      </c>
      <c r="U1389">
        <v>60</v>
      </c>
      <c r="V1389">
        <v>0</v>
      </c>
    </row>
    <row r="1390" spans="1:22" x14ac:dyDescent="0.25">
      <c r="A1390">
        <v>2.3E-2</v>
      </c>
      <c r="B1390">
        <v>0</v>
      </c>
      <c r="C1390">
        <v>0</v>
      </c>
      <c r="D1390">
        <v>0</v>
      </c>
      <c r="E1390">
        <v>0.51150895140664998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38.3631713554987</v>
      </c>
      <c r="M1390">
        <v>0</v>
      </c>
      <c r="N1390">
        <v>0.89500000000000002</v>
      </c>
      <c r="O1390">
        <v>0</v>
      </c>
      <c r="P1390">
        <v>0.89514066496163713</v>
      </c>
      <c r="Q1390">
        <v>192</v>
      </c>
      <c r="R1390">
        <v>0</v>
      </c>
      <c r="S1390">
        <v>448</v>
      </c>
      <c r="T1390">
        <v>480</v>
      </c>
      <c r="U1390">
        <v>25</v>
      </c>
      <c r="V1390">
        <v>0</v>
      </c>
    </row>
    <row r="1391" spans="1:22" x14ac:dyDescent="0.25">
      <c r="A1391">
        <v>0</v>
      </c>
      <c r="B1391">
        <v>0</v>
      </c>
      <c r="C1391">
        <v>0</v>
      </c>
      <c r="D1391">
        <v>0</v>
      </c>
      <c r="E1391">
        <v>0.51351351351351304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37.837837837837803</v>
      </c>
      <c r="M1391">
        <v>0</v>
      </c>
      <c r="N1391">
        <v>0.72972972972973005</v>
      </c>
      <c r="O1391">
        <v>0</v>
      </c>
      <c r="P1391">
        <v>0.73</v>
      </c>
      <c r="Q1391">
        <v>181</v>
      </c>
      <c r="R1391">
        <v>0</v>
      </c>
      <c r="S1391">
        <v>448</v>
      </c>
      <c r="T1391">
        <v>144</v>
      </c>
      <c r="U1391">
        <v>40</v>
      </c>
      <c r="V1391">
        <v>0</v>
      </c>
    </row>
    <row r="1392" spans="1:22" x14ac:dyDescent="0.25">
      <c r="A1392">
        <v>0</v>
      </c>
      <c r="B1392">
        <v>0</v>
      </c>
      <c r="C1392">
        <v>0</v>
      </c>
      <c r="D1392">
        <v>0</v>
      </c>
      <c r="E1392">
        <v>0.5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37.5</v>
      </c>
      <c r="M1392">
        <v>0</v>
      </c>
      <c r="N1392">
        <v>0.625</v>
      </c>
      <c r="O1392">
        <v>0</v>
      </c>
      <c r="P1392">
        <v>0.625</v>
      </c>
      <c r="Q1392">
        <v>191</v>
      </c>
      <c r="R1392">
        <v>0</v>
      </c>
      <c r="S1392">
        <v>448</v>
      </c>
      <c r="T1392">
        <v>168</v>
      </c>
      <c r="U1392">
        <v>40</v>
      </c>
      <c r="V1392">
        <v>0</v>
      </c>
    </row>
    <row r="1393" spans="1:22" x14ac:dyDescent="0.25">
      <c r="A1393">
        <v>0</v>
      </c>
      <c r="B1393">
        <v>0</v>
      </c>
      <c r="C1393">
        <v>0</v>
      </c>
      <c r="D1393">
        <v>0</v>
      </c>
      <c r="E1393">
        <v>0.67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16.7</v>
      </c>
      <c r="M1393">
        <v>0.83499999999999996</v>
      </c>
      <c r="N1393">
        <v>0.83499999999999996</v>
      </c>
      <c r="O1393">
        <v>0</v>
      </c>
      <c r="P1393">
        <v>0.83499999999999996</v>
      </c>
      <c r="Q1393">
        <v>178</v>
      </c>
      <c r="R1393">
        <v>0</v>
      </c>
      <c r="S1393">
        <v>448</v>
      </c>
      <c r="T1393">
        <v>168</v>
      </c>
      <c r="U1393">
        <v>0</v>
      </c>
      <c r="V1393">
        <v>0</v>
      </c>
    </row>
    <row r="1394" spans="1:22" x14ac:dyDescent="0.25">
      <c r="A1394">
        <v>2.5000000000000001E-2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7.4999999999999997E-2</v>
      </c>
      <c r="H1394">
        <v>7.4999999999999997E-2</v>
      </c>
      <c r="I1394">
        <v>0</v>
      </c>
      <c r="J1394">
        <v>0</v>
      </c>
      <c r="K1394">
        <v>0</v>
      </c>
      <c r="L1394">
        <v>7</v>
      </c>
      <c r="M1394">
        <v>0</v>
      </c>
      <c r="N1394">
        <v>0.17</v>
      </c>
      <c r="O1394">
        <v>0</v>
      </c>
      <c r="P1394">
        <v>0.47</v>
      </c>
      <c r="Q1394">
        <v>174</v>
      </c>
      <c r="R1394">
        <v>0</v>
      </c>
      <c r="S1394">
        <v>433</v>
      </c>
      <c r="T1394">
        <v>165</v>
      </c>
      <c r="U1394">
        <v>0</v>
      </c>
      <c r="V1394">
        <v>0</v>
      </c>
    </row>
    <row r="1395" spans="1:22" x14ac:dyDescent="0.25">
      <c r="A1395">
        <v>0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2.5</v>
      </c>
      <c r="M1395">
        <v>0.5</v>
      </c>
      <c r="N1395">
        <v>0.25</v>
      </c>
      <c r="O1395">
        <v>0</v>
      </c>
      <c r="P1395">
        <v>0.5</v>
      </c>
      <c r="Q1395">
        <v>304</v>
      </c>
      <c r="R1395">
        <v>0</v>
      </c>
      <c r="S1395">
        <v>408</v>
      </c>
      <c r="T1395">
        <v>336</v>
      </c>
      <c r="U1395">
        <v>0</v>
      </c>
      <c r="V1395">
        <v>0</v>
      </c>
    </row>
    <row r="1396" spans="1:22" x14ac:dyDescent="0.25">
      <c r="A1396">
        <v>0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2.5</v>
      </c>
      <c r="M1396">
        <v>0.5</v>
      </c>
      <c r="N1396">
        <v>0.25</v>
      </c>
      <c r="O1396">
        <v>0</v>
      </c>
      <c r="P1396">
        <v>0.5</v>
      </c>
      <c r="Q1396">
        <v>304</v>
      </c>
      <c r="R1396">
        <v>0</v>
      </c>
      <c r="S1396">
        <v>423</v>
      </c>
      <c r="T1396">
        <v>336</v>
      </c>
      <c r="U1396">
        <v>0</v>
      </c>
      <c r="V1396">
        <v>0</v>
      </c>
    </row>
    <row r="1397" spans="1:22" x14ac:dyDescent="0.25">
      <c r="A1397">
        <v>0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2.5</v>
      </c>
      <c r="M1397">
        <v>0.5</v>
      </c>
      <c r="N1397">
        <v>0.25</v>
      </c>
      <c r="O1397">
        <v>0</v>
      </c>
      <c r="P1397">
        <v>0.5</v>
      </c>
      <c r="Q1397">
        <v>304</v>
      </c>
      <c r="R1397">
        <v>0</v>
      </c>
      <c r="S1397">
        <v>448</v>
      </c>
      <c r="T1397">
        <v>336</v>
      </c>
      <c r="U1397">
        <v>0</v>
      </c>
      <c r="V1397">
        <v>0</v>
      </c>
    </row>
    <row r="1398" spans="1:22" x14ac:dyDescent="0.25">
      <c r="A1398">
        <v>0.04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2.5</v>
      </c>
      <c r="M1398">
        <v>0.5</v>
      </c>
      <c r="N1398">
        <v>0.25</v>
      </c>
      <c r="O1398">
        <v>0</v>
      </c>
      <c r="P1398">
        <v>0.5</v>
      </c>
      <c r="Q1398">
        <v>304</v>
      </c>
      <c r="R1398">
        <v>0</v>
      </c>
      <c r="S1398">
        <v>408</v>
      </c>
      <c r="T1398">
        <v>336</v>
      </c>
      <c r="U1398">
        <v>0</v>
      </c>
      <c r="V1398">
        <v>0</v>
      </c>
    </row>
    <row r="1399" spans="1:22" x14ac:dyDescent="0.25">
      <c r="A1399">
        <v>0.04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2.5</v>
      </c>
      <c r="M1399">
        <v>0.5</v>
      </c>
      <c r="N1399">
        <v>0.25</v>
      </c>
      <c r="O1399">
        <v>0</v>
      </c>
      <c r="P1399">
        <v>0.5</v>
      </c>
      <c r="Q1399">
        <v>304</v>
      </c>
      <c r="R1399">
        <v>0</v>
      </c>
      <c r="S1399">
        <v>423</v>
      </c>
      <c r="T1399">
        <v>336</v>
      </c>
      <c r="U1399">
        <v>0</v>
      </c>
      <c r="V1399">
        <v>0</v>
      </c>
    </row>
    <row r="1400" spans="1:22" x14ac:dyDescent="0.25">
      <c r="A1400">
        <v>0.04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2.5</v>
      </c>
      <c r="M1400">
        <v>0.5</v>
      </c>
      <c r="N1400">
        <v>0.25</v>
      </c>
      <c r="O1400">
        <v>0</v>
      </c>
      <c r="P1400">
        <v>0.5</v>
      </c>
      <c r="Q1400">
        <v>304</v>
      </c>
      <c r="R1400">
        <v>0</v>
      </c>
      <c r="S1400">
        <v>448</v>
      </c>
      <c r="T1400">
        <v>336</v>
      </c>
      <c r="U1400">
        <v>0</v>
      </c>
      <c r="V1400">
        <v>0</v>
      </c>
    </row>
    <row r="1401" spans="1:22" x14ac:dyDescent="0.25">
      <c r="A1401">
        <v>0.08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2.5</v>
      </c>
      <c r="M1401">
        <v>0.5</v>
      </c>
      <c r="N1401">
        <v>0.25</v>
      </c>
      <c r="O1401">
        <v>0</v>
      </c>
      <c r="P1401">
        <v>0.5</v>
      </c>
      <c r="Q1401">
        <v>304</v>
      </c>
      <c r="R1401">
        <v>0</v>
      </c>
      <c r="S1401">
        <v>408</v>
      </c>
      <c r="T1401">
        <v>336</v>
      </c>
      <c r="U1401">
        <v>0</v>
      </c>
      <c r="V1401">
        <v>0</v>
      </c>
    </row>
    <row r="1402" spans="1:22" x14ac:dyDescent="0.25">
      <c r="A1402">
        <v>0.08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2.5</v>
      </c>
      <c r="M1402">
        <v>0.5</v>
      </c>
      <c r="N1402">
        <v>0.25</v>
      </c>
      <c r="O1402">
        <v>0</v>
      </c>
      <c r="P1402">
        <v>0.5</v>
      </c>
      <c r="Q1402">
        <v>304</v>
      </c>
      <c r="R1402">
        <v>0</v>
      </c>
      <c r="S1402">
        <v>448</v>
      </c>
      <c r="T1402">
        <v>336</v>
      </c>
      <c r="U1402">
        <v>0</v>
      </c>
      <c r="V1402">
        <v>0</v>
      </c>
    </row>
    <row r="1403" spans="1:22" x14ac:dyDescent="0.25">
      <c r="A1403">
        <v>0.15384615384615385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2.5</v>
      </c>
      <c r="M1403">
        <v>0.5</v>
      </c>
      <c r="N1403">
        <v>0.25</v>
      </c>
      <c r="O1403">
        <v>0</v>
      </c>
      <c r="P1403">
        <v>0.5</v>
      </c>
      <c r="Q1403">
        <v>304</v>
      </c>
      <c r="R1403">
        <v>0</v>
      </c>
      <c r="S1403">
        <v>408</v>
      </c>
      <c r="T1403">
        <v>336</v>
      </c>
      <c r="U1403">
        <v>0</v>
      </c>
      <c r="V1403">
        <v>0</v>
      </c>
    </row>
    <row r="1404" spans="1:22" x14ac:dyDescent="0.25">
      <c r="A1404">
        <v>0.15384615384615385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2.5</v>
      </c>
      <c r="M1404">
        <v>0.5</v>
      </c>
      <c r="N1404">
        <v>0.25</v>
      </c>
      <c r="O1404">
        <v>0</v>
      </c>
      <c r="P1404">
        <v>0.5</v>
      </c>
      <c r="Q1404">
        <v>304</v>
      </c>
      <c r="R1404">
        <v>0</v>
      </c>
      <c r="S1404">
        <v>423</v>
      </c>
      <c r="T1404">
        <v>336</v>
      </c>
      <c r="U1404">
        <v>0</v>
      </c>
      <c r="V1404">
        <v>0</v>
      </c>
    </row>
    <row r="1405" spans="1:22" x14ac:dyDescent="0.25">
      <c r="A1405">
        <v>0.15384615384615385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2.5</v>
      </c>
      <c r="M1405">
        <v>0.5</v>
      </c>
      <c r="N1405">
        <v>0.25</v>
      </c>
      <c r="O1405">
        <v>0</v>
      </c>
      <c r="P1405">
        <v>0.5</v>
      </c>
      <c r="Q1405">
        <v>304</v>
      </c>
      <c r="R1405">
        <v>0</v>
      </c>
      <c r="S1405">
        <v>448</v>
      </c>
      <c r="T1405">
        <v>336</v>
      </c>
      <c r="U1405">
        <v>0</v>
      </c>
      <c r="V1405">
        <v>0</v>
      </c>
    </row>
    <row r="1406" spans="1:22" x14ac:dyDescent="0.25">
      <c r="A1406">
        <v>0.2857142857142857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2.5</v>
      </c>
      <c r="M1406">
        <v>0.5</v>
      </c>
      <c r="N1406">
        <v>0.25</v>
      </c>
      <c r="O1406">
        <v>0</v>
      </c>
      <c r="P1406">
        <v>0.5</v>
      </c>
      <c r="Q1406">
        <v>304</v>
      </c>
      <c r="R1406">
        <v>0</v>
      </c>
      <c r="S1406">
        <v>408</v>
      </c>
      <c r="T1406">
        <v>336</v>
      </c>
      <c r="U1406">
        <v>0</v>
      </c>
      <c r="V1406">
        <v>0</v>
      </c>
    </row>
    <row r="1407" spans="1:22" x14ac:dyDescent="0.25">
      <c r="A1407">
        <v>0.2857142857142857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2.5</v>
      </c>
      <c r="M1407">
        <v>0.5</v>
      </c>
      <c r="N1407">
        <v>0.25</v>
      </c>
      <c r="O1407">
        <v>0</v>
      </c>
      <c r="P1407">
        <v>0.5</v>
      </c>
      <c r="Q1407">
        <v>304</v>
      </c>
      <c r="R1407">
        <v>0</v>
      </c>
      <c r="S1407">
        <v>423</v>
      </c>
      <c r="T1407">
        <v>336</v>
      </c>
      <c r="U1407">
        <v>0</v>
      </c>
      <c r="V1407">
        <v>0</v>
      </c>
    </row>
    <row r="1408" spans="1:22" x14ac:dyDescent="0.25">
      <c r="A1408">
        <v>0.2857142857142857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2.5</v>
      </c>
      <c r="M1408">
        <v>0.5</v>
      </c>
      <c r="N1408">
        <v>0.25</v>
      </c>
      <c r="O1408">
        <v>0</v>
      </c>
      <c r="P1408">
        <v>0.5</v>
      </c>
      <c r="Q1408">
        <v>304</v>
      </c>
      <c r="R1408">
        <v>0</v>
      </c>
      <c r="S1408">
        <v>448</v>
      </c>
      <c r="T1408">
        <v>336</v>
      </c>
      <c r="U1408">
        <v>0</v>
      </c>
      <c r="V1408">
        <v>0</v>
      </c>
    </row>
    <row r="1409" spans="1:22" x14ac:dyDescent="0.25">
      <c r="A1409">
        <v>6.6666666666666666E-2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2.5</v>
      </c>
      <c r="M1409">
        <v>0.5</v>
      </c>
      <c r="N1409">
        <v>0.25</v>
      </c>
      <c r="O1409">
        <v>0</v>
      </c>
      <c r="P1409">
        <v>0.5</v>
      </c>
      <c r="Q1409">
        <v>245</v>
      </c>
      <c r="R1409">
        <v>0</v>
      </c>
      <c r="S1409">
        <v>408</v>
      </c>
      <c r="T1409">
        <v>336</v>
      </c>
      <c r="U1409">
        <v>0</v>
      </c>
      <c r="V1409">
        <v>0</v>
      </c>
    </row>
    <row r="1410" spans="1:22" x14ac:dyDescent="0.25">
      <c r="A1410">
        <v>0.04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2.5</v>
      </c>
      <c r="M1410">
        <v>0.5</v>
      </c>
      <c r="N1410">
        <v>0.25</v>
      </c>
      <c r="O1410">
        <v>0</v>
      </c>
      <c r="P1410">
        <v>0.5</v>
      </c>
      <c r="Q1410">
        <v>245</v>
      </c>
      <c r="R1410">
        <v>0</v>
      </c>
      <c r="S1410">
        <v>408</v>
      </c>
      <c r="T1410">
        <v>336</v>
      </c>
      <c r="U1410">
        <v>0</v>
      </c>
      <c r="V1410">
        <v>0</v>
      </c>
    </row>
    <row r="1411" spans="1:22" x14ac:dyDescent="0.25">
      <c r="A1411">
        <v>0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2.5</v>
      </c>
      <c r="M1411">
        <v>0.5</v>
      </c>
      <c r="N1411">
        <v>0.25</v>
      </c>
      <c r="O1411">
        <v>0</v>
      </c>
      <c r="P1411">
        <v>0.5</v>
      </c>
      <c r="Q1411">
        <v>245</v>
      </c>
      <c r="R1411">
        <v>0</v>
      </c>
      <c r="S1411">
        <v>408</v>
      </c>
      <c r="T1411">
        <v>336</v>
      </c>
      <c r="U1411">
        <v>0</v>
      </c>
      <c r="V1411">
        <v>0</v>
      </c>
    </row>
    <row r="1412" spans="1:22" x14ac:dyDescent="0.25">
      <c r="A1412">
        <v>6.6666666666666666E-2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2.5</v>
      </c>
      <c r="M1412">
        <v>0.5</v>
      </c>
      <c r="N1412">
        <v>0.25</v>
      </c>
      <c r="O1412">
        <v>0</v>
      </c>
      <c r="P1412">
        <v>0.5</v>
      </c>
      <c r="Q1412">
        <v>245</v>
      </c>
      <c r="R1412">
        <v>0</v>
      </c>
      <c r="S1412">
        <v>408</v>
      </c>
      <c r="T1412">
        <v>504</v>
      </c>
      <c r="U1412">
        <v>0</v>
      </c>
      <c r="V1412">
        <v>0</v>
      </c>
    </row>
    <row r="1413" spans="1:22" x14ac:dyDescent="0.25">
      <c r="A1413">
        <v>0.04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2.5</v>
      </c>
      <c r="M1413">
        <v>0.5</v>
      </c>
      <c r="N1413">
        <v>0.25</v>
      </c>
      <c r="O1413">
        <v>0</v>
      </c>
      <c r="P1413">
        <v>0.5</v>
      </c>
      <c r="Q1413">
        <v>245</v>
      </c>
      <c r="R1413">
        <v>0</v>
      </c>
      <c r="S1413">
        <v>408</v>
      </c>
      <c r="T1413">
        <v>504</v>
      </c>
      <c r="U1413">
        <v>0</v>
      </c>
      <c r="V1413">
        <v>0</v>
      </c>
    </row>
    <row r="1414" spans="1:22" x14ac:dyDescent="0.25">
      <c r="A1414">
        <v>0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2.5</v>
      </c>
      <c r="M1414">
        <v>0.5</v>
      </c>
      <c r="N1414">
        <v>0.25</v>
      </c>
      <c r="O1414">
        <v>0</v>
      </c>
      <c r="P1414">
        <v>0.5</v>
      </c>
      <c r="Q1414">
        <v>268</v>
      </c>
      <c r="R1414">
        <v>0</v>
      </c>
      <c r="S1414">
        <v>408</v>
      </c>
      <c r="T1414">
        <v>168</v>
      </c>
      <c r="U1414">
        <v>0</v>
      </c>
      <c r="V1414">
        <v>0</v>
      </c>
    </row>
    <row r="1415" spans="1:22" x14ac:dyDescent="0.25">
      <c r="A1415">
        <v>6.6666666666666666E-2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2.5</v>
      </c>
      <c r="M1415">
        <v>0.5</v>
      </c>
      <c r="N1415">
        <v>0.25</v>
      </c>
      <c r="O1415">
        <v>0</v>
      </c>
      <c r="P1415">
        <v>0.5</v>
      </c>
      <c r="Q1415">
        <v>268</v>
      </c>
      <c r="R1415">
        <v>0</v>
      </c>
      <c r="S1415">
        <v>408</v>
      </c>
      <c r="T1415">
        <v>336</v>
      </c>
      <c r="U1415">
        <v>0</v>
      </c>
      <c r="V1415">
        <v>0</v>
      </c>
    </row>
    <row r="1416" spans="1:22" x14ac:dyDescent="0.25">
      <c r="A1416">
        <v>0.04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2.5</v>
      </c>
      <c r="M1416">
        <v>0.5</v>
      </c>
      <c r="N1416">
        <v>0.25</v>
      </c>
      <c r="O1416">
        <v>0</v>
      </c>
      <c r="P1416">
        <v>0.5</v>
      </c>
      <c r="Q1416">
        <v>268</v>
      </c>
      <c r="R1416">
        <v>0</v>
      </c>
      <c r="S1416">
        <v>408</v>
      </c>
      <c r="T1416">
        <v>336</v>
      </c>
      <c r="U1416">
        <v>0</v>
      </c>
      <c r="V1416">
        <v>0</v>
      </c>
    </row>
    <row r="1417" spans="1:22" x14ac:dyDescent="0.25">
      <c r="A1417">
        <v>0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2.5</v>
      </c>
      <c r="M1417">
        <v>0.5</v>
      </c>
      <c r="N1417">
        <v>0.25</v>
      </c>
      <c r="O1417">
        <v>0</v>
      </c>
      <c r="P1417">
        <v>0.5</v>
      </c>
      <c r="Q1417">
        <v>268</v>
      </c>
      <c r="R1417">
        <v>0</v>
      </c>
      <c r="S1417">
        <v>408</v>
      </c>
      <c r="T1417">
        <v>336</v>
      </c>
      <c r="U1417">
        <v>0</v>
      </c>
      <c r="V1417">
        <v>0</v>
      </c>
    </row>
    <row r="1418" spans="1:22" x14ac:dyDescent="0.25">
      <c r="A1418">
        <v>6.6666666666666666E-2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2.5</v>
      </c>
      <c r="M1418">
        <v>0.5</v>
      </c>
      <c r="N1418">
        <v>0.25</v>
      </c>
      <c r="O1418">
        <v>0</v>
      </c>
      <c r="P1418">
        <v>0.5</v>
      </c>
      <c r="Q1418">
        <v>268</v>
      </c>
      <c r="R1418">
        <v>0</v>
      </c>
      <c r="S1418">
        <v>408</v>
      </c>
      <c r="T1418">
        <v>504</v>
      </c>
      <c r="U1418">
        <v>0</v>
      </c>
      <c r="V1418">
        <v>0</v>
      </c>
    </row>
    <row r="1419" spans="1:22" x14ac:dyDescent="0.25">
      <c r="A1419">
        <v>0.04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2.5</v>
      </c>
      <c r="M1419">
        <v>0.5</v>
      </c>
      <c r="N1419">
        <v>0.25</v>
      </c>
      <c r="O1419">
        <v>0</v>
      </c>
      <c r="P1419">
        <v>0.5</v>
      </c>
      <c r="Q1419">
        <v>268</v>
      </c>
      <c r="R1419">
        <v>0</v>
      </c>
      <c r="S1419">
        <v>408</v>
      </c>
      <c r="T1419">
        <v>504</v>
      </c>
      <c r="U1419">
        <v>0</v>
      </c>
      <c r="V1419">
        <v>0</v>
      </c>
    </row>
    <row r="1420" spans="1:22" x14ac:dyDescent="0.25">
      <c r="A1420">
        <v>0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2.5</v>
      </c>
      <c r="M1420">
        <v>0.5</v>
      </c>
      <c r="N1420">
        <v>0.25</v>
      </c>
      <c r="O1420">
        <v>0</v>
      </c>
      <c r="P1420">
        <v>0.5</v>
      </c>
      <c r="Q1420">
        <v>268</v>
      </c>
      <c r="R1420">
        <v>0</v>
      </c>
      <c r="S1420">
        <v>408</v>
      </c>
      <c r="T1420">
        <v>504</v>
      </c>
      <c r="U1420">
        <v>0</v>
      </c>
      <c r="V1420">
        <v>0</v>
      </c>
    </row>
    <row r="1421" spans="1:22" x14ac:dyDescent="0.25">
      <c r="A1421">
        <v>0</v>
      </c>
      <c r="B1421">
        <v>0.02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0.05</v>
      </c>
      <c r="I1421">
        <v>0</v>
      </c>
      <c r="J1421">
        <v>0</v>
      </c>
      <c r="K1421">
        <v>0</v>
      </c>
      <c r="L1421">
        <v>20</v>
      </c>
      <c r="M1421">
        <v>0</v>
      </c>
      <c r="N1421">
        <v>0.2</v>
      </c>
      <c r="O1421">
        <v>0</v>
      </c>
      <c r="P1421">
        <v>0.28000000000000003</v>
      </c>
      <c r="Q1421">
        <v>239</v>
      </c>
      <c r="R1421">
        <v>0</v>
      </c>
      <c r="S1421">
        <v>433</v>
      </c>
      <c r="T1421">
        <v>432</v>
      </c>
      <c r="U1421">
        <v>43</v>
      </c>
      <c r="V1421">
        <v>0</v>
      </c>
    </row>
    <row r="1422" spans="1:22" x14ac:dyDescent="0.25">
      <c r="A1422">
        <v>0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3.5</v>
      </c>
      <c r="M1422">
        <v>0.5</v>
      </c>
      <c r="N1422">
        <v>0.5</v>
      </c>
      <c r="O1422">
        <v>0</v>
      </c>
      <c r="P1422">
        <v>0.5</v>
      </c>
      <c r="Q1422">
        <v>164</v>
      </c>
      <c r="R1422">
        <v>0</v>
      </c>
      <c r="S1422">
        <v>443</v>
      </c>
      <c r="T1422">
        <v>432</v>
      </c>
      <c r="U1422">
        <v>43</v>
      </c>
      <c r="V1422">
        <v>0</v>
      </c>
    </row>
    <row r="1423" spans="1:22" x14ac:dyDescent="0.25">
      <c r="A1423">
        <v>0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3.5</v>
      </c>
      <c r="M1423">
        <v>0.5</v>
      </c>
      <c r="N1423">
        <v>0.5</v>
      </c>
      <c r="O1423">
        <v>0</v>
      </c>
      <c r="P1423">
        <v>0.5</v>
      </c>
      <c r="Q1423">
        <v>163</v>
      </c>
      <c r="R1423">
        <v>0</v>
      </c>
      <c r="S1423">
        <v>423</v>
      </c>
      <c r="T1423">
        <v>432</v>
      </c>
      <c r="U1423">
        <v>43</v>
      </c>
      <c r="V1423">
        <v>0</v>
      </c>
    </row>
    <row r="1424" spans="1:22" x14ac:dyDescent="0.25">
      <c r="A1424">
        <v>0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3.5</v>
      </c>
      <c r="M1424">
        <v>0.5</v>
      </c>
      <c r="N1424">
        <v>0.5</v>
      </c>
      <c r="O1424">
        <v>0</v>
      </c>
      <c r="P1424">
        <v>0.5</v>
      </c>
      <c r="Q1424">
        <v>183</v>
      </c>
      <c r="R1424">
        <v>0</v>
      </c>
      <c r="S1424">
        <v>423</v>
      </c>
      <c r="T1424">
        <v>432</v>
      </c>
      <c r="U1424">
        <v>43</v>
      </c>
      <c r="V1424">
        <v>0</v>
      </c>
    </row>
    <row r="1425" spans="1:22" x14ac:dyDescent="0.25">
      <c r="A1425">
        <v>0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3.5</v>
      </c>
      <c r="M1425">
        <v>0.5</v>
      </c>
      <c r="N1425">
        <v>0.5</v>
      </c>
      <c r="O1425">
        <v>0</v>
      </c>
      <c r="P1425">
        <v>0.5</v>
      </c>
      <c r="Q1425">
        <v>186</v>
      </c>
      <c r="R1425">
        <v>0</v>
      </c>
      <c r="S1425">
        <v>423</v>
      </c>
      <c r="T1425">
        <v>432</v>
      </c>
      <c r="U1425">
        <v>43</v>
      </c>
      <c r="V1425">
        <v>0</v>
      </c>
    </row>
    <row r="1426" spans="1:22" x14ac:dyDescent="0.25">
      <c r="A1426">
        <v>0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3.5</v>
      </c>
      <c r="M1426">
        <v>0.5</v>
      </c>
      <c r="N1426">
        <v>0.5</v>
      </c>
      <c r="O1426">
        <v>0</v>
      </c>
      <c r="P1426">
        <v>0.5</v>
      </c>
      <c r="Q1426">
        <v>162</v>
      </c>
      <c r="R1426">
        <v>0</v>
      </c>
      <c r="S1426">
        <v>423</v>
      </c>
      <c r="T1426">
        <v>432</v>
      </c>
      <c r="U1426">
        <v>43</v>
      </c>
      <c r="V1426">
        <v>0</v>
      </c>
    </row>
    <row r="1427" spans="1:22" x14ac:dyDescent="0.25">
      <c r="A1427">
        <v>0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7</v>
      </c>
      <c r="M1427">
        <v>0.5</v>
      </c>
      <c r="N1427">
        <v>0.5</v>
      </c>
      <c r="O1427">
        <v>0</v>
      </c>
      <c r="P1427">
        <v>0.5</v>
      </c>
      <c r="Q1427">
        <v>162</v>
      </c>
      <c r="R1427">
        <v>0</v>
      </c>
      <c r="S1427">
        <v>423</v>
      </c>
      <c r="T1427">
        <v>432</v>
      </c>
      <c r="U1427">
        <v>43</v>
      </c>
      <c r="V1427">
        <v>0</v>
      </c>
    </row>
    <row r="1428" spans="1:22" x14ac:dyDescent="0.25">
      <c r="A1428">
        <v>0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3.5</v>
      </c>
      <c r="M1428">
        <v>0.5</v>
      </c>
      <c r="N1428">
        <v>0.5</v>
      </c>
      <c r="O1428">
        <v>0</v>
      </c>
      <c r="P1428">
        <v>0.5</v>
      </c>
      <c r="Q1428">
        <v>171</v>
      </c>
      <c r="R1428">
        <v>0</v>
      </c>
      <c r="S1428">
        <v>423</v>
      </c>
      <c r="T1428">
        <v>432</v>
      </c>
      <c r="U1428">
        <v>43</v>
      </c>
      <c r="V1428">
        <v>0</v>
      </c>
    </row>
    <row r="1429" spans="1:22" x14ac:dyDescent="0.25">
      <c r="A1429">
        <v>0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7</v>
      </c>
      <c r="M1429">
        <v>0.5</v>
      </c>
      <c r="N1429">
        <v>0.5</v>
      </c>
      <c r="O1429">
        <v>0</v>
      </c>
      <c r="P1429">
        <v>0.5</v>
      </c>
      <c r="Q1429">
        <v>171</v>
      </c>
      <c r="R1429">
        <v>0</v>
      </c>
      <c r="S1429">
        <v>423</v>
      </c>
      <c r="T1429">
        <v>432</v>
      </c>
      <c r="U1429">
        <v>43</v>
      </c>
      <c r="V1429">
        <v>0</v>
      </c>
    </row>
    <row r="1430" spans="1:22" x14ac:dyDescent="0.25">
      <c r="A1430">
        <v>0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14</v>
      </c>
      <c r="M1430">
        <v>0.5</v>
      </c>
      <c r="N1430">
        <v>0.5</v>
      </c>
      <c r="O1430">
        <v>0</v>
      </c>
      <c r="P1430">
        <v>0.5</v>
      </c>
      <c r="Q1430">
        <v>171</v>
      </c>
      <c r="R1430">
        <v>0</v>
      </c>
      <c r="S1430">
        <v>423</v>
      </c>
      <c r="T1430">
        <v>432</v>
      </c>
      <c r="U1430">
        <v>43</v>
      </c>
      <c r="V1430">
        <v>0</v>
      </c>
    </row>
    <row r="1431" spans="1:22" x14ac:dyDescent="0.25">
      <c r="A1431">
        <v>0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3.5</v>
      </c>
      <c r="M1431">
        <v>0.5</v>
      </c>
      <c r="N1431">
        <v>0.5</v>
      </c>
      <c r="O1431">
        <v>0</v>
      </c>
      <c r="P1431">
        <v>0.5</v>
      </c>
      <c r="Q1431">
        <v>178</v>
      </c>
      <c r="R1431">
        <v>0</v>
      </c>
      <c r="S1431">
        <v>423</v>
      </c>
      <c r="T1431">
        <v>432</v>
      </c>
      <c r="U1431">
        <v>43</v>
      </c>
      <c r="V1431">
        <v>0</v>
      </c>
    </row>
    <row r="1432" spans="1:22" x14ac:dyDescent="0.25">
      <c r="A1432">
        <v>0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7</v>
      </c>
      <c r="M1432">
        <v>0.5</v>
      </c>
      <c r="N1432">
        <v>0.5</v>
      </c>
      <c r="O1432">
        <v>0</v>
      </c>
      <c r="P1432">
        <v>0.5</v>
      </c>
      <c r="Q1432">
        <v>178</v>
      </c>
      <c r="R1432">
        <v>0</v>
      </c>
      <c r="S1432">
        <v>423</v>
      </c>
      <c r="T1432">
        <v>432</v>
      </c>
      <c r="U1432">
        <v>43</v>
      </c>
      <c r="V1432">
        <v>0</v>
      </c>
    </row>
    <row r="1433" spans="1:22" x14ac:dyDescent="0.25">
      <c r="A1433">
        <v>0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3.5</v>
      </c>
      <c r="M1433">
        <v>0.5</v>
      </c>
      <c r="N1433">
        <v>0.5</v>
      </c>
      <c r="O1433">
        <v>0</v>
      </c>
      <c r="P1433">
        <v>0.5</v>
      </c>
      <c r="Q1433">
        <v>177</v>
      </c>
      <c r="R1433">
        <v>0</v>
      </c>
      <c r="S1433">
        <v>423</v>
      </c>
      <c r="T1433">
        <v>432</v>
      </c>
      <c r="U1433">
        <v>43</v>
      </c>
      <c r="V1433">
        <v>0</v>
      </c>
    </row>
    <row r="1434" spans="1:22" x14ac:dyDescent="0.25">
      <c r="A1434">
        <v>0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7</v>
      </c>
      <c r="M1434">
        <v>0.5</v>
      </c>
      <c r="N1434">
        <v>0.5</v>
      </c>
      <c r="O1434">
        <v>0</v>
      </c>
      <c r="P1434">
        <v>0.5</v>
      </c>
      <c r="Q1434">
        <v>177</v>
      </c>
      <c r="R1434">
        <v>0</v>
      </c>
      <c r="S1434">
        <v>423</v>
      </c>
      <c r="T1434">
        <v>432</v>
      </c>
      <c r="U1434">
        <v>43</v>
      </c>
      <c r="V1434">
        <v>0</v>
      </c>
    </row>
    <row r="1435" spans="1:22" x14ac:dyDescent="0.25">
      <c r="A1435">
        <v>0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3.5</v>
      </c>
      <c r="M1435">
        <v>0.5</v>
      </c>
      <c r="N1435">
        <v>0.5</v>
      </c>
      <c r="O1435">
        <v>0</v>
      </c>
      <c r="P1435">
        <v>0.5</v>
      </c>
      <c r="Q1435">
        <v>183</v>
      </c>
      <c r="R1435">
        <v>0</v>
      </c>
      <c r="S1435">
        <v>423</v>
      </c>
      <c r="T1435">
        <v>432</v>
      </c>
      <c r="U1435">
        <v>43</v>
      </c>
      <c r="V1435">
        <v>0</v>
      </c>
    </row>
    <row r="1436" spans="1:22" x14ac:dyDescent="0.25">
      <c r="A1436">
        <v>0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7</v>
      </c>
      <c r="M1436">
        <v>0.5</v>
      </c>
      <c r="N1436">
        <v>0.5</v>
      </c>
      <c r="O1436">
        <v>0</v>
      </c>
      <c r="P1436">
        <v>0.5</v>
      </c>
      <c r="Q1436">
        <v>183</v>
      </c>
      <c r="R1436">
        <v>0</v>
      </c>
      <c r="S1436">
        <v>423</v>
      </c>
      <c r="T1436">
        <v>432</v>
      </c>
      <c r="U1436">
        <v>43</v>
      </c>
      <c r="V1436">
        <v>0</v>
      </c>
    </row>
    <row r="1437" spans="1:22" x14ac:dyDescent="0.25">
      <c r="A1437">
        <v>0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3.5</v>
      </c>
      <c r="M1437">
        <v>0.5</v>
      </c>
      <c r="N1437">
        <v>0.5</v>
      </c>
      <c r="O1437">
        <v>0</v>
      </c>
      <c r="P1437">
        <v>0.5</v>
      </c>
      <c r="Q1437">
        <v>183</v>
      </c>
      <c r="R1437">
        <v>0</v>
      </c>
      <c r="S1437">
        <v>423</v>
      </c>
      <c r="T1437">
        <v>432</v>
      </c>
      <c r="U1437">
        <v>43</v>
      </c>
      <c r="V1437">
        <v>0</v>
      </c>
    </row>
    <row r="1438" spans="1:22" x14ac:dyDescent="0.25">
      <c r="A1438">
        <v>0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7</v>
      </c>
      <c r="M1438">
        <v>0.5</v>
      </c>
      <c r="N1438">
        <v>0.5</v>
      </c>
      <c r="O1438">
        <v>0</v>
      </c>
      <c r="P1438">
        <v>0.5</v>
      </c>
      <c r="Q1438">
        <v>183</v>
      </c>
      <c r="R1438">
        <v>0</v>
      </c>
      <c r="S1438">
        <v>443</v>
      </c>
      <c r="T1438">
        <v>432</v>
      </c>
      <c r="U1438">
        <v>43</v>
      </c>
      <c r="V1438">
        <v>0</v>
      </c>
    </row>
    <row r="1439" spans="1:22" x14ac:dyDescent="0.25">
      <c r="A1439">
        <v>0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14</v>
      </c>
      <c r="M1439">
        <v>0.5</v>
      </c>
      <c r="N1439">
        <v>0.5</v>
      </c>
      <c r="O1439">
        <v>0</v>
      </c>
      <c r="P1439">
        <v>0.5</v>
      </c>
      <c r="Q1439">
        <v>183</v>
      </c>
      <c r="R1439">
        <v>0</v>
      </c>
      <c r="S1439">
        <v>443</v>
      </c>
      <c r="T1439">
        <v>432</v>
      </c>
      <c r="U1439">
        <v>43</v>
      </c>
      <c r="V1439">
        <v>0</v>
      </c>
    </row>
    <row r="1440" spans="1:22" x14ac:dyDescent="0.25">
      <c r="A1440">
        <v>0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3.5</v>
      </c>
      <c r="M1440">
        <v>0.5</v>
      </c>
      <c r="N1440">
        <v>0.5</v>
      </c>
      <c r="O1440">
        <v>0</v>
      </c>
      <c r="P1440">
        <v>0.5</v>
      </c>
      <c r="Q1440">
        <v>209</v>
      </c>
      <c r="R1440">
        <v>0</v>
      </c>
      <c r="S1440">
        <v>423</v>
      </c>
      <c r="T1440">
        <v>432</v>
      </c>
      <c r="U1440">
        <v>43</v>
      </c>
      <c r="V1440">
        <v>0</v>
      </c>
    </row>
    <row r="1441" spans="1:22" x14ac:dyDescent="0.25">
      <c r="A1441">
        <v>0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7</v>
      </c>
      <c r="M1441">
        <v>0.5</v>
      </c>
      <c r="N1441">
        <v>0.5</v>
      </c>
      <c r="O1441">
        <v>0</v>
      </c>
      <c r="P1441">
        <v>0.5</v>
      </c>
      <c r="Q1441">
        <v>209</v>
      </c>
      <c r="R1441">
        <v>0</v>
      </c>
      <c r="S1441">
        <v>423</v>
      </c>
      <c r="T1441">
        <v>432</v>
      </c>
      <c r="U1441">
        <v>43</v>
      </c>
      <c r="V1441">
        <v>0</v>
      </c>
    </row>
    <row r="1442" spans="1:22" x14ac:dyDescent="0.25">
      <c r="A1442">
        <v>0</v>
      </c>
      <c r="B1442">
        <v>0.25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23</v>
      </c>
      <c r="M1442">
        <v>0</v>
      </c>
      <c r="N1442">
        <v>0.25</v>
      </c>
      <c r="O1442">
        <v>0</v>
      </c>
      <c r="P1442">
        <v>0.25</v>
      </c>
      <c r="Q1442">
        <v>310</v>
      </c>
      <c r="R1442">
        <v>0</v>
      </c>
      <c r="S1442">
        <v>423</v>
      </c>
      <c r="T1442">
        <v>144</v>
      </c>
      <c r="U1442">
        <v>40</v>
      </c>
      <c r="V1442">
        <v>0</v>
      </c>
    </row>
    <row r="1443" spans="1:22" x14ac:dyDescent="0.25">
      <c r="A1443">
        <v>0</v>
      </c>
      <c r="B1443">
        <v>0.04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0.05</v>
      </c>
      <c r="I1443">
        <v>0</v>
      </c>
      <c r="J1443">
        <v>0</v>
      </c>
      <c r="K1443">
        <v>0</v>
      </c>
      <c r="L1443">
        <v>30</v>
      </c>
      <c r="M1443">
        <v>0</v>
      </c>
      <c r="N1443">
        <v>0.2</v>
      </c>
      <c r="O1443">
        <v>0</v>
      </c>
      <c r="P1443">
        <v>0.3</v>
      </c>
      <c r="Q1443">
        <v>310</v>
      </c>
      <c r="R1443">
        <v>0</v>
      </c>
      <c r="S1443">
        <v>423</v>
      </c>
      <c r="T1443">
        <v>144</v>
      </c>
      <c r="U1443">
        <v>40</v>
      </c>
      <c r="V1443">
        <v>0</v>
      </c>
    </row>
    <row r="1444" spans="1:22" x14ac:dyDescent="0.25">
      <c r="A1444">
        <v>0</v>
      </c>
      <c r="B1444">
        <v>0.02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0.05</v>
      </c>
      <c r="I1444">
        <v>0</v>
      </c>
      <c r="J1444">
        <v>0</v>
      </c>
      <c r="K1444">
        <v>0</v>
      </c>
      <c r="L1444">
        <v>30</v>
      </c>
      <c r="M1444">
        <v>0</v>
      </c>
      <c r="N1444">
        <v>0.2</v>
      </c>
      <c r="O1444">
        <v>0</v>
      </c>
      <c r="P1444">
        <v>0.3</v>
      </c>
      <c r="Q1444">
        <v>310</v>
      </c>
      <c r="R1444">
        <v>0</v>
      </c>
      <c r="S1444">
        <v>423</v>
      </c>
      <c r="T1444">
        <v>144</v>
      </c>
      <c r="U1444">
        <v>40</v>
      </c>
      <c r="V1444">
        <v>0</v>
      </c>
    </row>
    <row r="1445" spans="1:22" x14ac:dyDescent="0.25">
      <c r="A1445">
        <v>5.8000000000000003E-2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0.125</v>
      </c>
      <c r="I1445">
        <v>0</v>
      </c>
      <c r="J1445">
        <v>0</v>
      </c>
      <c r="K1445">
        <v>0</v>
      </c>
      <c r="L1445">
        <v>30</v>
      </c>
      <c r="M1445">
        <v>0</v>
      </c>
      <c r="N1445">
        <v>0.2</v>
      </c>
      <c r="O1445">
        <v>0</v>
      </c>
      <c r="P1445">
        <v>0.45</v>
      </c>
      <c r="Q1445">
        <v>234</v>
      </c>
      <c r="R1445">
        <v>0</v>
      </c>
      <c r="S1445">
        <v>423</v>
      </c>
      <c r="T1445">
        <v>144</v>
      </c>
      <c r="U1445">
        <v>40</v>
      </c>
      <c r="V1445">
        <v>0</v>
      </c>
    </row>
    <row r="1446" spans="1:22" x14ac:dyDescent="0.25">
      <c r="A1446">
        <v>0.04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0.05</v>
      </c>
      <c r="I1446">
        <v>0</v>
      </c>
      <c r="J1446">
        <v>0</v>
      </c>
      <c r="K1446">
        <v>0</v>
      </c>
      <c r="L1446">
        <v>30</v>
      </c>
      <c r="M1446">
        <v>0</v>
      </c>
      <c r="N1446">
        <v>0.2</v>
      </c>
      <c r="O1446">
        <v>0</v>
      </c>
      <c r="P1446">
        <v>0.3</v>
      </c>
      <c r="Q1446">
        <v>234</v>
      </c>
      <c r="R1446">
        <v>0</v>
      </c>
      <c r="S1446">
        <v>423</v>
      </c>
      <c r="T1446">
        <v>144</v>
      </c>
      <c r="U1446">
        <v>40</v>
      </c>
      <c r="V1446">
        <v>0</v>
      </c>
    </row>
    <row r="1447" spans="1:22" x14ac:dyDescent="0.25">
      <c r="A1447">
        <v>0.04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0.05</v>
      </c>
      <c r="I1447">
        <v>0</v>
      </c>
      <c r="J1447">
        <v>0</v>
      </c>
      <c r="K1447">
        <v>0</v>
      </c>
      <c r="L1447">
        <v>30</v>
      </c>
      <c r="M1447">
        <v>0</v>
      </c>
      <c r="N1447">
        <v>0.2</v>
      </c>
      <c r="O1447">
        <v>0</v>
      </c>
      <c r="P1447">
        <v>0.3</v>
      </c>
      <c r="Q1447">
        <v>260</v>
      </c>
      <c r="R1447">
        <v>0</v>
      </c>
      <c r="S1447">
        <v>423</v>
      </c>
      <c r="T1447">
        <v>144</v>
      </c>
      <c r="U1447">
        <v>40</v>
      </c>
      <c r="V1447">
        <v>0</v>
      </c>
    </row>
    <row r="1448" spans="1:22" x14ac:dyDescent="0.25">
      <c r="A1448">
        <v>0.04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0.05</v>
      </c>
      <c r="I1448">
        <v>0</v>
      </c>
      <c r="J1448">
        <v>0</v>
      </c>
      <c r="K1448">
        <v>0</v>
      </c>
      <c r="L1448">
        <v>30</v>
      </c>
      <c r="M1448">
        <v>0</v>
      </c>
      <c r="N1448">
        <v>0.2</v>
      </c>
      <c r="O1448">
        <v>0</v>
      </c>
      <c r="P1448">
        <v>0.3</v>
      </c>
      <c r="Q1448">
        <v>284</v>
      </c>
      <c r="R1448">
        <v>0</v>
      </c>
      <c r="S1448">
        <v>423</v>
      </c>
      <c r="T1448">
        <v>144</v>
      </c>
      <c r="U1448">
        <v>40</v>
      </c>
      <c r="V1448">
        <v>0</v>
      </c>
    </row>
    <row r="1449" spans="1:22" x14ac:dyDescent="0.25">
      <c r="A1449">
        <v>0.04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0.05</v>
      </c>
      <c r="I1449">
        <v>0</v>
      </c>
      <c r="J1449">
        <v>0</v>
      </c>
      <c r="K1449">
        <v>0</v>
      </c>
      <c r="L1449">
        <v>30</v>
      </c>
      <c r="M1449">
        <v>0</v>
      </c>
      <c r="N1449">
        <v>0.2</v>
      </c>
      <c r="O1449">
        <v>0</v>
      </c>
      <c r="P1449">
        <v>0.3</v>
      </c>
      <c r="Q1449">
        <v>292</v>
      </c>
      <c r="R1449">
        <v>0</v>
      </c>
      <c r="S1449">
        <v>423</v>
      </c>
      <c r="T1449">
        <v>144</v>
      </c>
      <c r="U1449">
        <v>40</v>
      </c>
      <c r="V1449">
        <v>0</v>
      </c>
    </row>
    <row r="1450" spans="1:22" x14ac:dyDescent="0.25">
      <c r="A1450">
        <v>0.04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0.05</v>
      </c>
      <c r="I1450">
        <v>0</v>
      </c>
      <c r="J1450">
        <v>0</v>
      </c>
      <c r="K1450">
        <v>0</v>
      </c>
      <c r="L1450">
        <v>30</v>
      </c>
      <c r="M1450">
        <v>0</v>
      </c>
      <c r="N1450">
        <v>0.2</v>
      </c>
      <c r="O1450">
        <v>0</v>
      </c>
      <c r="P1450">
        <v>0.3</v>
      </c>
      <c r="Q1450">
        <v>310</v>
      </c>
      <c r="R1450">
        <v>0</v>
      </c>
      <c r="S1450">
        <v>423</v>
      </c>
      <c r="T1450">
        <v>144</v>
      </c>
      <c r="U1450">
        <v>40</v>
      </c>
      <c r="V1450">
        <v>0</v>
      </c>
    </row>
    <row r="1451" spans="1:22" x14ac:dyDescent="0.25">
      <c r="A1451">
        <v>0.02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0.05</v>
      </c>
      <c r="I1451">
        <v>0</v>
      </c>
      <c r="J1451">
        <v>0</v>
      </c>
      <c r="K1451">
        <v>0</v>
      </c>
      <c r="L1451">
        <v>30</v>
      </c>
      <c r="M1451">
        <v>0</v>
      </c>
      <c r="N1451">
        <v>0.2</v>
      </c>
      <c r="O1451">
        <v>0</v>
      </c>
      <c r="P1451">
        <v>0.3</v>
      </c>
      <c r="Q1451">
        <v>260</v>
      </c>
      <c r="R1451">
        <v>0</v>
      </c>
      <c r="S1451">
        <v>423</v>
      </c>
      <c r="T1451">
        <v>144</v>
      </c>
      <c r="U1451">
        <v>40</v>
      </c>
      <c r="V1451">
        <v>0</v>
      </c>
    </row>
    <row r="1452" spans="1:22" x14ac:dyDescent="0.25">
      <c r="A1452">
        <v>0.02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0.05</v>
      </c>
      <c r="I1452">
        <v>0</v>
      </c>
      <c r="J1452">
        <v>0</v>
      </c>
      <c r="K1452">
        <v>0</v>
      </c>
      <c r="L1452">
        <v>30</v>
      </c>
      <c r="M1452">
        <v>0</v>
      </c>
      <c r="N1452">
        <v>0.2</v>
      </c>
      <c r="O1452">
        <v>0</v>
      </c>
      <c r="P1452">
        <v>0.3</v>
      </c>
      <c r="Q1452">
        <v>284</v>
      </c>
      <c r="R1452">
        <v>0</v>
      </c>
      <c r="S1452">
        <v>423</v>
      </c>
      <c r="T1452">
        <v>144</v>
      </c>
      <c r="U1452">
        <v>40</v>
      </c>
      <c r="V1452">
        <v>0</v>
      </c>
    </row>
    <row r="1453" spans="1:22" x14ac:dyDescent="0.25">
      <c r="A1453">
        <v>0.02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0.05</v>
      </c>
      <c r="I1453">
        <v>0</v>
      </c>
      <c r="J1453">
        <v>0</v>
      </c>
      <c r="K1453">
        <v>0</v>
      </c>
      <c r="L1453">
        <v>30</v>
      </c>
      <c r="M1453">
        <v>0</v>
      </c>
      <c r="N1453">
        <v>0.2</v>
      </c>
      <c r="O1453">
        <v>0</v>
      </c>
      <c r="P1453">
        <v>0.3</v>
      </c>
      <c r="Q1453">
        <v>278</v>
      </c>
      <c r="R1453">
        <v>0</v>
      </c>
      <c r="S1453">
        <v>423</v>
      </c>
      <c r="T1453">
        <v>144</v>
      </c>
      <c r="U1453">
        <v>40</v>
      </c>
      <c r="V1453">
        <v>0</v>
      </c>
    </row>
    <row r="1454" spans="1:22" x14ac:dyDescent="0.25">
      <c r="A1454">
        <v>0.02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0.05</v>
      </c>
      <c r="I1454">
        <v>0</v>
      </c>
      <c r="J1454">
        <v>0</v>
      </c>
      <c r="K1454">
        <v>0</v>
      </c>
      <c r="L1454">
        <v>30</v>
      </c>
      <c r="M1454">
        <v>0</v>
      </c>
      <c r="N1454">
        <v>0.2</v>
      </c>
      <c r="O1454">
        <v>0</v>
      </c>
      <c r="P1454">
        <v>0.3</v>
      </c>
      <c r="Q1454">
        <v>292</v>
      </c>
      <c r="R1454">
        <v>0</v>
      </c>
      <c r="S1454">
        <v>423</v>
      </c>
      <c r="T1454">
        <v>144</v>
      </c>
      <c r="U1454">
        <v>40</v>
      </c>
      <c r="V1454">
        <v>0</v>
      </c>
    </row>
    <row r="1455" spans="1:22" x14ac:dyDescent="0.25">
      <c r="A1455">
        <v>0.02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0.05</v>
      </c>
      <c r="I1455">
        <v>0</v>
      </c>
      <c r="J1455">
        <v>0</v>
      </c>
      <c r="K1455">
        <v>0</v>
      </c>
      <c r="L1455">
        <v>30</v>
      </c>
      <c r="M1455">
        <v>0</v>
      </c>
      <c r="N1455">
        <v>0.2</v>
      </c>
      <c r="O1455">
        <v>0</v>
      </c>
      <c r="P1455">
        <v>0.3</v>
      </c>
      <c r="Q1455">
        <v>310</v>
      </c>
      <c r="R1455">
        <v>0</v>
      </c>
      <c r="S1455">
        <v>423</v>
      </c>
      <c r="T1455">
        <v>144</v>
      </c>
      <c r="U1455">
        <v>40</v>
      </c>
      <c r="V1455">
        <v>0</v>
      </c>
    </row>
    <row r="1456" spans="1:22" x14ac:dyDescent="0.25">
      <c r="A1456">
        <v>0</v>
      </c>
      <c r="B1456">
        <v>0</v>
      </c>
      <c r="C1456">
        <v>0</v>
      </c>
      <c r="D1456">
        <v>0</v>
      </c>
      <c r="E1456">
        <v>0.11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3.5</v>
      </c>
      <c r="M1456">
        <v>0</v>
      </c>
      <c r="N1456">
        <v>0.5</v>
      </c>
      <c r="O1456">
        <v>0</v>
      </c>
      <c r="P1456">
        <v>0.5</v>
      </c>
      <c r="Q1456">
        <v>260</v>
      </c>
      <c r="R1456">
        <v>0</v>
      </c>
      <c r="S1456">
        <v>443</v>
      </c>
      <c r="T1456">
        <v>146</v>
      </c>
      <c r="U1456">
        <v>0</v>
      </c>
      <c r="V1456">
        <v>0</v>
      </c>
    </row>
    <row r="1457" spans="1:22" x14ac:dyDescent="0.25">
      <c r="A1457">
        <v>6.6666666666666666E-2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0.1</v>
      </c>
      <c r="I1457">
        <v>0</v>
      </c>
      <c r="J1457">
        <v>0</v>
      </c>
      <c r="K1457">
        <v>0</v>
      </c>
      <c r="L1457">
        <v>6.5</v>
      </c>
      <c r="M1457">
        <v>0</v>
      </c>
      <c r="N1457">
        <v>0.15</v>
      </c>
      <c r="O1457">
        <v>0</v>
      </c>
      <c r="P1457">
        <v>0.5</v>
      </c>
      <c r="Q1457">
        <v>235</v>
      </c>
      <c r="R1457">
        <v>0</v>
      </c>
      <c r="S1457">
        <v>423</v>
      </c>
      <c r="T1457">
        <v>144</v>
      </c>
      <c r="U1457">
        <v>20</v>
      </c>
      <c r="V1457">
        <v>0</v>
      </c>
    </row>
    <row r="1458" spans="1:22" x14ac:dyDescent="0.25">
      <c r="A1458">
        <v>0.1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0.15</v>
      </c>
      <c r="I1458">
        <v>0</v>
      </c>
      <c r="J1458">
        <v>0</v>
      </c>
      <c r="K1458">
        <v>0</v>
      </c>
      <c r="L1458">
        <v>6.5</v>
      </c>
      <c r="M1458">
        <v>0</v>
      </c>
      <c r="N1458">
        <v>0.15</v>
      </c>
      <c r="O1458">
        <v>0</v>
      </c>
      <c r="P1458">
        <v>0.6</v>
      </c>
      <c r="Q1458">
        <v>235</v>
      </c>
      <c r="R1458">
        <v>0</v>
      </c>
      <c r="S1458">
        <v>423</v>
      </c>
      <c r="T1458">
        <v>144</v>
      </c>
      <c r="U1458">
        <v>20</v>
      </c>
      <c r="V1458">
        <v>0</v>
      </c>
    </row>
    <row r="1459" spans="1:22" x14ac:dyDescent="0.25">
      <c r="A1459">
        <v>0.2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6.5</v>
      </c>
      <c r="M1459">
        <v>0</v>
      </c>
      <c r="N1459">
        <v>0.15</v>
      </c>
      <c r="O1459">
        <v>0</v>
      </c>
      <c r="P1459">
        <v>0.3</v>
      </c>
      <c r="Q1459">
        <v>235</v>
      </c>
      <c r="R1459">
        <v>0</v>
      </c>
      <c r="S1459">
        <v>423</v>
      </c>
      <c r="T1459">
        <v>144</v>
      </c>
      <c r="U1459">
        <v>20</v>
      </c>
      <c r="V1459">
        <v>0</v>
      </c>
    </row>
    <row r="1460" spans="1:22" x14ac:dyDescent="0.25">
      <c r="A1460">
        <v>0.2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0.04</v>
      </c>
      <c r="I1460">
        <v>0</v>
      </c>
      <c r="J1460">
        <v>0</v>
      </c>
      <c r="K1460">
        <v>0</v>
      </c>
      <c r="L1460">
        <v>6.5</v>
      </c>
      <c r="M1460">
        <v>0</v>
      </c>
      <c r="N1460">
        <v>0.15</v>
      </c>
      <c r="O1460">
        <v>0</v>
      </c>
      <c r="P1460">
        <v>0.38</v>
      </c>
      <c r="Q1460">
        <v>235</v>
      </c>
      <c r="R1460">
        <v>0</v>
      </c>
      <c r="S1460">
        <v>423</v>
      </c>
      <c r="T1460">
        <v>144</v>
      </c>
      <c r="U1460">
        <v>20</v>
      </c>
      <c r="V1460">
        <v>0</v>
      </c>
    </row>
    <row r="1461" spans="1:22" x14ac:dyDescent="0.25">
      <c r="A1461">
        <v>0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4</v>
      </c>
      <c r="M1461">
        <v>0.5</v>
      </c>
      <c r="N1461">
        <v>0.5</v>
      </c>
      <c r="O1461">
        <v>0</v>
      </c>
      <c r="P1461">
        <v>0.5</v>
      </c>
      <c r="Q1461">
        <v>189</v>
      </c>
      <c r="R1461">
        <v>0</v>
      </c>
      <c r="S1461">
        <v>423</v>
      </c>
      <c r="T1461">
        <v>168</v>
      </c>
      <c r="U1461">
        <v>0</v>
      </c>
      <c r="V1461">
        <v>0</v>
      </c>
    </row>
    <row r="1462" spans="1:22" x14ac:dyDescent="0.25">
      <c r="A1462">
        <v>0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4</v>
      </c>
      <c r="M1462">
        <v>0.5</v>
      </c>
      <c r="N1462">
        <v>0.5</v>
      </c>
      <c r="O1462">
        <v>0</v>
      </c>
      <c r="P1462">
        <v>0.5</v>
      </c>
      <c r="Q1462">
        <v>189</v>
      </c>
      <c r="R1462">
        <v>0</v>
      </c>
      <c r="S1462">
        <v>423</v>
      </c>
      <c r="T1462">
        <v>408</v>
      </c>
      <c r="U1462">
        <v>0</v>
      </c>
      <c r="V1462">
        <v>0</v>
      </c>
    </row>
    <row r="1463" spans="1:22" x14ac:dyDescent="0.25">
      <c r="A1463">
        <v>0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5.6</v>
      </c>
      <c r="M1463">
        <v>0.42</v>
      </c>
      <c r="N1463">
        <v>0.54</v>
      </c>
      <c r="O1463">
        <v>0</v>
      </c>
      <c r="P1463">
        <v>0.54</v>
      </c>
      <c r="Q1463">
        <v>112</v>
      </c>
      <c r="R1463">
        <v>0</v>
      </c>
      <c r="S1463">
        <v>413</v>
      </c>
      <c r="T1463">
        <v>360</v>
      </c>
      <c r="U1463">
        <v>0</v>
      </c>
      <c r="V1463">
        <v>0</v>
      </c>
    </row>
    <row r="1464" spans="1:22" x14ac:dyDescent="0.25">
      <c r="A1464">
        <v>0</v>
      </c>
      <c r="B1464">
        <v>0.3</v>
      </c>
      <c r="C1464">
        <v>0</v>
      </c>
      <c r="D1464">
        <v>0</v>
      </c>
      <c r="E1464">
        <v>0.5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7</v>
      </c>
      <c r="M1464">
        <v>0</v>
      </c>
      <c r="N1464">
        <v>0.375</v>
      </c>
      <c r="O1464">
        <v>0</v>
      </c>
      <c r="P1464">
        <v>0.75</v>
      </c>
      <c r="Q1464">
        <v>258</v>
      </c>
      <c r="R1464">
        <v>0</v>
      </c>
      <c r="S1464">
        <v>448</v>
      </c>
      <c r="T1464">
        <v>336</v>
      </c>
      <c r="U1464">
        <v>40</v>
      </c>
      <c r="V1464">
        <v>0</v>
      </c>
    </row>
    <row r="1465" spans="1:22" x14ac:dyDescent="0.25">
      <c r="A1465">
        <v>0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5</v>
      </c>
      <c r="M1465">
        <v>0.5</v>
      </c>
      <c r="N1465">
        <v>0.5</v>
      </c>
      <c r="O1465">
        <v>0</v>
      </c>
      <c r="P1465">
        <v>1</v>
      </c>
      <c r="Q1465">
        <v>272</v>
      </c>
      <c r="R1465">
        <v>0</v>
      </c>
      <c r="S1465">
        <v>448</v>
      </c>
      <c r="T1465">
        <v>336</v>
      </c>
      <c r="U1465">
        <v>0</v>
      </c>
      <c r="V1465">
        <v>0</v>
      </c>
    </row>
    <row r="1466" spans="1:22" x14ac:dyDescent="0.25">
      <c r="A1466">
        <v>0.02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5</v>
      </c>
      <c r="M1466">
        <v>0.5</v>
      </c>
      <c r="N1466">
        <v>0.5</v>
      </c>
      <c r="O1466">
        <v>0</v>
      </c>
      <c r="P1466">
        <v>1</v>
      </c>
      <c r="Q1466">
        <v>272</v>
      </c>
      <c r="R1466">
        <v>0</v>
      </c>
      <c r="S1466">
        <v>448</v>
      </c>
      <c r="T1466">
        <v>336</v>
      </c>
      <c r="U1466">
        <v>0</v>
      </c>
      <c r="V1466">
        <v>0</v>
      </c>
    </row>
    <row r="1467" spans="1:22" x14ac:dyDescent="0.25">
      <c r="A1467">
        <v>0</v>
      </c>
      <c r="B1467">
        <v>0.02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5</v>
      </c>
      <c r="M1467">
        <v>0.5</v>
      </c>
      <c r="N1467">
        <v>0.5</v>
      </c>
      <c r="O1467">
        <v>0</v>
      </c>
      <c r="P1467">
        <v>1</v>
      </c>
      <c r="Q1467">
        <v>272</v>
      </c>
      <c r="R1467">
        <v>0</v>
      </c>
      <c r="S1467">
        <v>448</v>
      </c>
      <c r="T1467">
        <v>336</v>
      </c>
      <c r="U1467">
        <v>0</v>
      </c>
      <c r="V1467">
        <v>0</v>
      </c>
    </row>
    <row r="1468" spans="1:22" x14ac:dyDescent="0.25">
      <c r="A1468">
        <v>0</v>
      </c>
      <c r="B1468">
        <v>2.1000000000000001E-2</v>
      </c>
      <c r="C1468">
        <v>0</v>
      </c>
      <c r="D1468">
        <v>0</v>
      </c>
      <c r="E1468">
        <v>6.7000000000000004E-2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5.335</v>
      </c>
      <c r="M1468">
        <v>0.53400000000000003</v>
      </c>
      <c r="N1468">
        <v>0.5</v>
      </c>
      <c r="O1468">
        <v>0</v>
      </c>
      <c r="P1468">
        <v>1</v>
      </c>
      <c r="Q1468">
        <v>253</v>
      </c>
      <c r="R1468">
        <v>0</v>
      </c>
      <c r="S1468">
        <v>448</v>
      </c>
      <c r="T1468">
        <v>336</v>
      </c>
      <c r="U1468">
        <v>0</v>
      </c>
      <c r="V1468">
        <v>0</v>
      </c>
    </row>
    <row r="1469" spans="1:22" x14ac:dyDescent="0.25">
      <c r="A1469">
        <v>2.1000000000000001E-2</v>
      </c>
      <c r="B1469">
        <v>0</v>
      </c>
      <c r="C1469">
        <v>0</v>
      </c>
      <c r="D1469">
        <v>0</v>
      </c>
      <c r="E1469">
        <v>6.7000000000000004E-2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16.004999999999999</v>
      </c>
      <c r="M1469">
        <v>0.53400000000000003</v>
      </c>
      <c r="N1469">
        <v>0.5</v>
      </c>
      <c r="O1469">
        <v>0</v>
      </c>
      <c r="P1469">
        <v>1</v>
      </c>
      <c r="Q1469">
        <v>253</v>
      </c>
      <c r="R1469">
        <v>0</v>
      </c>
      <c r="S1469">
        <v>448</v>
      </c>
      <c r="T1469">
        <v>336</v>
      </c>
      <c r="U1469">
        <v>0</v>
      </c>
      <c r="V1469">
        <v>0</v>
      </c>
    </row>
    <row r="1470" spans="1:22" x14ac:dyDescent="0.25">
      <c r="A1470">
        <v>0</v>
      </c>
      <c r="B1470">
        <v>2.1000000000000001E-2</v>
      </c>
      <c r="C1470">
        <v>0</v>
      </c>
      <c r="D1470">
        <v>0</v>
      </c>
      <c r="E1470">
        <v>6.7000000000000004E-2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16.004999999999999</v>
      </c>
      <c r="M1470">
        <v>0.53400000000000003</v>
      </c>
      <c r="N1470">
        <v>0.5</v>
      </c>
      <c r="O1470">
        <v>0</v>
      </c>
      <c r="P1470">
        <v>1</v>
      </c>
      <c r="Q1470">
        <v>253</v>
      </c>
      <c r="R1470">
        <v>0</v>
      </c>
      <c r="S1470">
        <v>448</v>
      </c>
      <c r="T1470">
        <v>336</v>
      </c>
      <c r="U1470">
        <v>0</v>
      </c>
      <c r="V1470">
        <v>0</v>
      </c>
    </row>
    <row r="1471" spans="1:22" x14ac:dyDescent="0.25">
      <c r="A1471">
        <v>0.02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5</v>
      </c>
      <c r="M1471">
        <v>0.5</v>
      </c>
      <c r="N1471">
        <v>0.5</v>
      </c>
      <c r="O1471">
        <v>0</v>
      </c>
      <c r="P1471">
        <v>1</v>
      </c>
      <c r="Q1471">
        <v>253</v>
      </c>
      <c r="R1471">
        <v>0</v>
      </c>
      <c r="S1471">
        <v>448</v>
      </c>
      <c r="T1471">
        <v>336</v>
      </c>
      <c r="U1471">
        <v>0</v>
      </c>
      <c r="V1471">
        <v>0</v>
      </c>
    </row>
    <row r="1472" spans="1:22" x14ac:dyDescent="0.25">
      <c r="A1472">
        <v>0</v>
      </c>
      <c r="B1472">
        <v>0.02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5</v>
      </c>
      <c r="M1472">
        <v>0.5</v>
      </c>
      <c r="N1472">
        <v>0.5</v>
      </c>
      <c r="O1472">
        <v>0</v>
      </c>
      <c r="P1472">
        <v>1</v>
      </c>
      <c r="Q1472">
        <v>253</v>
      </c>
      <c r="R1472">
        <v>0</v>
      </c>
      <c r="S1472">
        <v>448</v>
      </c>
      <c r="T1472">
        <v>336</v>
      </c>
      <c r="U1472">
        <v>0</v>
      </c>
      <c r="V1472">
        <v>0</v>
      </c>
    </row>
    <row r="1473" spans="1:22" x14ac:dyDescent="0.25">
      <c r="A1473">
        <v>0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15</v>
      </c>
      <c r="M1473">
        <v>0.5</v>
      </c>
      <c r="N1473">
        <v>0.5</v>
      </c>
      <c r="O1473">
        <v>0</v>
      </c>
      <c r="P1473">
        <v>1</v>
      </c>
      <c r="Q1473">
        <v>253</v>
      </c>
      <c r="R1473">
        <v>0</v>
      </c>
      <c r="S1473">
        <v>448</v>
      </c>
      <c r="T1473">
        <v>336</v>
      </c>
      <c r="U1473">
        <v>0</v>
      </c>
      <c r="V1473">
        <v>0</v>
      </c>
    </row>
    <row r="1474" spans="1:22" x14ac:dyDescent="0.25">
      <c r="A1474">
        <v>0.02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15</v>
      </c>
      <c r="M1474">
        <v>0.5</v>
      </c>
      <c r="N1474">
        <v>0.5</v>
      </c>
      <c r="O1474">
        <v>0</v>
      </c>
      <c r="P1474">
        <v>1</v>
      </c>
      <c r="Q1474">
        <v>253</v>
      </c>
      <c r="R1474">
        <v>0</v>
      </c>
      <c r="S1474">
        <v>448</v>
      </c>
      <c r="T1474">
        <v>336</v>
      </c>
      <c r="U1474">
        <v>0</v>
      </c>
      <c r="V1474">
        <v>0</v>
      </c>
    </row>
    <row r="1475" spans="1:22" x14ac:dyDescent="0.25">
      <c r="A1475">
        <v>0</v>
      </c>
      <c r="B1475">
        <v>0.02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15</v>
      </c>
      <c r="M1475">
        <v>0.5</v>
      </c>
      <c r="N1475">
        <v>0.5</v>
      </c>
      <c r="O1475">
        <v>0</v>
      </c>
      <c r="P1475">
        <v>1</v>
      </c>
      <c r="Q1475">
        <v>253</v>
      </c>
      <c r="R1475">
        <v>0</v>
      </c>
      <c r="S1475">
        <v>448</v>
      </c>
      <c r="T1475">
        <v>336</v>
      </c>
      <c r="U1475">
        <v>0</v>
      </c>
      <c r="V1475">
        <v>0</v>
      </c>
    </row>
    <row r="1476" spans="1:22" x14ac:dyDescent="0.25">
      <c r="A1476">
        <v>0</v>
      </c>
      <c r="B1476">
        <v>0</v>
      </c>
      <c r="C1476">
        <v>0</v>
      </c>
      <c r="D1476">
        <v>0</v>
      </c>
      <c r="E1476">
        <v>0.25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0.75</v>
      </c>
      <c r="M1476">
        <v>2.5000000000000001E-2</v>
      </c>
      <c r="N1476">
        <v>2.5000000000000001E-2</v>
      </c>
      <c r="O1476">
        <v>0</v>
      </c>
      <c r="P1476">
        <v>2.5000000000000001E-2</v>
      </c>
      <c r="Q1476">
        <v>222</v>
      </c>
      <c r="R1476">
        <v>0</v>
      </c>
      <c r="S1476">
        <v>433</v>
      </c>
      <c r="T1476">
        <v>672</v>
      </c>
      <c r="U1476">
        <v>0</v>
      </c>
      <c r="V1476">
        <v>0</v>
      </c>
    </row>
    <row r="1477" spans="1:22" x14ac:dyDescent="0.25">
      <c r="A1477">
        <v>0</v>
      </c>
      <c r="B1477">
        <v>0</v>
      </c>
      <c r="C1477">
        <v>0</v>
      </c>
      <c r="D1477">
        <v>0</v>
      </c>
      <c r="E1477">
        <v>0.25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0.75</v>
      </c>
      <c r="M1477">
        <v>2.5000000000000001E-2</v>
      </c>
      <c r="N1477">
        <v>2.5000000000000001E-2</v>
      </c>
      <c r="O1477">
        <v>0</v>
      </c>
      <c r="P1477">
        <v>2.5000000000000001E-2</v>
      </c>
      <c r="Q1477">
        <v>222</v>
      </c>
      <c r="R1477">
        <v>0</v>
      </c>
      <c r="S1477">
        <v>433</v>
      </c>
      <c r="T1477">
        <v>840</v>
      </c>
      <c r="U1477">
        <v>0</v>
      </c>
      <c r="V1477">
        <v>0</v>
      </c>
    </row>
    <row r="1478" spans="1:22" x14ac:dyDescent="0.25">
      <c r="A1478">
        <v>0</v>
      </c>
      <c r="B1478">
        <v>0</v>
      </c>
      <c r="C1478">
        <v>0</v>
      </c>
      <c r="D1478">
        <v>0</v>
      </c>
      <c r="E1478">
        <v>0.5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1.665</v>
      </c>
      <c r="M1478">
        <v>8.3333333333333329E-2</v>
      </c>
      <c r="N1478">
        <v>8.3333333333333329E-2</v>
      </c>
      <c r="O1478">
        <v>0</v>
      </c>
      <c r="P1478">
        <v>8.3333333333333329E-2</v>
      </c>
      <c r="Q1478">
        <v>222</v>
      </c>
      <c r="R1478">
        <v>0</v>
      </c>
      <c r="S1478">
        <v>433</v>
      </c>
      <c r="T1478">
        <v>336</v>
      </c>
      <c r="U1478">
        <v>0</v>
      </c>
      <c r="V1478">
        <v>0</v>
      </c>
    </row>
    <row r="1479" spans="1:22" x14ac:dyDescent="0.25">
      <c r="A1479">
        <v>0</v>
      </c>
      <c r="B1479">
        <v>0</v>
      </c>
      <c r="C1479">
        <v>0</v>
      </c>
      <c r="D1479">
        <v>0</v>
      </c>
      <c r="E1479">
        <v>0.33333333333333331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0.83333333333333326</v>
      </c>
      <c r="M1479">
        <v>4.1666666666666664E-2</v>
      </c>
      <c r="N1479">
        <v>4.1666666666666664E-2</v>
      </c>
      <c r="O1479">
        <v>0</v>
      </c>
      <c r="P1479">
        <v>4.1666666666666664E-2</v>
      </c>
      <c r="Q1479">
        <v>222</v>
      </c>
      <c r="R1479">
        <v>0</v>
      </c>
      <c r="S1479">
        <v>433</v>
      </c>
      <c r="T1479">
        <v>336</v>
      </c>
      <c r="U1479">
        <v>0</v>
      </c>
      <c r="V1479">
        <v>0</v>
      </c>
    </row>
    <row r="1480" spans="1:22" x14ac:dyDescent="0.25">
      <c r="A1480">
        <v>0</v>
      </c>
      <c r="B1480">
        <v>0</v>
      </c>
      <c r="C1480">
        <v>0</v>
      </c>
      <c r="D1480">
        <v>0</v>
      </c>
      <c r="E1480">
        <v>0.25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0.5</v>
      </c>
      <c r="M1480">
        <v>2.5000000000000001E-2</v>
      </c>
      <c r="N1480">
        <v>2.5000000000000001E-2</v>
      </c>
      <c r="O1480">
        <v>0</v>
      </c>
      <c r="P1480">
        <v>2.5000000000000001E-2</v>
      </c>
      <c r="Q1480">
        <v>222</v>
      </c>
      <c r="R1480">
        <v>0</v>
      </c>
      <c r="S1480">
        <v>433</v>
      </c>
      <c r="T1480">
        <v>168</v>
      </c>
      <c r="U1480">
        <v>0</v>
      </c>
      <c r="V1480">
        <v>0</v>
      </c>
    </row>
    <row r="1481" spans="1:22" x14ac:dyDescent="0.25">
      <c r="A1481">
        <v>0</v>
      </c>
      <c r="B1481">
        <v>0</v>
      </c>
      <c r="C1481">
        <v>0</v>
      </c>
      <c r="D1481">
        <v>0</v>
      </c>
      <c r="E1481">
        <v>0.25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0.5</v>
      </c>
      <c r="M1481">
        <v>2.5000000000000001E-2</v>
      </c>
      <c r="N1481">
        <v>2.5000000000000001E-2</v>
      </c>
      <c r="O1481">
        <v>0</v>
      </c>
      <c r="P1481">
        <v>2.5000000000000001E-2</v>
      </c>
      <c r="Q1481">
        <v>222</v>
      </c>
      <c r="R1481">
        <v>0</v>
      </c>
      <c r="S1481">
        <v>433</v>
      </c>
      <c r="T1481">
        <v>504</v>
      </c>
      <c r="U1481">
        <v>0</v>
      </c>
      <c r="V1481">
        <v>0</v>
      </c>
    </row>
    <row r="1482" spans="1:22" x14ac:dyDescent="0.25">
      <c r="A1482">
        <v>0</v>
      </c>
      <c r="B1482">
        <v>0</v>
      </c>
      <c r="C1482">
        <v>0</v>
      </c>
      <c r="D1482">
        <v>0</v>
      </c>
      <c r="E1482">
        <v>0.125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0.1388888888888889</v>
      </c>
      <c r="M1482">
        <v>6.9444444444444441E-3</v>
      </c>
      <c r="N1482">
        <v>6.9444444444444441E-3</v>
      </c>
      <c r="O1482">
        <v>0</v>
      </c>
      <c r="P1482">
        <v>6.9444444444444441E-3</v>
      </c>
      <c r="Q1482">
        <v>222</v>
      </c>
      <c r="R1482">
        <v>0</v>
      </c>
      <c r="S1482">
        <v>433</v>
      </c>
      <c r="T1482">
        <v>504</v>
      </c>
      <c r="U1482">
        <v>0</v>
      </c>
      <c r="V1482">
        <v>0</v>
      </c>
    </row>
    <row r="1483" spans="1:22" x14ac:dyDescent="0.25">
      <c r="A1483">
        <v>0</v>
      </c>
      <c r="B1483">
        <v>0</v>
      </c>
      <c r="C1483">
        <v>0</v>
      </c>
      <c r="D1483">
        <v>0</v>
      </c>
      <c r="E1483">
        <v>6.25E-2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3.6764705882352942E-2</v>
      </c>
      <c r="M1483">
        <v>1.838235294117647E-3</v>
      </c>
      <c r="N1483">
        <v>1.838235294117647E-3</v>
      </c>
      <c r="O1483">
        <v>0</v>
      </c>
      <c r="P1483">
        <v>1.838235294117647E-3</v>
      </c>
      <c r="Q1483">
        <v>222</v>
      </c>
      <c r="R1483">
        <v>0</v>
      </c>
      <c r="S1483">
        <v>433</v>
      </c>
      <c r="T1483">
        <v>840</v>
      </c>
      <c r="U1483">
        <v>0</v>
      </c>
      <c r="V1483">
        <v>0</v>
      </c>
    </row>
    <row r="1484" spans="1:22" x14ac:dyDescent="0.25">
      <c r="A1484">
        <v>0</v>
      </c>
      <c r="B1484">
        <v>0</v>
      </c>
      <c r="C1484">
        <v>0</v>
      </c>
      <c r="D1484">
        <v>0</v>
      </c>
      <c r="E1484">
        <v>0.25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0.375</v>
      </c>
      <c r="M1484">
        <v>2.5000000000000001E-2</v>
      </c>
      <c r="N1484">
        <v>2.5000000000000001E-2</v>
      </c>
      <c r="O1484">
        <v>0</v>
      </c>
      <c r="P1484">
        <v>2.5000000000000001E-2</v>
      </c>
      <c r="Q1484">
        <v>222</v>
      </c>
      <c r="R1484">
        <v>0</v>
      </c>
      <c r="S1484">
        <v>433</v>
      </c>
      <c r="T1484">
        <v>336</v>
      </c>
      <c r="U1484">
        <v>0</v>
      </c>
      <c r="V1484">
        <v>0</v>
      </c>
    </row>
    <row r="1485" spans="1:22" x14ac:dyDescent="0.25">
      <c r="A1485">
        <v>0</v>
      </c>
      <c r="B1485">
        <v>0</v>
      </c>
      <c r="C1485">
        <v>0</v>
      </c>
      <c r="D1485">
        <v>0</v>
      </c>
      <c r="E1485">
        <v>0.25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0.375</v>
      </c>
      <c r="M1485">
        <v>2.5000000000000001E-2</v>
      </c>
      <c r="N1485">
        <v>2.5000000000000001E-2</v>
      </c>
      <c r="O1485">
        <v>0</v>
      </c>
      <c r="P1485">
        <v>2.5000000000000001E-2</v>
      </c>
      <c r="Q1485">
        <v>222</v>
      </c>
      <c r="R1485">
        <v>0</v>
      </c>
      <c r="S1485">
        <v>433</v>
      </c>
      <c r="T1485">
        <v>336</v>
      </c>
      <c r="U1485">
        <v>0</v>
      </c>
      <c r="V1485">
        <v>0</v>
      </c>
    </row>
    <row r="1486" spans="1:22" x14ac:dyDescent="0.25">
      <c r="A1486">
        <v>0</v>
      </c>
      <c r="B1486">
        <v>0</v>
      </c>
      <c r="C1486">
        <v>0</v>
      </c>
      <c r="D1486">
        <v>0</v>
      </c>
      <c r="E1486">
        <v>0.25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0.25</v>
      </c>
      <c r="M1486">
        <v>2.5000000000000001E-2</v>
      </c>
      <c r="N1486">
        <v>2.5000000000000001E-2</v>
      </c>
      <c r="O1486">
        <v>0</v>
      </c>
      <c r="P1486">
        <v>2.5000000000000001E-2</v>
      </c>
      <c r="Q1486">
        <v>222</v>
      </c>
      <c r="R1486">
        <v>0</v>
      </c>
      <c r="S1486">
        <v>433</v>
      </c>
      <c r="T1486">
        <v>504</v>
      </c>
      <c r="U1486">
        <v>0</v>
      </c>
      <c r="V1486">
        <v>0</v>
      </c>
    </row>
    <row r="1487" spans="1:22" x14ac:dyDescent="0.25">
      <c r="A1487">
        <v>0</v>
      </c>
      <c r="B1487">
        <v>0</v>
      </c>
      <c r="C1487">
        <v>0</v>
      </c>
      <c r="D1487">
        <v>0</v>
      </c>
      <c r="E1487">
        <v>0.25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0.5</v>
      </c>
      <c r="M1487">
        <v>2.5000000000000001E-2</v>
      </c>
      <c r="N1487">
        <v>2.5000000000000001E-2</v>
      </c>
      <c r="O1487">
        <v>0</v>
      </c>
      <c r="P1487">
        <v>2.5000000000000001E-2</v>
      </c>
      <c r="Q1487">
        <v>222</v>
      </c>
      <c r="R1487">
        <v>0</v>
      </c>
      <c r="S1487">
        <v>433</v>
      </c>
      <c r="T1487">
        <v>672</v>
      </c>
      <c r="U1487">
        <v>0</v>
      </c>
      <c r="V1487">
        <v>0</v>
      </c>
    </row>
    <row r="1488" spans="1:22" x14ac:dyDescent="0.25">
      <c r="A1488">
        <v>0</v>
      </c>
      <c r="B1488">
        <v>0</v>
      </c>
      <c r="C1488">
        <v>0</v>
      </c>
      <c r="D1488">
        <v>0</v>
      </c>
      <c r="E1488">
        <v>0.25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0.5</v>
      </c>
      <c r="M1488">
        <v>2.5000000000000001E-2</v>
      </c>
      <c r="N1488">
        <v>2.5000000000000001E-2</v>
      </c>
      <c r="O1488">
        <v>0</v>
      </c>
      <c r="P1488">
        <v>2.5000000000000001E-2</v>
      </c>
      <c r="Q1488">
        <v>222</v>
      </c>
      <c r="R1488">
        <v>0</v>
      </c>
      <c r="S1488">
        <v>433</v>
      </c>
      <c r="T1488">
        <v>672</v>
      </c>
      <c r="U1488">
        <v>0</v>
      </c>
      <c r="V1488">
        <v>0</v>
      </c>
    </row>
    <row r="1489" spans="1:22" x14ac:dyDescent="0.25">
      <c r="A1489">
        <v>0</v>
      </c>
      <c r="B1489">
        <v>0</v>
      </c>
      <c r="C1489">
        <v>0</v>
      </c>
      <c r="D1489">
        <v>0</v>
      </c>
      <c r="E1489">
        <v>0.25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0.5</v>
      </c>
      <c r="M1489">
        <v>2.5000000000000001E-2</v>
      </c>
      <c r="N1489">
        <v>2.5000000000000001E-2</v>
      </c>
      <c r="O1489">
        <v>0</v>
      </c>
      <c r="P1489">
        <v>2.5000000000000001E-2</v>
      </c>
      <c r="Q1489">
        <v>222</v>
      </c>
      <c r="R1489">
        <v>0</v>
      </c>
      <c r="S1489">
        <v>448</v>
      </c>
      <c r="T1489">
        <v>168</v>
      </c>
      <c r="U1489">
        <v>0</v>
      </c>
      <c r="V1489">
        <v>0</v>
      </c>
    </row>
    <row r="1490" spans="1:22" x14ac:dyDescent="0.25">
      <c r="A1490">
        <v>0</v>
      </c>
      <c r="B1490">
        <v>0</v>
      </c>
      <c r="C1490">
        <v>0</v>
      </c>
      <c r="D1490">
        <v>0</v>
      </c>
      <c r="E1490">
        <v>0.25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0.5</v>
      </c>
      <c r="M1490">
        <v>3.125E-2</v>
      </c>
      <c r="N1490">
        <v>3.125E-2</v>
      </c>
      <c r="O1490">
        <v>0</v>
      </c>
      <c r="P1490">
        <v>3.125E-2</v>
      </c>
      <c r="Q1490">
        <v>222</v>
      </c>
      <c r="R1490">
        <v>0</v>
      </c>
      <c r="S1490">
        <v>433</v>
      </c>
      <c r="T1490">
        <v>336</v>
      </c>
      <c r="U1490">
        <v>0</v>
      </c>
      <c r="V1490">
        <v>0</v>
      </c>
    </row>
    <row r="1491" spans="1:22" x14ac:dyDescent="0.25">
      <c r="A1491">
        <v>0</v>
      </c>
      <c r="B1491">
        <v>0</v>
      </c>
      <c r="C1491">
        <v>0</v>
      </c>
      <c r="D1491">
        <v>0</v>
      </c>
      <c r="E1491">
        <v>0.25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0.5</v>
      </c>
      <c r="M1491">
        <v>3.125E-2</v>
      </c>
      <c r="N1491">
        <v>3.125E-2</v>
      </c>
      <c r="O1491">
        <v>0</v>
      </c>
      <c r="P1491">
        <v>3.125E-2</v>
      </c>
      <c r="Q1491">
        <v>222</v>
      </c>
      <c r="R1491">
        <v>0</v>
      </c>
      <c r="S1491">
        <v>433</v>
      </c>
      <c r="T1491">
        <v>336</v>
      </c>
      <c r="U1491">
        <v>0</v>
      </c>
      <c r="V1491">
        <v>0</v>
      </c>
    </row>
    <row r="1492" spans="1:22" x14ac:dyDescent="0.25">
      <c r="A1492">
        <v>0</v>
      </c>
      <c r="B1492">
        <v>0</v>
      </c>
      <c r="C1492">
        <v>0</v>
      </c>
      <c r="D1492">
        <v>0</v>
      </c>
      <c r="E1492">
        <v>0.25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0.5</v>
      </c>
      <c r="M1492">
        <v>3.7499999999999999E-2</v>
      </c>
      <c r="N1492">
        <v>3.7499999999999999E-2</v>
      </c>
      <c r="O1492">
        <v>0</v>
      </c>
      <c r="P1492">
        <v>3.7499999999999999E-2</v>
      </c>
      <c r="Q1492">
        <v>222</v>
      </c>
      <c r="R1492">
        <v>0</v>
      </c>
      <c r="S1492">
        <v>433</v>
      </c>
      <c r="T1492">
        <v>336</v>
      </c>
      <c r="U1492">
        <v>0</v>
      </c>
      <c r="V1492">
        <v>0</v>
      </c>
    </row>
    <row r="1493" spans="1:22" x14ac:dyDescent="0.25">
      <c r="A1493">
        <v>0</v>
      </c>
      <c r="B1493">
        <v>0</v>
      </c>
      <c r="C1493">
        <v>0</v>
      </c>
      <c r="D1493">
        <v>0</v>
      </c>
      <c r="E1493">
        <v>0.25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0.5</v>
      </c>
      <c r="M1493">
        <v>3.7499999999999999E-2</v>
      </c>
      <c r="N1493">
        <v>3.7499999999999999E-2</v>
      </c>
      <c r="O1493">
        <v>0</v>
      </c>
      <c r="P1493">
        <v>3.7499999999999999E-2</v>
      </c>
      <c r="Q1493">
        <v>222</v>
      </c>
      <c r="R1493">
        <v>0</v>
      </c>
      <c r="S1493">
        <v>433</v>
      </c>
      <c r="T1493">
        <v>336</v>
      </c>
      <c r="U1493">
        <v>0</v>
      </c>
      <c r="V1493">
        <v>0</v>
      </c>
    </row>
    <row r="1494" spans="1:22" x14ac:dyDescent="0.25">
      <c r="A1494">
        <v>0</v>
      </c>
      <c r="B1494">
        <v>0</v>
      </c>
      <c r="C1494">
        <v>0</v>
      </c>
      <c r="D1494">
        <v>0</v>
      </c>
      <c r="E1494">
        <v>0.5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1</v>
      </c>
      <c r="M1494">
        <v>8.3333333333333329E-2</v>
      </c>
      <c r="N1494">
        <v>8.3333333333333329E-2</v>
      </c>
      <c r="O1494">
        <v>0</v>
      </c>
      <c r="P1494">
        <v>8.3333333333333329E-2</v>
      </c>
      <c r="Q1494">
        <v>241</v>
      </c>
      <c r="R1494">
        <v>0</v>
      </c>
      <c r="S1494">
        <v>433</v>
      </c>
      <c r="T1494">
        <v>504</v>
      </c>
      <c r="U1494">
        <v>0</v>
      </c>
      <c r="V1494">
        <v>0</v>
      </c>
    </row>
    <row r="1495" spans="1:22" x14ac:dyDescent="0.25">
      <c r="A1495">
        <v>0</v>
      </c>
      <c r="B1495">
        <v>0</v>
      </c>
      <c r="C1495">
        <v>0</v>
      </c>
      <c r="D1495">
        <v>0</v>
      </c>
      <c r="E1495">
        <v>0.25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0.5</v>
      </c>
      <c r="M1495">
        <v>4.1666666666666664E-2</v>
      </c>
      <c r="N1495">
        <v>4.1666666666666664E-2</v>
      </c>
      <c r="O1495">
        <v>0</v>
      </c>
      <c r="P1495">
        <v>4.1666666666666664E-2</v>
      </c>
      <c r="Q1495">
        <v>241</v>
      </c>
      <c r="R1495">
        <v>0</v>
      </c>
      <c r="S1495">
        <v>433</v>
      </c>
      <c r="T1495">
        <v>504</v>
      </c>
      <c r="U1495">
        <v>0</v>
      </c>
      <c r="V1495">
        <v>0</v>
      </c>
    </row>
    <row r="1496" spans="1:22" x14ac:dyDescent="0.25">
      <c r="A1496">
        <v>0</v>
      </c>
      <c r="B1496">
        <v>0</v>
      </c>
      <c r="C1496">
        <v>0</v>
      </c>
      <c r="D1496">
        <v>0</v>
      </c>
      <c r="E1496">
        <v>0.125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0.25</v>
      </c>
      <c r="M1496">
        <v>2.0833333333333332E-2</v>
      </c>
      <c r="N1496">
        <v>2.0833333333333332E-2</v>
      </c>
      <c r="O1496">
        <v>0</v>
      </c>
      <c r="P1496">
        <v>2.0833333333333332E-2</v>
      </c>
      <c r="Q1496">
        <v>241</v>
      </c>
      <c r="R1496">
        <v>0</v>
      </c>
      <c r="S1496">
        <v>433</v>
      </c>
      <c r="T1496">
        <v>504</v>
      </c>
      <c r="U1496">
        <v>0</v>
      </c>
      <c r="V1496">
        <v>0</v>
      </c>
    </row>
    <row r="1497" spans="1:22" x14ac:dyDescent="0.25">
      <c r="A1497">
        <v>0</v>
      </c>
      <c r="B1497">
        <v>0</v>
      </c>
      <c r="C1497">
        <v>0</v>
      </c>
      <c r="D1497">
        <v>0</v>
      </c>
      <c r="E1497">
        <v>6.25E-2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0.125</v>
      </c>
      <c r="M1497">
        <v>1.0416666666666666E-2</v>
      </c>
      <c r="N1497">
        <v>1.0416666666666666E-2</v>
      </c>
      <c r="O1497">
        <v>0</v>
      </c>
      <c r="P1497">
        <v>1.0416666666666666E-2</v>
      </c>
      <c r="Q1497">
        <v>241</v>
      </c>
      <c r="R1497">
        <v>0</v>
      </c>
      <c r="S1497">
        <v>433</v>
      </c>
      <c r="T1497">
        <v>1344</v>
      </c>
      <c r="U1497">
        <v>0</v>
      </c>
      <c r="V1497">
        <v>0</v>
      </c>
    </row>
    <row r="1498" spans="1:22" x14ac:dyDescent="0.25">
      <c r="A1498">
        <v>0</v>
      </c>
      <c r="B1498">
        <v>0</v>
      </c>
      <c r="C1498">
        <v>0</v>
      </c>
      <c r="D1498">
        <v>0</v>
      </c>
      <c r="E1498">
        <v>0.5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1</v>
      </c>
      <c r="M1498">
        <v>8.3333333333333329E-2</v>
      </c>
      <c r="N1498">
        <v>8.3333333333333329E-2</v>
      </c>
      <c r="O1498">
        <v>0</v>
      </c>
      <c r="P1498">
        <v>8.3333333333333329E-2</v>
      </c>
      <c r="Q1498">
        <v>231</v>
      </c>
      <c r="R1498">
        <v>0</v>
      </c>
      <c r="S1498">
        <v>433</v>
      </c>
      <c r="T1498">
        <v>168</v>
      </c>
      <c r="U1498">
        <v>0</v>
      </c>
      <c r="V1498">
        <v>0</v>
      </c>
    </row>
    <row r="1499" spans="1:22" x14ac:dyDescent="0.25">
      <c r="A1499">
        <v>0</v>
      </c>
      <c r="B1499">
        <v>0</v>
      </c>
      <c r="C1499">
        <v>0</v>
      </c>
      <c r="D1499">
        <v>0</v>
      </c>
      <c r="E1499">
        <v>0.25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0.5</v>
      </c>
      <c r="M1499">
        <v>4.1666666666666664E-2</v>
      </c>
      <c r="N1499">
        <v>4.1666666666666664E-2</v>
      </c>
      <c r="O1499">
        <v>0</v>
      </c>
      <c r="P1499">
        <v>4.1666666666666664E-2</v>
      </c>
      <c r="Q1499">
        <v>231</v>
      </c>
      <c r="R1499">
        <v>0</v>
      </c>
      <c r="S1499">
        <v>433</v>
      </c>
      <c r="T1499">
        <v>168</v>
      </c>
      <c r="U1499">
        <v>0</v>
      </c>
      <c r="V1499">
        <v>0</v>
      </c>
    </row>
    <row r="1500" spans="1:22" x14ac:dyDescent="0.25">
      <c r="A1500">
        <v>0</v>
      </c>
      <c r="B1500">
        <v>0</v>
      </c>
      <c r="C1500">
        <v>0</v>
      </c>
      <c r="D1500">
        <v>0</v>
      </c>
      <c r="E1500">
        <v>0.125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0.25</v>
      </c>
      <c r="M1500">
        <v>2.0833333333333332E-2</v>
      </c>
      <c r="N1500">
        <v>2.0833333333333332E-2</v>
      </c>
      <c r="O1500">
        <v>0</v>
      </c>
      <c r="P1500">
        <v>2.0833333333333332E-2</v>
      </c>
      <c r="Q1500">
        <v>231</v>
      </c>
      <c r="R1500">
        <v>0</v>
      </c>
      <c r="S1500">
        <v>433</v>
      </c>
      <c r="T1500">
        <v>336</v>
      </c>
      <c r="U1500">
        <v>0</v>
      </c>
      <c r="V1500">
        <v>0</v>
      </c>
    </row>
    <row r="1501" spans="1:22" x14ac:dyDescent="0.25">
      <c r="A1501">
        <v>0</v>
      </c>
      <c r="B1501">
        <v>0</v>
      </c>
      <c r="C1501">
        <v>0</v>
      </c>
      <c r="D1501">
        <v>0</v>
      </c>
      <c r="E1501">
        <v>6.25E-2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0.125</v>
      </c>
      <c r="M1501">
        <v>1.0416666666666666E-2</v>
      </c>
      <c r="N1501">
        <v>1.0416666666666666E-2</v>
      </c>
      <c r="O1501">
        <v>0</v>
      </c>
      <c r="P1501">
        <v>1.0416666666666666E-2</v>
      </c>
      <c r="Q1501">
        <v>231</v>
      </c>
      <c r="R1501">
        <v>0</v>
      </c>
      <c r="S1501">
        <v>433</v>
      </c>
      <c r="T1501">
        <v>504</v>
      </c>
      <c r="U1501">
        <v>0</v>
      </c>
      <c r="V1501">
        <v>0</v>
      </c>
    </row>
    <row r="1502" spans="1:22" x14ac:dyDescent="0.25">
      <c r="A1502">
        <v>0.05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7.18282166264229E-2</v>
      </c>
      <c r="I1502">
        <v>0</v>
      </c>
      <c r="J1502">
        <v>0</v>
      </c>
      <c r="K1502">
        <v>0</v>
      </c>
      <c r="L1502">
        <v>24.813383925491546</v>
      </c>
      <c r="M1502">
        <v>0</v>
      </c>
      <c r="N1502">
        <v>0.1403915143152811</v>
      </c>
      <c r="O1502">
        <v>0</v>
      </c>
      <c r="P1502">
        <v>0.23180924456709207</v>
      </c>
      <c r="Q1502">
        <v>182</v>
      </c>
      <c r="R1502">
        <v>0</v>
      </c>
      <c r="S1502">
        <v>433</v>
      </c>
      <c r="T1502">
        <v>96</v>
      </c>
      <c r="U1502">
        <v>43</v>
      </c>
      <c r="V1502">
        <v>0</v>
      </c>
    </row>
    <row r="1503" spans="1:22" x14ac:dyDescent="0.25">
      <c r="A1503">
        <v>0</v>
      </c>
      <c r="B1503">
        <v>0</v>
      </c>
      <c r="C1503">
        <v>0</v>
      </c>
      <c r="D1503">
        <v>0</v>
      </c>
      <c r="E1503">
        <v>0.5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45</v>
      </c>
      <c r="M1503">
        <v>0</v>
      </c>
      <c r="N1503">
        <v>0.375</v>
      </c>
      <c r="O1503">
        <v>0</v>
      </c>
      <c r="P1503">
        <v>0.44999999999999996</v>
      </c>
      <c r="Q1503">
        <v>258</v>
      </c>
      <c r="R1503">
        <v>0</v>
      </c>
      <c r="S1503">
        <v>448</v>
      </c>
      <c r="T1503">
        <v>336</v>
      </c>
      <c r="U1503">
        <v>0</v>
      </c>
      <c r="V1503">
        <v>0</v>
      </c>
    </row>
    <row r="1504" spans="1:22" x14ac:dyDescent="0.25">
      <c r="A1504">
        <v>0</v>
      </c>
      <c r="B1504">
        <v>0</v>
      </c>
      <c r="C1504">
        <v>0</v>
      </c>
      <c r="D1504">
        <v>0</v>
      </c>
      <c r="E1504">
        <v>0.25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27.125</v>
      </c>
      <c r="M1504">
        <v>0</v>
      </c>
      <c r="N1504">
        <v>0.3125</v>
      </c>
      <c r="O1504">
        <v>0</v>
      </c>
      <c r="P1504">
        <v>0.375</v>
      </c>
      <c r="Q1504">
        <v>258</v>
      </c>
      <c r="R1504">
        <v>0</v>
      </c>
      <c r="S1504">
        <v>448</v>
      </c>
      <c r="T1504">
        <v>336</v>
      </c>
      <c r="U1504">
        <v>0</v>
      </c>
      <c r="V1504">
        <v>0</v>
      </c>
    </row>
    <row r="1505" spans="1:22" x14ac:dyDescent="0.25">
      <c r="A1505">
        <v>0</v>
      </c>
      <c r="B1505">
        <v>0</v>
      </c>
      <c r="C1505">
        <v>0</v>
      </c>
      <c r="D1505">
        <v>0</v>
      </c>
      <c r="E1505">
        <v>0.25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37.5</v>
      </c>
      <c r="M1505">
        <v>0</v>
      </c>
      <c r="N1505">
        <v>0.3125</v>
      </c>
      <c r="O1505">
        <v>0</v>
      </c>
      <c r="P1505">
        <v>0.375</v>
      </c>
      <c r="Q1505">
        <v>258</v>
      </c>
      <c r="R1505">
        <v>0</v>
      </c>
      <c r="S1505">
        <v>448</v>
      </c>
      <c r="T1505">
        <v>336</v>
      </c>
      <c r="U1505">
        <v>0</v>
      </c>
      <c r="V1505">
        <v>0</v>
      </c>
    </row>
    <row r="1506" spans="1:22" x14ac:dyDescent="0.25">
      <c r="A1506">
        <v>0</v>
      </c>
      <c r="B1506">
        <v>0</v>
      </c>
      <c r="C1506">
        <v>0</v>
      </c>
      <c r="D1506">
        <v>0</v>
      </c>
      <c r="E1506">
        <v>0.25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37.5</v>
      </c>
      <c r="M1506">
        <v>0</v>
      </c>
      <c r="N1506">
        <v>0.3125</v>
      </c>
      <c r="O1506">
        <v>0</v>
      </c>
      <c r="P1506">
        <v>0.375</v>
      </c>
      <c r="Q1506">
        <v>258</v>
      </c>
      <c r="R1506">
        <v>0</v>
      </c>
      <c r="S1506">
        <v>448</v>
      </c>
      <c r="T1506">
        <v>336</v>
      </c>
      <c r="U1506">
        <v>0</v>
      </c>
      <c r="V1506">
        <v>0</v>
      </c>
    </row>
    <row r="1507" spans="1:22" x14ac:dyDescent="0.25">
      <c r="A1507">
        <v>0</v>
      </c>
      <c r="B1507">
        <v>6.2500000000000003E-3</v>
      </c>
      <c r="C1507">
        <v>0</v>
      </c>
      <c r="D1507">
        <v>0</v>
      </c>
      <c r="E1507">
        <v>0.25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37.5</v>
      </c>
      <c r="M1507">
        <v>0</v>
      </c>
      <c r="N1507">
        <v>0.3125</v>
      </c>
      <c r="O1507">
        <v>0</v>
      </c>
      <c r="P1507">
        <v>0.375</v>
      </c>
      <c r="Q1507">
        <v>258</v>
      </c>
      <c r="R1507">
        <v>0</v>
      </c>
      <c r="S1507">
        <v>448</v>
      </c>
      <c r="T1507">
        <v>336</v>
      </c>
      <c r="U1507">
        <v>0</v>
      </c>
      <c r="V1507">
        <v>0</v>
      </c>
    </row>
    <row r="1508" spans="1:22" x14ac:dyDescent="0.25">
      <c r="A1508">
        <v>0</v>
      </c>
      <c r="B1508">
        <v>2.5000000000000001E-2</v>
      </c>
      <c r="C1508">
        <v>0</v>
      </c>
      <c r="D1508">
        <v>0</v>
      </c>
      <c r="E1508">
        <v>0.25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37.5</v>
      </c>
      <c r="M1508">
        <v>0</v>
      </c>
      <c r="N1508">
        <v>0.3125</v>
      </c>
      <c r="O1508">
        <v>0</v>
      </c>
      <c r="P1508">
        <v>0.375</v>
      </c>
      <c r="Q1508">
        <v>258</v>
      </c>
      <c r="R1508">
        <v>0</v>
      </c>
      <c r="S1508">
        <v>448</v>
      </c>
      <c r="T1508">
        <v>336</v>
      </c>
      <c r="U1508">
        <v>0</v>
      </c>
      <c r="V1508">
        <v>0</v>
      </c>
    </row>
    <row r="1509" spans="1:22" x14ac:dyDescent="0.25">
      <c r="A1509">
        <v>0</v>
      </c>
      <c r="B1509">
        <v>0</v>
      </c>
      <c r="C1509">
        <v>0</v>
      </c>
      <c r="D1509">
        <v>0</v>
      </c>
      <c r="E1509">
        <v>6.7000000000000004E-2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23.1539</v>
      </c>
      <c r="M1509">
        <v>0</v>
      </c>
      <c r="N1509">
        <v>0.26674999999999999</v>
      </c>
      <c r="O1509">
        <v>0</v>
      </c>
      <c r="P1509">
        <v>0.3201</v>
      </c>
      <c r="Q1509">
        <v>258</v>
      </c>
      <c r="R1509">
        <v>0</v>
      </c>
      <c r="S1509">
        <v>448</v>
      </c>
      <c r="T1509">
        <v>336</v>
      </c>
      <c r="U1509">
        <v>0</v>
      </c>
      <c r="V1509">
        <v>0</v>
      </c>
    </row>
    <row r="1510" spans="1:22" x14ac:dyDescent="0.25">
      <c r="A1510">
        <v>0</v>
      </c>
      <c r="B1510">
        <v>0</v>
      </c>
      <c r="C1510">
        <v>0</v>
      </c>
      <c r="D1510">
        <v>0</v>
      </c>
      <c r="E1510">
        <v>6.7000000000000004E-2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32.01</v>
      </c>
      <c r="M1510">
        <v>0</v>
      </c>
      <c r="N1510">
        <v>0.26674999999999999</v>
      </c>
      <c r="O1510">
        <v>0</v>
      </c>
      <c r="P1510">
        <v>0.3201</v>
      </c>
      <c r="Q1510">
        <v>258</v>
      </c>
      <c r="R1510">
        <v>0</v>
      </c>
      <c r="S1510">
        <v>448</v>
      </c>
      <c r="T1510">
        <v>336</v>
      </c>
      <c r="U1510">
        <v>0</v>
      </c>
      <c r="V1510">
        <v>0</v>
      </c>
    </row>
    <row r="1511" spans="1:22" x14ac:dyDescent="0.25">
      <c r="A1511">
        <v>0</v>
      </c>
      <c r="B1511">
        <v>0</v>
      </c>
      <c r="C1511">
        <v>0</v>
      </c>
      <c r="D1511">
        <v>0</v>
      </c>
      <c r="E1511">
        <v>6.7000000000000004E-2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32.01</v>
      </c>
      <c r="M1511">
        <v>0</v>
      </c>
      <c r="N1511">
        <v>0.26674999999999999</v>
      </c>
      <c r="O1511">
        <v>0</v>
      </c>
      <c r="P1511">
        <v>0.3201</v>
      </c>
      <c r="Q1511">
        <v>258</v>
      </c>
      <c r="R1511">
        <v>0</v>
      </c>
      <c r="S1511">
        <v>448</v>
      </c>
      <c r="T1511">
        <v>336</v>
      </c>
      <c r="U1511">
        <v>0</v>
      </c>
      <c r="V1511">
        <v>0</v>
      </c>
    </row>
    <row r="1512" spans="1:22" x14ac:dyDescent="0.25">
      <c r="A1512">
        <v>0</v>
      </c>
      <c r="B1512">
        <v>0</v>
      </c>
      <c r="C1512">
        <v>0</v>
      </c>
      <c r="D1512">
        <v>0</v>
      </c>
      <c r="E1512">
        <v>6.7000000000000004E-2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32.01</v>
      </c>
      <c r="M1512">
        <v>0</v>
      </c>
      <c r="N1512">
        <v>0.26674999999999999</v>
      </c>
      <c r="O1512">
        <v>0</v>
      </c>
      <c r="P1512">
        <v>0.3201</v>
      </c>
      <c r="Q1512">
        <v>258</v>
      </c>
      <c r="R1512">
        <v>0</v>
      </c>
      <c r="S1512">
        <v>448</v>
      </c>
      <c r="T1512">
        <v>336</v>
      </c>
      <c r="U1512">
        <v>0</v>
      </c>
      <c r="V1512">
        <v>0</v>
      </c>
    </row>
    <row r="1513" spans="1:22" x14ac:dyDescent="0.25">
      <c r="A1513">
        <v>0</v>
      </c>
      <c r="B1513">
        <v>5.3350000000000012E-3</v>
      </c>
      <c r="C1513">
        <v>0</v>
      </c>
      <c r="D1513">
        <v>0</v>
      </c>
      <c r="E1513">
        <v>6.7000000000000004E-2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32.01</v>
      </c>
      <c r="M1513">
        <v>0</v>
      </c>
      <c r="N1513">
        <v>0.26674999999999999</v>
      </c>
      <c r="O1513">
        <v>0</v>
      </c>
      <c r="P1513">
        <v>0.3201</v>
      </c>
      <c r="Q1513">
        <v>258</v>
      </c>
      <c r="R1513">
        <v>0</v>
      </c>
      <c r="S1513">
        <v>448</v>
      </c>
      <c r="T1513">
        <v>336</v>
      </c>
      <c r="U1513">
        <v>0</v>
      </c>
      <c r="V1513">
        <v>0</v>
      </c>
    </row>
    <row r="1514" spans="1:22" x14ac:dyDescent="0.25">
      <c r="A1514">
        <v>0</v>
      </c>
      <c r="B1514">
        <v>0</v>
      </c>
      <c r="C1514">
        <v>0</v>
      </c>
      <c r="D1514">
        <v>0</v>
      </c>
      <c r="E1514">
        <v>3.3000000000000002E-2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22.4161</v>
      </c>
      <c r="M1514">
        <v>0</v>
      </c>
      <c r="N1514">
        <v>0.25824999999999998</v>
      </c>
      <c r="O1514">
        <v>0</v>
      </c>
      <c r="P1514">
        <v>0.30989999999999995</v>
      </c>
      <c r="Q1514">
        <v>258</v>
      </c>
      <c r="R1514">
        <v>0</v>
      </c>
      <c r="S1514">
        <v>448</v>
      </c>
      <c r="T1514">
        <v>336</v>
      </c>
      <c r="U1514">
        <v>0</v>
      </c>
      <c r="V1514">
        <v>0</v>
      </c>
    </row>
    <row r="1515" spans="1:22" x14ac:dyDescent="0.25">
      <c r="A1515">
        <v>0</v>
      </c>
      <c r="B1515">
        <v>0</v>
      </c>
      <c r="C1515">
        <v>0</v>
      </c>
      <c r="D1515">
        <v>0</v>
      </c>
      <c r="E1515">
        <v>3.3000000000000002E-2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30.99</v>
      </c>
      <c r="M1515">
        <v>0</v>
      </c>
      <c r="N1515">
        <v>0.25824999999999998</v>
      </c>
      <c r="O1515">
        <v>0</v>
      </c>
      <c r="P1515">
        <v>0.30989999999999995</v>
      </c>
      <c r="Q1515">
        <v>258</v>
      </c>
      <c r="R1515">
        <v>0</v>
      </c>
      <c r="S1515">
        <v>448</v>
      </c>
      <c r="T1515">
        <v>336</v>
      </c>
      <c r="U1515">
        <v>0</v>
      </c>
      <c r="V1515">
        <v>0</v>
      </c>
    </row>
    <row r="1516" spans="1:22" x14ac:dyDescent="0.25">
      <c r="A1516">
        <v>0</v>
      </c>
      <c r="B1516">
        <v>0</v>
      </c>
      <c r="C1516">
        <v>0</v>
      </c>
      <c r="D1516">
        <v>0</v>
      </c>
      <c r="E1516">
        <v>3.3000000000000002E-2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22.4161</v>
      </c>
      <c r="M1516">
        <v>0</v>
      </c>
      <c r="N1516">
        <v>0.25824999999999998</v>
      </c>
      <c r="O1516">
        <v>0</v>
      </c>
      <c r="P1516">
        <v>0.30989999999999995</v>
      </c>
      <c r="Q1516">
        <v>258</v>
      </c>
      <c r="R1516">
        <v>0</v>
      </c>
      <c r="S1516">
        <v>448</v>
      </c>
      <c r="T1516">
        <v>336</v>
      </c>
      <c r="U1516">
        <v>0</v>
      </c>
      <c r="V1516">
        <v>0</v>
      </c>
    </row>
    <row r="1517" spans="1:22" x14ac:dyDescent="0.25">
      <c r="A1517">
        <v>0</v>
      </c>
      <c r="B1517">
        <v>0</v>
      </c>
      <c r="C1517">
        <v>0</v>
      </c>
      <c r="D1517">
        <v>0</v>
      </c>
      <c r="E1517">
        <v>3.3000000000000002E-2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30.99</v>
      </c>
      <c r="M1517">
        <v>0</v>
      </c>
      <c r="N1517">
        <v>0.25824999999999998</v>
      </c>
      <c r="O1517">
        <v>0</v>
      </c>
      <c r="P1517">
        <v>0.30989999999999995</v>
      </c>
      <c r="Q1517">
        <v>258</v>
      </c>
      <c r="R1517">
        <v>0</v>
      </c>
      <c r="S1517">
        <v>448</v>
      </c>
      <c r="T1517">
        <v>336</v>
      </c>
      <c r="U1517">
        <v>0</v>
      </c>
      <c r="V1517">
        <v>0</v>
      </c>
    </row>
    <row r="1518" spans="1:22" x14ac:dyDescent="0.25">
      <c r="A1518">
        <v>0</v>
      </c>
      <c r="B1518">
        <v>5.1650000000000003E-3</v>
      </c>
      <c r="C1518">
        <v>0</v>
      </c>
      <c r="D1518">
        <v>0</v>
      </c>
      <c r="E1518">
        <v>3.3000000000000002E-2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30.99</v>
      </c>
      <c r="M1518">
        <v>0</v>
      </c>
      <c r="N1518">
        <v>0.25824999999999998</v>
      </c>
      <c r="O1518">
        <v>0</v>
      </c>
      <c r="P1518">
        <v>0.30989999999999995</v>
      </c>
      <c r="Q1518">
        <v>258</v>
      </c>
      <c r="R1518">
        <v>0</v>
      </c>
      <c r="S1518">
        <v>448</v>
      </c>
      <c r="T1518">
        <v>336</v>
      </c>
      <c r="U1518">
        <v>0</v>
      </c>
      <c r="V1518">
        <v>0</v>
      </c>
    </row>
    <row r="1519" spans="1:22" x14ac:dyDescent="0.25">
      <c r="A1519">
        <v>0</v>
      </c>
      <c r="B1519">
        <v>0</v>
      </c>
      <c r="C1519">
        <v>0</v>
      </c>
      <c r="D1519">
        <v>0</v>
      </c>
      <c r="E1519">
        <v>0.25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27.125</v>
      </c>
      <c r="M1519">
        <v>0</v>
      </c>
      <c r="N1519">
        <v>0.3125</v>
      </c>
      <c r="O1519">
        <v>0</v>
      </c>
      <c r="P1519">
        <v>0.375</v>
      </c>
      <c r="Q1519">
        <v>258</v>
      </c>
      <c r="R1519">
        <v>0</v>
      </c>
      <c r="S1519">
        <v>448</v>
      </c>
      <c r="T1519">
        <v>336</v>
      </c>
      <c r="U1519">
        <v>0</v>
      </c>
      <c r="V1519">
        <v>0</v>
      </c>
    </row>
    <row r="1520" spans="1:22" x14ac:dyDescent="0.25">
      <c r="A1520">
        <v>0</v>
      </c>
      <c r="B1520">
        <v>0</v>
      </c>
      <c r="C1520">
        <v>0</v>
      </c>
      <c r="D1520">
        <v>0</v>
      </c>
      <c r="E1520">
        <v>0.25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37.5</v>
      </c>
      <c r="M1520">
        <v>0</v>
      </c>
      <c r="N1520">
        <v>0.3125</v>
      </c>
      <c r="O1520">
        <v>0</v>
      </c>
      <c r="P1520">
        <v>0.375</v>
      </c>
      <c r="Q1520">
        <v>258</v>
      </c>
      <c r="R1520">
        <v>0</v>
      </c>
      <c r="S1520">
        <v>448</v>
      </c>
      <c r="T1520">
        <v>336</v>
      </c>
      <c r="U1520">
        <v>0</v>
      </c>
      <c r="V1520">
        <v>0</v>
      </c>
    </row>
    <row r="1521" spans="1:22" x14ac:dyDescent="0.25">
      <c r="A1521">
        <v>0</v>
      </c>
      <c r="B1521">
        <v>0</v>
      </c>
      <c r="C1521">
        <v>0</v>
      </c>
      <c r="D1521">
        <v>0</v>
      </c>
      <c r="E1521">
        <v>0.25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37.5</v>
      </c>
      <c r="M1521">
        <v>0</v>
      </c>
      <c r="N1521">
        <v>0.3125</v>
      </c>
      <c r="O1521">
        <v>0</v>
      </c>
      <c r="P1521">
        <v>0.375</v>
      </c>
      <c r="Q1521">
        <v>258</v>
      </c>
      <c r="R1521">
        <v>0</v>
      </c>
      <c r="S1521">
        <v>448</v>
      </c>
      <c r="T1521">
        <v>336</v>
      </c>
      <c r="U1521">
        <v>0</v>
      </c>
      <c r="V1521">
        <v>0</v>
      </c>
    </row>
    <row r="1522" spans="1:22" x14ac:dyDescent="0.25">
      <c r="A1522">
        <v>6.2500000000000003E-3</v>
      </c>
      <c r="B1522">
        <v>0</v>
      </c>
      <c r="C1522">
        <v>0</v>
      </c>
      <c r="D1522">
        <v>0</v>
      </c>
      <c r="E1522">
        <v>0.25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37.5</v>
      </c>
      <c r="M1522">
        <v>0</v>
      </c>
      <c r="N1522">
        <v>0.3125</v>
      </c>
      <c r="O1522">
        <v>0</v>
      </c>
      <c r="P1522">
        <v>0.375</v>
      </c>
      <c r="Q1522">
        <v>258</v>
      </c>
      <c r="R1522">
        <v>0</v>
      </c>
      <c r="S1522">
        <v>448</v>
      </c>
      <c r="T1522">
        <v>336</v>
      </c>
      <c r="U1522">
        <v>0</v>
      </c>
      <c r="V1522">
        <v>0</v>
      </c>
    </row>
    <row r="1523" spans="1:22" x14ac:dyDescent="0.25">
      <c r="A1523">
        <v>6.2500000000000003E-3</v>
      </c>
      <c r="B1523">
        <v>0</v>
      </c>
      <c r="C1523">
        <v>0</v>
      </c>
      <c r="D1523">
        <v>0</v>
      </c>
      <c r="E1523">
        <v>0.25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37.5</v>
      </c>
      <c r="M1523">
        <v>0</v>
      </c>
      <c r="N1523">
        <v>0.3125</v>
      </c>
      <c r="O1523">
        <v>0</v>
      </c>
      <c r="P1523">
        <v>0.375</v>
      </c>
      <c r="Q1523">
        <v>258</v>
      </c>
      <c r="R1523">
        <v>0</v>
      </c>
      <c r="S1523">
        <v>448</v>
      </c>
      <c r="T1523">
        <v>336</v>
      </c>
      <c r="U1523">
        <v>0</v>
      </c>
      <c r="V1523">
        <v>0</v>
      </c>
    </row>
    <row r="1524" spans="1:22" x14ac:dyDescent="0.25">
      <c r="A1524">
        <v>0</v>
      </c>
      <c r="B1524">
        <v>0.25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23</v>
      </c>
      <c r="M1524">
        <v>0</v>
      </c>
      <c r="N1524">
        <v>0.25</v>
      </c>
      <c r="O1524">
        <v>0</v>
      </c>
      <c r="P1524">
        <v>0.25</v>
      </c>
      <c r="Q1524">
        <v>187</v>
      </c>
      <c r="R1524">
        <v>0</v>
      </c>
      <c r="S1524">
        <v>443</v>
      </c>
      <c r="T1524">
        <v>144</v>
      </c>
      <c r="U1524">
        <v>40</v>
      </c>
      <c r="V1524">
        <v>0</v>
      </c>
    </row>
    <row r="1525" spans="1:22" x14ac:dyDescent="0.25">
      <c r="A1525">
        <v>0</v>
      </c>
      <c r="B1525">
        <v>0.25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23</v>
      </c>
      <c r="M1525">
        <v>0</v>
      </c>
      <c r="N1525">
        <v>0.25</v>
      </c>
      <c r="O1525">
        <v>0</v>
      </c>
      <c r="P1525">
        <v>0.25</v>
      </c>
      <c r="Q1525">
        <v>217</v>
      </c>
      <c r="R1525">
        <v>0</v>
      </c>
      <c r="S1525">
        <v>423</v>
      </c>
      <c r="T1525">
        <v>144</v>
      </c>
      <c r="U1525">
        <v>40</v>
      </c>
      <c r="V1525">
        <v>0</v>
      </c>
    </row>
    <row r="1526" spans="1:22" x14ac:dyDescent="0.25">
      <c r="A1526">
        <v>0</v>
      </c>
      <c r="B1526">
        <v>0.25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23</v>
      </c>
      <c r="M1526">
        <v>0</v>
      </c>
      <c r="N1526">
        <v>0.25</v>
      </c>
      <c r="O1526">
        <v>0</v>
      </c>
      <c r="P1526">
        <v>0.25</v>
      </c>
      <c r="Q1526">
        <v>234</v>
      </c>
      <c r="R1526">
        <v>0</v>
      </c>
      <c r="S1526">
        <v>423</v>
      </c>
      <c r="T1526">
        <v>144</v>
      </c>
      <c r="U1526">
        <v>40</v>
      </c>
      <c r="V1526">
        <v>0</v>
      </c>
    </row>
    <row r="1527" spans="1:22" x14ac:dyDescent="0.25">
      <c r="A1527">
        <v>0</v>
      </c>
      <c r="B1527">
        <v>0.25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23</v>
      </c>
      <c r="M1527">
        <v>0</v>
      </c>
      <c r="N1527">
        <v>0.25</v>
      </c>
      <c r="O1527">
        <v>0</v>
      </c>
      <c r="P1527">
        <v>0.25</v>
      </c>
      <c r="Q1527">
        <v>260</v>
      </c>
      <c r="R1527">
        <v>0</v>
      </c>
      <c r="S1527">
        <v>423</v>
      </c>
      <c r="T1527">
        <v>144</v>
      </c>
      <c r="U1527">
        <v>40</v>
      </c>
      <c r="V1527">
        <v>0</v>
      </c>
    </row>
    <row r="1528" spans="1:22" x14ac:dyDescent="0.25">
      <c r="A1528">
        <v>0</v>
      </c>
      <c r="B1528">
        <v>0.25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23</v>
      </c>
      <c r="M1528">
        <v>0</v>
      </c>
      <c r="N1528">
        <v>0.25</v>
      </c>
      <c r="O1528">
        <v>0</v>
      </c>
      <c r="P1528">
        <v>0.25</v>
      </c>
      <c r="Q1528">
        <v>284</v>
      </c>
      <c r="R1528">
        <v>0</v>
      </c>
      <c r="S1528">
        <v>423</v>
      </c>
      <c r="T1528">
        <v>144</v>
      </c>
      <c r="U1528">
        <v>40</v>
      </c>
      <c r="V1528">
        <v>0</v>
      </c>
    </row>
    <row r="1529" spans="1:22" x14ac:dyDescent="0.25">
      <c r="A1529">
        <v>0</v>
      </c>
      <c r="B1529">
        <v>0.04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0.05</v>
      </c>
      <c r="I1529">
        <v>0</v>
      </c>
      <c r="J1529">
        <v>0</v>
      </c>
      <c r="K1529">
        <v>0</v>
      </c>
      <c r="L1529">
        <v>30</v>
      </c>
      <c r="M1529">
        <v>0</v>
      </c>
      <c r="N1529">
        <v>0.2</v>
      </c>
      <c r="O1529">
        <v>0</v>
      </c>
      <c r="P1529">
        <v>0.3</v>
      </c>
      <c r="Q1529">
        <v>217</v>
      </c>
      <c r="R1529">
        <v>0</v>
      </c>
      <c r="S1529">
        <v>423</v>
      </c>
      <c r="T1529">
        <v>144</v>
      </c>
      <c r="U1529">
        <v>40</v>
      </c>
      <c r="V1529">
        <v>0</v>
      </c>
    </row>
    <row r="1530" spans="1:22" x14ac:dyDescent="0.25">
      <c r="A1530">
        <v>0</v>
      </c>
      <c r="B1530">
        <v>0.04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0.05</v>
      </c>
      <c r="I1530">
        <v>0</v>
      </c>
      <c r="J1530">
        <v>0</v>
      </c>
      <c r="K1530">
        <v>0</v>
      </c>
      <c r="L1530">
        <v>30</v>
      </c>
      <c r="M1530">
        <v>0</v>
      </c>
      <c r="N1530">
        <v>0.2</v>
      </c>
      <c r="O1530">
        <v>0</v>
      </c>
      <c r="P1530">
        <v>0.3</v>
      </c>
      <c r="Q1530">
        <v>234</v>
      </c>
      <c r="R1530">
        <v>0</v>
      </c>
      <c r="S1530">
        <v>423</v>
      </c>
      <c r="T1530">
        <v>144</v>
      </c>
      <c r="U1530">
        <v>40</v>
      </c>
      <c r="V1530">
        <v>0</v>
      </c>
    </row>
    <row r="1531" spans="1:22" x14ac:dyDescent="0.25">
      <c r="A1531">
        <v>0</v>
      </c>
      <c r="B1531">
        <v>0.04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0.05</v>
      </c>
      <c r="I1531">
        <v>0</v>
      </c>
      <c r="J1531">
        <v>0</v>
      </c>
      <c r="K1531">
        <v>0</v>
      </c>
      <c r="L1531">
        <v>30</v>
      </c>
      <c r="M1531">
        <v>0</v>
      </c>
      <c r="N1531">
        <v>0.2</v>
      </c>
      <c r="O1531">
        <v>0</v>
      </c>
      <c r="P1531">
        <v>0.3</v>
      </c>
      <c r="Q1531">
        <v>260</v>
      </c>
      <c r="R1531">
        <v>0</v>
      </c>
      <c r="S1531">
        <v>423</v>
      </c>
      <c r="T1531">
        <v>144</v>
      </c>
      <c r="U1531">
        <v>40</v>
      </c>
      <c r="V1531">
        <v>0</v>
      </c>
    </row>
    <row r="1532" spans="1:22" x14ac:dyDescent="0.25">
      <c r="A1532">
        <v>0</v>
      </c>
      <c r="B1532">
        <v>0.04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0.05</v>
      </c>
      <c r="I1532">
        <v>0</v>
      </c>
      <c r="J1532">
        <v>0</v>
      </c>
      <c r="K1532">
        <v>0</v>
      </c>
      <c r="L1532">
        <v>30</v>
      </c>
      <c r="M1532">
        <v>0</v>
      </c>
      <c r="N1532">
        <v>0.2</v>
      </c>
      <c r="O1532">
        <v>0</v>
      </c>
      <c r="P1532">
        <v>0.3</v>
      </c>
      <c r="Q1532">
        <v>284</v>
      </c>
      <c r="R1532">
        <v>0</v>
      </c>
      <c r="S1532">
        <v>423</v>
      </c>
      <c r="T1532">
        <v>144</v>
      </c>
      <c r="U1532">
        <v>40</v>
      </c>
      <c r="V1532">
        <v>0</v>
      </c>
    </row>
    <row r="1533" spans="1:22" x14ac:dyDescent="0.25">
      <c r="A1533">
        <v>0</v>
      </c>
      <c r="B1533">
        <v>0.04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0.05</v>
      </c>
      <c r="I1533">
        <v>0</v>
      </c>
      <c r="J1533">
        <v>0</v>
      </c>
      <c r="K1533">
        <v>0</v>
      </c>
      <c r="L1533">
        <v>30</v>
      </c>
      <c r="M1533">
        <v>0</v>
      </c>
      <c r="N1533">
        <v>0.2</v>
      </c>
      <c r="O1533">
        <v>0</v>
      </c>
      <c r="P1533">
        <v>0.3</v>
      </c>
      <c r="Q1533">
        <v>278</v>
      </c>
      <c r="R1533">
        <v>0</v>
      </c>
      <c r="S1533">
        <v>423</v>
      </c>
      <c r="T1533">
        <v>144</v>
      </c>
      <c r="U1533">
        <v>40</v>
      </c>
      <c r="V1533">
        <v>0</v>
      </c>
    </row>
    <row r="1534" spans="1:22" x14ac:dyDescent="0.25">
      <c r="A1534">
        <v>0</v>
      </c>
      <c r="B1534">
        <v>0.04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0.05</v>
      </c>
      <c r="I1534">
        <v>0</v>
      </c>
      <c r="J1534">
        <v>0</v>
      </c>
      <c r="K1534">
        <v>0</v>
      </c>
      <c r="L1534">
        <v>30</v>
      </c>
      <c r="M1534">
        <v>0</v>
      </c>
      <c r="N1534">
        <v>0.2</v>
      </c>
      <c r="O1534">
        <v>0</v>
      </c>
      <c r="P1534">
        <v>0.3</v>
      </c>
      <c r="Q1534">
        <v>292</v>
      </c>
      <c r="R1534">
        <v>0</v>
      </c>
      <c r="S1534">
        <v>423</v>
      </c>
      <c r="T1534">
        <v>144</v>
      </c>
      <c r="U1534">
        <v>40</v>
      </c>
      <c r="V1534">
        <v>0</v>
      </c>
    </row>
    <row r="1535" spans="1:22" x14ac:dyDescent="0.25">
      <c r="A1535">
        <v>0</v>
      </c>
      <c r="B1535">
        <v>0.02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0.05</v>
      </c>
      <c r="I1535">
        <v>0</v>
      </c>
      <c r="J1535">
        <v>0</v>
      </c>
      <c r="K1535">
        <v>0</v>
      </c>
      <c r="L1535">
        <v>30</v>
      </c>
      <c r="M1535">
        <v>0</v>
      </c>
      <c r="N1535">
        <v>0.2</v>
      </c>
      <c r="O1535">
        <v>0</v>
      </c>
      <c r="P1535">
        <v>0.3</v>
      </c>
      <c r="Q1535">
        <v>217</v>
      </c>
      <c r="R1535">
        <v>0</v>
      </c>
      <c r="S1535">
        <v>423</v>
      </c>
      <c r="T1535">
        <v>144</v>
      </c>
      <c r="U1535">
        <v>40</v>
      </c>
      <c r="V1535">
        <v>0</v>
      </c>
    </row>
    <row r="1536" spans="1:22" x14ac:dyDescent="0.25">
      <c r="A1536">
        <v>0</v>
      </c>
      <c r="B1536">
        <v>0.02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0.05</v>
      </c>
      <c r="I1536">
        <v>0</v>
      </c>
      <c r="J1536">
        <v>0</v>
      </c>
      <c r="K1536">
        <v>0</v>
      </c>
      <c r="L1536">
        <v>30</v>
      </c>
      <c r="M1536">
        <v>0</v>
      </c>
      <c r="N1536">
        <v>0.2</v>
      </c>
      <c r="O1536">
        <v>0</v>
      </c>
      <c r="P1536">
        <v>0.3</v>
      </c>
      <c r="Q1536">
        <v>234</v>
      </c>
      <c r="R1536">
        <v>0</v>
      </c>
      <c r="S1536">
        <v>423</v>
      </c>
      <c r="T1536">
        <v>144</v>
      </c>
      <c r="U1536">
        <v>40</v>
      </c>
      <c r="V1536">
        <v>0</v>
      </c>
    </row>
    <row r="1537" spans="1:22" x14ac:dyDescent="0.25">
      <c r="A1537">
        <v>0</v>
      </c>
      <c r="B1537">
        <v>0.02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0.05</v>
      </c>
      <c r="I1537">
        <v>0</v>
      </c>
      <c r="J1537">
        <v>0</v>
      </c>
      <c r="K1537">
        <v>0</v>
      </c>
      <c r="L1537">
        <v>30</v>
      </c>
      <c r="M1537">
        <v>0</v>
      </c>
      <c r="N1537">
        <v>0.2</v>
      </c>
      <c r="O1537">
        <v>0</v>
      </c>
      <c r="P1537">
        <v>0.3</v>
      </c>
      <c r="Q1537">
        <v>260</v>
      </c>
      <c r="R1537">
        <v>0</v>
      </c>
      <c r="S1537">
        <v>423</v>
      </c>
      <c r="T1537">
        <v>144</v>
      </c>
      <c r="U1537">
        <v>40</v>
      </c>
      <c r="V1537">
        <v>0</v>
      </c>
    </row>
    <row r="1538" spans="1:22" x14ac:dyDescent="0.25">
      <c r="A1538">
        <v>0</v>
      </c>
      <c r="B1538">
        <v>0.02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0.05</v>
      </c>
      <c r="I1538">
        <v>0</v>
      </c>
      <c r="J1538">
        <v>0</v>
      </c>
      <c r="K1538">
        <v>0</v>
      </c>
      <c r="L1538">
        <v>30</v>
      </c>
      <c r="M1538">
        <v>0</v>
      </c>
      <c r="N1538">
        <v>0.2</v>
      </c>
      <c r="O1538">
        <v>0</v>
      </c>
      <c r="P1538">
        <v>0.3</v>
      </c>
      <c r="Q1538">
        <v>284</v>
      </c>
      <c r="R1538">
        <v>0</v>
      </c>
      <c r="S1538">
        <v>423</v>
      </c>
      <c r="T1538">
        <v>144</v>
      </c>
      <c r="U1538">
        <v>40</v>
      </c>
      <c r="V1538">
        <v>0</v>
      </c>
    </row>
    <row r="1539" spans="1:22" x14ac:dyDescent="0.25">
      <c r="A1539">
        <v>0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0.05</v>
      </c>
      <c r="I1539">
        <v>0</v>
      </c>
      <c r="J1539">
        <v>0</v>
      </c>
      <c r="K1539">
        <v>0</v>
      </c>
      <c r="L1539">
        <v>30</v>
      </c>
      <c r="M1539">
        <v>0</v>
      </c>
      <c r="N1539">
        <v>0.2</v>
      </c>
      <c r="O1539">
        <v>0</v>
      </c>
      <c r="P1539">
        <v>0.3</v>
      </c>
      <c r="Q1539">
        <v>234</v>
      </c>
      <c r="R1539">
        <v>0</v>
      </c>
      <c r="S1539">
        <v>423</v>
      </c>
      <c r="T1539">
        <v>144</v>
      </c>
      <c r="U1539">
        <v>40</v>
      </c>
      <c r="V1539">
        <v>0</v>
      </c>
    </row>
    <row r="1540" spans="1:22" x14ac:dyDescent="0.25">
      <c r="A1540">
        <v>0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0.05</v>
      </c>
      <c r="I1540">
        <v>0</v>
      </c>
      <c r="J1540">
        <v>0</v>
      </c>
      <c r="K1540">
        <v>0</v>
      </c>
      <c r="L1540">
        <v>30</v>
      </c>
      <c r="M1540">
        <v>0</v>
      </c>
      <c r="N1540">
        <v>0.2</v>
      </c>
      <c r="O1540">
        <v>0</v>
      </c>
      <c r="P1540">
        <v>0.3</v>
      </c>
      <c r="Q1540">
        <v>260</v>
      </c>
      <c r="R1540">
        <v>0</v>
      </c>
      <c r="S1540">
        <v>423</v>
      </c>
      <c r="T1540">
        <v>144</v>
      </c>
      <c r="U1540">
        <v>40</v>
      </c>
      <c r="V1540">
        <v>0</v>
      </c>
    </row>
    <row r="1541" spans="1:22" x14ac:dyDescent="0.25">
      <c r="A1541">
        <v>0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0.05</v>
      </c>
      <c r="I1541">
        <v>0</v>
      </c>
      <c r="J1541">
        <v>0</v>
      </c>
      <c r="K1541">
        <v>0</v>
      </c>
      <c r="L1541">
        <v>30</v>
      </c>
      <c r="M1541">
        <v>0</v>
      </c>
      <c r="N1541">
        <v>0.2</v>
      </c>
      <c r="O1541">
        <v>0</v>
      </c>
      <c r="P1541">
        <v>0.3</v>
      </c>
      <c r="Q1541">
        <v>284</v>
      </c>
      <c r="R1541">
        <v>0</v>
      </c>
      <c r="S1541">
        <v>423</v>
      </c>
      <c r="T1541">
        <v>144</v>
      </c>
      <c r="U1541">
        <v>40</v>
      </c>
      <c r="V1541">
        <v>0</v>
      </c>
    </row>
    <row r="1542" spans="1:22" x14ac:dyDescent="0.25">
      <c r="A1542">
        <v>0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0.05</v>
      </c>
      <c r="I1542">
        <v>0</v>
      </c>
      <c r="J1542">
        <v>0</v>
      </c>
      <c r="K1542">
        <v>0</v>
      </c>
      <c r="L1542">
        <v>30</v>
      </c>
      <c r="M1542">
        <v>0</v>
      </c>
      <c r="N1542">
        <v>0.2</v>
      </c>
      <c r="O1542">
        <v>0</v>
      </c>
      <c r="P1542">
        <v>0.3</v>
      </c>
      <c r="Q1542">
        <v>278</v>
      </c>
      <c r="R1542">
        <v>0</v>
      </c>
      <c r="S1542">
        <v>423</v>
      </c>
      <c r="T1542">
        <v>144</v>
      </c>
      <c r="U1542">
        <v>40</v>
      </c>
      <c r="V1542">
        <v>0</v>
      </c>
    </row>
    <row r="1543" spans="1:22" x14ac:dyDescent="0.25">
      <c r="A1543">
        <v>5.8000000000000003E-2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2.5000000000000001E-2</v>
      </c>
      <c r="I1543">
        <v>0</v>
      </c>
      <c r="J1543">
        <v>0</v>
      </c>
      <c r="K1543">
        <v>0</v>
      </c>
      <c r="L1543">
        <v>30</v>
      </c>
      <c r="M1543">
        <v>0</v>
      </c>
      <c r="N1543">
        <v>0.2</v>
      </c>
      <c r="O1543">
        <v>0</v>
      </c>
      <c r="P1543">
        <v>0.25</v>
      </c>
      <c r="Q1543">
        <v>284</v>
      </c>
      <c r="R1543">
        <v>0</v>
      </c>
      <c r="S1543">
        <v>423</v>
      </c>
      <c r="T1543">
        <v>144</v>
      </c>
      <c r="U1543">
        <v>40</v>
      </c>
      <c r="V1543">
        <v>0</v>
      </c>
    </row>
    <row r="1544" spans="1:22" x14ac:dyDescent="0.25">
      <c r="A1544">
        <v>0.04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0.05</v>
      </c>
      <c r="I1544">
        <v>0</v>
      </c>
      <c r="J1544">
        <v>0</v>
      </c>
      <c r="K1544">
        <v>0</v>
      </c>
      <c r="L1544">
        <v>30</v>
      </c>
      <c r="M1544">
        <v>0</v>
      </c>
      <c r="N1544">
        <v>0.2</v>
      </c>
      <c r="O1544">
        <v>0</v>
      </c>
      <c r="P1544">
        <v>0.3</v>
      </c>
      <c r="Q1544">
        <v>217</v>
      </c>
      <c r="R1544">
        <v>0</v>
      </c>
      <c r="S1544">
        <v>423</v>
      </c>
      <c r="T1544">
        <v>144</v>
      </c>
      <c r="U1544">
        <v>40</v>
      </c>
      <c r="V1544">
        <v>0</v>
      </c>
    </row>
    <row r="1545" spans="1:22" x14ac:dyDescent="0.25">
      <c r="A1545">
        <v>0.02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0.05</v>
      </c>
      <c r="I1545">
        <v>0</v>
      </c>
      <c r="J1545">
        <v>0</v>
      </c>
      <c r="K1545">
        <v>0</v>
      </c>
      <c r="L1545">
        <v>30</v>
      </c>
      <c r="M1545">
        <v>0</v>
      </c>
      <c r="N1545">
        <v>0.2</v>
      </c>
      <c r="O1545">
        <v>0</v>
      </c>
      <c r="P1545">
        <v>0.3</v>
      </c>
      <c r="Q1545">
        <v>217</v>
      </c>
      <c r="R1545">
        <v>0</v>
      </c>
      <c r="S1545">
        <v>423</v>
      </c>
      <c r="T1545">
        <v>144</v>
      </c>
      <c r="U1545">
        <v>40</v>
      </c>
      <c r="V154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E3415-A13C-4746-9650-B4AA52B3C245}">
  <dimension ref="A1:AD1545"/>
  <sheetViews>
    <sheetView tabSelected="1" topLeftCell="V1" zoomScale="73" zoomScaleNormal="73" workbookViewId="0">
      <pane ySplit="1" topLeftCell="A323" activePane="bottomLeft" state="frozen"/>
      <selection activeCell="Q1" sqref="Q1"/>
      <selection pane="bottomLeft" activeCell="AG327" sqref="AG327"/>
    </sheetView>
  </sheetViews>
  <sheetFormatPr defaultRowHeight="15" x14ac:dyDescent="0.25"/>
  <cols>
    <col min="1" max="16" width="9.140625" style="4"/>
    <col min="17" max="18" width="18.28515625" style="4" customWidth="1"/>
    <col min="19" max="19" width="13.140625" style="4" customWidth="1"/>
    <col min="20" max="20" width="18.42578125" style="4" customWidth="1"/>
    <col min="21" max="21" width="9.140625" style="4"/>
    <col min="22" max="22" width="41" style="4" customWidth="1"/>
    <col min="23" max="23" width="60.42578125" style="5" customWidth="1"/>
    <col min="24" max="24" width="15.28515625" style="4" customWidth="1"/>
    <col min="25" max="25" width="15" style="4" customWidth="1"/>
    <col min="26" max="26" width="19.85546875" style="4" customWidth="1"/>
    <col min="27" max="27" width="47.140625" style="5" customWidth="1"/>
    <col min="28" max="29" width="9.140625" style="4"/>
    <col min="30" max="30" width="13.85546875" customWidth="1"/>
    <col min="31" max="16384" width="9.140625" style="4"/>
  </cols>
  <sheetData>
    <row r="1" spans="1:30" ht="30" x14ac:dyDescent="0.25">
      <c r="A1" s="7" t="s">
        <v>1297</v>
      </c>
      <c r="B1" s="7" t="s">
        <v>1298</v>
      </c>
      <c r="C1" s="7" t="s">
        <v>1299</v>
      </c>
      <c r="D1" s="7" t="s">
        <v>1300</v>
      </c>
      <c r="E1" s="7" t="s">
        <v>1301</v>
      </c>
      <c r="F1" s="7" t="s">
        <v>1302</v>
      </c>
      <c r="G1" s="7" t="s">
        <v>1303</v>
      </c>
      <c r="H1" s="7" t="s">
        <v>1304</v>
      </c>
      <c r="I1" s="7" t="s">
        <v>1305</v>
      </c>
      <c r="J1" s="7" t="s">
        <v>1306</v>
      </c>
      <c r="K1" s="7" t="s">
        <v>1307</v>
      </c>
      <c r="L1" s="7" t="s">
        <v>1308</v>
      </c>
      <c r="M1" s="7" t="s">
        <v>1309</v>
      </c>
      <c r="N1" s="7" t="s">
        <v>1310</v>
      </c>
      <c r="O1" s="7" t="s">
        <v>1311</v>
      </c>
      <c r="P1" s="7" t="s">
        <v>1312</v>
      </c>
      <c r="Q1" s="8" t="s">
        <v>1314</v>
      </c>
      <c r="R1" s="8" t="s">
        <v>1315</v>
      </c>
      <c r="S1" s="8" t="s">
        <v>1317</v>
      </c>
      <c r="T1" s="8" t="s">
        <v>1316</v>
      </c>
      <c r="U1" s="8" t="s">
        <v>1318</v>
      </c>
      <c r="V1" s="7" t="s">
        <v>12</v>
      </c>
      <c r="W1" s="8" t="s">
        <v>15</v>
      </c>
      <c r="X1" s="7" t="s">
        <v>0</v>
      </c>
      <c r="Y1" s="7" t="s">
        <v>1</v>
      </c>
      <c r="Z1" s="7" t="s">
        <v>1313</v>
      </c>
      <c r="AA1" s="8" t="s">
        <v>8</v>
      </c>
      <c r="AB1" s="4" t="s">
        <v>1320</v>
      </c>
      <c r="AC1" s="4" t="s">
        <v>1321</v>
      </c>
      <c r="AD1" t="s">
        <v>1328</v>
      </c>
    </row>
    <row r="2" spans="1:30" customFormat="1" x14ac:dyDescent="0.25">
      <c r="A2" s="6">
        <v>0.5</v>
      </c>
      <c r="B2" s="6">
        <v>0</v>
      </c>
      <c r="C2" s="6">
        <v>0</v>
      </c>
      <c r="D2" s="6">
        <v>0</v>
      </c>
      <c r="E2" s="6">
        <v>0</v>
      </c>
      <c r="F2" s="6">
        <v>2.15</v>
      </c>
      <c r="G2" s="6">
        <v>0</v>
      </c>
      <c r="H2" s="6">
        <v>0.5</v>
      </c>
      <c r="I2" s="6">
        <v>0</v>
      </c>
      <c r="J2" s="6">
        <v>0</v>
      </c>
      <c r="K2" s="6">
        <v>0</v>
      </c>
      <c r="L2" s="6">
        <v>154</v>
      </c>
      <c r="M2" s="6">
        <v>0</v>
      </c>
      <c r="N2" s="6">
        <v>0</v>
      </c>
      <c r="O2" s="6">
        <v>0</v>
      </c>
      <c r="P2" s="6">
        <v>5.3</v>
      </c>
      <c r="Q2" s="6">
        <v>0</v>
      </c>
      <c r="R2" s="6">
        <v>0</v>
      </c>
      <c r="S2" s="6">
        <v>523</v>
      </c>
      <c r="T2" s="6">
        <v>72</v>
      </c>
      <c r="U2" s="6">
        <v>0</v>
      </c>
      <c r="V2" s="6"/>
      <c r="W2" s="9"/>
      <c r="X2" s="6" t="s">
        <v>6</v>
      </c>
      <c r="Y2" s="6" t="s">
        <v>7</v>
      </c>
      <c r="Z2" s="2">
        <f>1</f>
        <v>1</v>
      </c>
      <c r="AA2" s="9" t="s">
        <v>1319</v>
      </c>
      <c r="AB2">
        <v>17.600000000000001</v>
      </c>
      <c r="AC2">
        <v>8</v>
      </c>
      <c r="AD2">
        <v>0</v>
      </c>
    </row>
    <row r="3" spans="1:30" customFormat="1" x14ac:dyDescent="0.25">
      <c r="A3" s="6">
        <v>0.5</v>
      </c>
      <c r="B3" s="6">
        <v>0</v>
      </c>
      <c r="C3" s="6">
        <v>0</v>
      </c>
      <c r="D3" s="6">
        <v>0</v>
      </c>
      <c r="E3" s="6">
        <v>0</v>
      </c>
      <c r="F3" s="6">
        <v>0.75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77</v>
      </c>
      <c r="M3" s="6">
        <v>0</v>
      </c>
      <c r="N3" s="6">
        <v>0</v>
      </c>
      <c r="O3" s="6">
        <v>0</v>
      </c>
      <c r="P3" s="6">
        <v>1.5</v>
      </c>
      <c r="Q3" s="6">
        <v>0</v>
      </c>
      <c r="R3" s="6">
        <v>0</v>
      </c>
      <c r="S3" s="6">
        <v>423</v>
      </c>
      <c r="T3" s="6">
        <v>168</v>
      </c>
      <c r="U3" s="6">
        <v>0</v>
      </c>
      <c r="V3" s="6"/>
      <c r="W3" s="9"/>
      <c r="X3" s="6" t="s">
        <v>6</v>
      </c>
      <c r="Y3" s="6" t="s">
        <v>7</v>
      </c>
      <c r="Z3" s="2">
        <f>1</f>
        <v>1</v>
      </c>
      <c r="AA3" s="10" t="s">
        <v>1228</v>
      </c>
      <c r="AB3">
        <v>17.600000000000001</v>
      </c>
      <c r="AC3">
        <v>8</v>
      </c>
      <c r="AD3">
        <v>0</v>
      </c>
    </row>
    <row r="4" spans="1:30" customFormat="1" x14ac:dyDescent="0.25">
      <c r="A4" s="6">
        <v>0.5</v>
      </c>
      <c r="B4" s="6">
        <v>0</v>
      </c>
      <c r="C4" s="6">
        <v>0</v>
      </c>
      <c r="D4" s="6">
        <v>0</v>
      </c>
      <c r="E4" s="6">
        <v>0</v>
      </c>
      <c r="F4" s="6">
        <v>0.75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77</v>
      </c>
      <c r="M4" s="6">
        <v>0</v>
      </c>
      <c r="N4" s="6">
        <v>0</v>
      </c>
      <c r="O4" s="6">
        <v>0</v>
      </c>
      <c r="P4" s="6">
        <v>1.5</v>
      </c>
      <c r="Q4" s="6">
        <v>0</v>
      </c>
      <c r="R4" s="6">
        <v>0</v>
      </c>
      <c r="S4" s="6">
        <v>373</v>
      </c>
      <c r="T4" s="6">
        <v>168</v>
      </c>
      <c r="U4" s="6">
        <v>0</v>
      </c>
      <c r="V4" s="6"/>
      <c r="W4" s="9"/>
      <c r="X4" s="6" t="s">
        <v>6</v>
      </c>
      <c r="Y4" s="6" t="s">
        <v>7</v>
      </c>
      <c r="Z4" s="2">
        <f>1</f>
        <v>1</v>
      </c>
      <c r="AA4" s="10" t="s">
        <v>1228</v>
      </c>
      <c r="AB4">
        <v>17.600000000000001</v>
      </c>
      <c r="AC4">
        <v>8</v>
      </c>
      <c r="AD4">
        <v>0</v>
      </c>
    </row>
    <row r="5" spans="1:30" customFormat="1" x14ac:dyDescent="0.25">
      <c r="A5" s="6">
        <v>0.5</v>
      </c>
      <c r="B5" s="6">
        <v>0</v>
      </c>
      <c r="C5" s="6">
        <v>0</v>
      </c>
      <c r="D5" s="6">
        <v>0</v>
      </c>
      <c r="E5" s="6">
        <v>0</v>
      </c>
      <c r="F5" s="6">
        <v>0.75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77</v>
      </c>
      <c r="M5" s="6">
        <v>0</v>
      </c>
      <c r="N5" s="6">
        <v>0</v>
      </c>
      <c r="O5" s="6">
        <v>0</v>
      </c>
      <c r="P5" s="6">
        <v>1.5</v>
      </c>
      <c r="Q5" s="6">
        <v>0</v>
      </c>
      <c r="R5" s="6">
        <v>0</v>
      </c>
      <c r="S5" s="6">
        <v>393</v>
      </c>
      <c r="T5" s="6">
        <v>168</v>
      </c>
      <c r="U5" s="6">
        <v>0</v>
      </c>
      <c r="V5" s="6"/>
      <c r="W5" s="9"/>
      <c r="X5" s="6" t="s">
        <v>6</v>
      </c>
      <c r="Y5" s="6" t="s">
        <v>7</v>
      </c>
      <c r="Z5" s="2">
        <f>1</f>
        <v>1</v>
      </c>
      <c r="AA5" s="10" t="s">
        <v>1228</v>
      </c>
      <c r="AB5">
        <v>17.600000000000001</v>
      </c>
      <c r="AC5">
        <v>8</v>
      </c>
      <c r="AD5">
        <v>0</v>
      </c>
    </row>
    <row r="6" spans="1:30" customFormat="1" x14ac:dyDescent="0.25">
      <c r="A6" s="6">
        <v>0.5</v>
      </c>
      <c r="B6" s="6">
        <v>0</v>
      </c>
      <c r="C6" s="6">
        <v>0</v>
      </c>
      <c r="D6" s="6">
        <v>0</v>
      </c>
      <c r="E6" s="6">
        <v>0</v>
      </c>
      <c r="F6" s="6">
        <v>0.75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77</v>
      </c>
      <c r="M6" s="6">
        <v>0</v>
      </c>
      <c r="N6" s="6">
        <v>0</v>
      </c>
      <c r="O6" s="6">
        <v>0</v>
      </c>
      <c r="P6" s="6">
        <v>1.5</v>
      </c>
      <c r="Q6" s="6">
        <v>0</v>
      </c>
      <c r="R6" s="6">
        <v>0</v>
      </c>
      <c r="S6" s="6">
        <v>453</v>
      </c>
      <c r="T6" s="6">
        <v>168</v>
      </c>
      <c r="U6" s="6">
        <v>0</v>
      </c>
      <c r="V6" s="6"/>
      <c r="W6" s="9"/>
      <c r="X6" s="6" t="s">
        <v>6</v>
      </c>
      <c r="Y6" s="6" t="s">
        <v>7</v>
      </c>
      <c r="Z6" s="2">
        <f>1</f>
        <v>1</v>
      </c>
      <c r="AA6" s="10" t="s">
        <v>1228</v>
      </c>
      <c r="AB6">
        <v>17.600000000000001</v>
      </c>
      <c r="AC6">
        <v>8</v>
      </c>
      <c r="AD6">
        <v>0</v>
      </c>
    </row>
    <row r="7" spans="1:30" customFormat="1" x14ac:dyDescent="0.25">
      <c r="A7" s="6">
        <v>0.5</v>
      </c>
      <c r="B7" s="6">
        <v>0</v>
      </c>
      <c r="C7" s="6">
        <v>0</v>
      </c>
      <c r="D7" s="6">
        <v>0</v>
      </c>
      <c r="E7" s="6">
        <v>0</v>
      </c>
      <c r="F7" s="6">
        <v>0.5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77</v>
      </c>
      <c r="M7" s="6">
        <v>0</v>
      </c>
      <c r="N7" s="6">
        <v>0</v>
      </c>
      <c r="O7" s="6">
        <v>0</v>
      </c>
      <c r="P7" s="6">
        <v>1</v>
      </c>
      <c r="Q7" s="6">
        <v>0</v>
      </c>
      <c r="R7" s="6">
        <v>0</v>
      </c>
      <c r="S7" s="6">
        <v>423</v>
      </c>
      <c r="T7" s="6">
        <v>168</v>
      </c>
      <c r="U7" s="6">
        <v>0</v>
      </c>
      <c r="V7" s="6"/>
      <c r="W7" s="9"/>
      <c r="X7" s="6" t="s">
        <v>6</v>
      </c>
      <c r="Y7" s="6" t="s">
        <v>7</v>
      </c>
      <c r="Z7" s="2">
        <f>1</f>
        <v>1</v>
      </c>
      <c r="AA7" s="10" t="s">
        <v>1228</v>
      </c>
      <c r="AB7">
        <v>17.600000000000001</v>
      </c>
      <c r="AC7">
        <v>8</v>
      </c>
      <c r="AD7">
        <v>0</v>
      </c>
    </row>
    <row r="8" spans="1:30" customFormat="1" x14ac:dyDescent="0.25">
      <c r="A8" s="6">
        <v>0.5</v>
      </c>
      <c r="B8" s="6">
        <v>0</v>
      </c>
      <c r="C8" s="6">
        <v>0</v>
      </c>
      <c r="D8" s="6">
        <v>0</v>
      </c>
      <c r="E8" s="6">
        <v>0</v>
      </c>
      <c r="F8" s="6">
        <v>1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77</v>
      </c>
      <c r="M8" s="6">
        <v>0</v>
      </c>
      <c r="N8" s="6">
        <v>0</v>
      </c>
      <c r="O8" s="6">
        <v>0</v>
      </c>
      <c r="P8" s="6">
        <v>2</v>
      </c>
      <c r="Q8" s="6">
        <v>0</v>
      </c>
      <c r="R8" s="6">
        <v>0</v>
      </c>
      <c r="S8" s="6">
        <v>423</v>
      </c>
      <c r="T8" s="6">
        <v>168</v>
      </c>
      <c r="U8" s="6">
        <v>0</v>
      </c>
      <c r="V8" s="6"/>
      <c r="W8" s="9"/>
      <c r="X8" s="6" t="s">
        <v>6</v>
      </c>
      <c r="Y8" s="6" t="s">
        <v>7</v>
      </c>
      <c r="Z8" s="2">
        <f>1</f>
        <v>1</v>
      </c>
      <c r="AA8" s="10" t="s">
        <v>1228</v>
      </c>
      <c r="AB8">
        <v>17.600000000000001</v>
      </c>
      <c r="AC8">
        <v>8</v>
      </c>
      <c r="AD8">
        <v>0</v>
      </c>
    </row>
    <row r="9" spans="1:30" customFormat="1" x14ac:dyDescent="0.25">
      <c r="A9" s="6">
        <v>0.25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3</v>
      </c>
      <c r="K9" s="6">
        <v>0</v>
      </c>
      <c r="L9" s="6">
        <v>41</v>
      </c>
      <c r="M9" s="6">
        <v>0</v>
      </c>
      <c r="N9" s="6">
        <v>0</v>
      </c>
      <c r="O9" s="6">
        <v>0</v>
      </c>
      <c r="P9" s="6">
        <v>6</v>
      </c>
      <c r="Q9" s="6">
        <v>0</v>
      </c>
      <c r="R9" s="6">
        <v>0</v>
      </c>
      <c r="S9" s="6">
        <v>453</v>
      </c>
      <c r="T9" s="6">
        <v>1.3333333333333333</v>
      </c>
      <c r="U9" s="6">
        <v>0</v>
      </c>
      <c r="V9" s="6"/>
      <c r="W9" s="9"/>
      <c r="X9" s="6" t="s">
        <v>9</v>
      </c>
      <c r="Y9" s="6" t="s">
        <v>7</v>
      </c>
      <c r="Z9" s="2">
        <f>1</f>
        <v>1</v>
      </c>
      <c r="AA9" s="10" t="s">
        <v>1229</v>
      </c>
      <c r="AB9">
        <v>17.600000000000001</v>
      </c>
      <c r="AC9">
        <v>8</v>
      </c>
      <c r="AD9">
        <v>0</v>
      </c>
    </row>
    <row r="10" spans="1:30" customFormat="1" x14ac:dyDescent="0.25">
      <c r="A10" s="6">
        <v>0.25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4</v>
      </c>
      <c r="K10" s="6">
        <v>0</v>
      </c>
      <c r="L10" s="6">
        <v>41</v>
      </c>
      <c r="M10" s="6">
        <v>0</v>
      </c>
      <c r="N10" s="6">
        <v>0</v>
      </c>
      <c r="O10" s="6">
        <v>0</v>
      </c>
      <c r="P10" s="6">
        <v>8</v>
      </c>
      <c r="Q10" s="6">
        <v>0</v>
      </c>
      <c r="R10" s="6">
        <v>0</v>
      </c>
      <c r="S10" s="6">
        <v>453</v>
      </c>
      <c r="T10" s="6">
        <v>1.3333333333333333</v>
      </c>
      <c r="U10" s="6">
        <v>0</v>
      </c>
      <c r="V10" s="6"/>
      <c r="W10" s="9"/>
      <c r="X10" s="6" t="s">
        <v>9</v>
      </c>
      <c r="Y10" s="6" t="s">
        <v>7</v>
      </c>
      <c r="Z10" s="2">
        <f>1</f>
        <v>1</v>
      </c>
      <c r="AA10" s="9" t="s">
        <v>1229</v>
      </c>
      <c r="AB10">
        <v>17.600000000000001</v>
      </c>
      <c r="AC10">
        <v>8</v>
      </c>
      <c r="AD10">
        <v>0</v>
      </c>
    </row>
    <row r="11" spans="1:30" x14ac:dyDescent="0.25">
      <c r="A11" s="2">
        <v>3.3000000000000002E-2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0.30697344371573021</v>
      </c>
      <c r="I11" s="2">
        <v>0</v>
      </c>
      <c r="J11" s="2">
        <v>0</v>
      </c>
      <c r="K11" s="2">
        <v>0</v>
      </c>
      <c r="L11" s="2">
        <v>29.966455219868898</v>
      </c>
      <c r="M11" s="2">
        <v>0</v>
      </c>
      <c r="N11" s="2">
        <v>0.14617783034082357</v>
      </c>
      <c r="O11" s="2">
        <v>0</v>
      </c>
      <c r="P11" s="2">
        <v>0.7016535856359547</v>
      </c>
      <c r="Q11" s="2">
        <v>174</v>
      </c>
      <c r="R11" s="2">
        <v>0</v>
      </c>
      <c r="S11" s="2">
        <v>408</v>
      </c>
      <c r="T11" s="2">
        <v>96</v>
      </c>
      <c r="U11" s="2">
        <v>0</v>
      </c>
      <c r="V11" s="2" t="s">
        <v>1111</v>
      </c>
      <c r="W11" s="11" t="s">
        <v>562</v>
      </c>
      <c r="X11" s="2" t="s">
        <v>1112</v>
      </c>
      <c r="Y11" s="2" t="s">
        <v>307</v>
      </c>
      <c r="Z11" s="2">
        <v>3</v>
      </c>
      <c r="AA11" s="11" t="s">
        <v>106</v>
      </c>
      <c r="AB11" s="4">
        <f>15.1</f>
        <v>15.1</v>
      </c>
      <c r="AC11">
        <v>8</v>
      </c>
      <c r="AD11">
        <v>0</v>
      </c>
    </row>
    <row r="12" spans="1:30" x14ac:dyDescent="0.25">
      <c r="A12" s="2">
        <v>3.3000000000000002E-2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0.30697344371572943</v>
      </c>
      <c r="I12" s="2">
        <v>0</v>
      </c>
      <c r="J12" s="2">
        <v>0</v>
      </c>
      <c r="K12" s="2">
        <v>0</v>
      </c>
      <c r="L12" s="2">
        <v>29.966455219868827</v>
      </c>
      <c r="M12" s="2">
        <v>0</v>
      </c>
      <c r="N12" s="2">
        <v>0.14617783034082357</v>
      </c>
      <c r="O12" s="2">
        <v>0</v>
      </c>
      <c r="P12" s="2">
        <v>0.70165358563595304</v>
      </c>
      <c r="Q12" s="2">
        <v>177</v>
      </c>
      <c r="R12" s="2">
        <v>0</v>
      </c>
      <c r="S12" s="2">
        <v>408</v>
      </c>
      <c r="T12" s="2">
        <v>96</v>
      </c>
      <c r="U12" s="2">
        <v>0</v>
      </c>
      <c r="V12" s="2" t="s">
        <v>1111</v>
      </c>
      <c r="W12" s="11" t="s">
        <v>951</v>
      </c>
      <c r="X12" s="2" t="s">
        <v>1112</v>
      </c>
      <c r="Y12" s="2" t="s">
        <v>307</v>
      </c>
      <c r="Z12" s="2">
        <v>3</v>
      </c>
      <c r="AA12" s="11" t="s">
        <v>106</v>
      </c>
      <c r="AB12" s="4">
        <f t="shared" ref="AB12:AB13" si="0">15.1</f>
        <v>15.1</v>
      </c>
      <c r="AC12">
        <v>8</v>
      </c>
      <c r="AD12">
        <v>0</v>
      </c>
    </row>
    <row r="13" spans="1:30" x14ac:dyDescent="0.25">
      <c r="A13" s="2">
        <v>3.3000000000000002E-2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0.30697344371572943</v>
      </c>
      <c r="I13" s="2">
        <v>0</v>
      </c>
      <c r="J13" s="2">
        <v>0</v>
      </c>
      <c r="K13" s="2">
        <v>0</v>
      </c>
      <c r="L13" s="2">
        <v>29.966455219868827</v>
      </c>
      <c r="M13" s="2">
        <v>0</v>
      </c>
      <c r="N13" s="2">
        <v>0.14617783034082357</v>
      </c>
      <c r="O13" s="2">
        <v>0</v>
      </c>
      <c r="P13" s="2">
        <v>0.70165358563595304</v>
      </c>
      <c r="Q13" s="2">
        <v>192</v>
      </c>
      <c r="R13" s="2">
        <v>0</v>
      </c>
      <c r="S13" s="2">
        <v>408</v>
      </c>
      <c r="T13" s="2">
        <v>96</v>
      </c>
      <c r="U13" s="2">
        <v>0</v>
      </c>
      <c r="V13" s="2" t="s">
        <v>1111</v>
      </c>
      <c r="W13" s="11" t="s">
        <v>811</v>
      </c>
      <c r="X13" s="2" t="s">
        <v>1112</v>
      </c>
      <c r="Y13" s="2" t="s">
        <v>307</v>
      </c>
      <c r="Z13" s="2">
        <v>3</v>
      </c>
      <c r="AA13" s="11" t="s">
        <v>106</v>
      </c>
      <c r="AB13" s="4">
        <f t="shared" si="0"/>
        <v>15.1</v>
      </c>
      <c r="AC13">
        <v>8</v>
      </c>
      <c r="AD13">
        <v>0</v>
      </c>
    </row>
    <row r="14" spans="1:30" customFormat="1" ht="41.25" customHeight="1" x14ac:dyDescent="0.25">
      <c r="A14" s="6">
        <v>0</v>
      </c>
      <c r="B14" s="6">
        <v>0.04</v>
      </c>
      <c r="C14" s="2">
        <v>0</v>
      </c>
      <c r="D14" s="6">
        <v>0</v>
      </c>
      <c r="E14" s="6">
        <v>0</v>
      </c>
      <c r="F14" s="6">
        <v>0</v>
      </c>
      <c r="G14" s="6">
        <v>0</v>
      </c>
      <c r="H14" s="6">
        <v>0.05</v>
      </c>
      <c r="I14" s="6">
        <v>0</v>
      </c>
      <c r="J14" s="6">
        <v>0</v>
      </c>
      <c r="K14" s="2">
        <v>0</v>
      </c>
      <c r="L14" s="6">
        <v>50</v>
      </c>
      <c r="M14" s="6">
        <v>0</v>
      </c>
      <c r="N14" s="6">
        <v>0.2</v>
      </c>
      <c r="O14" s="6">
        <v>0</v>
      </c>
      <c r="P14" s="6">
        <v>0.1</v>
      </c>
      <c r="Q14" s="6">
        <v>233</v>
      </c>
      <c r="R14" s="6">
        <v>0</v>
      </c>
      <c r="S14" s="6">
        <v>448</v>
      </c>
      <c r="T14" s="6">
        <v>240</v>
      </c>
      <c r="U14" s="6">
        <v>0</v>
      </c>
      <c r="V14" s="6" t="s">
        <v>85</v>
      </c>
      <c r="W14" s="9" t="s">
        <v>86</v>
      </c>
      <c r="X14" s="6" t="s">
        <v>1117</v>
      </c>
      <c r="Y14" s="6" t="s">
        <v>89</v>
      </c>
      <c r="Z14" s="2">
        <v>1</v>
      </c>
      <c r="AA14" s="10" t="s">
        <v>1118</v>
      </c>
      <c r="AB14">
        <v>16.899999999999999</v>
      </c>
      <c r="AC14">
        <v>12</v>
      </c>
      <c r="AD14">
        <v>0</v>
      </c>
    </row>
    <row r="15" spans="1:30" customFormat="1" ht="41.25" customHeight="1" x14ac:dyDescent="0.25">
      <c r="A15" s="6">
        <v>0</v>
      </c>
      <c r="B15" s="6">
        <v>0.02</v>
      </c>
      <c r="C15" s="2">
        <v>0</v>
      </c>
      <c r="D15" s="6">
        <v>0</v>
      </c>
      <c r="E15" s="6">
        <v>0</v>
      </c>
      <c r="F15" s="6">
        <v>0</v>
      </c>
      <c r="G15" s="6">
        <v>0</v>
      </c>
      <c r="H15" s="6">
        <v>0.05</v>
      </c>
      <c r="I15" s="6">
        <v>0</v>
      </c>
      <c r="J15" s="6">
        <v>0</v>
      </c>
      <c r="K15" s="2">
        <v>0</v>
      </c>
      <c r="L15" s="6">
        <v>50</v>
      </c>
      <c r="M15" s="6">
        <v>0</v>
      </c>
      <c r="N15" s="6">
        <v>0.2</v>
      </c>
      <c r="O15" s="6">
        <v>0</v>
      </c>
      <c r="P15" s="6">
        <v>0.1</v>
      </c>
      <c r="Q15" s="6">
        <v>233</v>
      </c>
      <c r="R15" s="6">
        <v>0</v>
      </c>
      <c r="S15" s="6">
        <v>448</v>
      </c>
      <c r="T15" s="6">
        <v>240</v>
      </c>
      <c r="U15" s="6">
        <v>0</v>
      </c>
      <c r="V15" s="6" t="s">
        <v>85</v>
      </c>
      <c r="W15" s="9" t="s">
        <v>86</v>
      </c>
      <c r="X15" s="6" t="s">
        <v>1117</v>
      </c>
      <c r="Y15" s="6" t="s">
        <v>89</v>
      </c>
      <c r="Z15" s="2">
        <v>1</v>
      </c>
      <c r="AA15" s="10" t="s">
        <v>1118</v>
      </c>
      <c r="AB15">
        <v>16.899999999999999</v>
      </c>
      <c r="AC15">
        <v>12</v>
      </c>
      <c r="AD15">
        <v>0</v>
      </c>
    </row>
    <row r="16" spans="1:30" customFormat="1" ht="41.25" customHeight="1" x14ac:dyDescent="0.25">
      <c r="A16" s="6">
        <v>0</v>
      </c>
      <c r="B16" s="6">
        <v>0.02</v>
      </c>
      <c r="C16" s="2">
        <v>0</v>
      </c>
      <c r="D16" s="6">
        <v>0</v>
      </c>
      <c r="E16" s="6">
        <v>0</v>
      </c>
      <c r="F16" s="6">
        <v>0</v>
      </c>
      <c r="G16" s="6">
        <v>0</v>
      </c>
      <c r="H16" s="6">
        <v>0.05</v>
      </c>
      <c r="I16" s="6">
        <v>0</v>
      </c>
      <c r="J16" s="6">
        <v>0</v>
      </c>
      <c r="K16" s="2">
        <v>0</v>
      </c>
      <c r="L16" s="6">
        <v>50</v>
      </c>
      <c r="M16" s="6">
        <v>0</v>
      </c>
      <c r="N16" s="6">
        <v>0.2</v>
      </c>
      <c r="O16" s="6">
        <v>0</v>
      </c>
      <c r="P16" s="6">
        <v>0.30000000000000004</v>
      </c>
      <c r="Q16" s="6">
        <v>233</v>
      </c>
      <c r="R16" s="6">
        <v>0</v>
      </c>
      <c r="S16" s="6">
        <v>448</v>
      </c>
      <c r="T16" s="6">
        <v>240</v>
      </c>
      <c r="U16" s="6">
        <v>0</v>
      </c>
      <c r="V16" s="6" t="s">
        <v>85</v>
      </c>
      <c r="W16" s="9" t="s">
        <v>86</v>
      </c>
      <c r="X16" s="6" t="s">
        <v>1117</v>
      </c>
      <c r="Y16" s="6" t="s">
        <v>89</v>
      </c>
      <c r="Z16" s="2">
        <v>1</v>
      </c>
      <c r="AA16" s="10" t="s">
        <v>1118</v>
      </c>
      <c r="AB16">
        <v>16.899999999999999</v>
      </c>
      <c r="AC16">
        <v>12</v>
      </c>
      <c r="AD16">
        <v>0</v>
      </c>
    </row>
    <row r="17" spans="1:30" customFormat="1" ht="41.25" customHeight="1" x14ac:dyDescent="0.25">
      <c r="A17" s="6">
        <v>0</v>
      </c>
      <c r="B17" s="6">
        <v>0.08</v>
      </c>
      <c r="C17" s="2">
        <v>0</v>
      </c>
      <c r="D17" s="6">
        <v>0</v>
      </c>
      <c r="E17" s="6">
        <v>0</v>
      </c>
      <c r="F17" s="6">
        <v>0</v>
      </c>
      <c r="G17" s="6">
        <v>0</v>
      </c>
      <c r="H17" s="6">
        <v>0.05</v>
      </c>
      <c r="I17" s="6">
        <v>0</v>
      </c>
      <c r="J17" s="6">
        <v>0</v>
      </c>
      <c r="K17" s="2">
        <v>0</v>
      </c>
      <c r="L17" s="6">
        <v>50</v>
      </c>
      <c r="M17" s="6">
        <v>0</v>
      </c>
      <c r="N17" s="6">
        <v>0.2</v>
      </c>
      <c r="O17" s="6">
        <v>0</v>
      </c>
      <c r="P17" s="6">
        <v>0.1</v>
      </c>
      <c r="Q17" s="6">
        <v>233</v>
      </c>
      <c r="R17" s="6">
        <v>0</v>
      </c>
      <c r="S17" s="6">
        <v>448</v>
      </c>
      <c r="T17" s="6">
        <v>240</v>
      </c>
      <c r="U17" s="6">
        <v>0</v>
      </c>
      <c r="V17" s="6" t="s">
        <v>85</v>
      </c>
      <c r="W17" s="9" t="s">
        <v>86</v>
      </c>
      <c r="X17" s="6" t="s">
        <v>1117</v>
      </c>
      <c r="Y17" s="6" t="s">
        <v>89</v>
      </c>
      <c r="Z17" s="2">
        <v>1</v>
      </c>
      <c r="AA17" s="10" t="s">
        <v>1118</v>
      </c>
      <c r="AB17">
        <v>16.899999999999999</v>
      </c>
      <c r="AC17">
        <v>12</v>
      </c>
      <c r="AD17">
        <v>0</v>
      </c>
    </row>
    <row r="18" spans="1:30" customFormat="1" x14ac:dyDescent="0.25">
      <c r="A18" s="6">
        <v>0</v>
      </c>
      <c r="B18" s="6">
        <v>0</v>
      </c>
      <c r="C18" s="2">
        <v>0</v>
      </c>
      <c r="D18" s="6">
        <v>0</v>
      </c>
      <c r="E18" s="6">
        <v>0</v>
      </c>
      <c r="F18" s="6">
        <v>0</v>
      </c>
      <c r="G18" s="6">
        <v>0.08</v>
      </c>
      <c r="H18" s="6">
        <v>0</v>
      </c>
      <c r="I18" s="6">
        <v>0</v>
      </c>
      <c r="J18" s="6">
        <v>0</v>
      </c>
      <c r="K18" s="2">
        <v>0</v>
      </c>
      <c r="L18" s="6">
        <v>146</v>
      </c>
      <c r="M18" s="6">
        <v>0</v>
      </c>
      <c r="N18" s="6">
        <v>0.14000000000000001</v>
      </c>
      <c r="O18" s="6">
        <v>0</v>
      </c>
      <c r="P18" s="6">
        <v>0.30000000000000004</v>
      </c>
      <c r="Q18" s="6">
        <v>197</v>
      </c>
      <c r="R18" s="6">
        <v>0</v>
      </c>
      <c r="S18" s="6">
        <v>423</v>
      </c>
      <c r="T18" s="6">
        <v>432</v>
      </c>
      <c r="U18" s="6">
        <v>0</v>
      </c>
      <c r="V18" s="6" t="s">
        <v>90</v>
      </c>
      <c r="W18" s="9" t="s">
        <v>967</v>
      </c>
      <c r="X18" s="6" t="s">
        <v>1117</v>
      </c>
      <c r="Y18" s="6" t="s">
        <v>89</v>
      </c>
      <c r="Z18" s="2">
        <v>1</v>
      </c>
      <c r="AA18" s="10" t="s">
        <v>1230</v>
      </c>
      <c r="AB18">
        <v>16.899999999999999</v>
      </c>
      <c r="AC18">
        <v>12</v>
      </c>
      <c r="AD18">
        <v>0</v>
      </c>
    </row>
    <row r="19" spans="1:30" customFormat="1" ht="30" x14ac:dyDescent="0.25">
      <c r="A19" s="6">
        <v>1.6666666666666666E-2</v>
      </c>
      <c r="B19" s="6">
        <v>0</v>
      </c>
      <c r="C19" s="2">
        <v>0</v>
      </c>
      <c r="D19" s="6">
        <v>0</v>
      </c>
      <c r="E19" s="6">
        <v>0</v>
      </c>
      <c r="F19" s="6">
        <v>0</v>
      </c>
      <c r="G19" s="6">
        <v>0</v>
      </c>
      <c r="H19" s="6">
        <v>0.2</v>
      </c>
      <c r="I19" s="6">
        <v>0</v>
      </c>
      <c r="J19" s="6">
        <v>0</v>
      </c>
      <c r="K19" s="2">
        <v>0</v>
      </c>
      <c r="L19" s="6">
        <v>50</v>
      </c>
      <c r="M19" s="6">
        <v>0</v>
      </c>
      <c r="N19" s="6">
        <v>0.15</v>
      </c>
      <c r="O19" s="6">
        <v>0.08</v>
      </c>
      <c r="P19" s="6">
        <v>0.71</v>
      </c>
      <c r="Q19" s="6">
        <v>174</v>
      </c>
      <c r="R19" s="6">
        <v>258</v>
      </c>
      <c r="S19" s="6">
        <v>408</v>
      </c>
      <c r="T19" s="6">
        <v>72</v>
      </c>
      <c r="U19" s="6">
        <v>0</v>
      </c>
      <c r="V19" s="6" t="s">
        <v>16</v>
      </c>
      <c r="W19" s="9" t="s">
        <v>17</v>
      </c>
      <c r="X19" s="6" t="s">
        <v>13</v>
      </c>
      <c r="Y19" s="6" t="s">
        <v>14</v>
      </c>
      <c r="Z19" s="2">
        <v>3</v>
      </c>
      <c r="AA19" s="10" t="s">
        <v>1231</v>
      </c>
      <c r="AB19">
        <v>15.1</v>
      </c>
      <c r="AC19">
        <v>8</v>
      </c>
      <c r="AD19">
        <v>0</v>
      </c>
    </row>
    <row r="20" spans="1:30" customFormat="1" ht="30" x14ac:dyDescent="0.25">
      <c r="A20" s="6">
        <v>1.6666666666666666E-2</v>
      </c>
      <c r="B20" s="6">
        <v>0</v>
      </c>
      <c r="C20" s="2">
        <v>0</v>
      </c>
      <c r="D20" s="6">
        <v>0</v>
      </c>
      <c r="E20" s="6">
        <v>0</v>
      </c>
      <c r="F20" s="6">
        <v>0</v>
      </c>
      <c r="G20" s="6">
        <v>0</v>
      </c>
      <c r="H20" s="6">
        <v>0.22500000000000001</v>
      </c>
      <c r="I20" s="6">
        <v>0</v>
      </c>
      <c r="J20" s="6">
        <v>0</v>
      </c>
      <c r="K20" s="2">
        <v>0</v>
      </c>
      <c r="L20" s="6">
        <v>50</v>
      </c>
      <c r="M20" s="6">
        <v>0</v>
      </c>
      <c r="N20" s="6">
        <v>0.15</v>
      </c>
      <c r="O20" s="6">
        <v>0.03</v>
      </c>
      <c r="P20" s="6">
        <v>0.66</v>
      </c>
      <c r="Q20" s="6">
        <v>174</v>
      </c>
      <c r="R20" s="6">
        <v>258</v>
      </c>
      <c r="S20" s="6">
        <v>408</v>
      </c>
      <c r="T20" s="6">
        <v>72</v>
      </c>
      <c r="U20" s="6">
        <v>0</v>
      </c>
      <c r="V20" s="6" t="s">
        <v>16</v>
      </c>
      <c r="W20" s="9" t="s">
        <v>17</v>
      </c>
      <c r="X20" s="6" t="s">
        <v>13</v>
      </c>
      <c r="Y20" s="6" t="s">
        <v>14</v>
      </c>
      <c r="Z20" s="2">
        <v>3</v>
      </c>
      <c r="AA20" s="10" t="s">
        <v>1231</v>
      </c>
      <c r="AB20">
        <v>15.1</v>
      </c>
      <c r="AC20">
        <v>8</v>
      </c>
      <c r="AD20">
        <v>0</v>
      </c>
    </row>
    <row r="21" spans="1:30" customFormat="1" ht="30" x14ac:dyDescent="0.25">
      <c r="A21" s="6">
        <v>1.6666666666666666E-2</v>
      </c>
      <c r="B21" s="6">
        <v>0</v>
      </c>
      <c r="C21" s="2">
        <v>0</v>
      </c>
      <c r="D21" s="6">
        <v>0</v>
      </c>
      <c r="E21" s="6">
        <v>0</v>
      </c>
      <c r="F21" s="6">
        <v>0</v>
      </c>
      <c r="G21" s="6">
        <v>0</v>
      </c>
      <c r="H21" s="6">
        <v>0.22500000000000001</v>
      </c>
      <c r="I21" s="6">
        <v>0</v>
      </c>
      <c r="J21" s="6">
        <v>0</v>
      </c>
      <c r="K21" s="2">
        <v>0</v>
      </c>
      <c r="L21" s="6">
        <v>50</v>
      </c>
      <c r="M21" s="6">
        <v>0</v>
      </c>
      <c r="N21" s="6">
        <v>0.15</v>
      </c>
      <c r="O21" s="6">
        <v>0.02</v>
      </c>
      <c r="P21" s="6">
        <v>0.64</v>
      </c>
      <c r="Q21" s="6">
        <v>174</v>
      </c>
      <c r="R21" s="6">
        <v>258</v>
      </c>
      <c r="S21" s="6">
        <v>408</v>
      </c>
      <c r="T21" s="6">
        <v>72</v>
      </c>
      <c r="U21" s="6">
        <v>0</v>
      </c>
      <c r="V21" s="6" t="s">
        <v>16</v>
      </c>
      <c r="W21" s="9" t="s">
        <v>17</v>
      </c>
      <c r="X21" s="6" t="s">
        <v>13</v>
      </c>
      <c r="Y21" s="6" t="s">
        <v>14</v>
      </c>
      <c r="Z21" s="2">
        <v>3</v>
      </c>
      <c r="AA21" s="10" t="s">
        <v>1231</v>
      </c>
      <c r="AB21">
        <v>15.1</v>
      </c>
      <c r="AC21">
        <v>8</v>
      </c>
      <c r="AD21">
        <v>0</v>
      </c>
    </row>
    <row r="22" spans="1:30" customFormat="1" ht="30" x14ac:dyDescent="0.25">
      <c r="A22" s="6">
        <v>1.6666666666666666E-2</v>
      </c>
      <c r="B22" s="6">
        <v>0</v>
      </c>
      <c r="C22" s="2">
        <v>0</v>
      </c>
      <c r="D22" s="6">
        <v>0</v>
      </c>
      <c r="E22" s="6">
        <v>0</v>
      </c>
      <c r="F22" s="6">
        <v>0</v>
      </c>
      <c r="G22" s="6">
        <v>0</v>
      </c>
      <c r="H22" s="6">
        <v>0.22500000000000001</v>
      </c>
      <c r="I22" s="6">
        <v>0</v>
      </c>
      <c r="J22" s="6">
        <v>0</v>
      </c>
      <c r="K22" s="2">
        <v>0</v>
      </c>
      <c r="L22" s="6">
        <v>50</v>
      </c>
      <c r="M22" s="6">
        <v>0</v>
      </c>
      <c r="N22" s="6">
        <v>0.2</v>
      </c>
      <c r="O22" s="6">
        <v>0.02</v>
      </c>
      <c r="P22" s="6">
        <v>0.69</v>
      </c>
      <c r="Q22" s="6">
        <v>174</v>
      </c>
      <c r="R22" s="6">
        <v>258</v>
      </c>
      <c r="S22" s="6">
        <v>408</v>
      </c>
      <c r="T22" s="6">
        <v>72</v>
      </c>
      <c r="U22" s="6">
        <v>0</v>
      </c>
      <c r="V22" s="6" t="s">
        <v>16</v>
      </c>
      <c r="W22" s="9" t="s">
        <v>17</v>
      </c>
      <c r="X22" s="6" t="s">
        <v>13</v>
      </c>
      <c r="Y22" s="6" t="s">
        <v>14</v>
      </c>
      <c r="Z22" s="2">
        <v>3</v>
      </c>
      <c r="AA22" s="10" t="s">
        <v>1231</v>
      </c>
      <c r="AB22">
        <v>15.1</v>
      </c>
      <c r="AC22">
        <v>8</v>
      </c>
      <c r="AD22">
        <v>0</v>
      </c>
    </row>
    <row r="23" spans="1:30" customFormat="1" ht="30" x14ac:dyDescent="0.25">
      <c r="A23" s="6">
        <v>1.6666666666666666E-2</v>
      </c>
      <c r="B23" s="6">
        <v>0</v>
      </c>
      <c r="C23" s="2">
        <v>0</v>
      </c>
      <c r="D23" s="6">
        <v>0</v>
      </c>
      <c r="E23" s="6">
        <v>0</v>
      </c>
      <c r="F23" s="6">
        <v>0</v>
      </c>
      <c r="G23" s="6">
        <v>0</v>
      </c>
      <c r="H23" s="6">
        <v>0.25</v>
      </c>
      <c r="I23" s="6">
        <v>0</v>
      </c>
      <c r="J23" s="6">
        <v>0</v>
      </c>
      <c r="K23" s="2">
        <v>0</v>
      </c>
      <c r="L23" s="6">
        <v>50</v>
      </c>
      <c r="M23" s="6">
        <v>0</v>
      </c>
      <c r="N23" s="6">
        <v>0.1</v>
      </c>
      <c r="O23" s="6">
        <v>0.01</v>
      </c>
      <c r="P23" s="6">
        <v>0.62</v>
      </c>
      <c r="Q23" s="6">
        <v>174</v>
      </c>
      <c r="R23" s="6">
        <v>258</v>
      </c>
      <c r="S23" s="6">
        <v>408</v>
      </c>
      <c r="T23" s="6">
        <v>72</v>
      </c>
      <c r="U23" s="6">
        <v>0</v>
      </c>
      <c r="V23" s="6" t="s">
        <v>16</v>
      </c>
      <c r="W23" s="9" t="s">
        <v>17</v>
      </c>
      <c r="X23" s="6" t="s">
        <v>13</v>
      </c>
      <c r="Y23" s="6" t="s">
        <v>14</v>
      </c>
      <c r="Z23" s="2">
        <v>3</v>
      </c>
      <c r="AA23" s="10" t="s">
        <v>1231</v>
      </c>
      <c r="AB23">
        <v>15.1</v>
      </c>
      <c r="AC23">
        <v>8</v>
      </c>
      <c r="AD23">
        <v>0</v>
      </c>
    </row>
    <row r="24" spans="1:30" customFormat="1" ht="30" x14ac:dyDescent="0.25">
      <c r="A24" s="6">
        <v>1.6666666666666666E-2</v>
      </c>
      <c r="B24" s="6">
        <v>0</v>
      </c>
      <c r="C24" s="2">
        <v>0</v>
      </c>
      <c r="D24" s="6">
        <v>0</v>
      </c>
      <c r="E24" s="6">
        <v>0</v>
      </c>
      <c r="F24" s="6">
        <v>0</v>
      </c>
      <c r="G24" s="6">
        <v>0</v>
      </c>
      <c r="H24" s="6">
        <v>0.25</v>
      </c>
      <c r="I24" s="6">
        <v>0</v>
      </c>
      <c r="J24" s="6">
        <v>0</v>
      </c>
      <c r="K24" s="2">
        <v>0</v>
      </c>
      <c r="L24" s="6">
        <v>50</v>
      </c>
      <c r="M24" s="6">
        <v>0</v>
      </c>
      <c r="N24" s="6">
        <v>0.15</v>
      </c>
      <c r="O24" s="6">
        <v>0.02</v>
      </c>
      <c r="P24" s="6">
        <v>0.69</v>
      </c>
      <c r="Q24" s="6">
        <v>174</v>
      </c>
      <c r="R24" s="6">
        <v>258</v>
      </c>
      <c r="S24" s="6">
        <v>408</v>
      </c>
      <c r="T24" s="6">
        <v>72</v>
      </c>
      <c r="U24" s="6">
        <v>0</v>
      </c>
      <c r="V24" s="6" t="s">
        <v>16</v>
      </c>
      <c r="W24" s="9" t="s">
        <v>17</v>
      </c>
      <c r="X24" s="6" t="s">
        <v>13</v>
      </c>
      <c r="Y24" s="6" t="s">
        <v>14</v>
      </c>
      <c r="Z24" s="2">
        <v>3</v>
      </c>
      <c r="AA24" s="10" t="s">
        <v>1231</v>
      </c>
      <c r="AB24">
        <v>15.1</v>
      </c>
      <c r="AC24">
        <v>8</v>
      </c>
      <c r="AD24">
        <v>0</v>
      </c>
    </row>
    <row r="25" spans="1:30" customFormat="1" ht="30" x14ac:dyDescent="0.25">
      <c r="A25" s="6">
        <v>1.6666666666666666E-2</v>
      </c>
      <c r="B25" s="6">
        <v>0</v>
      </c>
      <c r="C25" s="2">
        <v>0</v>
      </c>
      <c r="D25" s="6">
        <v>0</v>
      </c>
      <c r="E25" s="6">
        <v>0</v>
      </c>
      <c r="F25" s="6">
        <v>0</v>
      </c>
      <c r="G25" s="6">
        <v>0</v>
      </c>
      <c r="H25" s="6">
        <v>0.2</v>
      </c>
      <c r="I25" s="6">
        <v>0</v>
      </c>
      <c r="J25" s="6">
        <v>0</v>
      </c>
      <c r="K25" s="2">
        <v>0</v>
      </c>
      <c r="L25" s="6">
        <v>50</v>
      </c>
      <c r="M25" s="6">
        <v>0</v>
      </c>
      <c r="N25" s="6">
        <v>0.2</v>
      </c>
      <c r="O25" s="6">
        <v>0.05</v>
      </c>
      <c r="P25" s="6">
        <v>0.7</v>
      </c>
      <c r="Q25" s="6">
        <v>182</v>
      </c>
      <c r="R25" s="6">
        <v>258</v>
      </c>
      <c r="S25" s="6">
        <v>408</v>
      </c>
      <c r="T25" s="6">
        <v>72</v>
      </c>
      <c r="U25" s="6">
        <v>0</v>
      </c>
      <c r="V25" s="6" t="s">
        <v>18</v>
      </c>
      <c r="W25" s="9" t="s">
        <v>1235</v>
      </c>
      <c r="X25" s="6" t="s">
        <v>13</v>
      </c>
      <c r="Y25" s="6" t="s">
        <v>14</v>
      </c>
      <c r="Z25" s="2">
        <v>3</v>
      </c>
      <c r="AA25" s="10" t="s">
        <v>1231</v>
      </c>
      <c r="AB25">
        <v>15.1</v>
      </c>
      <c r="AC25">
        <v>8</v>
      </c>
      <c r="AD25">
        <v>0</v>
      </c>
    </row>
    <row r="26" spans="1:30" customFormat="1" x14ac:dyDescent="0.25">
      <c r="A26" s="6">
        <v>0</v>
      </c>
      <c r="B26" s="6">
        <v>0</v>
      </c>
      <c r="C26" s="6">
        <v>0</v>
      </c>
      <c r="D26" s="6">
        <v>0.1</v>
      </c>
      <c r="E26" s="6">
        <v>0</v>
      </c>
      <c r="F26" s="6">
        <v>0</v>
      </c>
      <c r="G26" s="6">
        <v>0</v>
      </c>
      <c r="H26" s="6">
        <v>0.28999999999999998</v>
      </c>
      <c r="I26" s="6">
        <v>0</v>
      </c>
      <c r="J26" s="6">
        <v>0.04</v>
      </c>
      <c r="K26" s="6">
        <v>0</v>
      </c>
      <c r="L26" s="6">
        <v>10.9</v>
      </c>
      <c r="M26" s="6">
        <v>0</v>
      </c>
      <c r="N26" s="6">
        <v>0</v>
      </c>
      <c r="O26" s="6">
        <v>0</v>
      </c>
      <c r="P26" s="6">
        <v>0.66</v>
      </c>
      <c r="Q26" s="6">
        <v>0</v>
      </c>
      <c r="R26" s="6">
        <v>0</v>
      </c>
      <c r="S26" s="6">
        <v>358</v>
      </c>
      <c r="T26" s="6">
        <v>648</v>
      </c>
      <c r="U26" s="6">
        <v>0</v>
      </c>
      <c r="V26" s="6"/>
      <c r="W26" s="9"/>
      <c r="X26" s="6" t="s">
        <v>21</v>
      </c>
      <c r="Y26" s="6" t="s">
        <v>21</v>
      </c>
      <c r="Z26" s="2">
        <v>3</v>
      </c>
      <c r="AA26" s="10" t="s">
        <v>1232</v>
      </c>
      <c r="AB26">
        <v>19.2</v>
      </c>
      <c r="AC26">
        <v>8</v>
      </c>
      <c r="AD26">
        <v>0</v>
      </c>
    </row>
    <row r="27" spans="1:30" customFormat="1" ht="24.75" customHeight="1" x14ac:dyDescent="0.25">
      <c r="A27" s="6">
        <v>0</v>
      </c>
      <c r="B27" s="6">
        <v>0</v>
      </c>
      <c r="C27" s="6">
        <v>0</v>
      </c>
      <c r="D27" s="6">
        <v>0.1</v>
      </c>
      <c r="E27" s="6">
        <v>0</v>
      </c>
      <c r="F27" s="6">
        <v>0</v>
      </c>
      <c r="G27" s="6">
        <v>0</v>
      </c>
      <c r="H27" s="6">
        <v>0.28999999999999998</v>
      </c>
      <c r="I27" s="6">
        <v>0</v>
      </c>
      <c r="J27" s="6">
        <v>0.05</v>
      </c>
      <c r="K27" s="6">
        <v>0</v>
      </c>
      <c r="L27" s="6">
        <v>10.9</v>
      </c>
      <c r="M27" s="6">
        <v>0</v>
      </c>
      <c r="N27" s="6">
        <v>0</v>
      </c>
      <c r="O27" s="6">
        <v>0</v>
      </c>
      <c r="P27" s="6">
        <v>0.67999999999999994</v>
      </c>
      <c r="Q27" s="6">
        <v>0</v>
      </c>
      <c r="R27" s="6">
        <v>0</v>
      </c>
      <c r="S27" s="6">
        <v>358</v>
      </c>
      <c r="T27" s="6">
        <v>648</v>
      </c>
      <c r="U27" s="6">
        <v>0</v>
      </c>
      <c r="V27" s="6"/>
      <c r="W27" s="9"/>
      <c r="X27" s="6" t="s">
        <v>21</v>
      </c>
      <c r="Y27" s="6" t="s">
        <v>21</v>
      </c>
      <c r="Z27" s="2">
        <v>3</v>
      </c>
      <c r="AA27" s="10" t="s">
        <v>1233</v>
      </c>
      <c r="AB27">
        <v>19.2</v>
      </c>
      <c r="AC27">
        <v>8</v>
      </c>
      <c r="AD27">
        <v>0</v>
      </c>
    </row>
    <row r="28" spans="1:30" customFormat="1" x14ac:dyDescent="0.25">
      <c r="A28" s="6">
        <v>0.05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1.1399999999999999</v>
      </c>
      <c r="I28" s="6">
        <v>0</v>
      </c>
      <c r="J28" s="6">
        <v>0</v>
      </c>
      <c r="K28" s="6">
        <v>0</v>
      </c>
      <c r="L28" s="6">
        <v>59</v>
      </c>
      <c r="M28" s="6">
        <v>0</v>
      </c>
      <c r="N28" s="6">
        <v>0.53</v>
      </c>
      <c r="O28" s="6">
        <v>0</v>
      </c>
      <c r="P28" s="6">
        <v>2.2799999999999998</v>
      </c>
      <c r="Q28" s="6">
        <v>137</v>
      </c>
      <c r="R28" s="6">
        <v>0</v>
      </c>
      <c r="S28" s="6">
        <v>433</v>
      </c>
      <c r="T28" s="6">
        <v>96</v>
      </c>
      <c r="U28" s="6">
        <v>0</v>
      </c>
      <c r="V28" s="6" t="s">
        <v>24</v>
      </c>
      <c r="W28" s="9" t="s">
        <v>25</v>
      </c>
      <c r="X28" s="6" t="s">
        <v>21</v>
      </c>
      <c r="Y28" s="6" t="s">
        <v>21</v>
      </c>
      <c r="Z28" s="2">
        <v>3</v>
      </c>
      <c r="AA28" s="9" t="s">
        <v>26</v>
      </c>
      <c r="AB28">
        <v>19.2</v>
      </c>
      <c r="AC28">
        <v>8</v>
      </c>
      <c r="AD28">
        <v>0</v>
      </c>
    </row>
    <row r="29" spans="1:30" customFormat="1" x14ac:dyDescent="0.25">
      <c r="A29" s="6">
        <v>3.3000000000000002E-2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0.28000000000000003</v>
      </c>
      <c r="I29" s="6">
        <v>0</v>
      </c>
      <c r="J29" s="6">
        <v>0</v>
      </c>
      <c r="K29" s="6">
        <v>0</v>
      </c>
      <c r="L29" s="6">
        <v>31</v>
      </c>
      <c r="M29" s="6">
        <v>0</v>
      </c>
      <c r="N29" s="6">
        <v>0.14000000000000001</v>
      </c>
      <c r="O29" s="6">
        <v>0</v>
      </c>
      <c r="P29" s="6">
        <v>0.56000000000000005</v>
      </c>
      <c r="Q29" s="6">
        <v>178</v>
      </c>
      <c r="R29" s="6">
        <v>0</v>
      </c>
      <c r="S29" s="6">
        <v>453</v>
      </c>
      <c r="T29" s="6">
        <v>120</v>
      </c>
      <c r="U29" s="6">
        <v>0</v>
      </c>
      <c r="V29" s="6" t="s">
        <v>27</v>
      </c>
      <c r="W29" s="9" t="s">
        <v>28</v>
      </c>
      <c r="X29" s="6" t="s">
        <v>21</v>
      </c>
      <c r="Y29" s="6" t="s">
        <v>21</v>
      </c>
      <c r="Z29" s="2">
        <v>3</v>
      </c>
      <c r="AA29" s="9" t="s">
        <v>29</v>
      </c>
      <c r="AB29">
        <v>19.2</v>
      </c>
      <c r="AC29">
        <v>8</v>
      </c>
      <c r="AD29">
        <v>0</v>
      </c>
    </row>
    <row r="30" spans="1:30" customFormat="1" ht="45" x14ac:dyDescent="0.25">
      <c r="A30" s="6">
        <v>0</v>
      </c>
      <c r="B30" s="6">
        <v>0</v>
      </c>
      <c r="C30" s="6">
        <v>0</v>
      </c>
      <c r="D30" s="6">
        <v>0</v>
      </c>
      <c r="E30" s="6">
        <v>0.5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7.5</v>
      </c>
      <c r="M30" s="6">
        <v>0.75</v>
      </c>
      <c r="N30" s="6">
        <v>0.5</v>
      </c>
      <c r="O30" s="6">
        <v>0</v>
      </c>
      <c r="P30" s="6">
        <v>0.66666666666666663</v>
      </c>
      <c r="Q30" s="6">
        <v>272</v>
      </c>
      <c r="R30" s="6">
        <v>0</v>
      </c>
      <c r="S30" s="6">
        <v>448</v>
      </c>
      <c r="T30" s="6">
        <v>336</v>
      </c>
      <c r="U30" s="6">
        <v>0</v>
      </c>
      <c r="V30" s="6" t="s">
        <v>1226</v>
      </c>
      <c r="W30" s="9" t="s">
        <v>1225</v>
      </c>
      <c r="X30" s="6" t="s">
        <v>31</v>
      </c>
      <c r="Y30" s="6" t="s">
        <v>32</v>
      </c>
      <c r="Z30" s="2">
        <v>0</v>
      </c>
      <c r="AA30" s="2" t="s">
        <v>33</v>
      </c>
      <c r="AB30">
        <v>15.8</v>
      </c>
      <c r="AC30">
        <v>6</v>
      </c>
      <c r="AD30">
        <v>0</v>
      </c>
    </row>
    <row r="31" spans="1:30" customFormat="1" ht="45" x14ac:dyDescent="0.25">
      <c r="A31" s="6">
        <v>0.03</v>
      </c>
      <c r="B31" s="6">
        <v>0</v>
      </c>
      <c r="C31" s="6">
        <v>0</v>
      </c>
      <c r="D31" s="6">
        <v>0</v>
      </c>
      <c r="E31" s="6">
        <v>0.5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7.5</v>
      </c>
      <c r="M31" s="6">
        <v>0.75</v>
      </c>
      <c r="N31" s="6">
        <v>0.5</v>
      </c>
      <c r="O31" s="6">
        <v>0</v>
      </c>
      <c r="P31" s="6">
        <v>0.66666666666666663</v>
      </c>
      <c r="Q31" s="6">
        <v>272</v>
      </c>
      <c r="R31" s="6">
        <v>0</v>
      </c>
      <c r="S31" s="6">
        <v>448</v>
      </c>
      <c r="T31" s="6">
        <v>336</v>
      </c>
      <c r="U31" s="6">
        <v>0</v>
      </c>
      <c r="V31" s="6" t="s">
        <v>1226</v>
      </c>
      <c r="W31" s="9" t="s">
        <v>1225</v>
      </c>
      <c r="X31" s="6" t="s">
        <v>31</v>
      </c>
      <c r="Y31" s="6" t="s">
        <v>32</v>
      </c>
      <c r="Z31" s="2">
        <v>0</v>
      </c>
      <c r="AA31" s="2" t="s">
        <v>33</v>
      </c>
      <c r="AB31">
        <v>15.8</v>
      </c>
      <c r="AC31">
        <v>6</v>
      </c>
      <c r="AD31">
        <v>0</v>
      </c>
    </row>
    <row r="32" spans="1:30" customFormat="1" ht="45" x14ac:dyDescent="0.25">
      <c r="A32" s="6">
        <v>0</v>
      </c>
      <c r="B32" s="6">
        <v>0.01</v>
      </c>
      <c r="C32" s="6">
        <v>0</v>
      </c>
      <c r="D32" s="6">
        <v>0</v>
      </c>
      <c r="E32" s="6">
        <v>0.5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7.5</v>
      </c>
      <c r="M32" s="6">
        <v>0.75</v>
      </c>
      <c r="N32" s="6">
        <v>0.5</v>
      </c>
      <c r="O32" s="6">
        <v>0</v>
      </c>
      <c r="P32" s="6">
        <v>0.66666666666666663</v>
      </c>
      <c r="Q32" s="6">
        <v>272</v>
      </c>
      <c r="R32" s="6">
        <v>0</v>
      </c>
      <c r="S32" s="6">
        <v>448</v>
      </c>
      <c r="T32" s="6">
        <v>336</v>
      </c>
      <c r="U32" s="6">
        <v>0</v>
      </c>
      <c r="V32" s="6" t="s">
        <v>1226</v>
      </c>
      <c r="W32" s="9" t="s">
        <v>1225</v>
      </c>
      <c r="X32" s="6" t="s">
        <v>31</v>
      </c>
      <c r="Y32" s="6" t="s">
        <v>32</v>
      </c>
      <c r="Z32" s="2">
        <v>0</v>
      </c>
      <c r="AA32" s="2" t="s">
        <v>33</v>
      </c>
      <c r="AB32">
        <v>15.8</v>
      </c>
      <c r="AC32">
        <v>6</v>
      </c>
      <c r="AD32">
        <v>0</v>
      </c>
    </row>
    <row r="33" spans="1:30" customFormat="1" ht="45" x14ac:dyDescent="0.25">
      <c r="A33" s="6">
        <v>0</v>
      </c>
      <c r="B33" s="6">
        <v>0</v>
      </c>
      <c r="C33" s="6">
        <v>0</v>
      </c>
      <c r="D33" s="6">
        <v>0</v>
      </c>
      <c r="E33" s="6">
        <v>0.5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22.5</v>
      </c>
      <c r="M33" s="6">
        <v>0.75</v>
      </c>
      <c r="N33" s="6">
        <v>0.5</v>
      </c>
      <c r="O33" s="6">
        <v>0</v>
      </c>
      <c r="P33" s="6">
        <v>0.66666666666666663</v>
      </c>
      <c r="Q33" s="6">
        <v>272</v>
      </c>
      <c r="R33" s="6">
        <v>0</v>
      </c>
      <c r="S33" s="6">
        <v>448</v>
      </c>
      <c r="T33" s="6">
        <v>336</v>
      </c>
      <c r="U33" s="6">
        <v>0</v>
      </c>
      <c r="V33" s="6" t="s">
        <v>1226</v>
      </c>
      <c r="W33" s="9" t="s">
        <v>1225</v>
      </c>
      <c r="X33" s="6" t="s">
        <v>31</v>
      </c>
      <c r="Y33" s="6" t="s">
        <v>32</v>
      </c>
      <c r="Z33" s="2">
        <v>0</v>
      </c>
      <c r="AA33" s="2" t="s">
        <v>33</v>
      </c>
      <c r="AB33">
        <v>15.8</v>
      </c>
      <c r="AC33">
        <v>6</v>
      </c>
      <c r="AD33">
        <v>0</v>
      </c>
    </row>
    <row r="34" spans="1:30" customFormat="1" ht="45" x14ac:dyDescent="0.25">
      <c r="A34" s="6">
        <v>0.03</v>
      </c>
      <c r="B34" s="6">
        <v>0</v>
      </c>
      <c r="C34" s="6">
        <v>0</v>
      </c>
      <c r="D34" s="6">
        <v>0</v>
      </c>
      <c r="E34" s="6">
        <v>0.5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22.5</v>
      </c>
      <c r="M34" s="6">
        <v>0.75</v>
      </c>
      <c r="N34" s="6">
        <v>0.5</v>
      </c>
      <c r="O34" s="6">
        <v>0</v>
      </c>
      <c r="P34" s="6">
        <v>0.66666666666666663</v>
      </c>
      <c r="Q34" s="6">
        <v>272</v>
      </c>
      <c r="R34" s="6">
        <v>0</v>
      </c>
      <c r="S34" s="6">
        <v>448</v>
      </c>
      <c r="T34" s="6">
        <v>336</v>
      </c>
      <c r="U34" s="6">
        <v>0</v>
      </c>
      <c r="V34" s="6" t="s">
        <v>1226</v>
      </c>
      <c r="W34" s="9" t="s">
        <v>1225</v>
      </c>
      <c r="X34" s="6" t="s">
        <v>31</v>
      </c>
      <c r="Y34" s="6" t="s">
        <v>32</v>
      </c>
      <c r="Z34" s="2">
        <v>0</v>
      </c>
      <c r="AA34" s="2" t="s">
        <v>33</v>
      </c>
      <c r="AB34">
        <v>15.8</v>
      </c>
      <c r="AC34">
        <v>6</v>
      </c>
      <c r="AD34">
        <v>0</v>
      </c>
    </row>
    <row r="35" spans="1:30" customFormat="1" ht="45" x14ac:dyDescent="0.25">
      <c r="A35" s="6">
        <v>0</v>
      </c>
      <c r="B35" s="6">
        <v>0.01</v>
      </c>
      <c r="C35" s="6">
        <v>0</v>
      </c>
      <c r="D35" s="6">
        <v>0</v>
      </c>
      <c r="E35" s="6">
        <v>0.5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22.5</v>
      </c>
      <c r="M35" s="6">
        <v>0.75</v>
      </c>
      <c r="N35" s="6">
        <v>0.5</v>
      </c>
      <c r="O35" s="6">
        <v>0</v>
      </c>
      <c r="P35" s="6">
        <v>0.66666666666666663</v>
      </c>
      <c r="Q35" s="6">
        <v>272</v>
      </c>
      <c r="R35" s="6">
        <v>0</v>
      </c>
      <c r="S35" s="6">
        <v>448</v>
      </c>
      <c r="T35" s="6">
        <v>336</v>
      </c>
      <c r="U35" s="6">
        <v>0</v>
      </c>
      <c r="V35" s="6" t="s">
        <v>1226</v>
      </c>
      <c r="W35" s="9" t="s">
        <v>1225</v>
      </c>
      <c r="X35" s="6" t="s">
        <v>31</v>
      </c>
      <c r="Y35" s="6" t="s">
        <v>32</v>
      </c>
      <c r="Z35" s="2">
        <v>0</v>
      </c>
      <c r="AA35" s="2" t="s">
        <v>33</v>
      </c>
      <c r="AB35">
        <v>15.8</v>
      </c>
      <c r="AC35">
        <v>6</v>
      </c>
      <c r="AD35">
        <v>0</v>
      </c>
    </row>
    <row r="36" spans="1:30" customFormat="1" ht="45" x14ac:dyDescent="0.25">
      <c r="A36" s="6">
        <v>0</v>
      </c>
      <c r="B36" s="6">
        <v>0</v>
      </c>
      <c r="C36" s="6">
        <v>0</v>
      </c>
      <c r="D36" s="6">
        <v>0</v>
      </c>
      <c r="E36" s="6">
        <v>0.2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6</v>
      </c>
      <c r="M36" s="6">
        <v>0.6</v>
      </c>
      <c r="N36" s="6">
        <v>0.5</v>
      </c>
      <c r="O36" s="6">
        <v>0</v>
      </c>
      <c r="P36" s="6">
        <v>0.83333333333333337</v>
      </c>
      <c r="Q36" s="6">
        <v>272</v>
      </c>
      <c r="R36" s="6">
        <v>0</v>
      </c>
      <c r="S36" s="6">
        <v>448</v>
      </c>
      <c r="T36" s="6">
        <v>336</v>
      </c>
      <c r="U36" s="6">
        <v>0</v>
      </c>
      <c r="V36" s="6" t="s">
        <v>1226</v>
      </c>
      <c r="W36" s="9" t="s">
        <v>1225</v>
      </c>
      <c r="X36" s="6" t="s">
        <v>31</v>
      </c>
      <c r="Y36" s="6" t="s">
        <v>32</v>
      </c>
      <c r="Z36" s="2">
        <v>0</v>
      </c>
      <c r="AA36" s="2" t="s">
        <v>33</v>
      </c>
      <c r="AB36">
        <v>15.8</v>
      </c>
      <c r="AC36">
        <v>6</v>
      </c>
      <c r="AD36">
        <v>0</v>
      </c>
    </row>
    <row r="37" spans="1:30" customFormat="1" ht="45" x14ac:dyDescent="0.25">
      <c r="A37" s="6">
        <v>2.4E-2</v>
      </c>
      <c r="B37" s="6">
        <v>0</v>
      </c>
      <c r="C37" s="6">
        <v>0</v>
      </c>
      <c r="D37" s="6">
        <v>0</v>
      </c>
      <c r="E37" s="6">
        <v>0.2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6</v>
      </c>
      <c r="M37" s="6">
        <v>0.6</v>
      </c>
      <c r="N37" s="6">
        <v>0.5</v>
      </c>
      <c r="O37" s="6">
        <v>0</v>
      </c>
      <c r="P37" s="6">
        <v>0.83333333333333337</v>
      </c>
      <c r="Q37" s="6">
        <v>272</v>
      </c>
      <c r="R37" s="6">
        <v>0</v>
      </c>
      <c r="S37" s="6">
        <v>448</v>
      </c>
      <c r="T37" s="6">
        <v>336</v>
      </c>
      <c r="U37" s="6">
        <v>0</v>
      </c>
      <c r="V37" s="6" t="s">
        <v>1226</v>
      </c>
      <c r="W37" s="9" t="s">
        <v>1225</v>
      </c>
      <c r="X37" s="6" t="s">
        <v>31</v>
      </c>
      <c r="Y37" s="6" t="s">
        <v>32</v>
      </c>
      <c r="Z37" s="2">
        <v>0</v>
      </c>
      <c r="AA37" s="2" t="s">
        <v>33</v>
      </c>
      <c r="AB37">
        <v>15.8</v>
      </c>
      <c r="AC37">
        <v>6</v>
      </c>
      <c r="AD37">
        <v>0</v>
      </c>
    </row>
    <row r="38" spans="1:30" customFormat="1" ht="45" x14ac:dyDescent="0.25">
      <c r="A38" s="6">
        <v>0</v>
      </c>
      <c r="B38" s="6">
        <v>0.01</v>
      </c>
      <c r="C38" s="6">
        <v>0</v>
      </c>
      <c r="D38" s="6">
        <v>0</v>
      </c>
      <c r="E38" s="6">
        <v>0.2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6</v>
      </c>
      <c r="M38" s="6">
        <v>0.6</v>
      </c>
      <c r="N38" s="6">
        <v>0.5</v>
      </c>
      <c r="O38" s="6">
        <v>0</v>
      </c>
      <c r="P38" s="6">
        <v>0.83333333333333337</v>
      </c>
      <c r="Q38" s="6">
        <v>272</v>
      </c>
      <c r="R38" s="6">
        <v>0</v>
      </c>
      <c r="S38" s="6">
        <v>448</v>
      </c>
      <c r="T38" s="6">
        <v>336</v>
      </c>
      <c r="U38" s="6">
        <v>0</v>
      </c>
      <c r="V38" s="6" t="s">
        <v>1226</v>
      </c>
      <c r="W38" s="9" t="s">
        <v>1225</v>
      </c>
      <c r="X38" s="6" t="s">
        <v>31</v>
      </c>
      <c r="Y38" s="6" t="s">
        <v>32</v>
      </c>
      <c r="Z38" s="2">
        <v>0</v>
      </c>
      <c r="AA38" s="2" t="s">
        <v>33</v>
      </c>
      <c r="AB38">
        <v>15.8</v>
      </c>
      <c r="AC38">
        <v>6</v>
      </c>
      <c r="AD38">
        <v>0</v>
      </c>
    </row>
    <row r="39" spans="1:30" customFormat="1" ht="45" x14ac:dyDescent="0.25">
      <c r="A39" s="6">
        <v>0</v>
      </c>
      <c r="B39" s="6">
        <v>0</v>
      </c>
      <c r="C39" s="6">
        <v>0</v>
      </c>
      <c r="D39" s="6">
        <v>0</v>
      </c>
      <c r="E39" s="6">
        <v>0.2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18</v>
      </c>
      <c r="M39" s="6">
        <v>0.6</v>
      </c>
      <c r="N39" s="6">
        <v>0.5</v>
      </c>
      <c r="O39" s="6">
        <v>0</v>
      </c>
      <c r="P39" s="6">
        <v>0.83333333333333337</v>
      </c>
      <c r="Q39" s="6">
        <v>272</v>
      </c>
      <c r="R39" s="6">
        <v>0</v>
      </c>
      <c r="S39" s="6">
        <v>448</v>
      </c>
      <c r="T39" s="6">
        <v>336</v>
      </c>
      <c r="U39" s="6">
        <v>0</v>
      </c>
      <c r="V39" s="6" t="s">
        <v>1226</v>
      </c>
      <c r="W39" s="9" t="s">
        <v>1225</v>
      </c>
      <c r="X39" s="6" t="s">
        <v>31</v>
      </c>
      <c r="Y39" s="6" t="s">
        <v>32</v>
      </c>
      <c r="Z39" s="2">
        <v>0</v>
      </c>
      <c r="AA39" s="2" t="s">
        <v>33</v>
      </c>
      <c r="AB39">
        <v>15.8</v>
      </c>
      <c r="AC39">
        <v>6</v>
      </c>
      <c r="AD39">
        <v>0</v>
      </c>
    </row>
    <row r="40" spans="1:30" customFormat="1" ht="45" x14ac:dyDescent="0.25">
      <c r="A40" s="6">
        <v>2.4E-2</v>
      </c>
      <c r="B40" s="6">
        <v>0</v>
      </c>
      <c r="C40" s="6">
        <v>0</v>
      </c>
      <c r="D40" s="6">
        <v>0</v>
      </c>
      <c r="E40" s="6">
        <v>0.2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18</v>
      </c>
      <c r="M40" s="6">
        <v>0.6</v>
      </c>
      <c r="N40" s="6">
        <v>0.5</v>
      </c>
      <c r="O40" s="6">
        <v>0</v>
      </c>
      <c r="P40" s="6">
        <v>0.83333333333333337</v>
      </c>
      <c r="Q40" s="6">
        <v>272</v>
      </c>
      <c r="R40" s="6">
        <v>0</v>
      </c>
      <c r="S40" s="6">
        <v>448</v>
      </c>
      <c r="T40" s="6">
        <v>336</v>
      </c>
      <c r="U40" s="6">
        <v>0</v>
      </c>
      <c r="V40" s="6" t="s">
        <v>1226</v>
      </c>
      <c r="W40" s="9" t="s">
        <v>1225</v>
      </c>
      <c r="X40" s="6" t="s">
        <v>31</v>
      </c>
      <c r="Y40" s="6" t="s">
        <v>32</v>
      </c>
      <c r="Z40" s="2">
        <v>0</v>
      </c>
      <c r="AA40" s="2" t="s">
        <v>33</v>
      </c>
      <c r="AB40">
        <v>15.8</v>
      </c>
      <c r="AC40">
        <v>6</v>
      </c>
      <c r="AD40">
        <v>0</v>
      </c>
    </row>
    <row r="41" spans="1:30" customFormat="1" ht="45" x14ac:dyDescent="0.25">
      <c r="A41" s="6">
        <v>0</v>
      </c>
      <c r="B41" s="6">
        <v>0.01</v>
      </c>
      <c r="C41" s="6">
        <v>0</v>
      </c>
      <c r="D41" s="6">
        <v>0</v>
      </c>
      <c r="E41" s="6">
        <v>0.2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18</v>
      </c>
      <c r="M41" s="6">
        <v>0.6</v>
      </c>
      <c r="N41" s="6">
        <v>0.5</v>
      </c>
      <c r="O41" s="6">
        <v>0</v>
      </c>
      <c r="P41" s="6">
        <v>0.83333333333333337</v>
      </c>
      <c r="Q41" s="6">
        <v>272</v>
      </c>
      <c r="R41" s="6">
        <v>0</v>
      </c>
      <c r="S41" s="6">
        <v>448</v>
      </c>
      <c r="T41" s="6">
        <v>336</v>
      </c>
      <c r="U41" s="6">
        <v>0</v>
      </c>
      <c r="V41" s="6" t="s">
        <v>1226</v>
      </c>
      <c r="W41" s="9" t="s">
        <v>1225</v>
      </c>
      <c r="X41" s="6" t="s">
        <v>31</v>
      </c>
      <c r="Y41" s="6" t="s">
        <v>32</v>
      </c>
      <c r="Z41" s="2">
        <v>0</v>
      </c>
      <c r="AA41" s="2" t="s">
        <v>33</v>
      </c>
      <c r="AB41">
        <v>15.8</v>
      </c>
      <c r="AC41">
        <v>6</v>
      </c>
      <c r="AD41">
        <v>0</v>
      </c>
    </row>
    <row r="42" spans="1:30" customFormat="1" ht="45" x14ac:dyDescent="0.25">
      <c r="A42" s="6">
        <v>0</v>
      </c>
      <c r="B42" s="6">
        <v>0</v>
      </c>
      <c r="C42" s="6">
        <v>0</v>
      </c>
      <c r="D42" s="6">
        <v>0</v>
      </c>
      <c r="E42" s="6">
        <v>6.7000000000000004E-2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5.335</v>
      </c>
      <c r="M42" s="6">
        <v>0.53400000000000003</v>
      </c>
      <c r="N42" s="6">
        <v>0.5</v>
      </c>
      <c r="O42" s="6">
        <v>0</v>
      </c>
      <c r="P42" s="6">
        <v>0.93720712277413309</v>
      </c>
      <c r="Q42" s="6">
        <v>272</v>
      </c>
      <c r="R42" s="6">
        <v>0</v>
      </c>
      <c r="S42" s="6">
        <v>448</v>
      </c>
      <c r="T42" s="6">
        <v>336</v>
      </c>
      <c r="U42" s="6">
        <v>0</v>
      </c>
      <c r="V42" s="6" t="s">
        <v>1226</v>
      </c>
      <c r="W42" s="9" t="s">
        <v>1225</v>
      </c>
      <c r="X42" s="6" t="s">
        <v>31</v>
      </c>
      <c r="Y42" s="6" t="s">
        <v>32</v>
      </c>
      <c r="Z42" s="2">
        <v>0</v>
      </c>
      <c r="AA42" s="2" t="s">
        <v>33</v>
      </c>
      <c r="AB42">
        <v>15.8</v>
      </c>
      <c r="AC42">
        <v>6</v>
      </c>
      <c r="AD42">
        <v>0</v>
      </c>
    </row>
    <row r="43" spans="1:30" customFormat="1" ht="45" x14ac:dyDescent="0.25">
      <c r="A43" s="6">
        <v>2.1000000000000001E-2</v>
      </c>
      <c r="B43" s="6">
        <v>0</v>
      </c>
      <c r="C43" s="6">
        <v>0</v>
      </c>
      <c r="D43" s="6">
        <v>0</v>
      </c>
      <c r="E43" s="6">
        <v>6.7000000000000004E-2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5.335</v>
      </c>
      <c r="M43" s="6">
        <v>0.53400000000000003</v>
      </c>
      <c r="N43" s="6">
        <v>0.5</v>
      </c>
      <c r="O43" s="6">
        <v>0</v>
      </c>
      <c r="P43" s="6">
        <v>0.93720712277413309</v>
      </c>
      <c r="Q43" s="6">
        <v>272</v>
      </c>
      <c r="R43" s="6">
        <v>0</v>
      </c>
      <c r="S43" s="6">
        <v>448</v>
      </c>
      <c r="T43" s="6">
        <v>336</v>
      </c>
      <c r="U43" s="6">
        <v>0</v>
      </c>
      <c r="V43" s="6" t="s">
        <v>1226</v>
      </c>
      <c r="W43" s="9" t="s">
        <v>1225</v>
      </c>
      <c r="X43" s="6" t="s">
        <v>31</v>
      </c>
      <c r="Y43" s="6" t="s">
        <v>32</v>
      </c>
      <c r="Z43" s="2">
        <v>0</v>
      </c>
      <c r="AA43" s="2" t="s">
        <v>33</v>
      </c>
      <c r="AB43">
        <v>15.8</v>
      </c>
      <c r="AC43">
        <v>6</v>
      </c>
      <c r="AD43">
        <v>0</v>
      </c>
    </row>
    <row r="44" spans="1:30" customFormat="1" ht="45" x14ac:dyDescent="0.25">
      <c r="A44" s="6">
        <v>0</v>
      </c>
      <c r="B44" s="6">
        <v>9.8406747891283987E-3</v>
      </c>
      <c r="C44" s="6">
        <v>0</v>
      </c>
      <c r="D44" s="6">
        <v>0</v>
      </c>
      <c r="E44" s="6">
        <v>6.7000000000000004E-2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5.335</v>
      </c>
      <c r="M44" s="6">
        <v>0.53400000000000003</v>
      </c>
      <c r="N44" s="6">
        <v>0.5</v>
      </c>
      <c r="O44" s="6">
        <v>0</v>
      </c>
      <c r="P44" s="6">
        <v>0.93720712277413309</v>
      </c>
      <c r="Q44" s="6">
        <v>272</v>
      </c>
      <c r="R44" s="6">
        <v>0</v>
      </c>
      <c r="S44" s="6">
        <v>448</v>
      </c>
      <c r="T44" s="6">
        <v>336</v>
      </c>
      <c r="U44" s="6">
        <v>0</v>
      </c>
      <c r="V44" s="6" t="s">
        <v>1226</v>
      </c>
      <c r="W44" s="9" t="s">
        <v>1225</v>
      </c>
      <c r="X44" s="6" t="s">
        <v>31</v>
      </c>
      <c r="Y44" s="6" t="s">
        <v>32</v>
      </c>
      <c r="Z44" s="2">
        <v>0</v>
      </c>
      <c r="AA44" s="2" t="s">
        <v>33</v>
      </c>
      <c r="AB44">
        <v>15.8</v>
      </c>
      <c r="AC44">
        <v>6</v>
      </c>
      <c r="AD44">
        <v>0</v>
      </c>
    </row>
    <row r="45" spans="1:30" customFormat="1" x14ac:dyDescent="0.25">
      <c r="A45" s="6">
        <v>0</v>
      </c>
      <c r="B45" s="6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86</v>
      </c>
      <c r="M45" s="6">
        <v>0.54</v>
      </c>
      <c r="N45" s="6">
        <v>0.53</v>
      </c>
      <c r="O45" s="6">
        <v>0</v>
      </c>
      <c r="P45" s="6">
        <v>0.53</v>
      </c>
      <c r="Q45" s="6">
        <v>112</v>
      </c>
      <c r="R45" s="6">
        <v>0</v>
      </c>
      <c r="S45" s="6">
        <v>453</v>
      </c>
      <c r="T45" s="6">
        <v>240</v>
      </c>
      <c r="U45" s="6">
        <v>0</v>
      </c>
      <c r="V45" s="6" t="s">
        <v>19</v>
      </c>
      <c r="W45" s="9" t="s">
        <v>20</v>
      </c>
      <c r="X45" s="6" t="s">
        <v>31</v>
      </c>
      <c r="Y45" s="6" t="s">
        <v>32</v>
      </c>
      <c r="Z45" s="2">
        <v>0</v>
      </c>
      <c r="AA45" s="10" t="s">
        <v>1227</v>
      </c>
      <c r="AB45">
        <v>15.8</v>
      </c>
      <c r="AC45">
        <v>6</v>
      </c>
      <c r="AD45">
        <v>0</v>
      </c>
    </row>
    <row r="46" spans="1:30" customFormat="1" x14ac:dyDescent="0.25">
      <c r="A46" s="6">
        <v>0</v>
      </c>
      <c r="B46" s="6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16.5</v>
      </c>
      <c r="M46" s="6">
        <v>0.51</v>
      </c>
      <c r="N46" s="6">
        <v>0.51</v>
      </c>
      <c r="O46" s="6">
        <v>0</v>
      </c>
      <c r="P46" s="6">
        <v>0.51</v>
      </c>
      <c r="Q46" s="6">
        <v>162</v>
      </c>
      <c r="R46" s="6">
        <v>0</v>
      </c>
      <c r="S46" s="6">
        <v>423</v>
      </c>
      <c r="T46" s="6">
        <v>144</v>
      </c>
      <c r="U46" s="6">
        <v>60</v>
      </c>
      <c r="V46" s="6" t="s">
        <v>36</v>
      </c>
      <c r="W46" s="9" t="s">
        <v>37</v>
      </c>
      <c r="X46" s="6" t="s">
        <v>31</v>
      </c>
      <c r="Y46" s="6" t="s">
        <v>32</v>
      </c>
      <c r="Z46" s="2">
        <v>0</v>
      </c>
      <c r="AA46" s="9" t="s">
        <v>1234</v>
      </c>
      <c r="AB46">
        <v>15.8</v>
      </c>
      <c r="AC46">
        <v>6</v>
      </c>
      <c r="AD46">
        <v>0</v>
      </c>
    </row>
    <row r="47" spans="1:30" customFormat="1" ht="30" x14ac:dyDescent="0.25">
      <c r="A47" s="6">
        <v>0</v>
      </c>
      <c r="B47" s="6">
        <v>1.4E-2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0.05</v>
      </c>
      <c r="I47" s="6">
        <v>0</v>
      </c>
      <c r="J47" s="6">
        <v>0</v>
      </c>
      <c r="K47" s="6">
        <v>0</v>
      </c>
      <c r="L47" s="6">
        <v>44</v>
      </c>
      <c r="M47" s="6">
        <v>0</v>
      </c>
      <c r="N47" s="6">
        <v>0.2</v>
      </c>
      <c r="O47" s="6">
        <v>0</v>
      </c>
      <c r="P47" s="6">
        <v>0.28000000000000003</v>
      </c>
      <c r="Q47" s="6">
        <v>219</v>
      </c>
      <c r="R47" s="6">
        <v>0</v>
      </c>
      <c r="S47" s="6">
        <v>433</v>
      </c>
      <c r="T47" s="6">
        <v>288</v>
      </c>
      <c r="U47" s="6">
        <v>43</v>
      </c>
      <c r="V47" s="6" t="s">
        <v>42</v>
      </c>
      <c r="W47" s="9" t="s">
        <v>40</v>
      </c>
      <c r="X47" s="6" t="s">
        <v>41</v>
      </c>
      <c r="Y47" s="6" t="s">
        <v>42</v>
      </c>
      <c r="Z47" s="2">
        <f>1</f>
        <v>1</v>
      </c>
      <c r="AA47" s="10" t="s">
        <v>1238</v>
      </c>
      <c r="AB47">
        <v>16.100000000000001</v>
      </c>
      <c r="AC47">
        <v>12</v>
      </c>
      <c r="AD47">
        <v>0</v>
      </c>
    </row>
    <row r="48" spans="1:30" customFormat="1" x14ac:dyDescent="0.25">
      <c r="A48" s="6">
        <v>0.16666666666666666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0.3</v>
      </c>
      <c r="J48" s="6">
        <v>0</v>
      </c>
      <c r="K48" s="6">
        <v>0</v>
      </c>
      <c r="L48" s="6">
        <v>30</v>
      </c>
      <c r="M48" s="6">
        <v>0</v>
      </c>
      <c r="N48" s="6">
        <v>0</v>
      </c>
      <c r="O48" s="6">
        <v>0</v>
      </c>
      <c r="P48" s="6">
        <v>0.6</v>
      </c>
      <c r="Q48" s="6">
        <v>0</v>
      </c>
      <c r="R48" s="6">
        <v>0</v>
      </c>
      <c r="S48" s="6">
        <v>438</v>
      </c>
      <c r="T48" s="6">
        <v>180</v>
      </c>
      <c r="U48" s="6">
        <v>50</v>
      </c>
      <c r="V48" s="6"/>
      <c r="W48" s="9"/>
      <c r="X48" s="6" t="s">
        <v>43</v>
      </c>
      <c r="Y48" s="6" t="s">
        <v>44</v>
      </c>
      <c r="Z48" s="2">
        <f>2</f>
        <v>2</v>
      </c>
      <c r="AA48" s="10" t="s">
        <v>552</v>
      </c>
      <c r="AB48">
        <v>17.100000000000001</v>
      </c>
      <c r="AC48">
        <v>8</v>
      </c>
      <c r="AD48">
        <v>0</v>
      </c>
    </row>
    <row r="49" spans="1:30" customFormat="1" x14ac:dyDescent="0.25">
      <c r="A49" s="6">
        <v>0.125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0.35</v>
      </c>
      <c r="J49" s="6">
        <v>0</v>
      </c>
      <c r="K49" s="6">
        <v>0</v>
      </c>
      <c r="L49" s="6">
        <v>30</v>
      </c>
      <c r="M49" s="6">
        <v>0</v>
      </c>
      <c r="N49" s="6">
        <v>0</v>
      </c>
      <c r="O49" s="6">
        <v>0</v>
      </c>
      <c r="P49" s="6">
        <v>0.7</v>
      </c>
      <c r="Q49" s="6">
        <v>0</v>
      </c>
      <c r="R49" s="6">
        <v>0</v>
      </c>
      <c r="S49" s="6">
        <v>438</v>
      </c>
      <c r="T49" s="6">
        <v>180</v>
      </c>
      <c r="U49" s="6">
        <v>50</v>
      </c>
      <c r="V49" s="6"/>
      <c r="W49" s="9"/>
      <c r="X49" s="6" t="s">
        <v>43</v>
      </c>
      <c r="Y49" s="6" t="s">
        <v>44</v>
      </c>
      <c r="Z49" s="2">
        <f>2</f>
        <v>2</v>
      </c>
      <c r="AA49" s="10" t="s">
        <v>1239</v>
      </c>
      <c r="AB49">
        <v>17.100000000000001</v>
      </c>
      <c r="AC49">
        <v>8</v>
      </c>
      <c r="AD49">
        <v>0</v>
      </c>
    </row>
    <row r="50" spans="1:30" customFormat="1" x14ac:dyDescent="0.25">
      <c r="A50" s="6">
        <v>8.3333333333333329E-2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0.32500000000000001</v>
      </c>
      <c r="J50" s="6">
        <v>0</v>
      </c>
      <c r="K50" s="6">
        <v>0</v>
      </c>
      <c r="L50" s="6">
        <v>30</v>
      </c>
      <c r="M50" s="6">
        <v>0</v>
      </c>
      <c r="N50" s="6">
        <v>0</v>
      </c>
      <c r="O50" s="6">
        <v>0</v>
      </c>
      <c r="P50" s="6">
        <v>0.65</v>
      </c>
      <c r="Q50" s="6">
        <v>0</v>
      </c>
      <c r="R50" s="6">
        <v>0</v>
      </c>
      <c r="S50" s="6">
        <v>438</v>
      </c>
      <c r="T50" s="6">
        <v>180</v>
      </c>
      <c r="U50" s="6">
        <v>50</v>
      </c>
      <c r="V50" s="6"/>
      <c r="W50" s="9"/>
      <c r="X50" s="6" t="s">
        <v>43</v>
      </c>
      <c r="Y50" s="6" t="s">
        <v>44</v>
      </c>
      <c r="Z50" s="2">
        <f>2</f>
        <v>2</v>
      </c>
      <c r="AA50" s="10" t="s">
        <v>1240</v>
      </c>
      <c r="AB50">
        <v>17.100000000000001</v>
      </c>
      <c r="AC50">
        <v>8</v>
      </c>
      <c r="AD50">
        <v>0</v>
      </c>
    </row>
    <row r="51" spans="1:30" customFormat="1" x14ac:dyDescent="0.25">
      <c r="A51" s="6">
        <v>0</v>
      </c>
      <c r="B51" s="6">
        <v>0</v>
      </c>
      <c r="C51" s="6">
        <v>0</v>
      </c>
      <c r="D51" s="6">
        <v>0</v>
      </c>
      <c r="E51" s="6">
        <v>0.25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1.25</v>
      </c>
      <c r="M51" s="6">
        <v>0.3125</v>
      </c>
      <c r="N51" s="6">
        <v>0.3125</v>
      </c>
      <c r="O51" s="6">
        <v>0</v>
      </c>
      <c r="P51" s="6">
        <v>0.3125</v>
      </c>
      <c r="Q51" s="6">
        <v>160</v>
      </c>
      <c r="R51" s="6">
        <v>0</v>
      </c>
      <c r="S51" s="6">
        <v>443</v>
      </c>
      <c r="T51" s="6">
        <v>72</v>
      </c>
      <c r="U51" s="6">
        <v>0</v>
      </c>
      <c r="V51" s="6" t="s">
        <v>1246</v>
      </c>
      <c r="W51" s="9" t="s">
        <v>48</v>
      </c>
      <c r="X51" s="6" t="s">
        <v>53</v>
      </c>
      <c r="Y51" s="6" t="s">
        <v>53</v>
      </c>
      <c r="Z51" s="2">
        <f>3</f>
        <v>3</v>
      </c>
      <c r="AA51" s="9" t="s">
        <v>54</v>
      </c>
      <c r="AB51">
        <v>15.1</v>
      </c>
      <c r="AC51">
        <v>12</v>
      </c>
      <c r="AD51">
        <v>0</v>
      </c>
    </row>
    <row r="52" spans="1:30" customFormat="1" x14ac:dyDescent="0.25">
      <c r="A52" s="6">
        <v>3.6764705882352942E-2</v>
      </c>
      <c r="B52" s="6">
        <v>0</v>
      </c>
      <c r="C52" s="6">
        <v>0</v>
      </c>
      <c r="D52" s="6">
        <v>0</v>
      </c>
      <c r="E52" s="6">
        <v>0.25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1.25</v>
      </c>
      <c r="M52" s="6">
        <v>0.3125</v>
      </c>
      <c r="N52" s="6">
        <v>0.3125</v>
      </c>
      <c r="O52" s="6">
        <v>0</v>
      </c>
      <c r="P52" s="6">
        <v>0.3125</v>
      </c>
      <c r="Q52" s="6">
        <v>160</v>
      </c>
      <c r="R52" s="6">
        <v>0</v>
      </c>
      <c r="S52" s="6">
        <v>443</v>
      </c>
      <c r="T52" s="6">
        <v>72</v>
      </c>
      <c r="U52" s="6">
        <v>0</v>
      </c>
      <c r="V52" s="6"/>
      <c r="W52" s="9" t="s">
        <v>48</v>
      </c>
      <c r="X52" s="6" t="s">
        <v>53</v>
      </c>
      <c r="Y52" s="6" t="s">
        <v>53</v>
      </c>
      <c r="Z52" s="2">
        <f>3</f>
        <v>3</v>
      </c>
      <c r="AA52" s="9" t="s">
        <v>54</v>
      </c>
      <c r="AB52">
        <v>15.1</v>
      </c>
      <c r="AC52">
        <v>12</v>
      </c>
      <c r="AD52">
        <v>0</v>
      </c>
    </row>
    <row r="53" spans="1:30" customFormat="1" x14ac:dyDescent="0.25">
      <c r="A53" s="6">
        <v>0.11029411764705883</v>
      </c>
      <c r="B53" s="6">
        <v>0</v>
      </c>
      <c r="C53" s="6">
        <v>0</v>
      </c>
      <c r="D53" s="6">
        <v>0</v>
      </c>
      <c r="E53" s="6">
        <v>0.25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1.25</v>
      </c>
      <c r="M53" s="6">
        <v>0.3125</v>
      </c>
      <c r="N53" s="6">
        <v>0.3125</v>
      </c>
      <c r="O53" s="6">
        <v>0</v>
      </c>
      <c r="P53" s="6">
        <v>0.3125</v>
      </c>
      <c r="Q53" s="6">
        <v>160</v>
      </c>
      <c r="R53" s="6">
        <v>0</v>
      </c>
      <c r="S53" s="6">
        <v>443</v>
      </c>
      <c r="T53" s="6">
        <v>72</v>
      </c>
      <c r="U53" s="6">
        <v>0</v>
      </c>
      <c r="V53" s="6"/>
      <c r="W53" s="9" t="s">
        <v>48</v>
      </c>
      <c r="X53" s="6" t="s">
        <v>53</v>
      </c>
      <c r="Y53" s="6" t="s">
        <v>53</v>
      </c>
      <c r="Z53" s="2">
        <f>3</f>
        <v>3</v>
      </c>
      <c r="AA53" s="9" t="s">
        <v>54</v>
      </c>
      <c r="AB53">
        <v>15.1</v>
      </c>
      <c r="AC53">
        <v>12</v>
      </c>
      <c r="AD53">
        <v>0</v>
      </c>
    </row>
    <row r="54" spans="1:30" customFormat="1" x14ac:dyDescent="0.25">
      <c r="A54" s="6">
        <v>0.18382352941176472</v>
      </c>
      <c r="B54" s="6">
        <v>0</v>
      </c>
      <c r="C54" s="6">
        <v>0</v>
      </c>
      <c r="D54" s="6">
        <v>0</v>
      </c>
      <c r="E54" s="6">
        <v>0.25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1.25</v>
      </c>
      <c r="M54" s="6">
        <v>0.3125</v>
      </c>
      <c r="N54" s="6">
        <v>0.3125</v>
      </c>
      <c r="O54" s="6">
        <v>0</v>
      </c>
      <c r="P54" s="6">
        <v>0.3125</v>
      </c>
      <c r="Q54" s="6">
        <v>160</v>
      </c>
      <c r="R54" s="6">
        <v>0</v>
      </c>
      <c r="S54" s="6">
        <v>443</v>
      </c>
      <c r="T54" s="6">
        <v>72</v>
      </c>
      <c r="U54" s="6">
        <v>0</v>
      </c>
      <c r="V54" s="6"/>
      <c r="W54" s="9" t="s">
        <v>48</v>
      </c>
      <c r="X54" s="6" t="s">
        <v>53</v>
      </c>
      <c r="Y54" s="6" t="s">
        <v>53</v>
      </c>
      <c r="Z54" s="2">
        <f>3</f>
        <v>3</v>
      </c>
      <c r="AA54" s="9" t="s">
        <v>54</v>
      </c>
      <c r="AB54">
        <v>15.1</v>
      </c>
      <c r="AC54">
        <v>12</v>
      </c>
      <c r="AD54">
        <v>0</v>
      </c>
    </row>
    <row r="55" spans="1:30" customFormat="1" x14ac:dyDescent="0.25">
      <c r="A55" s="6">
        <v>0</v>
      </c>
      <c r="B55" s="6">
        <v>0</v>
      </c>
      <c r="C55" s="6">
        <v>0</v>
      </c>
      <c r="D55" s="6">
        <v>0</v>
      </c>
      <c r="E55" s="6">
        <v>0.25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3.75</v>
      </c>
      <c r="M55" s="6">
        <v>0.3125</v>
      </c>
      <c r="N55" s="6">
        <v>0.3125</v>
      </c>
      <c r="O55" s="6">
        <v>0</v>
      </c>
      <c r="P55" s="6">
        <v>0.3125</v>
      </c>
      <c r="Q55" s="6">
        <v>160</v>
      </c>
      <c r="R55" s="6">
        <v>0</v>
      </c>
      <c r="S55" s="6">
        <v>443</v>
      </c>
      <c r="T55" s="6">
        <v>72</v>
      </c>
      <c r="U55" s="6">
        <v>0</v>
      </c>
      <c r="V55" s="6"/>
      <c r="W55" s="9" t="s">
        <v>48</v>
      </c>
      <c r="X55" s="6" t="s">
        <v>53</v>
      </c>
      <c r="Y55" s="6" t="s">
        <v>53</v>
      </c>
      <c r="Z55" s="2">
        <f>3</f>
        <v>3</v>
      </c>
      <c r="AA55" s="9" t="s">
        <v>54</v>
      </c>
      <c r="AB55">
        <v>15.1</v>
      </c>
      <c r="AC55">
        <v>12</v>
      </c>
      <c r="AD55">
        <v>0</v>
      </c>
    </row>
    <row r="56" spans="1:30" customFormat="1" x14ac:dyDescent="0.25">
      <c r="A56" s="6">
        <v>3.6764705882352942E-2</v>
      </c>
      <c r="B56" s="6">
        <v>0</v>
      </c>
      <c r="C56" s="6">
        <v>0</v>
      </c>
      <c r="D56" s="6">
        <v>0</v>
      </c>
      <c r="E56" s="6">
        <v>0.25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3.75</v>
      </c>
      <c r="M56" s="6">
        <v>0.3125</v>
      </c>
      <c r="N56" s="6">
        <v>0.3125</v>
      </c>
      <c r="O56" s="6">
        <v>0</v>
      </c>
      <c r="P56" s="6">
        <v>0.3125</v>
      </c>
      <c r="Q56" s="6">
        <v>160</v>
      </c>
      <c r="R56" s="6">
        <v>0</v>
      </c>
      <c r="S56" s="6">
        <v>443</v>
      </c>
      <c r="T56" s="6">
        <v>72</v>
      </c>
      <c r="U56" s="6">
        <v>0</v>
      </c>
      <c r="V56" s="6"/>
      <c r="W56" s="9" t="s">
        <v>48</v>
      </c>
      <c r="X56" s="6" t="s">
        <v>53</v>
      </c>
      <c r="Y56" s="6" t="s">
        <v>53</v>
      </c>
      <c r="Z56" s="2">
        <f>3</f>
        <v>3</v>
      </c>
      <c r="AA56" s="9" t="s">
        <v>54</v>
      </c>
      <c r="AB56">
        <v>15.1</v>
      </c>
      <c r="AC56">
        <v>12</v>
      </c>
      <c r="AD56">
        <v>0</v>
      </c>
    </row>
    <row r="57" spans="1:30" customFormat="1" x14ac:dyDescent="0.25">
      <c r="A57" s="6">
        <v>0.11029411764705883</v>
      </c>
      <c r="B57" s="6">
        <v>0</v>
      </c>
      <c r="C57" s="6">
        <v>0</v>
      </c>
      <c r="D57" s="6">
        <v>0</v>
      </c>
      <c r="E57" s="6">
        <v>0.25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3.75</v>
      </c>
      <c r="M57" s="6">
        <v>0.3125</v>
      </c>
      <c r="N57" s="6">
        <v>0.3125</v>
      </c>
      <c r="O57" s="6">
        <v>0</v>
      </c>
      <c r="P57" s="6">
        <v>0.3125</v>
      </c>
      <c r="Q57" s="6">
        <v>160</v>
      </c>
      <c r="R57" s="6">
        <v>0</v>
      </c>
      <c r="S57" s="6">
        <v>443</v>
      </c>
      <c r="T57" s="6">
        <v>72</v>
      </c>
      <c r="U57" s="6">
        <v>0</v>
      </c>
      <c r="V57" s="6"/>
      <c r="W57" s="9" t="s">
        <v>48</v>
      </c>
      <c r="X57" s="6" t="s">
        <v>53</v>
      </c>
      <c r="Y57" s="6" t="s">
        <v>53</v>
      </c>
      <c r="Z57" s="2">
        <f>3</f>
        <v>3</v>
      </c>
      <c r="AA57" s="9" t="s">
        <v>54</v>
      </c>
      <c r="AB57">
        <v>15.1</v>
      </c>
      <c r="AC57">
        <v>12</v>
      </c>
      <c r="AD57">
        <v>0</v>
      </c>
    </row>
    <row r="58" spans="1:30" customFormat="1" x14ac:dyDescent="0.25">
      <c r="A58" s="6">
        <v>0.18382352941176472</v>
      </c>
      <c r="B58" s="6">
        <v>0</v>
      </c>
      <c r="C58" s="6">
        <v>0</v>
      </c>
      <c r="D58" s="6">
        <v>0</v>
      </c>
      <c r="E58" s="6">
        <v>0.25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3.75</v>
      </c>
      <c r="M58" s="6">
        <v>0.3125</v>
      </c>
      <c r="N58" s="6">
        <v>0.3125</v>
      </c>
      <c r="O58" s="6">
        <v>0</v>
      </c>
      <c r="P58" s="6">
        <v>0.3125</v>
      </c>
      <c r="Q58" s="6">
        <v>160</v>
      </c>
      <c r="R58" s="6">
        <v>0</v>
      </c>
      <c r="S58" s="6">
        <v>443</v>
      </c>
      <c r="T58" s="6">
        <v>72</v>
      </c>
      <c r="U58" s="6">
        <v>0</v>
      </c>
      <c r="V58" s="6"/>
      <c r="W58" s="9" t="s">
        <v>48</v>
      </c>
      <c r="X58" s="6" t="s">
        <v>53</v>
      </c>
      <c r="Y58" s="6" t="s">
        <v>53</v>
      </c>
      <c r="Z58" s="2">
        <f>3</f>
        <v>3</v>
      </c>
      <c r="AA58" s="9" t="s">
        <v>54</v>
      </c>
      <c r="AB58">
        <v>15.1</v>
      </c>
      <c r="AC58">
        <v>12</v>
      </c>
      <c r="AD58">
        <v>0</v>
      </c>
    </row>
    <row r="59" spans="1:30" customFormat="1" x14ac:dyDescent="0.25">
      <c r="A59" s="6">
        <v>0</v>
      </c>
      <c r="B59" s="6">
        <v>0</v>
      </c>
      <c r="C59" s="6">
        <v>0</v>
      </c>
      <c r="D59" s="6">
        <v>0</v>
      </c>
      <c r="E59" s="6">
        <v>1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2</v>
      </c>
      <c r="M59" s="6">
        <v>0.5</v>
      </c>
      <c r="N59" s="6">
        <v>0.5</v>
      </c>
      <c r="O59" s="6">
        <v>0</v>
      </c>
      <c r="P59" s="6">
        <v>0.5</v>
      </c>
      <c r="Q59" s="6">
        <v>160</v>
      </c>
      <c r="R59" s="6">
        <v>0</v>
      </c>
      <c r="S59" s="6">
        <v>443</v>
      </c>
      <c r="T59" s="6">
        <v>72</v>
      </c>
      <c r="U59" s="6">
        <v>0</v>
      </c>
      <c r="V59" s="6"/>
      <c r="W59" s="9" t="s">
        <v>48</v>
      </c>
      <c r="X59" s="6" t="s">
        <v>53</v>
      </c>
      <c r="Y59" s="6" t="s">
        <v>53</v>
      </c>
      <c r="Z59" s="2">
        <f>3</f>
        <v>3</v>
      </c>
      <c r="AA59" s="9" t="s">
        <v>54</v>
      </c>
      <c r="AB59">
        <v>15.1</v>
      </c>
      <c r="AC59">
        <v>12</v>
      </c>
      <c r="AD59">
        <v>0</v>
      </c>
    </row>
    <row r="60" spans="1:30" customFormat="1" x14ac:dyDescent="0.25">
      <c r="A60" s="6">
        <v>0.05</v>
      </c>
      <c r="B60" s="6">
        <v>0</v>
      </c>
      <c r="C60" s="6">
        <v>0</v>
      </c>
      <c r="D60" s="6">
        <v>0</v>
      </c>
      <c r="E60" s="6">
        <v>1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2</v>
      </c>
      <c r="M60" s="6">
        <v>0.5</v>
      </c>
      <c r="N60" s="6">
        <v>0.5</v>
      </c>
      <c r="O60" s="6">
        <v>0</v>
      </c>
      <c r="P60" s="6">
        <v>0.5</v>
      </c>
      <c r="Q60" s="6">
        <v>160</v>
      </c>
      <c r="R60" s="6">
        <v>0</v>
      </c>
      <c r="S60" s="6">
        <v>443</v>
      </c>
      <c r="T60" s="6">
        <v>72</v>
      </c>
      <c r="U60" s="6">
        <v>0</v>
      </c>
      <c r="V60" s="6"/>
      <c r="W60" s="9" t="s">
        <v>48</v>
      </c>
      <c r="X60" s="6" t="s">
        <v>53</v>
      </c>
      <c r="Y60" s="6" t="s">
        <v>53</v>
      </c>
      <c r="Z60" s="2">
        <f>3</f>
        <v>3</v>
      </c>
      <c r="AA60" s="9" t="s">
        <v>54</v>
      </c>
      <c r="AB60">
        <v>15.1</v>
      </c>
      <c r="AC60">
        <v>12</v>
      </c>
      <c r="AD60">
        <v>0</v>
      </c>
    </row>
    <row r="61" spans="1:30" customFormat="1" x14ac:dyDescent="0.25">
      <c r="A61" s="6">
        <v>0</v>
      </c>
      <c r="B61" s="6">
        <v>0</v>
      </c>
      <c r="C61" s="6">
        <v>0</v>
      </c>
      <c r="D61" s="6">
        <v>0</v>
      </c>
      <c r="E61" s="6">
        <v>1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6</v>
      </c>
      <c r="M61" s="6">
        <v>0.5</v>
      </c>
      <c r="N61" s="6">
        <v>0.5</v>
      </c>
      <c r="O61" s="6">
        <v>0</v>
      </c>
      <c r="P61" s="6">
        <v>0.5</v>
      </c>
      <c r="Q61" s="6">
        <v>160</v>
      </c>
      <c r="R61" s="6">
        <v>0</v>
      </c>
      <c r="S61" s="6">
        <v>443</v>
      </c>
      <c r="T61" s="6">
        <v>72</v>
      </c>
      <c r="U61" s="6">
        <v>0</v>
      </c>
      <c r="V61" s="6"/>
      <c r="W61" s="9" t="s">
        <v>48</v>
      </c>
      <c r="X61" s="6" t="s">
        <v>53</v>
      </c>
      <c r="Y61" s="6" t="s">
        <v>53</v>
      </c>
      <c r="Z61" s="2">
        <f>3</f>
        <v>3</v>
      </c>
      <c r="AA61" s="9" t="s">
        <v>54</v>
      </c>
      <c r="AB61">
        <v>15.1</v>
      </c>
      <c r="AC61">
        <v>12</v>
      </c>
      <c r="AD61">
        <v>0</v>
      </c>
    </row>
    <row r="62" spans="1:30" customFormat="1" x14ac:dyDescent="0.25">
      <c r="A62" s="6">
        <v>0.05</v>
      </c>
      <c r="B62" s="6">
        <v>0</v>
      </c>
      <c r="C62" s="6">
        <v>0</v>
      </c>
      <c r="D62" s="6">
        <v>0</v>
      </c>
      <c r="E62" s="6">
        <v>1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6</v>
      </c>
      <c r="M62" s="6">
        <v>0.5</v>
      </c>
      <c r="N62" s="6">
        <v>0.5</v>
      </c>
      <c r="O62" s="6">
        <v>0</v>
      </c>
      <c r="P62" s="6">
        <v>0.5</v>
      </c>
      <c r="Q62" s="6">
        <v>160</v>
      </c>
      <c r="R62" s="6">
        <v>0</v>
      </c>
      <c r="S62" s="6">
        <v>443</v>
      </c>
      <c r="T62" s="6">
        <v>72</v>
      </c>
      <c r="U62" s="6">
        <v>0</v>
      </c>
      <c r="V62" s="6"/>
      <c r="W62" s="9" t="s">
        <v>48</v>
      </c>
      <c r="X62" s="6" t="s">
        <v>53</v>
      </c>
      <c r="Y62" s="6" t="s">
        <v>53</v>
      </c>
      <c r="Z62" s="2">
        <f>3</f>
        <v>3</v>
      </c>
      <c r="AA62" s="9" t="s">
        <v>54</v>
      </c>
      <c r="AB62">
        <v>15.1</v>
      </c>
      <c r="AC62">
        <v>12</v>
      </c>
      <c r="AD62">
        <v>0</v>
      </c>
    </row>
    <row r="63" spans="1:30" customFormat="1" x14ac:dyDescent="0.25">
      <c r="A63" s="6">
        <v>0</v>
      </c>
      <c r="B63" s="6">
        <v>0</v>
      </c>
      <c r="C63" s="6">
        <v>0</v>
      </c>
      <c r="D63" s="6">
        <v>0</v>
      </c>
      <c r="E63" s="6">
        <v>1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14</v>
      </c>
      <c r="M63" s="6">
        <v>0.5</v>
      </c>
      <c r="N63" s="6">
        <v>0.5</v>
      </c>
      <c r="O63" s="6">
        <v>0</v>
      </c>
      <c r="P63" s="6">
        <v>0.5</v>
      </c>
      <c r="Q63" s="6">
        <v>160</v>
      </c>
      <c r="R63" s="6">
        <v>0</v>
      </c>
      <c r="S63" s="6">
        <v>443</v>
      </c>
      <c r="T63" s="6">
        <v>72</v>
      </c>
      <c r="U63" s="6">
        <v>0</v>
      </c>
      <c r="V63" s="6"/>
      <c r="W63" s="9" t="s">
        <v>48</v>
      </c>
      <c r="X63" s="6" t="s">
        <v>53</v>
      </c>
      <c r="Y63" s="6" t="s">
        <v>53</v>
      </c>
      <c r="Z63" s="2">
        <f>3</f>
        <v>3</v>
      </c>
      <c r="AA63" s="9" t="s">
        <v>54</v>
      </c>
      <c r="AB63">
        <v>15.1</v>
      </c>
      <c r="AC63">
        <v>12</v>
      </c>
      <c r="AD63">
        <v>0</v>
      </c>
    </row>
    <row r="64" spans="1:30" customFormat="1" x14ac:dyDescent="0.25">
      <c r="A64" s="6">
        <v>0.05</v>
      </c>
      <c r="B64" s="6">
        <v>0</v>
      </c>
      <c r="C64" s="6">
        <v>0</v>
      </c>
      <c r="D64" s="6">
        <v>0</v>
      </c>
      <c r="E64" s="6">
        <v>1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14</v>
      </c>
      <c r="M64" s="6">
        <v>0.5</v>
      </c>
      <c r="N64" s="6">
        <v>0.5</v>
      </c>
      <c r="O64" s="6">
        <v>0</v>
      </c>
      <c r="P64" s="6">
        <v>0.5</v>
      </c>
      <c r="Q64" s="6">
        <v>160</v>
      </c>
      <c r="R64" s="6">
        <v>0</v>
      </c>
      <c r="S64" s="6">
        <v>443</v>
      </c>
      <c r="T64" s="6">
        <v>72</v>
      </c>
      <c r="U64" s="6">
        <v>0</v>
      </c>
      <c r="V64" s="6"/>
      <c r="W64" s="9" t="s">
        <v>48</v>
      </c>
      <c r="X64" s="6" t="s">
        <v>53</v>
      </c>
      <c r="Y64" s="6" t="s">
        <v>53</v>
      </c>
      <c r="Z64" s="2">
        <f>3</f>
        <v>3</v>
      </c>
      <c r="AA64" s="9" t="s">
        <v>54</v>
      </c>
      <c r="AB64">
        <v>15.1</v>
      </c>
      <c r="AC64">
        <v>12</v>
      </c>
      <c r="AD64">
        <v>0</v>
      </c>
    </row>
    <row r="65" spans="1:30" customFormat="1" x14ac:dyDescent="0.25">
      <c r="A65" s="6">
        <v>0</v>
      </c>
      <c r="B65" s="6">
        <v>0</v>
      </c>
      <c r="C65" s="6">
        <v>0</v>
      </c>
      <c r="D65" s="6">
        <v>0</v>
      </c>
      <c r="E65" s="6">
        <v>4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15</v>
      </c>
      <c r="M65" s="6">
        <v>1.25</v>
      </c>
      <c r="N65" s="6">
        <v>1.25</v>
      </c>
      <c r="O65" s="6">
        <v>0</v>
      </c>
      <c r="P65" s="6">
        <v>1.25</v>
      </c>
      <c r="Q65" s="6">
        <v>160</v>
      </c>
      <c r="R65" s="6">
        <v>0</v>
      </c>
      <c r="S65" s="6">
        <v>443</v>
      </c>
      <c r="T65" s="6">
        <v>72</v>
      </c>
      <c r="U65" s="6">
        <v>0</v>
      </c>
      <c r="V65" s="6"/>
      <c r="W65" s="9" t="s">
        <v>48</v>
      </c>
      <c r="X65" s="6" t="s">
        <v>53</v>
      </c>
      <c r="Y65" s="6" t="s">
        <v>53</v>
      </c>
      <c r="Z65" s="2">
        <f>3</f>
        <v>3</v>
      </c>
      <c r="AA65" s="9" t="s">
        <v>54</v>
      </c>
      <c r="AB65">
        <v>15.1</v>
      </c>
      <c r="AC65">
        <v>12</v>
      </c>
      <c r="AD65">
        <v>0</v>
      </c>
    </row>
    <row r="66" spans="1:30" customFormat="1" x14ac:dyDescent="0.25">
      <c r="A66" s="6">
        <v>3.6764705882352942E-2</v>
      </c>
      <c r="B66" s="6">
        <v>0</v>
      </c>
      <c r="C66" s="6">
        <v>0</v>
      </c>
      <c r="D66" s="6">
        <v>0</v>
      </c>
      <c r="E66" s="6">
        <v>4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15</v>
      </c>
      <c r="M66" s="6">
        <v>1.25</v>
      </c>
      <c r="N66" s="6">
        <v>1.25</v>
      </c>
      <c r="O66" s="6">
        <v>0</v>
      </c>
      <c r="P66" s="6">
        <v>1.25</v>
      </c>
      <c r="Q66" s="6">
        <v>160</v>
      </c>
      <c r="R66" s="6">
        <v>0</v>
      </c>
      <c r="S66" s="6">
        <v>443</v>
      </c>
      <c r="T66" s="6">
        <v>72</v>
      </c>
      <c r="U66" s="6">
        <v>0</v>
      </c>
      <c r="V66" s="6"/>
      <c r="W66" s="9" t="s">
        <v>48</v>
      </c>
      <c r="X66" s="6" t="s">
        <v>53</v>
      </c>
      <c r="Y66" s="6" t="s">
        <v>53</v>
      </c>
      <c r="Z66" s="2">
        <f>3</f>
        <v>3</v>
      </c>
      <c r="AA66" s="9" t="s">
        <v>54</v>
      </c>
      <c r="AB66">
        <v>15.1</v>
      </c>
      <c r="AC66">
        <v>12</v>
      </c>
      <c r="AD66">
        <v>0</v>
      </c>
    </row>
    <row r="67" spans="1:30" customFormat="1" x14ac:dyDescent="0.25">
      <c r="A67" s="6">
        <v>0</v>
      </c>
      <c r="B67" s="6">
        <v>0</v>
      </c>
      <c r="C67" s="6">
        <v>0</v>
      </c>
      <c r="D67" s="6">
        <v>0</v>
      </c>
      <c r="E67" s="6">
        <v>4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35</v>
      </c>
      <c r="M67" s="6">
        <v>1.25</v>
      </c>
      <c r="N67" s="6">
        <v>1.25</v>
      </c>
      <c r="O67" s="6">
        <v>0</v>
      </c>
      <c r="P67" s="6">
        <v>1.25</v>
      </c>
      <c r="Q67" s="6">
        <v>160</v>
      </c>
      <c r="R67" s="6">
        <v>0</v>
      </c>
      <c r="S67" s="6">
        <v>443</v>
      </c>
      <c r="T67" s="6">
        <v>72</v>
      </c>
      <c r="U67" s="6">
        <v>0</v>
      </c>
      <c r="V67" s="6"/>
      <c r="W67" s="9" t="s">
        <v>48</v>
      </c>
      <c r="X67" s="6" t="s">
        <v>53</v>
      </c>
      <c r="Y67" s="6" t="s">
        <v>53</v>
      </c>
      <c r="Z67" s="2">
        <f>3</f>
        <v>3</v>
      </c>
      <c r="AA67" s="9" t="s">
        <v>54</v>
      </c>
      <c r="AB67">
        <v>15.1</v>
      </c>
      <c r="AC67">
        <v>12</v>
      </c>
      <c r="AD67">
        <v>0</v>
      </c>
    </row>
    <row r="68" spans="1:30" customFormat="1" x14ac:dyDescent="0.25">
      <c r="A68" s="6">
        <v>3.6764705882352942E-2</v>
      </c>
      <c r="B68" s="6">
        <v>0</v>
      </c>
      <c r="C68" s="6">
        <v>0</v>
      </c>
      <c r="D68" s="6">
        <v>0</v>
      </c>
      <c r="E68" s="6">
        <v>4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35</v>
      </c>
      <c r="M68" s="6">
        <v>1.25</v>
      </c>
      <c r="N68" s="6">
        <v>1.25</v>
      </c>
      <c r="O68" s="6">
        <v>0</v>
      </c>
      <c r="P68" s="6">
        <v>1.25</v>
      </c>
      <c r="Q68" s="6">
        <v>160</v>
      </c>
      <c r="R68" s="6">
        <v>0</v>
      </c>
      <c r="S68" s="6">
        <v>443</v>
      </c>
      <c r="T68" s="6">
        <v>72</v>
      </c>
      <c r="U68" s="6">
        <v>0</v>
      </c>
      <c r="V68" s="6"/>
      <c r="W68" s="9" t="s">
        <v>48</v>
      </c>
      <c r="X68" s="6" t="s">
        <v>53</v>
      </c>
      <c r="Y68" s="6" t="s">
        <v>53</v>
      </c>
      <c r="Z68" s="2">
        <f>3</f>
        <v>3</v>
      </c>
      <c r="AA68" s="9" t="s">
        <v>54</v>
      </c>
      <c r="AB68">
        <v>15.1</v>
      </c>
      <c r="AC68">
        <v>12</v>
      </c>
      <c r="AD68">
        <v>0</v>
      </c>
    </row>
    <row r="69" spans="1:30" customFormat="1" x14ac:dyDescent="0.25">
      <c r="A69" s="6">
        <v>0</v>
      </c>
      <c r="B69" s="6">
        <v>0</v>
      </c>
      <c r="C69" s="6">
        <v>0</v>
      </c>
      <c r="D69" s="6">
        <v>0</v>
      </c>
      <c r="E69" s="6">
        <v>0.625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45</v>
      </c>
      <c r="M69" s="6">
        <v>0.54</v>
      </c>
      <c r="N69" s="6">
        <v>34.999999999999936</v>
      </c>
      <c r="O69" s="6">
        <v>0</v>
      </c>
      <c r="P69" s="6">
        <v>0</v>
      </c>
      <c r="Q69" s="6">
        <v>152</v>
      </c>
      <c r="R69" s="6">
        <v>0</v>
      </c>
      <c r="S69" s="6">
        <v>443</v>
      </c>
      <c r="T69" s="6">
        <v>48</v>
      </c>
      <c r="U69" s="6">
        <v>0</v>
      </c>
      <c r="V69" s="6"/>
      <c r="W69" s="9" t="s">
        <v>49</v>
      </c>
      <c r="X69" s="6" t="s">
        <v>53</v>
      </c>
      <c r="Y69" s="6" t="s">
        <v>53</v>
      </c>
      <c r="Z69" s="2">
        <f>3</f>
        <v>3</v>
      </c>
      <c r="AA69" s="9" t="s">
        <v>55</v>
      </c>
      <c r="AB69">
        <v>15.1</v>
      </c>
      <c r="AC69">
        <v>12</v>
      </c>
      <c r="AD69">
        <v>0</v>
      </c>
    </row>
    <row r="70" spans="1:30" customFormat="1" x14ac:dyDescent="0.25">
      <c r="A70" s="6">
        <v>0</v>
      </c>
      <c r="B70" s="6">
        <v>0</v>
      </c>
      <c r="C70" s="6">
        <v>0</v>
      </c>
      <c r="D70" s="6">
        <v>0</v>
      </c>
      <c r="E70" s="6">
        <v>0.2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8.4030000000000005</v>
      </c>
      <c r="M70" s="6">
        <v>0.6</v>
      </c>
      <c r="N70" s="6">
        <v>0.3</v>
      </c>
      <c r="O70" s="6">
        <v>0</v>
      </c>
      <c r="P70" s="6">
        <v>0.6</v>
      </c>
      <c r="Q70" s="6">
        <v>244</v>
      </c>
      <c r="R70" s="6">
        <v>0</v>
      </c>
      <c r="S70" s="6">
        <v>413</v>
      </c>
      <c r="T70" s="6">
        <v>168</v>
      </c>
      <c r="U70" s="6">
        <v>60</v>
      </c>
      <c r="V70" s="6"/>
      <c r="W70" s="9" t="s">
        <v>50</v>
      </c>
      <c r="X70" s="6" t="s">
        <v>53</v>
      </c>
      <c r="Y70" s="6" t="s">
        <v>53</v>
      </c>
      <c r="Z70" s="2">
        <f>3</f>
        <v>3</v>
      </c>
      <c r="AA70" s="9" t="s">
        <v>56</v>
      </c>
      <c r="AB70">
        <v>15.1</v>
      </c>
      <c r="AC70">
        <v>12</v>
      </c>
      <c r="AD70">
        <v>0</v>
      </c>
    </row>
    <row r="71" spans="1:30" customFormat="1" x14ac:dyDescent="0.25">
      <c r="A71" s="6">
        <v>0</v>
      </c>
      <c r="B71" s="6">
        <v>0</v>
      </c>
      <c r="C71" s="6">
        <v>0</v>
      </c>
      <c r="D71" s="6">
        <v>0</v>
      </c>
      <c r="E71" s="6">
        <v>0.66700000000000004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13.336</v>
      </c>
      <c r="M71" s="6">
        <v>0.83399999999999985</v>
      </c>
      <c r="N71" s="6">
        <v>0.41699999999999993</v>
      </c>
      <c r="O71" s="6">
        <v>0</v>
      </c>
      <c r="P71" s="6">
        <v>0.83399999999999985</v>
      </c>
      <c r="Q71" s="6">
        <v>332</v>
      </c>
      <c r="R71" s="6">
        <v>0</v>
      </c>
      <c r="S71" s="6">
        <v>443</v>
      </c>
      <c r="T71" s="6">
        <v>336</v>
      </c>
      <c r="U71" s="6">
        <v>0</v>
      </c>
      <c r="V71" s="6"/>
      <c r="W71" s="9" t="s">
        <v>51</v>
      </c>
      <c r="X71" s="6" t="s">
        <v>53</v>
      </c>
      <c r="Y71" s="6" t="s">
        <v>53</v>
      </c>
      <c r="Z71" s="2">
        <f>3</f>
        <v>3</v>
      </c>
      <c r="AA71" s="9" t="s">
        <v>57</v>
      </c>
      <c r="AB71">
        <v>15.1</v>
      </c>
      <c r="AC71">
        <v>12</v>
      </c>
      <c r="AD71">
        <v>0</v>
      </c>
    </row>
    <row r="72" spans="1:30" customFormat="1" x14ac:dyDescent="0.25">
      <c r="A72" s="6">
        <v>0</v>
      </c>
      <c r="B72" s="6">
        <v>0</v>
      </c>
      <c r="C72" s="6">
        <v>0</v>
      </c>
      <c r="D72" s="6">
        <v>0</v>
      </c>
      <c r="E72" s="6">
        <v>0.38823529411764701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2.3529411764705901</v>
      </c>
      <c r="M72" s="6">
        <v>0.58799999999999997</v>
      </c>
      <c r="N72" s="6">
        <v>0.29399999999999998</v>
      </c>
      <c r="O72" s="6">
        <v>0</v>
      </c>
      <c r="P72" s="6">
        <v>0.58799999999999997</v>
      </c>
      <c r="Q72" s="6">
        <v>258</v>
      </c>
      <c r="R72" s="6">
        <v>0</v>
      </c>
      <c r="S72" s="6">
        <v>453</v>
      </c>
      <c r="T72" s="6">
        <v>144</v>
      </c>
      <c r="U72" s="6">
        <v>0</v>
      </c>
      <c r="V72" s="6"/>
      <c r="W72" s="9" t="s">
        <v>52</v>
      </c>
      <c r="X72" s="6" t="s">
        <v>53</v>
      </c>
      <c r="Y72" s="6" t="s">
        <v>53</v>
      </c>
      <c r="Z72" s="2">
        <f>3</f>
        <v>3</v>
      </c>
      <c r="AA72" s="9" t="s">
        <v>58</v>
      </c>
      <c r="AB72">
        <v>15.1</v>
      </c>
      <c r="AC72">
        <v>12</v>
      </c>
      <c r="AD72">
        <v>0</v>
      </c>
    </row>
    <row r="73" spans="1:30" customFormat="1" x14ac:dyDescent="0.25">
      <c r="A73" s="6">
        <v>0</v>
      </c>
      <c r="B73" s="6">
        <v>0</v>
      </c>
      <c r="C73" s="6">
        <v>0</v>
      </c>
      <c r="D73" s="6">
        <v>0</v>
      </c>
      <c r="E73" s="6">
        <v>0.38823529411764701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2.3529411764705901</v>
      </c>
      <c r="M73" s="6">
        <v>0.58799999999999997</v>
      </c>
      <c r="N73" s="6">
        <v>0.29399999999999998</v>
      </c>
      <c r="O73" s="6">
        <v>0</v>
      </c>
      <c r="P73" s="6">
        <v>0.58799999999999997</v>
      </c>
      <c r="Q73" s="6">
        <v>258</v>
      </c>
      <c r="R73" s="6">
        <v>0</v>
      </c>
      <c r="S73" s="6">
        <v>453</v>
      </c>
      <c r="T73" s="6">
        <v>6</v>
      </c>
      <c r="U73" s="6">
        <v>0</v>
      </c>
      <c r="V73" s="6"/>
      <c r="W73" s="9" t="s">
        <v>52</v>
      </c>
      <c r="X73" s="6" t="s">
        <v>53</v>
      </c>
      <c r="Y73" s="6" t="s">
        <v>53</v>
      </c>
      <c r="Z73" s="2">
        <f>3</f>
        <v>3</v>
      </c>
      <c r="AA73" s="9" t="s">
        <v>59</v>
      </c>
      <c r="AB73">
        <v>15.1</v>
      </c>
      <c r="AC73">
        <v>12</v>
      </c>
      <c r="AD73">
        <v>0</v>
      </c>
    </row>
    <row r="74" spans="1:30" customFormat="1" x14ac:dyDescent="0.25">
      <c r="A74" s="6">
        <v>1.6666666666666666E-2</v>
      </c>
      <c r="B74" s="6">
        <v>0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0.15</v>
      </c>
      <c r="K74" s="6">
        <v>0</v>
      </c>
      <c r="L74" s="6">
        <v>50</v>
      </c>
      <c r="M74" s="6">
        <v>0</v>
      </c>
      <c r="N74" s="6">
        <v>0.25</v>
      </c>
      <c r="O74" s="6">
        <v>0</v>
      </c>
      <c r="P74" s="6">
        <v>0.3</v>
      </c>
      <c r="Q74" s="6">
        <v>128</v>
      </c>
      <c r="R74" s="6">
        <v>0</v>
      </c>
      <c r="S74" s="6">
        <v>453</v>
      </c>
      <c r="T74" s="6">
        <v>72</v>
      </c>
      <c r="U74" s="6">
        <v>60</v>
      </c>
      <c r="V74" s="6" t="s">
        <v>60</v>
      </c>
      <c r="W74" s="9" t="s">
        <v>61</v>
      </c>
      <c r="X74" s="6" t="s">
        <v>62</v>
      </c>
      <c r="Y74" s="6" t="s">
        <v>62</v>
      </c>
      <c r="Z74" s="2">
        <v>1</v>
      </c>
      <c r="AA74" s="10" t="s">
        <v>1247</v>
      </c>
      <c r="AB74">
        <v>18.7</v>
      </c>
      <c r="AC74">
        <v>8</v>
      </c>
      <c r="AD74">
        <v>0</v>
      </c>
    </row>
    <row r="75" spans="1:30" customFormat="1" ht="30" x14ac:dyDescent="0.25">
      <c r="A75" s="6">
        <v>0</v>
      </c>
      <c r="B75" s="6">
        <v>2.7710843373493978E-2</v>
      </c>
      <c r="C75" s="6">
        <v>0</v>
      </c>
      <c r="D75" s="6">
        <v>0</v>
      </c>
      <c r="E75" s="6">
        <v>0.1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12.048192771084338</v>
      </c>
      <c r="M75" s="6">
        <v>0</v>
      </c>
      <c r="N75" s="6">
        <v>0.48192771084337355</v>
      </c>
      <c r="O75" s="6">
        <v>0</v>
      </c>
      <c r="P75" s="6">
        <v>0</v>
      </c>
      <c r="Q75" s="6">
        <v>215</v>
      </c>
      <c r="R75" s="6">
        <v>0</v>
      </c>
      <c r="S75" s="6">
        <v>423</v>
      </c>
      <c r="T75" s="6">
        <v>600</v>
      </c>
      <c r="U75" s="6">
        <v>60</v>
      </c>
      <c r="V75" s="6" t="s">
        <v>65</v>
      </c>
      <c r="W75" s="9" t="s">
        <v>64</v>
      </c>
      <c r="X75" s="6" t="s">
        <v>66</v>
      </c>
      <c r="Y75" s="6" t="s">
        <v>65</v>
      </c>
      <c r="Z75" s="2">
        <v>3</v>
      </c>
      <c r="AA75" s="9" t="s">
        <v>67</v>
      </c>
      <c r="AB75">
        <v>16.100000000000001</v>
      </c>
      <c r="AC75">
        <v>12</v>
      </c>
      <c r="AD75">
        <v>0</v>
      </c>
    </row>
    <row r="76" spans="1:30" customFormat="1" ht="51.75" customHeight="1" x14ac:dyDescent="0.25">
      <c r="A76" s="6">
        <v>0</v>
      </c>
      <c r="B76" s="6">
        <v>2.5301204819277112E-2</v>
      </c>
      <c r="C76" s="6">
        <v>0</v>
      </c>
      <c r="D76" s="6">
        <v>0</v>
      </c>
      <c r="E76" s="6">
        <v>0.1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12.048192771084338</v>
      </c>
      <c r="M76" s="6">
        <v>0</v>
      </c>
      <c r="N76" s="6">
        <v>0.48192771084337355</v>
      </c>
      <c r="O76" s="6">
        <v>0</v>
      </c>
      <c r="P76" s="6">
        <v>0</v>
      </c>
      <c r="Q76" s="6">
        <v>215</v>
      </c>
      <c r="R76" s="6">
        <v>0</v>
      </c>
      <c r="S76" s="6">
        <v>423</v>
      </c>
      <c r="T76" s="6">
        <v>600</v>
      </c>
      <c r="U76" s="6">
        <v>60</v>
      </c>
      <c r="V76" s="6" t="s">
        <v>65</v>
      </c>
      <c r="W76" s="9" t="s">
        <v>64</v>
      </c>
      <c r="X76" s="6" t="s">
        <v>66</v>
      </c>
      <c r="Y76" s="6" t="s">
        <v>65</v>
      </c>
      <c r="Z76" s="2">
        <v>3</v>
      </c>
      <c r="AA76" s="9" t="s">
        <v>67</v>
      </c>
      <c r="AB76">
        <v>16.100000000000001</v>
      </c>
      <c r="AC76" s="4">
        <v>12</v>
      </c>
      <c r="AD76">
        <v>0</v>
      </c>
    </row>
    <row r="77" spans="1:30" customFormat="1" x14ac:dyDescent="0.25">
      <c r="A77" s="6">
        <v>1.5</v>
      </c>
      <c r="B77" s="6">
        <v>0</v>
      </c>
      <c r="C77" s="6">
        <v>0</v>
      </c>
      <c r="D77" s="6">
        <v>0</v>
      </c>
      <c r="E77" s="6">
        <v>0</v>
      </c>
      <c r="F77" s="6">
        <v>0</v>
      </c>
      <c r="G77" s="6">
        <v>7.5</v>
      </c>
      <c r="H77" s="6">
        <v>0</v>
      </c>
      <c r="I77" s="6">
        <v>0</v>
      </c>
      <c r="J77" s="6">
        <v>0</v>
      </c>
      <c r="K77" s="6">
        <v>0</v>
      </c>
      <c r="L77" s="6">
        <v>490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337</v>
      </c>
      <c r="T77" s="6">
        <v>1440</v>
      </c>
      <c r="U77" s="6">
        <v>0</v>
      </c>
      <c r="V77" s="6"/>
      <c r="W77" s="9"/>
      <c r="X77" s="6" t="s">
        <v>70</v>
      </c>
      <c r="Y77" s="6" t="s">
        <v>69</v>
      </c>
      <c r="Z77" s="2">
        <v>3</v>
      </c>
      <c r="AA77" s="10" t="s">
        <v>1250</v>
      </c>
      <c r="AB77">
        <v>14.6</v>
      </c>
      <c r="AC77">
        <v>12</v>
      </c>
      <c r="AD77">
        <v>0</v>
      </c>
    </row>
    <row r="78" spans="1:30" x14ac:dyDescent="0.25">
      <c r="A78" s="2">
        <v>0.2</v>
      </c>
      <c r="B78" s="2">
        <v>0</v>
      </c>
      <c r="C78" s="6">
        <v>0</v>
      </c>
      <c r="D78" s="2">
        <v>0</v>
      </c>
      <c r="E78" s="2">
        <v>0</v>
      </c>
      <c r="F78" s="2">
        <v>0.1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46.6</v>
      </c>
      <c r="M78" s="2">
        <v>0</v>
      </c>
      <c r="N78" s="2">
        <v>1.61</v>
      </c>
      <c r="O78" s="2">
        <v>0.4</v>
      </c>
      <c r="P78" s="2">
        <v>1.61</v>
      </c>
      <c r="Q78" s="2">
        <v>160</v>
      </c>
      <c r="R78" s="2">
        <v>112</v>
      </c>
      <c r="S78" s="2">
        <v>398</v>
      </c>
      <c r="T78" s="2">
        <v>72</v>
      </c>
      <c r="U78" s="2">
        <v>0</v>
      </c>
      <c r="V78" s="2" t="s">
        <v>71</v>
      </c>
      <c r="W78" s="11" t="s">
        <v>72</v>
      </c>
      <c r="X78" s="2" t="s">
        <v>73</v>
      </c>
      <c r="Y78" s="2" t="s">
        <v>69</v>
      </c>
      <c r="Z78" s="2">
        <v>3</v>
      </c>
      <c r="AA78" s="11" t="s">
        <v>1251</v>
      </c>
      <c r="AB78" s="4">
        <v>14.6</v>
      </c>
      <c r="AC78">
        <v>12</v>
      </c>
      <c r="AD78">
        <v>0</v>
      </c>
    </row>
    <row r="79" spans="1:30" customFormat="1" x14ac:dyDescent="0.25">
      <c r="A79" s="6">
        <v>0.5</v>
      </c>
      <c r="B79" s="6">
        <v>0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49</v>
      </c>
      <c r="I79" s="6">
        <v>0</v>
      </c>
      <c r="J79" s="6">
        <v>0</v>
      </c>
      <c r="K79" s="6">
        <v>0</v>
      </c>
      <c r="L79" s="6">
        <v>693</v>
      </c>
      <c r="M79" s="6">
        <v>0</v>
      </c>
      <c r="N79" s="6">
        <v>0</v>
      </c>
      <c r="O79" s="6">
        <v>0</v>
      </c>
      <c r="P79" s="6">
        <v>98</v>
      </c>
      <c r="Q79" s="6">
        <v>0</v>
      </c>
      <c r="R79" s="6">
        <v>0</v>
      </c>
      <c r="S79" s="6">
        <v>473</v>
      </c>
      <c r="T79" s="6">
        <v>48</v>
      </c>
      <c r="U79" s="6">
        <v>0</v>
      </c>
      <c r="V79" s="6"/>
      <c r="W79" s="6"/>
      <c r="X79" s="6" t="s">
        <v>76</v>
      </c>
      <c r="Y79" s="6" t="s">
        <v>76</v>
      </c>
      <c r="Z79" s="2">
        <v>1</v>
      </c>
      <c r="AA79" s="9" t="s">
        <v>1319</v>
      </c>
      <c r="AB79">
        <v>16.899999999999999</v>
      </c>
      <c r="AC79">
        <v>12</v>
      </c>
      <c r="AD79">
        <v>0</v>
      </c>
    </row>
    <row r="80" spans="1:30" customFormat="1" x14ac:dyDescent="0.25">
      <c r="A80" s="6">
        <v>0</v>
      </c>
      <c r="B80" s="6">
        <v>0</v>
      </c>
      <c r="C80" s="6">
        <v>0</v>
      </c>
      <c r="D80" s="6">
        <v>0</v>
      </c>
      <c r="E80" s="6">
        <v>0</v>
      </c>
      <c r="F80" s="6">
        <v>0</v>
      </c>
      <c r="G80" s="6">
        <v>7.4999999999999997E-3</v>
      </c>
      <c r="H80" s="6">
        <v>0</v>
      </c>
      <c r="I80" s="6">
        <v>0</v>
      </c>
      <c r="J80" s="6">
        <v>0</v>
      </c>
      <c r="K80" s="6">
        <v>0</v>
      </c>
      <c r="L80" s="6">
        <v>16.2</v>
      </c>
      <c r="M80" s="6">
        <v>0</v>
      </c>
      <c r="N80" s="6">
        <v>0.22</v>
      </c>
      <c r="O80" s="6">
        <v>3.41</v>
      </c>
      <c r="P80" s="6">
        <v>0.23499999999999999</v>
      </c>
      <c r="Q80" s="6">
        <v>112</v>
      </c>
      <c r="R80" s="6">
        <v>103</v>
      </c>
      <c r="S80" s="6">
        <v>423</v>
      </c>
      <c r="T80" s="6">
        <v>240</v>
      </c>
      <c r="U80" s="6">
        <v>0</v>
      </c>
      <c r="V80" s="6" t="s">
        <v>1255</v>
      </c>
      <c r="W80" s="9" t="s">
        <v>1256</v>
      </c>
      <c r="X80" s="6" t="s">
        <v>1257</v>
      </c>
      <c r="Y80" s="6" t="s">
        <v>78</v>
      </c>
      <c r="Z80" s="2">
        <v>2</v>
      </c>
      <c r="AA80" s="9" t="s">
        <v>1319</v>
      </c>
      <c r="AB80">
        <v>18.100000000000001</v>
      </c>
      <c r="AC80">
        <v>8</v>
      </c>
      <c r="AD80">
        <v>0</v>
      </c>
    </row>
    <row r="81" spans="1:30" customFormat="1" ht="45" x14ac:dyDescent="0.25">
      <c r="A81" s="6">
        <v>2E-3</v>
      </c>
      <c r="B81" s="6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7.4999999999999997E-2</v>
      </c>
      <c r="I81" s="6">
        <v>0</v>
      </c>
      <c r="J81" s="6">
        <v>0</v>
      </c>
      <c r="K81" s="6">
        <v>0</v>
      </c>
      <c r="L81" s="6">
        <v>30</v>
      </c>
      <c r="M81" s="6">
        <v>0</v>
      </c>
      <c r="N81" s="6">
        <v>0.2</v>
      </c>
      <c r="O81" s="6">
        <v>0.2</v>
      </c>
      <c r="P81" s="6">
        <v>0.35</v>
      </c>
      <c r="Q81" s="6">
        <v>132</v>
      </c>
      <c r="R81" s="6">
        <v>112</v>
      </c>
      <c r="S81" s="6">
        <v>453</v>
      </c>
      <c r="T81" s="6">
        <v>96</v>
      </c>
      <c r="U81" s="6">
        <v>100</v>
      </c>
      <c r="V81" s="6" t="s">
        <v>81</v>
      </c>
      <c r="W81" s="9" t="s">
        <v>80</v>
      </c>
      <c r="X81" s="6" t="s">
        <v>79</v>
      </c>
      <c r="Y81" s="6" t="s">
        <v>78</v>
      </c>
      <c r="Z81" s="2">
        <v>2</v>
      </c>
      <c r="AA81" s="9" t="s">
        <v>82</v>
      </c>
      <c r="AB81">
        <v>18.100000000000001</v>
      </c>
      <c r="AC81">
        <v>8</v>
      </c>
      <c r="AD81">
        <v>0</v>
      </c>
    </row>
    <row r="82" spans="1:30" customFormat="1" ht="45" x14ac:dyDescent="0.25">
      <c r="A82" s="6">
        <v>5.0000000000000001E-4</v>
      </c>
      <c r="B82" s="6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7.4999999999999997E-2</v>
      </c>
      <c r="I82" s="6">
        <v>0</v>
      </c>
      <c r="J82" s="6">
        <v>0</v>
      </c>
      <c r="K82" s="6">
        <v>0</v>
      </c>
      <c r="L82" s="6">
        <v>30</v>
      </c>
      <c r="M82" s="6">
        <v>0</v>
      </c>
      <c r="N82" s="6">
        <v>0.2</v>
      </c>
      <c r="O82" s="6">
        <v>0.2</v>
      </c>
      <c r="P82" s="6">
        <v>0.35</v>
      </c>
      <c r="Q82" s="6">
        <v>132</v>
      </c>
      <c r="R82" s="6">
        <v>112</v>
      </c>
      <c r="S82" s="6">
        <v>453</v>
      </c>
      <c r="T82" s="6">
        <v>96</v>
      </c>
      <c r="U82" s="6">
        <v>100</v>
      </c>
      <c r="V82" s="6" t="s">
        <v>83</v>
      </c>
      <c r="W82" s="9" t="s">
        <v>80</v>
      </c>
      <c r="X82" s="6" t="s">
        <v>84</v>
      </c>
      <c r="Y82" s="6" t="s">
        <v>78</v>
      </c>
      <c r="Z82" s="2">
        <v>2</v>
      </c>
      <c r="AA82" s="9" t="s">
        <v>82</v>
      </c>
      <c r="AB82">
        <v>18.100000000000001</v>
      </c>
      <c r="AC82">
        <v>8</v>
      </c>
      <c r="AD82">
        <v>0</v>
      </c>
    </row>
    <row r="83" spans="1:30" customFormat="1" ht="30" x14ac:dyDescent="0.25">
      <c r="A83" s="6">
        <v>0</v>
      </c>
      <c r="B83" s="6">
        <v>0</v>
      </c>
      <c r="C83" s="6">
        <v>0</v>
      </c>
      <c r="D83" s="6">
        <v>0</v>
      </c>
      <c r="E83" s="6">
        <v>0</v>
      </c>
      <c r="F83" s="6">
        <v>0.05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40</v>
      </c>
      <c r="M83" s="6">
        <v>0</v>
      </c>
      <c r="N83" s="6">
        <v>0.2</v>
      </c>
      <c r="O83" s="6">
        <v>0</v>
      </c>
      <c r="P83" s="6">
        <v>0.30000000000000004</v>
      </c>
      <c r="Q83" s="6">
        <v>233</v>
      </c>
      <c r="R83" s="6">
        <v>0</v>
      </c>
      <c r="S83" s="6">
        <v>448</v>
      </c>
      <c r="T83" s="6">
        <v>120</v>
      </c>
      <c r="U83" s="6">
        <v>0</v>
      </c>
      <c r="V83" s="6" t="s">
        <v>85</v>
      </c>
      <c r="W83" s="9" t="s">
        <v>86</v>
      </c>
      <c r="X83" s="6" t="s">
        <v>87</v>
      </c>
      <c r="Y83" s="6" t="s">
        <v>88</v>
      </c>
      <c r="Z83" s="2">
        <v>1</v>
      </c>
      <c r="AA83" s="10" t="s">
        <v>1253</v>
      </c>
      <c r="AB83">
        <v>16.8</v>
      </c>
      <c r="AC83">
        <v>14</v>
      </c>
      <c r="AD83">
        <v>0</v>
      </c>
    </row>
    <row r="84" spans="1:30" customFormat="1" ht="30" x14ac:dyDescent="0.25">
      <c r="A84" s="6">
        <v>0</v>
      </c>
      <c r="B84" s="6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2.5000000000000001E-2</v>
      </c>
      <c r="I84" s="6">
        <v>0</v>
      </c>
      <c r="J84" s="6">
        <v>0</v>
      </c>
      <c r="K84" s="6">
        <v>0</v>
      </c>
      <c r="L84" s="6">
        <v>40</v>
      </c>
      <c r="M84" s="6">
        <v>0</v>
      </c>
      <c r="N84" s="6">
        <v>0.25</v>
      </c>
      <c r="O84" s="6">
        <v>0</v>
      </c>
      <c r="P84" s="6">
        <v>0.3</v>
      </c>
      <c r="Q84" s="6">
        <v>233</v>
      </c>
      <c r="R84" s="6">
        <v>0</v>
      </c>
      <c r="S84" s="6">
        <v>448</v>
      </c>
      <c r="T84" s="6">
        <v>432</v>
      </c>
      <c r="U84" s="6">
        <v>0</v>
      </c>
      <c r="V84" s="6" t="s">
        <v>85</v>
      </c>
      <c r="W84" s="9" t="s">
        <v>86</v>
      </c>
      <c r="X84" s="6" t="s">
        <v>87</v>
      </c>
      <c r="Y84" s="6" t="s">
        <v>88</v>
      </c>
      <c r="Z84" s="2">
        <v>1</v>
      </c>
      <c r="AA84" s="10" t="s">
        <v>1253</v>
      </c>
      <c r="AB84">
        <v>16.8</v>
      </c>
      <c r="AC84">
        <v>14</v>
      </c>
      <c r="AD84">
        <v>0</v>
      </c>
    </row>
    <row r="85" spans="1:30" customFormat="1" ht="30" x14ac:dyDescent="0.25">
      <c r="A85" s="6">
        <v>0</v>
      </c>
      <c r="B85" s="6">
        <v>5.0000000000000001E-3</v>
      </c>
      <c r="C85" s="6">
        <v>0</v>
      </c>
      <c r="D85" s="6">
        <v>0</v>
      </c>
      <c r="E85" s="6">
        <v>0</v>
      </c>
      <c r="F85" s="6">
        <v>3.7499999999999999E-2</v>
      </c>
      <c r="G85" s="6">
        <v>0</v>
      </c>
      <c r="H85" s="6">
        <v>1.2500000000000001E-2</v>
      </c>
      <c r="I85" s="6">
        <v>0</v>
      </c>
      <c r="J85" s="6">
        <v>0</v>
      </c>
      <c r="K85" s="6">
        <v>0</v>
      </c>
      <c r="L85" s="6">
        <v>40</v>
      </c>
      <c r="M85" s="6">
        <v>0</v>
      </c>
      <c r="N85" s="6">
        <v>0.2</v>
      </c>
      <c r="O85" s="6">
        <v>0</v>
      </c>
      <c r="P85" s="6">
        <v>0.3</v>
      </c>
      <c r="Q85" s="6">
        <v>233</v>
      </c>
      <c r="R85" s="6">
        <v>0</v>
      </c>
      <c r="S85" s="6">
        <v>448</v>
      </c>
      <c r="T85" s="6">
        <v>120</v>
      </c>
      <c r="U85" s="6">
        <v>0</v>
      </c>
      <c r="V85" s="6" t="s">
        <v>85</v>
      </c>
      <c r="W85" s="9" t="s">
        <v>86</v>
      </c>
      <c r="X85" s="6" t="s">
        <v>87</v>
      </c>
      <c r="Y85" s="6" t="s">
        <v>88</v>
      </c>
      <c r="Z85" s="2">
        <v>1</v>
      </c>
      <c r="AA85" s="10" t="s">
        <v>1253</v>
      </c>
      <c r="AB85">
        <v>16.8</v>
      </c>
      <c r="AC85">
        <v>14</v>
      </c>
      <c r="AD85">
        <v>0</v>
      </c>
    </row>
    <row r="86" spans="1:30" customFormat="1" ht="30" x14ac:dyDescent="0.25">
      <c r="A86" s="6">
        <v>0</v>
      </c>
      <c r="B86" s="6">
        <v>5.0000000000000001E-3</v>
      </c>
      <c r="C86" s="6">
        <v>0</v>
      </c>
      <c r="D86" s="6">
        <v>0</v>
      </c>
      <c r="E86" s="6">
        <v>0</v>
      </c>
      <c r="F86" s="6">
        <v>3.7499999999999999E-2</v>
      </c>
      <c r="G86" s="6">
        <v>1.2500000000000001E-2</v>
      </c>
      <c r="H86" s="6">
        <v>0</v>
      </c>
      <c r="I86" s="6">
        <v>0</v>
      </c>
      <c r="J86" s="6">
        <v>0</v>
      </c>
      <c r="K86" s="6">
        <v>0</v>
      </c>
      <c r="L86" s="6">
        <v>40</v>
      </c>
      <c r="M86" s="6">
        <v>0</v>
      </c>
      <c r="N86" s="6">
        <v>0.2</v>
      </c>
      <c r="O86" s="6">
        <v>0</v>
      </c>
      <c r="P86" s="6">
        <v>0.3</v>
      </c>
      <c r="Q86" s="6">
        <v>233</v>
      </c>
      <c r="R86" s="6">
        <v>0</v>
      </c>
      <c r="S86" s="6">
        <v>448</v>
      </c>
      <c r="T86" s="6">
        <v>120</v>
      </c>
      <c r="U86" s="6">
        <v>0</v>
      </c>
      <c r="V86" s="6" t="s">
        <v>85</v>
      </c>
      <c r="W86" s="9" t="s">
        <v>86</v>
      </c>
      <c r="X86" s="6" t="s">
        <v>87</v>
      </c>
      <c r="Y86" s="6" t="s">
        <v>88</v>
      </c>
      <c r="Z86" s="2">
        <v>1</v>
      </c>
      <c r="AA86" s="10" t="s">
        <v>1253</v>
      </c>
      <c r="AB86">
        <v>16.8</v>
      </c>
      <c r="AC86">
        <v>14</v>
      </c>
      <c r="AD86">
        <v>0</v>
      </c>
    </row>
    <row r="87" spans="1:30" customFormat="1" ht="30" x14ac:dyDescent="0.25">
      <c r="A87" s="6">
        <v>0</v>
      </c>
      <c r="B87" s="6">
        <v>5.0000000000000001E-3</v>
      </c>
      <c r="C87" s="6">
        <v>0</v>
      </c>
      <c r="D87" s="6">
        <v>0</v>
      </c>
      <c r="E87" s="6">
        <v>0</v>
      </c>
      <c r="F87" s="6">
        <v>0.05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40</v>
      </c>
      <c r="M87" s="6">
        <v>0</v>
      </c>
      <c r="N87" s="6">
        <v>0.2</v>
      </c>
      <c r="O87" s="6">
        <v>0</v>
      </c>
      <c r="P87" s="6">
        <v>0.30000000000000004</v>
      </c>
      <c r="Q87" s="6">
        <v>233</v>
      </c>
      <c r="R87" s="6">
        <v>0</v>
      </c>
      <c r="S87" s="6">
        <v>448</v>
      </c>
      <c r="T87" s="6">
        <v>168</v>
      </c>
      <c r="U87" s="6">
        <v>0</v>
      </c>
      <c r="V87" s="6" t="s">
        <v>85</v>
      </c>
      <c r="W87" s="9" t="s">
        <v>86</v>
      </c>
      <c r="X87" s="6" t="s">
        <v>87</v>
      </c>
      <c r="Y87" s="6" t="s">
        <v>88</v>
      </c>
      <c r="Z87" s="2">
        <v>1</v>
      </c>
      <c r="AA87" s="10" t="s">
        <v>1253</v>
      </c>
      <c r="AB87">
        <v>16.8</v>
      </c>
      <c r="AC87">
        <v>14</v>
      </c>
      <c r="AD87">
        <v>0</v>
      </c>
    </row>
    <row r="88" spans="1:30" customFormat="1" ht="30" x14ac:dyDescent="0.25">
      <c r="A88" s="6">
        <v>5.0000000000000001E-3</v>
      </c>
      <c r="B88" s="6">
        <v>0</v>
      </c>
      <c r="C88" s="6">
        <v>0</v>
      </c>
      <c r="D88" s="6">
        <v>0</v>
      </c>
      <c r="E88" s="6">
        <v>0</v>
      </c>
      <c r="F88" s="6">
        <v>0.05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40</v>
      </c>
      <c r="M88" s="6">
        <v>0</v>
      </c>
      <c r="N88" s="6">
        <v>0.2</v>
      </c>
      <c r="O88" s="6">
        <v>0</v>
      </c>
      <c r="P88" s="6">
        <v>0.30000000000000004</v>
      </c>
      <c r="Q88" s="6">
        <v>233</v>
      </c>
      <c r="R88" s="6">
        <v>0</v>
      </c>
      <c r="S88" s="6">
        <v>448</v>
      </c>
      <c r="T88" s="6">
        <v>264</v>
      </c>
      <c r="U88" s="6">
        <v>0</v>
      </c>
      <c r="V88" s="6" t="s">
        <v>85</v>
      </c>
      <c r="W88" s="9" t="s">
        <v>86</v>
      </c>
      <c r="X88" s="6" t="s">
        <v>87</v>
      </c>
      <c r="Y88" s="6" t="s">
        <v>88</v>
      </c>
      <c r="Z88" s="2">
        <v>1</v>
      </c>
      <c r="AA88" s="10" t="s">
        <v>1253</v>
      </c>
      <c r="AB88">
        <v>16.8</v>
      </c>
      <c r="AC88">
        <v>14</v>
      </c>
      <c r="AD88">
        <v>0</v>
      </c>
    </row>
    <row r="89" spans="1:30" customFormat="1" ht="35.25" customHeight="1" x14ac:dyDescent="0.25">
      <c r="A89" s="6">
        <v>0</v>
      </c>
      <c r="B89" s="6">
        <v>0</v>
      </c>
      <c r="C89" s="6">
        <v>0</v>
      </c>
      <c r="D89" s="6">
        <v>5.0000000000000001E-3</v>
      </c>
      <c r="E89" s="6">
        <v>0</v>
      </c>
      <c r="F89" s="6">
        <v>0.05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40</v>
      </c>
      <c r="M89" s="6">
        <v>0</v>
      </c>
      <c r="N89" s="6">
        <v>0.2</v>
      </c>
      <c r="O89" s="6">
        <v>0</v>
      </c>
      <c r="P89" s="6">
        <v>0.30000000000000004</v>
      </c>
      <c r="Q89" s="6">
        <v>233</v>
      </c>
      <c r="R89" s="6">
        <v>0</v>
      </c>
      <c r="S89" s="6">
        <v>448</v>
      </c>
      <c r="T89" s="6">
        <v>168</v>
      </c>
      <c r="U89" s="6">
        <v>0</v>
      </c>
      <c r="V89" s="6" t="s">
        <v>85</v>
      </c>
      <c r="W89" s="9" t="s">
        <v>86</v>
      </c>
      <c r="X89" s="6" t="s">
        <v>87</v>
      </c>
      <c r="Y89" s="6" t="s">
        <v>88</v>
      </c>
      <c r="Z89" s="2">
        <v>1</v>
      </c>
      <c r="AA89" s="10" t="s">
        <v>1253</v>
      </c>
      <c r="AB89">
        <v>16.8</v>
      </c>
      <c r="AC89">
        <v>14</v>
      </c>
      <c r="AD89">
        <v>0</v>
      </c>
    </row>
    <row r="90" spans="1:30" customFormat="1" x14ac:dyDescent="0.25">
      <c r="A90" s="6">
        <v>0</v>
      </c>
      <c r="B90" s="6">
        <v>0</v>
      </c>
      <c r="C90" s="6">
        <v>0</v>
      </c>
      <c r="D90" s="6">
        <v>0.1</v>
      </c>
      <c r="E90" s="6">
        <v>0</v>
      </c>
      <c r="F90" s="6">
        <v>0</v>
      </c>
      <c r="G90" s="6">
        <v>0.7</v>
      </c>
      <c r="H90" s="6">
        <v>0</v>
      </c>
      <c r="I90" s="6">
        <v>0</v>
      </c>
      <c r="J90" s="6">
        <v>0</v>
      </c>
      <c r="K90" s="6">
        <v>0</v>
      </c>
      <c r="L90" s="6">
        <v>15.7</v>
      </c>
      <c r="M90" s="6">
        <v>0.1</v>
      </c>
      <c r="N90" s="6">
        <v>0</v>
      </c>
      <c r="O90" s="6">
        <v>0</v>
      </c>
      <c r="P90" s="6">
        <v>1.4</v>
      </c>
      <c r="Q90" s="6">
        <v>0</v>
      </c>
      <c r="R90" s="6">
        <v>0</v>
      </c>
      <c r="S90" s="6">
        <v>423</v>
      </c>
      <c r="T90" s="6">
        <v>120</v>
      </c>
      <c r="U90" s="6">
        <v>0</v>
      </c>
      <c r="V90" s="6"/>
      <c r="W90" s="9"/>
      <c r="X90" s="6" t="s">
        <v>91</v>
      </c>
      <c r="Y90" s="6" t="s">
        <v>91</v>
      </c>
      <c r="Z90" s="2">
        <v>3</v>
      </c>
      <c r="AA90" s="10" t="s">
        <v>1254</v>
      </c>
      <c r="AB90">
        <v>16.899999999999999</v>
      </c>
      <c r="AC90">
        <v>10</v>
      </c>
      <c r="AD90">
        <v>0</v>
      </c>
    </row>
    <row r="91" spans="1:30" customFormat="1" x14ac:dyDescent="0.25">
      <c r="A91" s="6">
        <v>0</v>
      </c>
      <c r="B91" s="6">
        <v>0</v>
      </c>
      <c r="C91" s="6">
        <v>0</v>
      </c>
      <c r="D91" s="6">
        <v>0.1</v>
      </c>
      <c r="E91" s="6">
        <v>0</v>
      </c>
      <c r="F91" s="6">
        <v>0</v>
      </c>
      <c r="G91" s="6">
        <v>0.6</v>
      </c>
      <c r="H91" s="6">
        <v>0</v>
      </c>
      <c r="I91" s="6">
        <v>0</v>
      </c>
      <c r="J91" s="6">
        <v>0</v>
      </c>
      <c r="K91" s="6">
        <v>0</v>
      </c>
      <c r="L91" s="6">
        <v>15</v>
      </c>
      <c r="M91" s="6">
        <v>0</v>
      </c>
      <c r="N91" s="6">
        <v>0</v>
      </c>
      <c r="O91" s="6">
        <v>0</v>
      </c>
      <c r="P91" s="6">
        <v>1.2</v>
      </c>
      <c r="Q91" s="6">
        <v>0</v>
      </c>
      <c r="R91" s="6">
        <v>0</v>
      </c>
      <c r="S91" s="6">
        <v>423</v>
      </c>
      <c r="T91" s="6">
        <v>240</v>
      </c>
      <c r="U91" s="6">
        <v>0</v>
      </c>
      <c r="V91" s="6"/>
      <c r="W91" s="9"/>
      <c r="X91" s="6" t="s">
        <v>91</v>
      </c>
      <c r="Y91" s="6" t="s">
        <v>91</v>
      </c>
      <c r="Z91" s="2">
        <v>3</v>
      </c>
      <c r="AA91" s="9" t="s">
        <v>92</v>
      </c>
      <c r="AB91">
        <v>16.899999999999999</v>
      </c>
      <c r="AC91">
        <v>10</v>
      </c>
      <c r="AD91">
        <v>0</v>
      </c>
    </row>
    <row r="92" spans="1:30" customFormat="1" x14ac:dyDescent="0.25">
      <c r="A92" s="6">
        <v>0</v>
      </c>
      <c r="B92" s="6">
        <v>0</v>
      </c>
      <c r="C92" s="6">
        <v>0</v>
      </c>
      <c r="D92" s="6">
        <v>0.1</v>
      </c>
      <c r="E92" s="6">
        <v>0</v>
      </c>
      <c r="F92" s="6">
        <v>0</v>
      </c>
      <c r="G92" s="6">
        <v>0.48</v>
      </c>
      <c r="H92" s="6">
        <v>0.12</v>
      </c>
      <c r="I92" s="6">
        <v>0</v>
      </c>
      <c r="J92" s="6">
        <v>0</v>
      </c>
      <c r="K92" s="6">
        <v>0</v>
      </c>
      <c r="L92" s="6">
        <v>15</v>
      </c>
      <c r="M92" s="6">
        <v>0</v>
      </c>
      <c r="N92" s="6">
        <v>0</v>
      </c>
      <c r="O92" s="6">
        <v>0</v>
      </c>
      <c r="P92" s="6">
        <v>1.2</v>
      </c>
      <c r="Q92" s="6">
        <v>0</v>
      </c>
      <c r="R92" s="6">
        <v>0</v>
      </c>
      <c r="S92" s="6">
        <v>423</v>
      </c>
      <c r="T92" s="6">
        <v>240</v>
      </c>
      <c r="U92" s="6">
        <v>0</v>
      </c>
      <c r="V92" s="6"/>
      <c r="W92" s="9"/>
      <c r="X92" s="6" t="s">
        <v>91</v>
      </c>
      <c r="Y92" s="6" t="s">
        <v>91</v>
      </c>
      <c r="Z92" s="2">
        <v>3</v>
      </c>
      <c r="AA92" s="9" t="s">
        <v>92</v>
      </c>
      <c r="AB92">
        <v>16.899999999999999</v>
      </c>
      <c r="AC92">
        <v>10</v>
      </c>
      <c r="AD92">
        <v>0</v>
      </c>
    </row>
    <row r="93" spans="1:30" customFormat="1" x14ac:dyDescent="0.25">
      <c r="A93" s="6">
        <v>0</v>
      </c>
      <c r="B93" s="6">
        <v>0</v>
      </c>
      <c r="C93" s="6">
        <v>0</v>
      </c>
      <c r="D93" s="6">
        <v>0.1</v>
      </c>
      <c r="E93" s="6">
        <v>0</v>
      </c>
      <c r="F93" s="6">
        <v>0</v>
      </c>
      <c r="G93" s="6">
        <v>0.36</v>
      </c>
      <c r="H93" s="6">
        <v>0.24</v>
      </c>
      <c r="I93" s="6">
        <v>0</v>
      </c>
      <c r="J93" s="6">
        <v>0</v>
      </c>
      <c r="K93" s="6">
        <v>0</v>
      </c>
      <c r="L93" s="6">
        <v>15</v>
      </c>
      <c r="M93" s="6">
        <v>0</v>
      </c>
      <c r="N93" s="6">
        <v>0</v>
      </c>
      <c r="O93" s="6">
        <v>0</v>
      </c>
      <c r="P93" s="6">
        <v>1.2</v>
      </c>
      <c r="Q93" s="6">
        <v>0</v>
      </c>
      <c r="R93" s="6">
        <v>0</v>
      </c>
      <c r="S93" s="6">
        <v>423</v>
      </c>
      <c r="T93" s="6">
        <v>240</v>
      </c>
      <c r="U93" s="6">
        <v>0</v>
      </c>
      <c r="V93" s="6"/>
      <c r="W93" s="9"/>
      <c r="X93" s="6" t="s">
        <v>91</v>
      </c>
      <c r="Y93" s="6" t="s">
        <v>91</v>
      </c>
      <c r="Z93" s="2">
        <v>3</v>
      </c>
      <c r="AA93" s="9" t="s">
        <v>92</v>
      </c>
      <c r="AB93">
        <v>16.899999999999999</v>
      </c>
      <c r="AC93">
        <v>10</v>
      </c>
      <c r="AD93">
        <v>0</v>
      </c>
    </row>
    <row r="94" spans="1:30" customFormat="1" x14ac:dyDescent="0.25">
      <c r="A94" s="6">
        <v>0</v>
      </c>
      <c r="B94" s="6">
        <v>0</v>
      </c>
      <c r="C94" s="6">
        <v>0</v>
      </c>
      <c r="D94" s="6">
        <v>0.1</v>
      </c>
      <c r="E94" s="6">
        <v>0</v>
      </c>
      <c r="F94" s="6">
        <v>0</v>
      </c>
      <c r="G94" s="6">
        <v>0.48</v>
      </c>
      <c r="H94" s="6">
        <v>0</v>
      </c>
      <c r="I94" s="6">
        <v>0</v>
      </c>
      <c r="J94" s="6">
        <v>0</v>
      </c>
      <c r="K94" s="6">
        <v>0</v>
      </c>
      <c r="L94" s="6">
        <v>15</v>
      </c>
      <c r="M94" s="6">
        <v>0</v>
      </c>
      <c r="N94" s="6">
        <v>0.24</v>
      </c>
      <c r="O94" s="6">
        <v>0</v>
      </c>
      <c r="P94" s="6">
        <v>1.2</v>
      </c>
      <c r="Q94" s="6">
        <v>112</v>
      </c>
      <c r="R94" s="6">
        <v>0</v>
      </c>
      <c r="S94" s="6">
        <v>423</v>
      </c>
      <c r="T94" s="6">
        <v>240</v>
      </c>
      <c r="U94" s="6">
        <v>0</v>
      </c>
      <c r="V94" s="6" t="s">
        <v>19</v>
      </c>
      <c r="W94" s="9" t="s">
        <v>20</v>
      </c>
      <c r="X94" s="6" t="s">
        <v>91</v>
      </c>
      <c r="Y94" s="6" t="s">
        <v>91</v>
      </c>
      <c r="Z94" s="2">
        <v>3</v>
      </c>
      <c r="AA94" s="9" t="s">
        <v>92</v>
      </c>
      <c r="AB94">
        <v>16.899999999999999</v>
      </c>
      <c r="AC94">
        <v>10</v>
      </c>
      <c r="AD94">
        <v>0</v>
      </c>
    </row>
    <row r="95" spans="1:30" customFormat="1" x14ac:dyDescent="0.25">
      <c r="A95" s="6">
        <v>0</v>
      </c>
      <c r="B95" s="6">
        <v>0</v>
      </c>
      <c r="C95" s="6">
        <v>0</v>
      </c>
      <c r="D95" s="6">
        <v>0.1</v>
      </c>
      <c r="E95" s="6">
        <v>0</v>
      </c>
      <c r="F95" s="6">
        <v>0</v>
      </c>
      <c r="G95" s="6">
        <v>0.6</v>
      </c>
      <c r="H95" s="6">
        <v>0</v>
      </c>
      <c r="I95" s="6">
        <v>0</v>
      </c>
      <c r="J95" s="6">
        <v>0</v>
      </c>
      <c r="K95" s="6">
        <v>0</v>
      </c>
      <c r="L95" s="6">
        <v>15</v>
      </c>
      <c r="M95" s="6">
        <v>0</v>
      </c>
      <c r="N95" s="6">
        <v>0</v>
      </c>
      <c r="O95" s="6">
        <v>0</v>
      </c>
      <c r="P95" s="6">
        <v>1.2</v>
      </c>
      <c r="Q95" s="6">
        <v>0</v>
      </c>
      <c r="R95" s="6">
        <v>0</v>
      </c>
      <c r="S95" s="6">
        <v>423</v>
      </c>
      <c r="T95" s="6">
        <v>168</v>
      </c>
      <c r="U95" s="6">
        <v>0</v>
      </c>
      <c r="V95" s="6"/>
      <c r="W95" s="9"/>
      <c r="X95" s="6" t="s">
        <v>299</v>
      </c>
      <c r="Y95" s="6" t="s">
        <v>299</v>
      </c>
      <c r="Z95" s="2">
        <v>3</v>
      </c>
      <c r="AA95" s="9" t="s">
        <v>92</v>
      </c>
      <c r="AB95">
        <v>16.399999999999999</v>
      </c>
      <c r="AC95">
        <v>8</v>
      </c>
      <c r="AD95">
        <v>0</v>
      </c>
    </row>
    <row r="96" spans="1:30" customFormat="1" x14ac:dyDescent="0.25">
      <c r="A96" s="6">
        <v>0</v>
      </c>
      <c r="B96" s="6">
        <v>0</v>
      </c>
      <c r="C96" s="6">
        <v>0</v>
      </c>
      <c r="D96" s="6">
        <v>0.1</v>
      </c>
      <c r="E96" s="6">
        <v>0</v>
      </c>
      <c r="F96" s="6">
        <v>0</v>
      </c>
      <c r="G96" s="6">
        <v>0.6</v>
      </c>
      <c r="H96" s="6">
        <v>0</v>
      </c>
      <c r="I96" s="6">
        <v>0</v>
      </c>
      <c r="J96" s="6">
        <v>0</v>
      </c>
      <c r="K96" s="6">
        <v>0</v>
      </c>
      <c r="L96" s="6">
        <v>15</v>
      </c>
      <c r="M96" s="6">
        <v>0</v>
      </c>
      <c r="N96" s="6">
        <v>0</v>
      </c>
      <c r="O96" s="6">
        <v>0</v>
      </c>
      <c r="P96" s="6">
        <v>1.2</v>
      </c>
      <c r="Q96" s="6">
        <v>0</v>
      </c>
      <c r="R96" s="6">
        <v>0</v>
      </c>
      <c r="S96" s="6">
        <v>423</v>
      </c>
      <c r="T96" s="6">
        <v>168</v>
      </c>
      <c r="U96" s="6">
        <v>0</v>
      </c>
      <c r="V96" s="6"/>
      <c r="W96" s="9"/>
      <c r="X96" s="6" t="s">
        <v>299</v>
      </c>
      <c r="Y96" s="6" t="s">
        <v>299</v>
      </c>
      <c r="Z96" s="2">
        <v>3</v>
      </c>
      <c r="AA96" s="9" t="s">
        <v>92</v>
      </c>
      <c r="AB96">
        <v>16.399999999999999</v>
      </c>
      <c r="AC96">
        <v>8</v>
      </c>
      <c r="AD96">
        <v>0</v>
      </c>
    </row>
    <row r="97" spans="1:30" customFormat="1" x14ac:dyDescent="0.25">
      <c r="A97" s="6">
        <v>0</v>
      </c>
      <c r="B97" s="6">
        <v>0</v>
      </c>
      <c r="C97" s="6">
        <v>0</v>
      </c>
      <c r="D97" s="6">
        <v>0.1</v>
      </c>
      <c r="E97" s="6">
        <v>0</v>
      </c>
      <c r="F97" s="6">
        <v>0</v>
      </c>
      <c r="G97" s="6">
        <v>0.24</v>
      </c>
      <c r="H97" s="6">
        <v>0.36</v>
      </c>
      <c r="I97" s="6">
        <v>0</v>
      </c>
      <c r="J97" s="6">
        <v>0</v>
      </c>
      <c r="K97" s="6">
        <v>0</v>
      </c>
      <c r="L97" s="6">
        <v>15</v>
      </c>
      <c r="M97" s="6">
        <v>0</v>
      </c>
      <c r="N97" s="6">
        <v>0</v>
      </c>
      <c r="O97" s="6">
        <v>0</v>
      </c>
      <c r="P97" s="6">
        <v>1.2</v>
      </c>
      <c r="Q97" s="6">
        <v>0</v>
      </c>
      <c r="R97" s="6">
        <v>0</v>
      </c>
      <c r="S97" s="6">
        <v>423</v>
      </c>
      <c r="T97" s="6">
        <v>240</v>
      </c>
      <c r="U97" s="6">
        <v>0</v>
      </c>
      <c r="V97" s="6"/>
      <c r="W97" s="9"/>
      <c r="X97" s="6" t="s">
        <v>300</v>
      </c>
      <c r="Y97" s="6" t="s">
        <v>300</v>
      </c>
      <c r="Z97" s="2">
        <v>3</v>
      </c>
      <c r="AA97" s="9" t="s">
        <v>92</v>
      </c>
      <c r="AB97">
        <v>16.2</v>
      </c>
      <c r="AC97">
        <v>9</v>
      </c>
      <c r="AD97">
        <v>0</v>
      </c>
    </row>
    <row r="98" spans="1:30" customFormat="1" x14ac:dyDescent="0.25">
      <c r="A98" s="6">
        <v>0</v>
      </c>
      <c r="B98" s="6">
        <v>0</v>
      </c>
      <c r="C98" s="6">
        <v>0</v>
      </c>
      <c r="D98" s="6">
        <v>0.1</v>
      </c>
      <c r="E98" s="6">
        <v>0</v>
      </c>
      <c r="F98" s="6">
        <v>0</v>
      </c>
      <c r="G98" s="6">
        <v>0.12</v>
      </c>
      <c r="H98" s="6">
        <v>0.48</v>
      </c>
      <c r="I98" s="6">
        <v>0</v>
      </c>
      <c r="J98" s="6">
        <v>0</v>
      </c>
      <c r="K98" s="6">
        <v>0</v>
      </c>
      <c r="L98" s="6">
        <v>15</v>
      </c>
      <c r="M98" s="6">
        <v>0</v>
      </c>
      <c r="N98" s="6">
        <v>0</v>
      </c>
      <c r="O98" s="6">
        <v>0</v>
      </c>
      <c r="P98" s="6">
        <v>1.2</v>
      </c>
      <c r="Q98" s="6">
        <v>0</v>
      </c>
      <c r="R98" s="6">
        <v>0</v>
      </c>
      <c r="S98" s="6">
        <v>423</v>
      </c>
      <c r="T98" s="6">
        <v>240</v>
      </c>
      <c r="U98" s="6">
        <v>0</v>
      </c>
      <c r="V98" s="6"/>
      <c r="W98" s="9"/>
      <c r="X98" s="6" t="s">
        <v>300</v>
      </c>
      <c r="Y98" s="6" t="s">
        <v>300</v>
      </c>
      <c r="Z98" s="2">
        <v>3</v>
      </c>
      <c r="AA98" s="9" t="s">
        <v>92</v>
      </c>
      <c r="AB98">
        <v>16.2</v>
      </c>
      <c r="AC98">
        <v>9</v>
      </c>
      <c r="AD98">
        <v>0</v>
      </c>
    </row>
    <row r="99" spans="1:30" customFormat="1" x14ac:dyDescent="0.25">
      <c r="A99" s="6">
        <v>0</v>
      </c>
      <c r="B99" s="6">
        <v>0</v>
      </c>
      <c r="C99" s="6">
        <v>0</v>
      </c>
      <c r="D99" s="6">
        <v>0.1</v>
      </c>
      <c r="E99" s="6">
        <v>0</v>
      </c>
      <c r="F99" s="6">
        <v>0</v>
      </c>
      <c r="G99" s="6">
        <v>0</v>
      </c>
      <c r="H99" s="6">
        <v>0.6</v>
      </c>
      <c r="I99" s="6">
        <v>0</v>
      </c>
      <c r="J99" s="6">
        <v>0</v>
      </c>
      <c r="K99" s="6">
        <v>0</v>
      </c>
      <c r="L99" s="6">
        <v>15</v>
      </c>
      <c r="M99" s="6">
        <v>0</v>
      </c>
      <c r="N99" s="6">
        <v>0</v>
      </c>
      <c r="O99" s="6">
        <v>0</v>
      </c>
      <c r="P99" s="6">
        <v>1.2</v>
      </c>
      <c r="Q99" s="6">
        <v>0</v>
      </c>
      <c r="R99" s="6">
        <v>0</v>
      </c>
      <c r="S99" s="6">
        <v>423</v>
      </c>
      <c r="T99" s="6">
        <v>240</v>
      </c>
      <c r="U99" s="6">
        <v>0</v>
      </c>
      <c r="V99" s="6"/>
      <c r="W99" s="9"/>
      <c r="X99" s="6" t="s">
        <v>300</v>
      </c>
      <c r="Y99" s="6" t="s">
        <v>300</v>
      </c>
      <c r="Z99" s="2">
        <v>3</v>
      </c>
      <c r="AA99" s="9" t="s">
        <v>92</v>
      </c>
      <c r="AB99">
        <v>16.2</v>
      </c>
      <c r="AC99">
        <v>9</v>
      </c>
      <c r="AD99">
        <v>0</v>
      </c>
    </row>
    <row r="100" spans="1:30" customFormat="1" x14ac:dyDescent="0.25">
      <c r="A100" s="6">
        <v>0.19</v>
      </c>
      <c r="B100" s="6">
        <v>0</v>
      </c>
      <c r="C100" s="6">
        <v>0</v>
      </c>
      <c r="D100" s="6">
        <v>0</v>
      </c>
      <c r="E100" s="6">
        <v>0</v>
      </c>
      <c r="F100" s="6">
        <v>0</v>
      </c>
      <c r="G100" s="6">
        <v>0.39</v>
      </c>
      <c r="H100" s="6">
        <v>0.03</v>
      </c>
      <c r="I100" s="6">
        <v>0</v>
      </c>
      <c r="J100" s="6">
        <v>0</v>
      </c>
      <c r="K100" s="6">
        <v>0</v>
      </c>
      <c r="L100" s="6">
        <v>43</v>
      </c>
      <c r="M100" s="6">
        <v>0</v>
      </c>
      <c r="N100" s="6">
        <v>0</v>
      </c>
      <c r="O100" s="6">
        <v>0</v>
      </c>
      <c r="P100" s="6">
        <v>0.84000000000000008</v>
      </c>
      <c r="Q100" s="6">
        <v>0</v>
      </c>
      <c r="R100" s="6">
        <v>0</v>
      </c>
      <c r="S100" s="6">
        <v>368</v>
      </c>
      <c r="T100" s="6">
        <v>96</v>
      </c>
      <c r="U100" s="6">
        <v>0</v>
      </c>
      <c r="V100" s="6"/>
      <c r="W100" s="9"/>
      <c r="X100" s="6" t="s">
        <v>93</v>
      </c>
      <c r="Y100" s="6" t="s">
        <v>93</v>
      </c>
      <c r="Z100" s="2">
        <v>3</v>
      </c>
      <c r="AA100" s="9" t="s">
        <v>1319</v>
      </c>
      <c r="AB100">
        <v>15.1</v>
      </c>
      <c r="AC100">
        <v>8</v>
      </c>
      <c r="AD100">
        <v>0</v>
      </c>
    </row>
    <row r="101" spans="1:30" customFormat="1" x14ac:dyDescent="0.25">
      <c r="A101" s="6">
        <v>0.04</v>
      </c>
      <c r="B101" s="6">
        <v>0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6">
        <v>0.66</v>
      </c>
      <c r="I101" s="6">
        <v>0</v>
      </c>
      <c r="J101" s="6">
        <v>0</v>
      </c>
      <c r="K101" s="6">
        <v>0</v>
      </c>
      <c r="L101" s="6">
        <v>22</v>
      </c>
      <c r="M101" s="6">
        <v>0</v>
      </c>
      <c r="N101" s="6">
        <v>0.13</v>
      </c>
      <c r="O101" s="6">
        <v>0</v>
      </c>
      <c r="P101" s="6">
        <v>1.32</v>
      </c>
      <c r="Q101" s="6">
        <v>197</v>
      </c>
      <c r="R101" s="6">
        <v>0</v>
      </c>
      <c r="S101" s="6">
        <v>413</v>
      </c>
      <c r="T101" s="6">
        <v>144</v>
      </c>
      <c r="U101" s="6">
        <v>0</v>
      </c>
      <c r="V101" s="6" t="s">
        <v>90</v>
      </c>
      <c r="W101" s="9" t="s">
        <v>967</v>
      </c>
      <c r="X101" s="6" t="s">
        <v>93</v>
      </c>
      <c r="Y101" s="6" t="s">
        <v>93</v>
      </c>
      <c r="Z101" s="2">
        <v>3</v>
      </c>
      <c r="AA101" s="9" t="s">
        <v>94</v>
      </c>
      <c r="AB101">
        <v>15.1</v>
      </c>
      <c r="AC101">
        <v>8</v>
      </c>
      <c r="AD101">
        <v>0</v>
      </c>
    </row>
    <row r="102" spans="1:30" customFormat="1" x14ac:dyDescent="0.25">
      <c r="A102" s="6">
        <v>1.4999999999999999E-2</v>
      </c>
      <c r="B102" s="6">
        <v>0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0.53</v>
      </c>
      <c r="I102" s="6">
        <v>0</v>
      </c>
      <c r="J102" s="6">
        <v>0</v>
      </c>
      <c r="K102" s="6">
        <v>0</v>
      </c>
      <c r="L102" s="6">
        <v>22</v>
      </c>
      <c r="M102" s="6">
        <v>0</v>
      </c>
      <c r="N102" s="6">
        <v>0.13</v>
      </c>
      <c r="O102" s="6">
        <v>0</v>
      </c>
      <c r="P102" s="6">
        <v>1.06</v>
      </c>
      <c r="Q102" s="6">
        <v>197</v>
      </c>
      <c r="R102" s="6">
        <v>0</v>
      </c>
      <c r="S102" s="6">
        <v>413</v>
      </c>
      <c r="T102" s="6">
        <v>144</v>
      </c>
      <c r="U102" s="6">
        <v>0</v>
      </c>
      <c r="V102" s="6" t="s">
        <v>90</v>
      </c>
      <c r="W102" s="9" t="s">
        <v>967</v>
      </c>
      <c r="X102" s="6" t="s">
        <v>93</v>
      </c>
      <c r="Y102" s="6" t="s">
        <v>93</v>
      </c>
      <c r="Z102" s="2">
        <v>3</v>
      </c>
      <c r="AA102" s="9" t="s">
        <v>95</v>
      </c>
      <c r="AB102">
        <v>15.1</v>
      </c>
      <c r="AC102">
        <v>8</v>
      </c>
      <c r="AD102">
        <v>0</v>
      </c>
    </row>
    <row r="103" spans="1:30" customFormat="1" ht="39" customHeight="1" x14ac:dyDescent="0.25">
      <c r="A103" s="6">
        <v>2.5000000000000001E-2</v>
      </c>
      <c r="B103" s="6">
        <v>0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0.1</v>
      </c>
      <c r="I103" s="6">
        <v>0</v>
      </c>
      <c r="J103" s="6">
        <v>0</v>
      </c>
      <c r="K103" s="6">
        <v>0</v>
      </c>
      <c r="L103" s="6">
        <v>44</v>
      </c>
      <c r="M103" s="6">
        <v>0</v>
      </c>
      <c r="N103" s="6">
        <v>0.2</v>
      </c>
      <c r="O103" s="6">
        <v>0</v>
      </c>
      <c r="P103" s="6">
        <v>0.4</v>
      </c>
      <c r="Q103" s="6">
        <v>197</v>
      </c>
      <c r="R103" s="6">
        <v>0</v>
      </c>
      <c r="S103" s="6">
        <v>413</v>
      </c>
      <c r="T103" s="6">
        <v>144</v>
      </c>
      <c r="U103" s="6">
        <v>0</v>
      </c>
      <c r="V103" s="6" t="s">
        <v>90</v>
      </c>
      <c r="W103" s="9" t="s">
        <v>967</v>
      </c>
      <c r="X103" s="6" t="s">
        <v>1258</v>
      </c>
      <c r="Y103" s="6" t="s">
        <v>93</v>
      </c>
      <c r="Z103" s="2">
        <v>3</v>
      </c>
      <c r="AA103" s="9" t="s">
        <v>1319</v>
      </c>
      <c r="AB103">
        <v>15.1</v>
      </c>
      <c r="AC103">
        <v>8</v>
      </c>
      <c r="AD103">
        <v>0</v>
      </c>
    </row>
    <row r="104" spans="1:30" customFormat="1" x14ac:dyDescent="0.25">
      <c r="A104" s="6">
        <v>0</v>
      </c>
      <c r="B104" s="6">
        <v>0.02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0.05</v>
      </c>
      <c r="I104" s="6">
        <v>0</v>
      </c>
      <c r="J104" s="6">
        <v>0</v>
      </c>
      <c r="K104" s="6">
        <v>0</v>
      </c>
      <c r="L104" s="6">
        <v>60</v>
      </c>
      <c r="M104" s="6">
        <v>0</v>
      </c>
      <c r="N104" s="6">
        <v>0.1</v>
      </c>
      <c r="O104" s="6">
        <v>0</v>
      </c>
      <c r="P104" s="6">
        <v>0.2</v>
      </c>
      <c r="Q104" s="6">
        <v>216</v>
      </c>
      <c r="R104" s="6">
        <v>0</v>
      </c>
      <c r="S104" s="6">
        <v>423</v>
      </c>
      <c r="T104" s="6">
        <v>1008</v>
      </c>
      <c r="U104" s="6">
        <v>0</v>
      </c>
      <c r="V104" s="6" t="s">
        <v>96</v>
      </c>
      <c r="W104" s="9" t="s">
        <v>1262</v>
      </c>
      <c r="X104" s="6" t="s">
        <v>1259</v>
      </c>
      <c r="Y104" s="6" t="s">
        <v>97</v>
      </c>
      <c r="Z104" s="2">
        <v>3</v>
      </c>
      <c r="AA104" s="9" t="s">
        <v>1319</v>
      </c>
      <c r="AB104">
        <v>15.7</v>
      </c>
      <c r="AC104">
        <v>12</v>
      </c>
      <c r="AD104">
        <v>0</v>
      </c>
    </row>
    <row r="105" spans="1:30" customFormat="1" x14ac:dyDescent="0.25">
      <c r="A105" s="6">
        <v>0</v>
      </c>
      <c r="B105" s="6">
        <v>0.08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0.05</v>
      </c>
      <c r="I105" s="6">
        <v>0</v>
      </c>
      <c r="J105" s="6">
        <v>0</v>
      </c>
      <c r="K105" s="6">
        <v>0</v>
      </c>
      <c r="L105" s="6">
        <v>44</v>
      </c>
      <c r="M105" s="6">
        <v>0</v>
      </c>
      <c r="N105" s="6">
        <v>0.2</v>
      </c>
      <c r="O105" s="6">
        <v>0</v>
      </c>
      <c r="P105" s="6">
        <v>0.30000000000000004</v>
      </c>
      <c r="Q105" s="6">
        <v>210</v>
      </c>
      <c r="R105" s="6">
        <v>0</v>
      </c>
      <c r="S105" s="6">
        <v>433</v>
      </c>
      <c r="T105" s="6">
        <v>240</v>
      </c>
      <c r="U105" s="6">
        <v>75</v>
      </c>
      <c r="V105" s="6" t="s">
        <v>98</v>
      </c>
      <c r="W105" s="9" t="s">
        <v>1263</v>
      </c>
      <c r="X105" s="6" t="s">
        <v>1260</v>
      </c>
      <c r="Y105" s="6" t="s">
        <v>97</v>
      </c>
      <c r="Z105" s="2">
        <v>3</v>
      </c>
      <c r="AA105" s="10" t="s">
        <v>1261</v>
      </c>
      <c r="AB105">
        <v>15.7</v>
      </c>
      <c r="AC105">
        <v>12</v>
      </c>
      <c r="AD105">
        <v>0</v>
      </c>
    </row>
    <row r="106" spans="1:30" customFormat="1" x14ac:dyDescent="0.25">
      <c r="A106" s="6">
        <v>0.2</v>
      </c>
      <c r="B106" s="6">
        <v>0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0.125</v>
      </c>
      <c r="I106" s="6">
        <v>0</v>
      </c>
      <c r="J106" s="6">
        <v>0</v>
      </c>
      <c r="K106" s="6">
        <v>0</v>
      </c>
      <c r="L106" s="6">
        <v>30</v>
      </c>
      <c r="M106" s="6">
        <v>0</v>
      </c>
      <c r="N106" s="6">
        <v>0.16</v>
      </c>
      <c r="O106" s="6">
        <v>0</v>
      </c>
      <c r="P106" s="6">
        <v>0.41000000000000003</v>
      </c>
      <c r="Q106" s="6">
        <v>338</v>
      </c>
      <c r="R106" s="6">
        <v>0</v>
      </c>
      <c r="S106" s="6">
        <v>433</v>
      </c>
      <c r="T106" s="6">
        <v>480</v>
      </c>
      <c r="U106" s="6">
        <v>30</v>
      </c>
      <c r="V106" s="6" t="s">
        <v>100</v>
      </c>
      <c r="W106" s="9" t="s">
        <v>99</v>
      </c>
      <c r="X106" s="6" t="s">
        <v>1265</v>
      </c>
      <c r="Y106" s="6" t="s">
        <v>101</v>
      </c>
      <c r="Z106" s="2">
        <v>2</v>
      </c>
      <c r="AA106" s="10" t="s">
        <v>1264</v>
      </c>
      <c r="AB106">
        <v>16.2</v>
      </c>
      <c r="AC106">
        <v>10</v>
      </c>
      <c r="AD106">
        <v>0</v>
      </c>
    </row>
    <row r="107" spans="1:30" x14ac:dyDescent="0.25">
      <c r="A107" s="2">
        <v>0.01</v>
      </c>
      <c r="B107" s="2">
        <v>0</v>
      </c>
      <c r="C107" s="6">
        <v>0</v>
      </c>
      <c r="D107" s="2">
        <v>0</v>
      </c>
      <c r="E107" s="2">
        <v>0</v>
      </c>
      <c r="F107" s="2">
        <v>0</v>
      </c>
      <c r="G107" s="2">
        <v>0</v>
      </c>
      <c r="H107" s="2">
        <v>4.9999999999999996E-2</v>
      </c>
      <c r="I107" s="2">
        <v>0</v>
      </c>
      <c r="J107" s="2">
        <v>0</v>
      </c>
      <c r="K107" s="2">
        <v>0</v>
      </c>
      <c r="L107" s="2">
        <v>42</v>
      </c>
      <c r="M107" s="2">
        <v>0</v>
      </c>
      <c r="N107" s="2">
        <v>0.14333333333333301</v>
      </c>
      <c r="O107" s="2">
        <v>0</v>
      </c>
      <c r="P107" s="2">
        <v>0.24333333333333329</v>
      </c>
      <c r="Q107" s="2">
        <v>170</v>
      </c>
      <c r="R107" s="2">
        <v>0</v>
      </c>
      <c r="S107" s="2">
        <v>443</v>
      </c>
      <c r="T107" s="2">
        <v>96</v>
      </c>
      <c r="U107" s="2">
        <v>43</v>
      </c>
      <c r="V107" s="2" t="s">
        <v>1296</v>
      </c>
      <c r="W107" s="2" t="s">
        <v>104</v>
      </c>
      <c r="X107" s="2" t="s">
        <v>105</v>
      </c>
      <c r="Y107" s="2" t="s">
        <v>105</v>
      </c>
      <c r="Z107" s="2">
        <v>2</v>
      </c>
      <c r="AA107" s="11" t="s">
        <v>106</v>
      </c>
      <c r="AB107" s="4">
        <v>17.899999999999999</v>
      </c>
      <c r="AC107" s="4">
        <v>8</v>
      </c>
      <c r="AD107">
        <v>0</v>
      </c>
    </row>
    <row r="108" spans="1:30" x14ac:dyDescent="0.25">
      <c r="A108" s="2">
        <v>2.5000000000000001E-2</v>
      </c>
      <c r="B108" s="2">
        <v>0</v>
      </c>
      <c r="C108" s="6">
        <v>0</v>
      </c>
      <c r="D108" s="2">
        <v>0</v>
      </c>
      <c r="E108" s="2">
        <v>0</v>
      </c>
      <c r="F108" s="2">
        <v>0</v>
      </c>
      <c r="G108" s="2">
        <v>0</v>
      </c>
      <c r="H108" s="2">
        <v>7.18282166264229E-2</v>
      </c>
      <c r="I108" s="2">
        <v>0</v>
      </c>
      <c r="J108" s="2">
        <v>0</v>
      </c>
      <c r="K108" s="2">
        <v>0</v>
      </c>
      <c r="L108" s="2">
        <v>24.813383925491546</v>
      </c>
      <c r="M108" s="2">
        <v>0</v>
      </c>
      <c r="N108" s="2">
        <v>0.1403915143152811</v>
      </c>
      <c r="O108" s="2">
        <v>0</v>
      </c>
      <c r="P108" s="2">
        <v>0.23180924456709207</v>
      </c>
      <c r="Q108" s="2">
        <v>167</v>
      </c>
      <c r="R108" s="2">
        <v>0</v>
      </c>
      <c r="S108" s="2">
        <v>433</v>
      </c>
      <c r="T108" s="2">
        <v>96</v>
      </c>
      <c r="U108" s="2">
        <v>43</v>
      </c>
      <c r="V108" s="2" t="s">
        <v>1296</v>
      </c>
      <c r="W108" s="2" t="s">
        <v>107</v>
      </c>
      <c r="X108" s="2" t="s">
        <v>105</v>
      </c>
      <c r="Y108" s="2" t="s">
        <v>105</v>
      </c>
      <c r="Z108" s="2">
        <v>2</v>
      </c>
      <c r="AA108" s="11" t="s">
        <v>106</v>
      </c>
      <c r="AB108" s="4">
        <v>17.899999999999999</v>
      </c>
      <c r="AC108" s="4">
        <v>8</v>
      </c>
      <c r="AD108">
        <v>0</v>
      </c>
    </row>
    <row r="109" spans="1:30" x14ac:dyDescent="0.25">
      <c r="A109" s="2">
        <v>0</v>
      </c>
      <c r="B109" s="2">
        <v>3.3333333333333333E-2</v>
      </c>
      <c r="C109" s="6">
        <v>0</v>
      </c>
      <c r="D109" s="2">
        <v>0</v>
      </c>
      <c r="E109" s="2">
        <v>0</v>
      </c>
      <c r="F109" s="2">
        <v>0</v>
      </c>
      <c r="G109" s="2">
        <v>0</v>
      </c>
      <c r="H109" s="2">
        <v>3.6764705882352942E-2</v>
      </c>
      <c r="I109" s="2">
        <v>0</v>
      </c>
      <c r="J109" s="2">
        <v>0</v>
      </c>
      <c r="K109" s="2">
        <v>0</v>
      </c>
      <c r="L109" s="2">
        <v>27.941176470588232</v>
      </c>
      <c r="M109" s="2">
        <v>0</v>
      </c>
      <c r="N109" s="2">
        <v>0.33088235294117641</v>
      </c>
      <c r="O109" s="2">
        <v>0</v>
      </c>
      <c r="P109" s="2">
        <v>0.4044117647058823</v>
      </c>
      <c r="Q109" s="2">
        <v>167</v>
      </c>
      <c r="R109" s="2">
        <v>0</v>
      </c>
      <c r="S109" s="2">
        <v>433</v>
      </c>
      <c r="T109" s="2">
        <v>96</v>
      </c>
      <c r="U109" s="2">
        <v>0</v>
      </c>
      <c r="V109" s="2" t="s">
        <v>1296</v>
      </c>
      <c r="W109" s="2" t="s">
        <v>107</v>
      </c>
      <c r="X109" s="2" t="s">
        <v>105</v>
      </c>
      <c r="Y109" s="2" t="s">
        <v>105</v>
      </c>
      <c r="Z109" s="2">
        <v>2</v>
      </c>
      <c r="AA109" s="11" t="s">
        <v>106</v>
      </c>
      <c r="AB109" s="4">
        <v>17.899999999999999</v>
      </c>
      <c r="AC109" s="4">
        <v>8</v>
      </c>
      <c r="AD109">
        <v>0</v>
      </c>
    </row>
    <row r="110" spans="1:30" x14ac:dyDescent="0.25">
      <c r="A110" s="2">
        <v>2.5000000000000001E-2</v>
      </c>
      <c r="B110" s="2">
        <v>0</v>
      </c>
      <c r="C110" s="6">
        <v>0</v>
      </c>
      <c r="D110" s="2">
        <v>0</v>
      </c>
      <c r="E110" s="2">
        <v>0</v>
      </c>
      <c r="F110" s="2">
        <v>0</v>
      </c>
      <c r="G110" s="2">
        <v>0</v>
      </c>
      <c r="H110" s="2">
        <v>7.18282166264229E-2</v>
      </c>
      <c r="I110" s="2">
        <v>0</v>
      </c>
      <c r="J110" s="2">
        <v>0</v>
      </c>
      <c r="K110" s="2">
        <v>0</v>
      </c>
      <c r="L110" s="2">
        <v>24.813383925491546</v>
      </c>
      <c r="M110" s="2">
        <v>0</v>
      </c>
      <c r="N110" s="2">
        <v>0.1403915143152811</v>
      </c>
      <c r="O110" s="2">
        <v>0</v>
      </c>
      <c r="P110" s="2">
        <v>0.23180924456709207</v>
      </c>
      <c r="Q110" s="2">
        <v>193</v>
      </c>
      <c r="R110" s="2">
        <v>0</v>
      </c>
      <c r="S110" s="2">
        <v>433</v>
      </c>
      <c r="T110" s="2">
        <v>96</v>
      </c>
      <c r="U110" s="2">
        <v>43</v>
      </c>
      <c r="V110" s="2" t="s">
        <v>1296</v>
      </c>
      <c r="W110" s="2" t="s">
        <v>108</v>
      </c>
      <c r="X110" s="2" t="s">
        <v>105</v>
      </c>
      <c r="Y110" s="2" t="s">
        <v>105</v>
      </c>
      <c r="Z110" s="2">
        <v>2</v>
      </c>
      <c r="AA110" s="11" t="s">
        <v>106</v>
      </c>
      <c r="AB110" s="4">
        <v>17.899999999999999</v>
      </c>
      <c r="AC110" s="4">
        <v>8</v>
      </c>
      <c r="AD110">
        <v>0</v>
      </c>
    </row>
    <row r="111" spans="1:30" x14ac:dyDescent="0.25">
      <c r="A111" s="2">
        <v>2.5000000000000001E-2</v>
      </c>
      <c r="B111" s="2">
        <v>0</v>
      </c>
      <c r="C111" s="6">
        <v>0</v>
      </c>
      <c r="D111" s="2">
        <v>0</v>
      </c>
      <c r="E111" s="2">
        <v>0</v>
      </c>
      <c r="F111" s="2">
        <v>0</v>
      </c>
      <c r="G111" s="2">
        <v>0</v>
      </c>
      <c r="H111" s="2">
        <v>7.18282166264229E-2</v>
      </c>
      <c r="I111" s="2">
        <v>0</v>
      </c>
      <c r="J111" s="2">
        <v>0</v>
      </c>
      <c r="K111" s="2">
        <v>0</v>
      </c>
      <c r="L111" s="2">
        <v>24.813383925491546</v>
      </c>
      <c r="M111" s="2">
        <v>0</v>
      </c>
      <c r="N111" s="2">
        <v>0.1403915143152811</v>
      </c>
      <c r="O111" s="2">
        <v>0</v>
      </c>
      <c r="P111" s="2">
        <v>0.23180924456709207</v>
      </c>
      <c r="Q111" s="2">
        <v>198</v>
      </c>
      <c r="R111" s="2">
        <v>0</v>
      </c>
      <c r="S111" s="2">
        <v>433</v>
      </c>
      <c r="T111" s="2">
        <v>96</v>
      </c>
      <c r="U111" s="2">
        <v>43</v>
      </c>
      <c r="V111" s="2" t="s">
        <v>1296</v>
      </c>
      <c r="W111" s="2" t="s">
        <v>109</v>
      </c>
      <c r="X111" s="2" t="s">
        <v>105</v>
      </c>
      <c r="Y111" s="2" t="s">
        <v>105</v>
      </c>
      <c r="Z111" s="2">
        <v>2</v>
      </c>
      <c r="AA111" s="11" t="s">
        <v>106</v>
      </c>
      <c r="AB111" s="4">
        <v>17.899999999999999</v>
      </c>
      <c r="AC111" s="4">
        <v>8</v>
      </c>
      <c r="AD111">
        <v>0</v>
      </c>
    </row>
    <row r="112" spans="1:30" s="3" customFormat="1" x14ac:dyDescent="0.25">
      <c r="A112" s="12">
        <v>0</v>
      </c>
      <c r="B112" s="12">
        <v>0</v>
      </c>
      <c r="C112" s="6">
        <v>0</v>
      </c>
      <c r="D112" s="12">
        <v>0</v>
      </c>
      <c r="E112" s="12">
        <v>0</v>
      </c>
      <c r="F112" s="12">
        <v>0</v>
      </c>
      <c r="G112" s="12">
        <v>0</v>
      </c>
      <c r="H112" s="12">
        <v>0</v>
      </c>
      <c r="I112" s="12">
        <v>0</v>
      </c>
      <c r="J112" s="12">
        <v>0</v>
      </c>
      <c r="K112" s="12">
        <v>0</v>
      </c>
      <c r="L112" s="12">
        <v>14</v>
      </c>
      <c r="M112" s="12">
        <v>0.5</v>
      </c>
      <c r="N112" s="12">
        <v>0.5</v>
      </c>
      <c r="O112" s="12">
        <v>0</v>
      </c>
      <c r="P112" s="12">
        <v>0.5</v>
      </c>
      <c r="Q112" s="12">
        <v>153</v>
      </c>
      <c r="R112" s="12">
        <v>0</v>
      </c>
      <c r="S112" s="12">
        <v>423</v>
      </c>
      <c r="T112" s="12">
        <v>432</v>
      </c>
      <c r="U112" s="12">
        <v>43</v>
      </c>
      <c r="V112" s="12"/>
      <c r="W112" s="12" t="s">
        <v>110</v>
      </c>
      <c r="X112" s="12" t="s">
        <v>105</v>
      </c>
      <c r="Y112" s="12" t="s">
        <v>105</v>
      </c>
      <c r="Z112" s="2">
        <v>2</v>
      </c>
      <c r="AA112" s="13" t="s">
        <v>111</v>
      </c>
      <c r="AB112" s="3">
        <v>17.899999999999999</v>
      </c>
      <c r="AC112" s="4">
        <v>8</v>
      </c>
      <c r="AD112">
        <v>0</v>
      </c>
    </row>
    <row r="113" spans="1:30" s="3" customFormat="1" x14ac:dyDescent="0.25">
      <c r="A113" s="12">
        <v>0</v>
      </c>
      <c r="B113" s="12">
        <v>0</v>
      </c>
      <c r="C113" s="6">
        <v>0</v>
      </c>
      <c r="D113" s="12">
        <v>0</v>
      </c>
      <c r="E113" s="12">
        <v>0</v>
      </c>
      <c r="F113" s="12">
        <v>0</v>
      </c>
      <c r="G113" s="12">
        <v>0</v>
      </c>
      <c r="H113" s="12">
        <v>0</v>
      </c>
      <c r="I113" s="12">
        <v>0</v>
      </c>
      <c r="J113" s="12">
        <v>0</v>
      </c>
      <c r="K113" s="12">
        <v>0</v>
      </c>
      <c r="L113" s="12">
        <v>14</v>
      </c>
      <c r="M113" s="12">
        <v>0.5</v>
      </c>
      <c r="N113" s="12">
        <v>0.5</v>
      </c>
      <c r="O113" s="12">
        <v>0</v>
      </c>
      <c r="P113" s="12">
        <v>0.5</v>
      </c>
      <c r="Q113" s="12">
        <v>164</v>
      </c>
      <c r="R113" s="12">
        <v>0</v>
      </c>
      <c r="S113" s="12">
        <v>423</v>
      </c>
      <c r="T113" s="12">
        <v>432</v>
      </c>
      <c r="U113" s="12">
        <v>43</v>
      </c>
      <c r="V113" s="12"/>
      <c r="W113" s="12" t="s">
        <v>112</v>
      </c>
      <c r="X113" s="12" t="s">
        <v>105</v>
      </c>
      <c r="Y113" s="12" t="s">
        <v>105</v>
      </c>
      <c r="Z113" s="2">
        <v>2</v>
      </c>
      <c r="AA113" s="13" t="s">
        <v>111</v>
      </c>
      <c r="AB113" s="3">
        <v>17.899999999999999</v>
      </c>
      <c r="AC113" s="4">
        <v>8</v>
      </c>
      <c r="AD113">
        <v>0</v>
      </c>
    </row>
    <row r="114" spans="1:30" s="3" customFormat="1" x14ac:dyDescent="0.25">
      <c r="A114" s="12">
        <v>0</v>
      </c>
      <c r="B114" s="12">
        <v>0</v>
      </c>
      <c r="C114" s="6">
        <v>0</v>
      </c>
      <c r="D114" s="12">
        <v>0</v>
      </c>
      <c r="E114" s="12">
        <v>0</v>
      </c>
      <c r="F114" s="12">
        <v>0</v>
      </c>
      <c r="G114" s="12">
        <v>0</v>
      </c>
      <c r="H114" s="12">
        <v>0</v>
      </c>
      <c r="I114" s="12">
        <v>0</v>
      </c>
      <c r="J114" s="12">
        <v>0</v>
      </c>
      <c r="K114" s="12">
        <v>0</v>
      </c>
      <c r="L114" s="12">
        <v>7</v>
      </c>
      <c r="M114" s="12">
        <v>0.5</v>
      </c>
      <c r="N114" s="12">
        <v>0.5</v>
      </c>
      <c r="O114" s="12">
        <v>0</v>
      </c>
      <c r="P114" s="12">
        <v>0.5</v>
      </c>
      <c r="Q114" s="12">
        <v>163</v>
      </c>
      <c r="R114" s="12">
        <v>0</v>
      </c>
      <c r="S114" s="12">
        <v>423</v>
      </c>
      <c r="T114" s="12">
        <v>432</v>
      </c>
      <c r="U114" s="12">
        <v>43</v>
      </c>
      <c r="V114" s="12"/>
      <c r="W114" s="12" t="s">
        <v>113</v>
      </c>
      <c r="X114" s="12" t="s">
        <v>105</v>
      </c>
      <c r="Y114" s="12" t="s">
        <v>105</v>
      </c>
      <c r="Z114" s="2">
        <v>2</v>
      </c>
      <c r="AA114" s="13" t="s">
        <v>111</v>
      </c>
      <c r="AB114" s="3">
        <v>17.899999999999999</v>
      </c>
      <c r="AC114" s="4">
        <v>8</v>
      </c>
      <c r="AD114">
        <v>0</v>
      </c>
    </row>
    <row r="115" spans="1:30" s="3" customFormat="1" x14ac:dyDescent="0.25">
      <c r="A115" s="12">
        <v>0</v>
      </c>
      <c r="B115" s="12">
        <v>0</v>
      </c>
      <c r="C115" s="6">
        <v>0</v>
      </c>
      <c r="D115" s="12">
        <v>0</v>
      </c>
      <c r="E115" s="12">
        <v>0</v>
      </c>
      <c r="F115" s="12">
        <v>0</v>
      </c>
      <c r="G115" s="12">
        <v>0</v>
      </c>
      <c r="H115" s="12">
        <v>0</v>
      </c>
      <c r="I115" s="12">
        <v>0</v>
      </c>
      <c r="J115" s="12">
        <v>0</v>
      </c>
      <c r="K115" s="12">
        <v>0</v>
      </c>
      <c r="L115" s="12">
        <v>7</v>
      </c>
      <c r="M115" s="12">
        <v>0.5</v>
      </c>
      <c r="N115" s="12">
        <v>0.5</v>
      </c>
      <c r="O115" s="12">
        <v>0</v>
      </c>
      <c r="P115" s="12">
        <v>0.5</v>
      </c>
      <c r="Q115" s="12">
        <v>163</v>
      </c>
      <c r="R115" s="12">
        <v>0</v>
      </c>
      <c r="S115" s="12">
        <v>443</v>
      </c>
      <c r="T115" s="12">
        <v>432</v>
      </c>
      <c r="U115" s="12">
        <v>43</v>
      </c>
      <c r="V115" s="12"/>
      <c r="W115" s="12" t="s">
        <v>113</v>
      </c>
      <c r="X115" s="12" t="s">
        <v>105</v>
      </c>
      <c r="Y115" s="12" t="s">
        <v>105</v>
      </c>
      <c r="Z115" s="2">
        <v>2</v>
      </c>
      <c r="AA115" s="13" t="s">
        <v>111</v>
      </c>
      <c r="AB115" s="3">
        <v>17.899999999999999</v>
      </c>
      <c r="AC115" s="4">
        <v>8</v>
      </c>
      <c r="AD115">
        <v>0</v>
      </c>
    </row>
    <row r="116" spans="1:30" customFormat="1" ht="27.75" customHeight="1" x14ac:dyDescent="0.25">
      <c r="A116" s="6">
        <v>0</v>
      </c>
      <c r="B116" s="6">
        <v>0</v>
      </c>
      <c r="C116" s="6">
        <v>0</v>
      </c>
      <c r="D116" s="6">
        <v>0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112.4</v>
      </c>
      <c r="M116" s="6">
        <v>0</v>
      </c>
      <c r="N116" s="6">
        <v>0.47</v>
      </c>
      <c r="O116" s="6">
        <v>4</v>
      </c>
      <c r="P116" s="6">
        <v>0</v>
      </c>
      <c r="Q116" s="6">
        <v>161</v>
      </c>
      <c r="R116" s="6">
        <v>91</v>
      </c>
      <c r="S116" s="6">
        <v>433</v>
      </c>
      <c r="T116" s="6">
        <v>600</v>
      </c>
      <c r="U116" s="6">
        <v>30</v>
      </c>
      <c r="V116" s="6" t="s">
        <v>114</v>
      </c>
      <c r="W116" s="9" t="s">
        <v>1266</v>
      </c>
      <c r="X116" s="6" t="s">
        <v>105</v>
      </c>
      <c r="Y116" s="6" t="s">
        <v>105</v>
      </c>
      <c r="Z116" s="2">
        <v>2</v>
      </c>
      <c r="AA116" s="9" t="s">
        <v>115</v>
      </c>
      <c r="AB116">
        <v>17.899999999999999</v>
      </c>
      <c r="AC116" s="4">
        <v>8</v>
      </c>
      <c r="AD116">
        <v>0</v>
      </c>
    </row>
    <row r="117" spans="1:30" customFormat="1" x14ac:dyDescent="0.25">
      <c r="A117" s="6">
        <v>3.3333333333333335E-3</v>
      </c>
      <c r="B117" s="6">
        <v>0</v>
      </c>
      <c r="C117" s="6">
        <v>0</v>
      </c>
      <c r="D117" s="6">
        <v>0</v>
      </c>
      <c r="E117" s="6">
        <v>0</v>
      </c>
      <c r="F117" s="6">
        <v>0</v>
      </c>
      <c r="G117" s="6">
        <v>0</v>
      </c>
      <c r="H117" s="6">
        <v>0.155</v>
      </c>
      <c r="I117" s="6">
        <v>0</v>
      </c>
      <c r="J117" s="6">
        <v>0</v>
      </c>
      <c r="K117" s="6">
        <v>0</v>
      </c>
      <c r="L117" s="6">
        <v>40</v>
      </c>
      <c r="M117" s="6">
        <v>0</v>
      </c>
      <c r="N117" s="6">
        <v>0.25</v>
      </c>
      <c r="O117" s="6">
        <v>0</v>
      </c>
      <c r="P117" s="6">
        <v>0.31</v>
      </c>
      <c r="Q117" s="6">
        <v>164</v>
      </c>
      <c r="R117" s="6">
        <v>0</v>
      </c>
      <c r="S117" s="6">
        <v>433</v>
      </c>
      <c r="T117" s="6">
        <v>96</v>
      </c>
      <c r="U117" s="6">
        <v>400</v>
      </c>
      <c r="V117" s="6" t="s">
        <v>1267</v>
      </c>
      <c r="W117" s="9" t="s">
        <v>116</v>
      </c>
      <c r="X117" s="6" t="s">
        <v>105</v>
      </c>
      <c r="Y117" s="6" t="s">
        <v>105</v>
      </c>
      <c r="Z117" s="2">
        <v>2</v>
      </c>
      <c r="AA117" s="9" t="s">
        <v>117</v>
      </c>
      <c r="AB117">
        <v>17.899999999999999</v>
      </c>
      <c r="AC117" s="4">
        <v>8</v>
      </c>
      <c r="AD117">
        <v>0</v>
      </c>
    </row>
    <row r="118" spans="1:30" customFormat="1" x14ac:dyDescent="0.25">
      <c r="A118" s="6">
        <v>5.0000000000000001E-3</v>
      </c>
      <c r="B118" s="6">
        <v>0</v>
      </c>
      <c r="C118" s="6">
        <v>0</v>
      </c>
      <c r="D118" s="6">
        <v>0</v>
      </c>
      <c r="E118" s="6">
        <v>0</v>
      </c>
      <c r="F118" s="6">
        <v>0</v>
      </c>
      <c r="G118" s="6">
        <v>0</v>
      </c>
      <c r="H118" s="6">
        <v>0.155</v>
      </c>
      <c r="I118" s="6">
        <v>0</v>
      </c>
      <c r="J118" s="6">
        <v>0</v>
      </c>
      <c r="K118" s="6">
        <v>0</v>
      </c>
      <c r="L118" s="6">
        <v>40</v>
      </c>
      <c r="M118" s="6">
        <v>0</v>
      </c>
      <c r="N118" s="6">
        <v>0.25</v>
      </c>
      <c r="O118" s="6">
        <v>0</v>
      </c>
      <c r="P118" s="6">
        <v>0.31</v>
      </c>
      <c r="Q118" s="6">
        <v>164</v>
      </c>
      <c r="R118" s="6">
        <v>0</v>
      </c>
      <c r="S118" s="6">
        <v>433</v>
      </c>
      <c r="T118" s="6">
        <v>96</v>
      </c>
      <c r="U118" s="6">
        <v>401</v>
      </c>
      <c r="V118" s="6" t="s">
        <v>1267</v>
      </c>
      <c r="W118" s="9" t="s">
        <v>1268</v>
      </c>
      <c r="X118" s="6" t="s">
        <v>105</v>
      </c>
      <c r="Y118" s="6" t="s">
        <v>105</v>
      </c>
      <c r="Z118" s="2">
        <v>2</v>
      </c>
      <c r="AA118" s="9" t="s">
        <v>117</v>
      </c>
      <c r="AB118">
        <v>17.899999999999999</v>
      </c>
      <c r="AC118" s="4">
        <v>8</v>
      </c>
      <c r="AD118">
        <v>0</v>
      </c>
    </row>
    <row r="119" spans="1:30" customFormat="1" x14ac:dyDescent="0.25">
      <c r="A119" s="6">
        <v>1.1111111111111112E-2</v>
      </c>
      <c r="B119" s="6">
        <v>0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0.21</v>
      </c>
      <c r="I119" s="6">
        <v>0</v>
      </c>
      <c r="J119" s="6">
        <v>0</v>
      </c>
      <c r="K119" s="6">
        <v>0</v>
      </c>
      <c r="L119" s="6">
        <v>40</v>
      </c>
      <c r="M119" s="6">
        <v>0</v>
      </c>
      <c r="N119" s="6">
        <v>0.25</v>
      </c>
      <c r="O119" s="6">
        <v>0</v>
      </c>
      <c r="P119" s="6">
        <v>0.42</v>
      </c>
      <c r="Q119" s="6">
        <v>164</v>
      </c>
      <c r="R119" s="6">
        <v>0</v>
      </c>
      <c r="S119" s="6">
        <v>433</v>
      </c>
      <c r="T119" s="6">
        <v>96</v>
      </c>
      <c r="U119" s="6">
        <v>402</v>
      </c>
      <c r="V119" s="6" t="s">
        <v>1267</v>
      </c>
      <c r="W119" s="9" t="s">
        <v>1268</v>
      </c>
      <c r="X119" s="6" t="s">
        <v>105</v>
      </c>
      <c r="Y119" s="6" t="s">
        <v>105</v>
      </c>
      <c r="Z119" s="2">
        <v>2</v>
      </c>
      <c r="AA119" s="9" t="s">
        <v>119</v>
      </c>
      <c r="AB119">
        <v>17.899999999999999</v>
      </c>
      <c r="AC119" s="4">
        <v>8</v>
      </c>
      <c r="AD119">
        <v>0</v>
      </c>
    </row>
    <row r="120" spans="1:30" customFormat="1" x14ac:dyDescent="0.25">
      <c r="A120" s="6">
        <v>1.1111111111111112E-2</v>
      </c>
      <c r="B120" s="6">
        <v>0</v>
      </c>
      <c r="C120" s="6">
        <v>0</v>
      </c>
      <c r="D120" s="6">
        <v>0</v>
      </c>
      <c r="E120" s="6">
        <v>0</v>
      </c>
      <c r="F120" s="6">
        <v>0</v>
      </c>
      <c r="G120" s="6">
        <v>0</v>
      </c>
      <c r="H120" s="6">
        <v>0.16</v>
      </c>
      <c r="I120" s="6">
        <v>0</v>
      </c>
      <c r="J120" s="6">
        <v>0</v>
      </c>
      <c r="K120" s="6">
        <v>0</v>
      </c>
      <c r="L120" s="6">
        <v>40</v>
      </c>
      <c r="M120" s="6">
        <v>0</v>
      </c>
      <c r="N120" s="6">
        <v>0.25</v>
      </c>
      <c r="O120" s="6">
        <v>0</v>
      </c>
      <c r="P120" s="6">
        <v>0.32</v>
      </c>
      <c r="Q120" s="6">
        <v>164</v>
      </c>
      <c r="R120" s="6">
        <v>0</v>
      </c>
      <c r="S120" s="6">
        <v>433</v>
      </c>
      <c r="T120" s="6">
        <v>96</v>
      </c>
      <c r="U120" s="6">
        <v>403</v>
      </c>
      <c r="V120" s="6" t="s">
        <v>1267</v>
      </c>
      <c r="W120" s="9" t="s">
        <v>1268</v>
      </c>
      <c r="X120" s="6" t="s">
        <v>105</v>
      </c>
      <c r="Y120" s="6" t="s">
        <v>105</v>
      </c>
      <c r="Z120" s="2">
        <v>2</v>
      </c>
      <c r="AA120" s="9" t="s">
        <v>119</v>
      </c>
      <c r="AB120">
        <v>17.899999999999999</v>
      </c>
      <c r="AC120" s="4">
        <v>8</v>
      </c>
      <c r="AD120">
        <v>0</v>
      </c>
    </row>
    <row r="121" spans="1:30" customFormat="1" x14ac:dyDescent="0.25">
      <c r="A121" s="6">
        <v>1.1111111111111112E-2</v>
      </c>
      <c r="B121" s="6">
        <v>0</v>
      </c>
      <c r="C121" s="6">
        <v>0</v>
      </c>
      <c r="D121" s="6">
        <v>0</v>
      </c>
      <c r="E121" s="6">
        <v>0</v>
      </c>
      <c r="F121" s="6">
        <v>0</v>
      </c>
      <c r="G121" s="6">
        <v>0</v>
      </c>
      <c r="H121" s="6">
        <v>0.16</v>
      </c>
      <c r="I121" s="6">
        <v>0</v>
      </c>
      <c r="J121" s="6">
        <v>0</v>
      </c>
      <c r="K121" s="6">
        <v>0</v>
      </c>
      <c r="L121" s="6">
        <v>40</v>
      </c>
      <c r="M121" s="6">
        <v>0</v>
      </c>
      <c r="N121" s="6">
        <v>0.25</v>
      </c>
      <c r="O121" s="6">
        <v>0</v>
      </c>
      <c r="P121" s="6">
        <v>0.32</v>
      </c>
      <c r="Q121" s="6">
        <v>164</v>
      </c>
      <c r="R121" s="6">
        <v>0</v>
      </c>
      <c r="S121" s="6">
        <v>433</v>
      </c>
      <c r="T121" s="6">
        <v>96</v>
      </c>
      <c r="U121" s="6">
        <v>404</v>
      </c>
      <c r="V121" s="6" t="s">
        <v>1267</v>
      </c>
      <c r="W121" s="9" t="s">
        <v>1268</v>
      </c>
      <c r="X121" s="6" t="s">
        <v>105</v>
      </c>
      <c r="Y121" s="6" t="s">
        <v>105</v>
      </c>
      <c r="Z121" s="2">
        <v>2</v>
      </c>
      <c r="AA121" s="9" t="s">
        <v>119</v>
      </c>
      <c r="AB121">
        <v>17.899999999999999</v>
      </c>
      <c r="AC121" s="4">
        <v>8</v>
      </c>
      <c r="AD121">
        <v>0</v>
      </c>
    </row>
    <row r="122" spans="1:30" customFormat="1" x14ac:dyDescent="0.25">
      <c r="A122" s="6">
        <v>1.4285714285714285E-2</v>
      </c>
      <c r="B122" s="6">
        <v>0</v>
      </c>
      <c r="C122" s="6">
        <v>0</v>
      </c>
      <c r="D122" s="6">
        <v>0</v>
      </c>
      <c r="E122" s="6">
        <v>0</v>
      </c>
      <c r="F122" s="6">
        <v>0</v>
      </c>
      <c r="G122" s="6">
        <v>0</v>
      </c>
      <c r="H122" s="6">
        <v>0.16500000000000001</v>
      </c>
      <c r="I122" s="6">
        <v>0</v>
      </c>
      <c r="J122" s="6">
        <v>0</v>
      </c>
      <c r="K122" s="6">
        <v>0</v>
      </c>
      <c r="L122" s="6">
        <v>40</v>
      </c>
      <c r="M122" s="6">
        <v>0</v>
      </c>
      <c r="N122" s="6">
        <v>0.25</v>
      </c>
      <c r="O122" s="6">
        <v>0</v>
      </c>
      <c r="P122" s="6">
        <v>0.33</v>
      </c>
      <c r="Q122" s="6">
        <v>164</v>
      </c>
      <c r="R122" s="6">
        <v>0</v>
      </c>
      <c r="S122" s="6">
        <v>433</v>
      </c>
      <c r="T122" s="6">
        <v>96</v>
      </c>
      <c r="U122" s="6">
        <v>404</v>
      </c>
      <c r="V122" s="6" t="s">
        <v>1267</v>
      </c>
      <c r="W122" s="9" t="s">
        <v>1268</v>
      </c>
      <c r="X122" s="6" t="s">
        <v>105</v>
      </c>
      <c r="Y122" s="6" t="s">
        <v>105</v>
      </c>
      <c r="Z122" s="2">
        <v>2</v>
      </c>
      <c r="AA122" s="9" t="s">
        <v>119</v>
      </c>
      <c r="AB122">
        <v>17.899999999999999</v>
      </c>
      <c r="AC122" s="4">
        <v>8</v>
      </c>
      <c r="AD122">
        <v>0</v>
      </c>
    </row>
    <row r="123" spans="1:30" customFormat="1" ht="31.5" customHeight="1" x14ac:dyDescent="0.25">
      <c r="A123" s="6">
        <v>0</v>
      </c>
      <c r="B123" s="6">
        <v>0.65</v>
      </c>
      <c r="C123" s="6">
        <v>0</v>
      </c>
      <c r="D123" s="6">
        <v>0</v>
      </c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210</v>
      </c>
      <c r="M123" s="6">
        <v>0</v>
      </c>
      <c r="N123" s="6">
        <v>1</v>
      </c>
      <c r="O123" s="6">
        <v>0</v>
      </c>
      <c r="P123" s="6">
        <v>1</v>
      </c>
      <c r="Q123" s="6">
        <v>136</v>
      </c>
      <c r="R123" s="6">
        <v>0</v>
      </c>
      <c r="S123" s="6">
        <v>473</v>
      </c>
      <c r="T123" s="6">
        <v>8760</v>
      </c>
      <c r="U123" s="6">
        <v>0</v>
      </c>
      <c r="V123" s="6" t="s">
        <v>118</v>
      </c>
      <c r="W123" s="9" t="s">
        <v>120</v>
      </c>
      <c r="X123" s="6" t="s">
        <v>105</v>
      </c>
      <c r="Y123" s="6" t="s">
        <v>105</v>
      </c>
      <c r="Z123" s="2">
        <v>2</v>
      </c>
      <c r="AA123" s="10" t="s">
        <v>125</v>
      </c>
      <c r="AB123">
        <v>17.899999999999999</v>
      </c>
      <c r="AC123" s="4">
        <v>8</v>
      </c>
      <c r="AD123">
        <v>0</v>
      </c>
    </row>
    <row r="124" spans="1:30" customFormat="1" x14ac:dyDescent="0.25">
      <c r="A124" s="6">
        <v>1.6666666666666666E-2</v>
      </c>
      <c r="B124" s="6">
        <v>0</v>
      </c>
      <c r="C124" s="6">
        <v>0</v>
      </c>
      <c r="D124" s="6">
        <v>0</v>
      </c>
      <c r="E124" s="6">
        <v>0</v>
      </c>
      <c r="F124" s="6">
        <v>0</v>
      </c>
      <c r="G124" s="6">
        <v>0.05</v>
      </c>
      <c r="H124" s="6">
        <v>0</v>
      </c>
      <c r="I124" s="6">
        <v>0</v>
      </c>
      <c r="J124" s="6">
        <v>0</v>
      </c>
      <c r="K124" s="6">
        <v>0</v>
      </c>
      <c r="L124" s="6">
        <v>40</v>
      </c>
      <c r="M124" s="6">
        <v>0</v>
      </c>
      <c r="N124" s="6">
        <v>0.33333333333333331</v>
      </c>
      <c r="O124" s="6">
        <v>0</v>
      </c>
      <c r="P124" s="6">
        <v>0.1</v>
      </c>
      <c r="Q124" s="6">
        <v>161</v>
      </c>
      <c r="R124" s="6">
        <v>0</v>
      </c>
      <c r="S124" s="6">
        <v>453</v>
      </c>
      <c r="T124" s="6">
        <v>144</v>
      </c>
      <c r="U124" s="6">
        <v>500</v>
      </c>
      <c r="V124" s="6" t="s">
        <v>121</v>
      </c>
      <c r="W124" s="9" t="s">
        <v>1270</v>
      </c>
      <c r="X124" s="6" t="s">
        <v>105</v>
      </c>
      <c r="Y124" s="6" t="s">
        <v>105</v>
      </c>
      <c r="Z124" s="2">
        <v>2</v>
      </c>
      <c r="AA124" s="14" t="s">
        <v>1269</v>
      </c>
      <c r="AB124">
        <v>17.899999999999999</v>
      </c>
      <c r="AC124" s="4">
        <v>8</v>
      </c>
      <c r="AD124">
        <v>0</v>
      </c>
    </row>
    <row r="125" spans="1:30" customFormat="1" x14ac:dyDescent="0.25">
      <c r="A125" s="6">
        <v>1.6666666666666666E-2</v>
      </c>
      <c r="B125" s="6">
        <v>0</v>
      </c>
      <c r="C125" s="6">
        <v>0</v>
      </c>
      <c r="D125" s="6">
        <v>0</v>
      </c>
      <c r="E125" s="6">
        <v>0</v>
      </c>
      <c r="F125" s="6">
        <v>0</v>
      </c>
      <c r="G125" s="6">
        <v>8.3333333333333329E-2</v>
      </c>
      <c r="H125" s="6">
        <v>0</v>
      </c>
      <c r="I125" s="6">
        <v>0</v>
      </c>
      <c r="J125" s="6">
        <v>0</v>
      </c>
      <c r="K125" s="6">
        <v>0</v>
      </c>
      <c r="L125" s="6">
        <v>40</v>
      </c>
      <c r="M125" s="6">
        <v>0</v>
      </c>
      <c r="N125" s="6">
        <v>0.33333333333333331</v>
      </c>
      <c r="O125" s="6">
        <v>0</v>
      </c>
      <c r="P125" s="6">
        <v>0.16666666666666666</v>
      </c>
      <c r="Q125" s="6">
        <v>161</v>
      </c>
      <c r="R125" s="6">
        <v>0</v>
      </c>
      <c r="S125" s="6">
        <v>453</v>
      </c>
      <c r="T125" s="6">
        <v>120</v>
      </c>
      <c r="U125" s="6">
        <v>500</v>
      </c>
      <c r="V125" s="6" t="s">
        <v>121</v>
      </c>
      <c r="W125" s="9" t="s">
        <v>1270</v>
      </c>
      <c r="X125" s="6" t="s">
        <v>105</v>
      </c>
      <c r="Y125" s="6" t="s">
        <v>105</v>
      </c>
      <c r="Z125" s="2">
        <v>2</v>
      </c>
      <c r="AA125" s="14" t="s">
        <v>1269</v>
      </c>
      <c r="AB125">
        <v>17.899999999999999</v>
      </c>
      <c r="AC125" s="4">
        <v>8</v>
      </c>
      <c r="AD125">
        <v>0</v>
      </c>
    </row>
    <row r="126" spans="1:30" customFormat="1" x14ac:dyDescent="0.25">
      <c r="A126" s="6">
        <v>0</v>
      </c>
      <c r="B126" s="6">
        <v>0.65</v>
      </c>
      <c r="C126" s="6">
        <v>0</v>
      </c>
      <c r="D126" s="6">
        <v>0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210</v>
      </c>
      <c r="M126" s="6">
        <v>0</v>
      </c>
      <c r="N126" s="6">
        <v>1</v>
      </c>
      <c r="O126" s="6">
        <v>0</v>
      </c>
      <c r="P126" s="6">
        <v>1</v>
      </c>
      <c r="Q126" s="6">
        <v>136</v>
      </c>
      <c r="R126" s="6">
        <v>0</v>
      </c>
      <c r="S126" s="6">
        <v>433</v>
      </c>
      <c r="T126" s="6">
        <v>8760</v>
      </c>
      <c r="U126" s="6">
        <v>0</v>
      </c>
      <c r="V126" s="6" t="s">
        <v>122</v>
      </c>
      <c r="W126" s="9" t="s">
        <v>123</v>
      </c>
      <c r="X126" s="6" t="s">
        <v>124</v>
      </c>
      <c r="Y126" s="6" t="s">
        <v>124</v>
      </c>
      <c r="Z126" s="2">
        <v>0</v>
      </c>
      <c r="AA126" s="9" t="s">
        <v>125</v>
      </c>
      <c r="AB126">
        <v>17</v>
      </c>
      <c r="AC126" s="4">
        <v>6</v>
      </c>
      <c r="AD126">
        <v>0</v>
      </c>
    </row>
    <row r="127" spans="1:30" customFormat="1" x14ac:dyDescent="0.25">
      <c r="A127" s="6">
        <v>0</v>
      </c>
      <c r="B127" s="6">
        <v>0.65</v>
      </c>
      <c r="C127" s="6">
        <v>0</v>
      </c>
      <c r="D127" s="6">
        <v>0</v>
      </c>
      <c r="E127" s="6">
        <v>0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210</v>
      </c>
      <c r="M127" s="6">
        <v>0</v>
      </c>
      <c r="N127" s="6">
        <v>1</v>
      </c>
      <c r="O127" s="6">
        <v>0</v>
      </c>
      <c r="P127" s="6">
        <v>1</v>
      </c>
      <c r="Q127" s="6">
        <v>136</v>
      </c>
      <c r="R127" s="6">
        <v>0</v>
      </c>
      <c r="S127" s="6">
        <v>453</v>
      </c>
      <c r="T127" s="6">
        <v>8760</v>
      </c>
      <c r="U127" s="6">
        <v>0</v>
      </c>
      <c r="V127" s="6" t="s">
        <v>122</v>
      </c>
      <c r="W127" s="9" t="s">
        <v>123</v>
      </c>
      <c r="X127" s="6" t="s">
        <v>124</v>
      </c>
      <c r="Y127" s="6" t="s">
        <v>124</v>
      </c>
      <c r="Z127" s="2">
        <v>0</v>
      </c>
      <c r="AA127" s="9" t="s">
        <v>125</v>
      </c>
      <c r="AB127">
        <v>17</v>
      </c>
      <c r="AC127" s="4">
        <v>6</v>
      </c>
      <c r="AD127">
        <v>0</v>
      </c>
    </row>
    <row r="128" spans="1:30" customFormat="1" x14ac:dyDescent="0.25">
      <c r="A128" s="6">
        <v>0</v>
      </c>
      <c r="B128" s="6">
        <v>0.65</v>
      </c>
      <c r="C128" s="6">
        <v>0</v>
      </c>
      <c r="D128" s="6">
        <v>0</v>
      </c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210</v>
      </c>
      <c r="M128" s="6">
        <v>0</v>
      </c>
      <c r="N128" s="6">
        <v>1</v>
      </c>
      <c r="O128" s="6">
        <v>0</v>
      </c>
      <c r="P128" s="6">
        <v>1</v>
      </c>
      <c r="Q128" s="6">
        <v>136</v>
      </c>
      <c r="R128" s="6">
        <v>0</v>
      </c>
      <c r="S128" s="6">
        <v>473</v>
      </c>
      <c r="T128" s="6">
        <v>8760</v>
      </c>
      <c r="U128" s="6">
        <v>0</v>
      </c>
      <c r="V128" s="6" t="s">
        <v>122</v>
      </c>
      <c r="W128" s="9" t="s">
        <v>123</v>
      </c>
      <c r="X128" s="6" t="s">
        <v>124</v>
      </c>
      <c r="Y128" s="6" t="s">
        <v>124</v>
      </c>
      <c r="Z128" s="2">
        <v>0</v>
      </c>
      <c r="AA128" s="9" t="s">
        <v>125</v>
      </c>
      <c r="AB128">
        <v>17</v>
      </c>
      <c r="AC128" s="4">
        <v>6</v>
      </c>
      <c r="AD128">
        <v>0</v>
      </c>
    </row>
    <row r="129" spans="1:30" customFormat="1" x14ac:dyDescent="0.25">
      <c r="A129" s="6">
        <v>6.6666666666666666E-2</v>
      </c>
      <c r="B129" s="6">
        <v>0</v>
      </c>
      <c r="C129" s="6">
        <v>0</v>
      </c>
      <c r="D129" s="6">
        <v>0</v>
      </c>
      <c r="E129" s="6">
        <v>0</v>
      </c>
      <c r="F129" s="6">
        <v>0</v>
      </c>
      <c r="G129" s="6">
        <v>0</v>
      </c>
      <c r="H129" s="6">
        <v>0.2</v>
      </c>
      <c r="I129" s="6">
        <v>0</v>
      </c>
      <c r="J129" s="6">
        <v>0</v>
      </c>
      <c r="K129" s="6">
        <v>0</v>
      </c>
      <c r="L129" s="6">
        <v>33.333333333333336</v>
      </c>
      <c r="M129" s="6">
        <v>0</v>
      </c>
      <c r="N129" s="6">
        <v>0.66666666666666663</v>
      </c>
      <c r="O129" s="6">
        <v>0</v>
      </c>
      <c r="P129" s="6">
        <v>1.0666666666666667</v>
      </c>
      <c r="Q129" s="6">
        <v>112</v>
      </c>
      <c r="R129" s="6">
        <v>0</v>
      </c>
      <c r="S129" s="6">
        <v>353</v>
      </c>
      <c r="T129" s="6">
        <v>336</v>
      </c>
      <c r="U129" s="6">
        <v>30</v>
      </c>
      <c r="V129" s="6" t="s">
        <v>19</v>
      </c>
      <c r="W129" s="9" t="s">
        <v>20</v>
      </c>
      <c r="X129" s="6" t="s">
        <v>128</v>
      </c>
      <c r="Y129" s="6" t="s">
        <v>128</v>
      </c>
      <c r="Z129" s="2">
        <v>2</v>
      </c>
      <c r="AA129" s="9" t="s">
        <v>1319</v>
      </c>
      <c r="AB129">
        <v>16</v>
      </c>
      <c r="AC129" s="4">
        <v>8</v>
      </c>
      <c r="AD129">
        <v>0</v>
      </c>
    </row>
    <row r="130" spans="1:30" customFormat="1" x14ac:dyDescent="0.25">
      <c r="A130" s="6">
        <v>0.5</v>
      </c>
      <c r="B130" s="6">
        <v>0</v>
      </c>
      <c r="C130" s="6">
        <v>0</v>
      </c>
      <c r="D130" s="6">
        <v>0</v>
      </c>
      <c r="E130" s="6">
        <v>0</v>
      </c>
      <c r="F130" s="6">
        <v>0</v>
      </c>
      <c r="G130" s="6">
        <v>9.9499999999999993</v>
      </c>
      <c r="H130" s="6">
        <v>0</v>
      </c>
      <c r="I130" s="6">
        <v>0</v>
      </c>
      <c r="J130" s="6">
        <v>0</v>
      </c>
      <c r="K130" s="6">
        <v>0</v>
      </c>
      <c r="L130" s="6">
        <v>189</v>
      </c>
      <c r="M130" s="6">
        <v>0</v>
      </c>
      <c r="N130" s="6">
        <v>0</v>
      </c>
      <c r="O130" s="6">
        <v>0</v>
      </c>
      <c r="P130" s="6">
        <v>19.899999999999999</v>
      </c>
      <c r="Q130" s="6">
        <v>0</v>
      </c>
      <c r="R130" s="6">
        <v>0</v>
      </c>
      <c r="S130" s="6">
        <v>353</v>
      </c>
      <c r="T130" s="6">
        <v>288</v>
      </c>
      <c r="U130" s="6">
        <v>0</v>
      </c>
      <c r="V130" s="6"/>
      <c r="W130" s="9"/>
      <c r="X130" s="6" t="s">
        <v>129</v>
      </c>
      <c r="Y130" s="6" t="s">
        <v>130</v>
      </c>
      <c r="Z130" s="2">
        <v>3</v>
      </c>
      <c r="AA130" s="9" t="s">
        <v>1319</v>
      </c>
      <c r="AB130">
        <v>16.3</v>
      </c>
      <c r="AC130" s="4">
        <v>8</v>
      </c>
      <c r="AD130">
        <v>0</v>
      </c>
    </row>
    <row r="131" spans="1:30" customFormat="1" ht="26.25" customHeight="1" x14ac:dyDescent="0.25">
      <c r="A131" s="6">
        <v>0.33333333333333331</v>
      </c>
      <c r="B131" s="6">
        <v>0</v>
      </c>
      <c r="C131" s="6">
        <v>0</v>
      </c>
      <c r="D131" s="6">
        <v>0</v>
      </c>
      <c r="E131" s="6">
        <v>0</v>
      </c>
      <c r="F131" s="6">
        <v>0</v>
      </c>
      <c r="G131" s="6">
        <v>5.26</v>
      </c>
      <c r="H131" s="6">
        <v>0</v>
      </c>
      <c r="I131" s="6">
        <v>0</v>
      </c>
      <c r="J131" s="6">
        <v>0</v>
      </c>
      <c r="K131" s="6">
        <v>0</v>
      </c>
      <c r="L131" s="6">
        <v>31.5</v>
      </c>
      <c r="M131" s="6">
        <v>0</v>
      </c>
      <c r="N131" s="6">
        <v>0</v>
      </c>
      <c r="O131" s="6">
        <v>0</v>
      </c>
      <c r="P131" s="6">
        <v>10.52</v>
      </c>
      <c r="Q131" s="6">
        <v>0</v>
      </c>
      <c r="R131" s="6">
        <v>0</v>
      </c>
      <c r="S131" s="6">
        <v>368</v>
      </c>
      <c r="T131" s="6">
        <v>96</v>
      </c>
      <c r="U131" s="6">
        <v>0</v>
      </c>
      <c r="V131" s="6"/>
      <c r="W131" s="9"/>
      <c r="X131" s="6" t="s">
        <v>131</v>
      </c>
      <c r="Y131" s="6" t="s">
        <v>130</v>
      </c>
      <c r="Z131" s="2">
        <v>3</v>
      </c>
      <c r="AA131" s="9" t="s">
        <v>1319</v>
      </c>
      <c r="AB131">
        <v>16.3</v>
      </c>
      <c r="AC131" s="4">
        <v>8</v>
      </c>
      <c r="AD131">
        <v>0</v>
      </c>
    </row>
    <row r="132" spans="1:30" customFormat="1" x14ac:dyDescent="0.25">
      <c r="A132" s="6">
        <v>0.01</v>
      </c>
      <c r="B132" s="6">
        <v>0</v>
      </c>
      <c r="C132" s="6">
        <v>0</v>
      </c>
      <c r="D132" s="6">
        <v>0</v>
      </c>
      <c r="E132" s="6">
        <v>0</v>
      </c>
      <c r="F132" s="6">
        <v>0</v>
      </c>
      <c r="G132" s="6">
        <v>0</v>
      </c>
      <c r="H132" s="6">
        <v>0.1</v>
      </c>
      <c r="I132" s="6">
        <v>0</v>
      </c>
      <c r="J132" s="6">
        <v>0</v>
      </c>
      <c r="K132" s="6">
        <v>0</v>
      </c>
      <c r="L132" s="6">
        <v>20</v>
      </c>
      <c r="M132" s="6">
        <v>0</v>
      </c>
      <c r="N132" s="6">
        <v>0.2</v>
      </c>
      <c r="O132" s="6">
        <v>0</v>
      </c>
      <c r="P132" s="6">
        <v>0.4</v>
      </c>
      <c r="Q132" s="6">
        <v>169</v>
      </c>
      <c r="R132" s="6">
        <v>0</v>
      </c>
      <c r="S132" s="6">
        <v>443</v>
      </c>
      <c r="T132" s="6">
        <v>168</v>
      </c>
      <c r="U132" s="6">
        <v>0</v>
      </c>
      <c r="V132" s="6" t="s">
        <v>133</v>
      </c>
      <c r="W132" s="9" t="s">
        <v>136</v>
      </c>
      <c r="X132" s="6" t="s">
        <v>132</v>
      </c>
      <c r="Y132" s="6" t="s">
        <v>134</v>
      </c>
      <c r="Z132" s="2">
        <v>1</v>
      </c>
      <c r="AA132" s="9" t="s">
        <v>135</v>
      </c>
      <c r="AB132">
        <v>17.899999999999999</v>
      </c>
      <c r="AC132" s="4">
        <v>8</v>
      </c>
      <c r="AD132">
        <v>0</v>
      </c>
    </row>
    <row r="133" spans="1:30" customFormat="1" x14ac:dyDescent="0.25">
      <c r="A133" s="6">
        <v>1.9672131147540984E-3</v>
      </c>
      <c r="B133" s="6">
        <v>0</v>
      </c>
      <c r="C133" s="6">
        <v>0</v>
      </c>
      <c r="D133" s="6">
        <v>0</v>
      </c>
      <c r="E133" s="6">
        <v>0</v>
      </c>
      <c r="F133" s="6">
        <v>0</v>
      </c>
      <c r="G133" s="6">
        <v>2.3278688524590162E-2</v>
      </c>
      <c r="H133" s="6">
        <v>0</v>
      </c>
      <c r="I133" s="6">
        <v>0</v>
      </c>
      <c r="J133" s="6">
        <v>0</v>
      </c>
      <c r="K133" s="6">
        <v>0</v>
      </c>
      <c r="L133" s="6">
        <v>41.311475409836063</v>
      </c>
      <c r="M133" s="6">
        <v>0</v>
      </c>
      <c r="N133" s="6">
        <v>0.19672131147540983</v>
      </c>
      <c r="O133" s="6">
        <v>0</v>
      </c>
      <c r="P133" s="6">
        <v>0</v>
      </c>
      <c r="Q133" s="6">
        <v>190</v>
      </c>
      <c r="R133" s="6">
        <v>0</v>
      </c>
      <c r="S133" s="6">
        <v>433</v>
      </c>
      <c r="T133" s="6">
        <v>336</v>
      </c>
      <c r="U133" s="6">
        <v>43</v>
      </c>
      <c r="V133" s="6" t="s">
        <v>137</v>
      </c>
      <c r="W133" s="9" t="s">
        <v>138</v>
      </c>
      <c r="X133" s="6" t="s">
        <v>139</v>
      </c>
      <c r="Y133" s="6" t="s">
        <v>134</v>
      </c>
      <c r="Z133" s="2">
        <v>1</v>
      </c>
      <c r="AA133" s="9" t="s">
        <v>140</v>
      </c>
      <c r="AB133">
        <v>17.899999999999999</v>
      </c>
      <c r="AC133" s="4">
        <v>8</v>
      </c>
      <c r="AD133">
        <v>0</v>
      </c>
    </row>
    <row r="134" spans="1:30" customFormat="1" x14ac:dyDescent="0.25">
      <c r="A134" s="6">
        <v>0.1</v>
      </c>
      <c r="B134" s="6">
        <v>0</v>
      </c>
      <c r="C134" s="6">
        <v>0</v>
      </c>
      <c r="D134" s="6">
        <v>0</v>
      </c>
      <c r="E134" s="6">
        <v>0</v>
      </c>
      <c r="F134" s="6">
        <v>0</v>
      </c>
      <c r="G134" s="6">
        <v>0</v>
      </c>
      <c r="H134" s="6">
        <v>0.22000000000000003</v>
      </c>
      <c r="I134" s="6">
        <v>0</v>
      </c>
      <c r="J134" s="6">
        <v>0</v>
      </c>
      <c r="K134" s="6">
        <v>0</v>
      </c>
      <c r="L134" s="6">
        <v>14</v>
      </c>
      <c r="M134" s="6">
        <v>0</v>
      </c>
      <c r="N134" s="6">
        <v>8.6999999999999994E-2</v>
      </c>
      <c r="O134" s="6">
        <v>0</v>
      </c>
      <c r="P134" s="6">
        <v>0.52700000000000002</v>
      </c>
      <c r="Q134" s="6">
        <v>292</v>
      </c>
      <c r="R134" s="6">
        <v>0</v>
      </c>
      <c r="S134" s="6">
        <v>383</v>
      </c>
      <c r="T134" s="6">
        <v>288</v>
      </c>
      <c r="U134" s="6">
        <v>0</v>
      </c>
      <c r="V134" s="6" t="s">
        <v>141</v>
      </c>
      <c r="W134" s="9" t="s">
        <v>142</v>
      </c>
      <c r="X134" s="6" t="s">
        <v>143</v>
      </c>
      <c r="Y134" s="6" t="s">
        <v>144</v>
      </c>
      <c r="Z134" s="2">
        <v>3</v>
      </c>
      <c r="AA134" s="9" t="s">
        <v>1319</v>
      </c>
      <c r="AB134">
        <v>13.3</v>
      </c>
      <c r="AC134" s="4">
        <v>12</v>
      </c>
      <c r="AD134">
        <v>0</v>
      </c>
    </row>
    <row r="135" spans="1:30" customFormat="1" x14ac:dyDescent="0.25">
      <c r="A135" s="6">
        <v>0.04</v>
      </c>
      <c r="B135" s="6">
        <v>0</v>
      </c>
      <c r="C135" s="6">
        <v>0</v>
      </c>
      <c r="D135" s="6">
        <v>0</v>
      </c>
      <c r="E135" s="6">
        <v>0</v>
      </c>
      <c r="F135" s="6">
        <v>0</v>
      </c>
      <c r="G135" s="6">
        <v>0</v>
      </c>
      <c r="H135" s="6">
        <v>7.0000000000000007E-2</v>
      </c>
      <c r="I135" s="6">
        <v>0</v>
      </c>
      <c r="J135" s="6">
        <v>0</v>
      </c>
      <c r="K135" s="6">
        <v>0</v>
      </c>
      <c r="L135" s="6">
        <v>27</v>
      </c>
      <c r="M135" s="6">
        <v>0</v>
      </c>
      <c r="N135" s="6">
        <v>0.84499999999999997</v>
      </c>
      <c r="O135" s="6">
        <v>0</v>
      </c>
      <c r="P135" s="6">
        <v>0.98499999999999999</v>
      </c>
      <c r="Q135" s="6">
        <v>112</v>
      </c>
      <c r="R135" s="6">
        <v>0</v>
      </c>
      <c r="S135" s="6">
        <v>373</v>
      </c>
      <c r="T135" s="6">
        <v>672</v>
      </c>
      <c r="U135" s="6">
        <v>0</v>
      </c>
      <c r="V135" s="6" t="s">
        <v>19</v>
      </c>
      <c r="W135" s="9" t="s">
        <v>20</v>
      </c>
      <c r="X135" s="6" t="s">
        <v>145</v>
      </c>
      <c r="Y135" s="6" t="s">
        <v>144</v>
      </c>
      <c r="Z135" s="2">
        <v>3</v>
      </c>
      <c r="AA135" s="9" t="s">
        <v>146</v>
      </c>
      <c r="AB135">
        <v>13.3</v>
      </c>
      <c r="AC135" s="4">
        <v>12</v>
      </c>
      <c r="AD135">
        <v>0</v>
      </c>
    </row>
    <row r="136" spans="1:30" customFormat="1" ht="42.75" customHeight="1" x14ac:dyDescent="0.25">
      <c r="A136" s="6">
        <v>0.04</v>
      </c>
      <c r="B136" s="6">
        <v>0</v>
      </c>
      <c r="C136" s="6">
        <v>0</v>
      </c>
      <c r="D136" s="6">
        <v>0</v>
      </c>
      <c r="E136" s="6">
        <v>0</v>
      </c>
      <c r="F136" s="6">
        <v>0</v>
      </c>
      <c r="G136" s="6">
        <v>0</v>
      </c>
      <c r="H136" s="6">
        <v>0.08</v>
      </c>
      <c r="I136" s="6">
        <v>0</v>
      </c>
      <c r="J136" s="6">
        <v>0</v>
      </c>
      <c r="K136" s="6">
        <v>0</v>
      </c>
      <c r="L136" s="6">
        <v>10.7</v>
      </c>
      <c r="M136" s="6">
        <v>0</v>
      </c>
      <c r="N136" s="6">
        <v>1.37</v>
      </c>
      <c r="O136" s="6">
        <v>0</v>
      </c>
      <c r="P136" s="6">
        <v>1.53</v>
      </c>
      <c r="Q136" s="6">
        <v>112</v>
      </c>
      <c r="R136" s="6">
        <v>0</v>
      </c>
      <c r="S136" s="6">
        <v>353</v>
      </c>
      <c r="T136" s="6">
        <v>840</v>
      </c>
      <c r="U136" s="6">
        <v>0</v>
      </c>
      <c r="V136" s="6" t="s">
        <v>19</v>
      </c>
      <c r="W136" s="9" t="s">
        <v>20</v>
      </c>
      <c r="X136" s="6" t="s">
        <v>145</v>
      </c>
      <c r="Y136" s="6" t="s">
        <v>144</v>
      </c>
      <c r="Z136" s="2">
        <v>3</v>
      </c>
      <c r="AA136" s="9" t="s">
        <v>146</v>
      </c>
      <c r="AB136">
        <v>13.3</v>
      </c>
      <c r="AC136" s="4">
        <v>12</v>
      </c>
      <c r="AD136">
        <v>0</v>
      </c>
    </row>
    <row r="137" spans="1:30" customFormat="1" x14ac:dyDescent="0.25">
      <c r="A137" s="6">
        <v>6.0999999999999999E-2</v>
      </c>
      <c r="B137" s="6">
        <v>0</v>
      </c>
      <c r="C137" s="6">
        <v>0</v>
      </c>
      <c r="D137" s="6">
        <v>0</v>
      </c>
      <c r="E137" s="6">
        <v>0</v>
      </c>
      <c r="F137" s="6">
        <v>0.61</v>
      </c>
      <c r="G137" s="6">
        <v>0</v>
      </c>
      <c r="H137" s="6">
        <v>0.41</v>
      </c>
      <c r="I137" s="6">
        <v>0</v>
      </c>
      <c r="J137" s="6">
        <v>0</v>
      </c>
      <c r="K137" s="6">
        <v>0</v>
      </c>
      <c r="L137" s="6">
        <v>27.6</v>
      </c>
      <c r="M137" s="6">
        <v>0</v>
      </c>
      <c r="N137" s="6">
        <v>0</v>
      </c>
      <c r="O137" s="6">
        <v>0</v>
      </c>
      <c r="P137" s="6">
        <v>2.04</v>
      </c>
      <c r="Q137" s="6">
        <v>0</v>
      </c>
      <c r="R137" s="6">
        <v>0</v>
      </c>
      <c r="S137" s="6">
        <v>333</v>
      </c>
      <c r="T137" s="6">
        <v>120</v>
      </c>
      <c r="U137" s="6">
        <v>0</v>
      </c>
      <c r="V137" s="6"/>
      <c r="W137" s="9"/>
      <c r="X137" s="6" t="s">
        <v>148</v>
      </c>
      <c r="Y137" s="6" t="s">
        <v>144</v>
      </c>
      <c r="Z137" s="2">
        <v>3</v>
      </c>
      <c r="AA137" s="9" t="s">
        <v>147</v>
      </c>
      <c r="AB137">
        <v>13.3</v>
      </c>
      <c r="AC137" s="4">
        <v>12</v>
      </c>
      <c r="AD137">
        <v>0</v>
      </c>
    </row>
    <row r="138" spans="1:30" customFormat="1" x14ac:dyDescent="0.25">
      <c r="A138" s="6">
        <v>1.6129032258064516E-2</v>
      </c>
      <c r="B138" s="6">
        <v>0</v>
      </c>
      <c r="C138" s="6">
        <v>0</v>
      </c>
      <c r="D138" s="6">
        <v>0</v>
      </c>
      <c r="E138" s="6">
        <v>0</v>
      </c>
      <c r="F138" s="6">
        <v>0</v>
      </c>
      <c r="G138" s="6">
        <v>0</v>
      </c>
      <c r="H138" s="6">
        <v>0.30000000000000004</v>
      </c>
      <c r="I138" s="6">
        <v>0</v>
      </c>
      <c r="J138" s="6">
        <v>0</v>
      </c>
      <c r="K138" s="6">
        <v>0</v>
      </c>
      <c r="L138" s="6">
        <v>19.580645161290324</v>
      </c>
      <c r="M138" s="6">
        <v>0</v>
      </c>
      <c r="N138" s="6">
        <v>9.6774193548387097E-4</v>
      </c>
      <c r="O138" s="6">
        <v>0</v>
      </c>
      <c r="P138" s="6">
        <v>0.60096774193548397</v>
      </c>
      <c r="Q138" s="6">
        <v>112</v>
      </c>
      <c r="R138" s="6">
        <v>0</v>
      </c>
      <c r="S138" s="6">
        <v>403</v>
      </c>
      <c r="T138" s="6">
        <v>108</v>
      </c>
      <c r="U138" s="6">
        <v>0</v>
      </c>
      <c r="V138" s="6" t="s">
        <v>19</v>
      </c>
      <c r="W138" s="9" t="s">
        <v>20</v>
      </c>
      <c r="X138" s="6" t="s">
        <v>149</v>
      </c>
      <c r="Y138" s="6" t="s">
        <v>150</v>
      </c>
      <c r="Z138" s="2">
        <v>2</v>
      </c>
      <c r="AA138" s="9" t="s">
        <v>151</v>
      </c>
      <c r="AB138">
        <v>16.8</v>
      </c>
      <c r="AC138" s="4">
        <v>12</v>
      </c>
      <c r="AD138">
        <v>0</v>
      </c>
    </row>
    <row r="139" spans="1:30" customFormat="1" ht="24" customHeight="1" x14ac:dyDescent="0.25">
      <c r="A139" s="9">
        <v>0</v>
      </c>
      <c r="B139" s="6">
        <v>0</v>
      </c>
      <c r="C139" s="6">
        <v>0</v>
      </c>
      <c r="D139" s="6">
        <v>0.5</v>
      </c>
      <c r="E139" s="6">
        <v>0</v>
      </c>
      <c r="F139" s="6">
        <v>0</v>
      </c>
      <c r="G139" s="6">
        <v>0</v>
      </c>
      <c r="H139" s="6">
        <v>0.2</v>
      </c>
      <c r="I139" s="6">
        <v>0</v>
      </c>
      <c r="J139" s="6">
        <v>0</v>
      </c>
      <c r="K139" s="6">
        <v>0</v>
      </c>
      <c r="L139" s="6">
        <v>15</v>
      </c>
      <c r="M139" s="6">
        <v>0</v>
      </c>
      <c r="N139" s="6">
        <v>0</v>
      </c>
      <c r="O139" s="6">
        <v>0</v>
      </c>
      <c r="P139" s="6">
        <v>0.4</v>
      </c>
      <c r="Q139" s="6">
        <v>0</v>
      </c>
      <c r="R139" s="6">
        <v>0</v>
      </c>
      <c r="S139" s="6">
        <v>423</v>
      </c>
      <c r="T139" s="6">
        <v>168</v>
      </c>
      <c r="U139" s="6">
        <v>60</v>
      </c>
      <c r="V139" s="6"/>
      <c r="W139" s="9"/>
      <c r="X139" s="6" t="s">
        <v>152</v>
      </c>
      <c r="Y139" s="6" t="s">
        <v>150</v>
      </c>
      <c r="Z139" s="2">
        <v>2</v>
      </c>
      <c r="AA139" s="9" t="s">
        <v>153</v>
      </c>
      <c r="AB139">
        <v>16.8</v>
      </c>
      <c r="AC139" s="4">
        <v>12</v>
      </c>
      <c r="AD139">
        <v>0</v>
      </c>
    </row>
    <row r="140" spans="1:30" customFormat="1" ht="36" customHeight="1" x14ac:dyDescent="0.25">
      <c r="A140" s="6">
        <v>1.6666666666666666E-2</v>
      </c>
      <c r="B140" s="6">
        <v>0</v>
      </c>
      <c r="C140" s="6">
        <v>0</v>
      </c>
      <c r="D140" s="6">
        <v>0</v>
      </c>
      <c r="E140" s="6">
        <v>0</v>
      </c>
      <c r="F140" s="6">
        <v>0</v>
      </c>
      <c r="G140" s="6">
        <v>8.3333333333333329E-2</v>
      </c>
      <c r="H140" s="6">
        <v>0.25</v>
      </c>
      <c r="I140" s="6">
        <v>0</v>
      </c>
      <c r="J140" s="6">
        <v>0</v>
      </c>
      <c r="K140" s="6">
        <v>0</v>
      </c>
      <c r="L140" s="6">
        <v>5.833333333333333</v>
      </c>
      <c r="M140" s="6">
        <v>0</v>
      </c>
      <c r="N140" s="6">
        <v>3.3333333333333335E-3</v>
      </c>
      <c r="O140" s="6">
        <v>0</v>
      </c>
      <c r="P140" s="6">
        <v>0.66999999999999993</v>
      </c>
      <c r="Q140" s="6">
        <v>112</v>
      </c>
      <c r="R140" s="6">
        <v>0</v>
      </c>
      <c r="S140" s="6">
        <v>373</v>
      </c>
      <c r="T140" s="6">
        <v>144</v>
      </c>
      <c r="U140" s="6">
        <v>0</v>
      </c>
      <c r="V140" s="6" t="s">
        <v>19</v>
      </c>
      <c r="W140" s="9" t="s">
        <v>20</v>
      </c>
      <c r="X140" s="6" t="s">
        <v>156</v>
      </c>
      <c r="Y140" s="6" t="s">
        <v>157</v>
      </c>
      <c r="Z140" s="2">
        <v>3</v>
      </c>
      <c r="AA140" s="9" t="s">
        <v>1319</v>
      </c>
      <c r="AB140">
        <v>16.100000000000001</v>
      </c>
      <c r="AC140" s="4">
        <v>8</v>
      </c>
      <c r="AD140">
        <v>0</v>
      </c>
    </row>
    <row r="141" spans="1:30" customFormat="1" ht="30" x14ac:dyDescent="0.25">
      <c r="A141" s="6">
        <v>3.125E-2</v>
      </c>
      <c r="B141" s="6">
        <v>0</v>
      </c>
      <c r="C141" s="6">
        <v>0</v>
      </c>
      <c r="D141" s="6">
        <v>0</v>
      </c>
      <c r="E141" s="6">
        <v>0</v>
      </c>
      <c r="F141" s="6">
        <v>0</v>
      </c>
      <c r="G141" s="6">
        <v>0.05</v>
      </c>
      <c r="H141" s="6">
        <v>0</v>
      </c>
      <c r="I141" s="6">
        <v>0</v>
      </c>
      <c r="J141" s="6">
        <v>0</v>
      </c>
      <c r="K141" s="6">
        <v>0</v>
      </c>
      <c r="L141" s="6">
        <v>26.666666666666668</v>
      </c>
      <c r="M141" s="6">
        <v>0</v>
      </c>
      <c r="N141" s="6">
        <v>0.13333333333333333</v>
      </c>
      <c r="O141" s="6">
        <v>0.8666666666666667</v>
      </c>
      <c r="P141" s="6">
        <v>0.8666666666666667</v>
      </c>
      <c r="Q141" s="6">
        <v>221</v>
      </c>
      <c r="R141" s="6">
        <v>160</v>
      </c>
      <c r="S141" s="6">
        <v>373</v>
      </c>
      <c r="T141" s="6">
        <v>3822</v>
      </c>
      <c r="U141" s="6">
        <v>60</v>
      </c>
      <c r="V141" s="6" t="s">
        <v>159</v>
      </c>
      <c r="W141" s="9" t="s">
        <v>158</v>
      </c>
      <c r="X141" s="6" t="s">
        <v>161</v>
      </c>
      <c r="Y141" s="6" t="s">
        <v>157</v>
      </c>
      <c r="Z141" s="2">
        <v>3</v>
      </c>
      <c r="AA141" s="9" t="s">
        <v>162</v>
      </c>
      <c r="AB141">
        <v>16.100000000000001</v>
      </c>
      <c r="AC141" s="4">
        <v>8</v>
      </c>
      <c r="AD141">
        <v>0</v>
      </c>
    </row>
    <row r="142" spans="1:30" customFormat="1" ht="30" x14ac:dyDescent="0.25">
      <c r="A142" s="6">
        <v>3.125E-2</v>
      </c>
      <c r="B142" s="6">
        <v>0</v>
      </c>
      <c r="C142" s="6">
        <v>0</v>
      </c>
      <c r="D142" s="6">
        <v>0</v>
      </c>
      <c r="E142" s="6">
        <v>0</v>
      </c>
      <c r="F142" s="6">
        <v>0</v>
      </c>
      <c r="G142" s="6">
        <v>0</v>
      </c>
      <c r="H142" s="6">
        <v>0</v>
      </c>
      <c r="I142" s="6">
        <v>0.05</v>
      </c>
      <c r="J142" s="6">
        <v>0</v>
      </c>
      <c r="K142" s="6">
        <v>0</v>
      </c>
      <c r="L142" s="6">
        <v>26.666666666666668</v>
      </c>
      <c r="M142" s="6">
        <v>0</v>
      </c>
      <c r="N142" s="6">
        <v>0.13333333333333333</v>
      </c>
      <c r="O142" s="6">
        <v>0.8666666666666667</v>
      </c>
      <c r="P142" s="6">
        <v>0.8666666666666667</v>
      </c>
      <c r="Q142" s="6">
        <v>221</v>
      </c>
      <c r="R142" s="6">
        <v>160</v>
      </c>
      <c r="S142" s="6">
        <v>373</v>
      </c>
      <c r="T142" s="6">
        <v>3822</v>
      </c>
      <c r="U142" s="6">
        <v>60</v>
      </c>
      <c r="V142" s="6" t="s">
        <v>159</v>
      </c>
      <c r="W142" s="9" t="s">
        <v>158</v>
      </c>
      <c r="X142" s="6" t="s">
        <v>161</v>
      </c>
      <c r="Y142" s="6" t="s">
        <v>157</v>
      </c>
      <c r="Z142" s="2">
        <v>3</v>
      </c>
      <c r="AA142" s="9" t="s">
        <v>162</v>
      </c>
      <c r="AB142">
        <v>16.100000000000001</v>
      </c>
      <c r="AC142" s="4">
        <v>8</v>
      </c>
      <c r="AD142">
        <v>0</v>
      </c>
    </row>
    <row r="143" spans="1:30" customFormat="1" ht="30" x14ac:dyDescent="0.25">
      <c r="A143" s="6">
        <v>3.125E-2</v>
      </c>
      <c r="B143" s="6">
        <v>0</v>
      </c>
      <c r="C143" s="6">
        <v>0</v>
      </c>
      <c r="D143" s="6">
        <v>0</v>
      </c>
      <c r="E143" s="6">
        <v>0</v>
      </c>
      <c r="F143" s="6">
        <v>0</v>
      </c>
      <c r="G143" s="6">
        <v>0.05</v>
      </c>
      <c r="H143" s="6">
        <v>0</v>
      </c>
      <c r="I143" s="6">
        <v>0</v>
      </c>
      <c r="J143" s="6">
        <v>0</v>
      </c>
      <c r="K143" s="6">
        <v>0</v>
      </c>
      <c r="L143" s="6">
        <v>26.666666666666668</v>
      </c>
      <c r="M143" s="6">
        <v>0</v>
      </c>
      <c r="N143" s="6">
        <v>0.13333333333333333</v>
      </c>
      <c r="O143" s="6">
        <v>0.8666666666666667</v>
      </c>
      <c r="P143" s="6">
        <v>0.8666666666666667</v>
      </c>
      <c r="Q143" s="6">
        <v>236</v>
      </c>
      <c r="R143" s="6">
        <v>160</v>
      </c>
      <c r="S143" s="6">
        <v>373</v>
      </c>
      <c r="T143" s="6">
        <v>3822</v>
      </c>
      <c r="U143" s="6">
        <v>60</v>
      </c>
      <c r="V143" s="6" t="s">
        <v>160</v>
      </c>
      <c r="W143" s="9" t="s">
        <v>165</v>
      </c>
      <c r="X143" s="6" t="s">
        <v>161</v>
      </c>
      <c r="Y143" s="6" t="s">
        <v>157</v>
      </c>
      <c r="Z143" s="2">
        <v>3</v>
      </c>
      <c r="AA143" s="9" t="s">
        <v>162</v>
      </c>
      <c r="AB143">
        <v>16.100000000000001</v>
      </c>
      <c r="AC143" s="4">
        <v>8</v>
      </c>
      <c r="AD143">
        <v>0</v>
      </c>
    </row>
    <row r="144" spans="1:30" customFormat="1" ht="30" x14ac:dyDescent="0.25">
      <c r="A144" s="6">
        <v>3.125E-2</v>
      </c>
      <c r="B144" s="6">
        <v>0</v>
      </c>
      <c r="C144" s="6">
        <v>0</v>
      </c>
      <c r="D144" s="6">
        <v>0</v>
      </c>
      <c r="E144" s="6">
        <v>0</v>
      </c>
      <c r="F144" s="6">
        <v>0</v>
      </c>
      <c r="G144" s="6">
        <v>0.05</v>
      </c>
      <c r="H144" s="6">
        <v>0</v>
      </c>
      <c r="I144" s="6">
        <v>0</v>
      </c>
      <c r="J144" s="6">
        <v>0</v>
      </c>
      <c r="K144" s="6">
        <v>0</v>
      </c>
      <c r="L144" s="6">
        <v>26.666666666666668</v>
      </c>
      <c r="M144" s="6">
        <v>0</v>
      </c>
      <c r="N144" s="6">
        <v>0.13333333333333333</v>
      </c>
      <c r="O144" s="6">
        <v>0.8666666666666667</v>
      </c>
      <c r="P144" s="6">
        <v>0.8666666666666667</v>
      </c>
      <c r="Q144" s="6">
        <v>250</v>
      </c>
      <c r="R144" s="6">
        <v>160</v>
      </c>
      <c r="S144" s="6">
        <v>373</v>
      </c>
      <c r="T144" s="6">
        <v>3822</v>
      </c>
      <c r="U144" s="6">
        <v>60</v>
      </c>
      <c r="V144" s="6" t="s">
        <v>163</v>
      </c>
      <c r="W144" s="9" t="s">
        <v>166</v>
      </c>
      <c r="X144" s="6" t="s">
        <v>161</v>
      </c>
      <c r="Y144" s="6" t="s">
        <v>157</v>
      </c>
      <c r="Z144" s="2">
        <v>3</v>
      </c>
      <c r="AA144" s="9" t="s">
        <v>162</v>
      </c>
      <c r="AB144">
        <v>16.100000000000001</v>
      </c>
      <c r="AC144" s="4">
        <v>8</v>
      </c>
      <c r="AD144">
        <v>0</v>
      </c>
    </row>
    <row r="145" spans="1:30" customFormat="1" ht="30" x14ac:dyDescent="0.25">
      <c r="A145" s="6">
        <v>3.125E-2</v>
      </c>
      <c r="B145" s="6">
        <v>0</v>
      </c>
      <c r="C145" s="6">
        <v>0</v>
      </c>
      <c r="D145" s="6">
        <v>0</v>
      </c>
      <c r="E145" s="6">
        <v>0</v>
      </c>
      <c r="F145" s="6">
        <v>0</v>
      </c>
      <c r="G145" s="6">
        <v>0</v>
      </c>
      <c r="H145" s="6">
        <v>0</v>
      </c>
      <c r="I145" s="6">
        <v>0.05</v>
      </c>
      <c r="J145" s="6">
        <v>0</v>
      </c>
      <c r="K145" s="6">
        <v>0</v>
      </c>
      <c r="L145" s="6">
        <v>26.666666666666668</v>
      </c>
      <c r="M145" s="6">
        <v>0</v>
      </c>
      <c r="N145" s="6">
        <v>0.13333333333333333</v>
      </c>
      <c r="O145" s="6">
        <v>0.8666666666666667</v>
      </c>
      <c r="P145" s="6">
        <v>0.8666666666666667</v>
      </c>
      <c r="Q145" s="6">
        <v>250</v>
      </c>
      <c r="R145" s="6">
        <v>160</v>
      </c>
      <c r="S145" s="6">
        <v>373</v>
      </c>
      <c r="T145" s="6">
        <v>3822</v>
      </c>
      <c r="U145" s="6">
        <v>60</v>
      </c>
      <c r="V145" s="6" t="s">
        <v>163</v>
      </c>
      <c r="W145" s="9" t="s">
        <v>166</v>
      </c>
      <c r="X145" s="6" t="s">
        <v>161</v>
      </c>
      <c r="Y145" s="6" t="s">
        <v>157</v>
      </c>
      <c r="Z145" s="2">
        <v>3</v>
      </c>
      <c r="AA145" s="9" t="s">
        <v>162</v>
      </c>
      <c r="AB145">
        <v>16.100000000000001</v>
      </c>
      <c r="AC145" s="4">
        <v>8</v>
      </c>
      <c r="AD145">
        <v>0</v>
      </c>
    </row>
    <row r="146" spans="1:30" customFormat="1" ht="56.25" customHeight="1" x14ac:dyDescent="0.25">
      <c r="A146" s="6">
        <v>3.125E-2</v>
      </c>
      <c r="B146" s="6">
        <v>0</v>
      </c>
      <c r="C146" s="6">
        <v>0</v>
      </c>
      <c r="D146" s="6">
        <v>0</v>
      </c>
      <c r="E146" s="6">
        <v>0</v>
      </c>
      <c r="F146" s="6">
        <v>0</v>
      </c>
      <c r="G146" s="6">
        <v>0.05</v>
      </c>
      <c r="H146" s="6">
        <v>0</v>
      </c>
      <c r="I146" s="6">
        <v>0</v>
      </c>
      <c r="J146" s="6">
        <v>0</v>
      </c>
      <c r="K146" s="6">
        <v>0</v>
      </c>
      <c r="L146" s="6">
        <v>26.666666666666668</v>
      </c>
      <c r="M146" s="6">
        <v>0</v>
      </c>
      <c r="N146" s="6">
        <v>0.13333333333333333</v>
      </c>
      <c r="O146" s="6">
        <v>0.8666666666666667</v>
      </c>
      <c r="P146" s="6">
        <v>0.8666666666666667</v>
      </c>
      <c r="Q146" s="6">
        <v>273</v>
      </c>
      <c r="R146" s="6">
        <v>160</v>
      </c>
      <c r="S146" s="6">
        <v>373</v>
      </c>
      <c r="T146" s="6">
        <v>3822</v>
      </c>
      <c r="U146" s="6">
        <v>60</v>
      </c>
      <c r="V146" s="6" t="s">
        <v>164</v>
      </c>
      <c r="W146" s="9" t="s">
        <v>167</v>
      </c>
      <c r="X146" s="6" t="s">
        <v>161</v>
      </c>
      <c r="Y146" s="6" t="s">
        <v>157</v>
      </c>
      <c r="Z146" s="2">
        <v>3</v>
      </c>
      <c r="AA146" s="9" t="s">
        <v>162</v>
      </c>
      <c r="AB146">
        <v>16.100000000000001</v>
      </c>
      <c r="AC146" s="4">
        <v>8</v>
      </c>
      <c r="AD146">
        <v>0</v>
      </c>
    </row>
    <row r="147" spans="1:30" customFormat="1" ht="30" x14ac:dyDescent="0.25">
      <c r="A147" s="6">
        <v>3.125E-2</v>
      </c>
      <c r="B147" s="6">
        <v>0</v>
      </c>
      <c r="C147" s="6">
        <v>0</v>
      </c>
      <c r="D147" s="6">
        <v>0</v>
      </c>
      <c r="E147" s="6">
        <v>0</v>
      </c>
      <c r="F147" s="6">
        <v>0</v>
      </c>
      <c r="G147" s="6">
        <v>0.05</v>
      </c>
      <c r="H147" s="6">
        <v>0</v>
      </c>
      <c r="I147" s="6">
        <v>0</v>
      </c>
      <c r="J147" s="6">
        <v>0</v>
      </c>
      <c r="K147" s="6">
        <v>0</v>
      </c>
      <c r="L147" s="6">
        <v>26.666666666666668</v>
      </c>
      <c r="M147" s="6">
        <v>0</v>
      </c>
      <c r="N147" s="6">
        <v>0.13333333333333333</v>
      </c>
      <c r="O147" s="6">
        <v>0.8666666666666667</v>
      </c>
      <c r="P147" s="6">
        <v>0.8666666666666667</v>
      </c>
      <c r="Q147" s="6">
        <v>243</v>
      </c>
      <c r="R147" s="6">
        <v>160</v>
      </c>
      <c r="S147" s="6">
        <v>373</v>
      </c>
      <c r="T147" s="6">
        <v>3822</v>
      </c>
      <c r="U147" s="6">
        <v>60</v>
      </c>
      <c r="V147" s="6" t="s">
        <v>168</v>
      </c>
      <c r="W147" s="9" t="s">
        <v>171</v>
      </c>
      <c r="X147" s="6" t="s">
        <v>161</v>
      </c>
      <c r="Y147" s="6" t="s">
        <v>157</v>
      </c>
      <c r="Z147" s="2">
        <v>3</v>
      </c>
      <c r="AA147" s="9" t="s">
        <v>162</v>
      </c>
      <c r="AB147">
        <v>16.100000000000001</v>
      </c>
      <c r="AC147" s="4">
        <v>8</v>
      </c>
      <c r="AD147">
        <v>0</v>
      </c>
    </row>
    <row r="148" spans="1:30" customFormat="1" ht="30" x14ac:dyDescent="0.25">
      <c r="A148" s="6">
        <v>3.125E-2</v>
      </c>
      <c r="B148" s="6">
        <v>0</v>
      </c>
      <c r="C148" s="6">
        <v>0</v>
      </c>
      <c r="D148" s="6">
        <v>0</v>
      </c>
      <c r="E148" s="6">
        <v>0</v>
      </c>
      <c r="F148" s="6">
        <v>0</v>
      </c>
      <c r="G148" s="6">
        <v>0</v>
      </c>
      <c r="H148" s="6">
        <v>0</v>
      </c>
      <c r="I148" s="6">
        <v>0.05</v>
      </c>
      <c r="J148" s="6">
        <v>0</v>
      </c>
      <c r="K148" s="6">
        <v>0</v>
      </c>
      <c r="L148" s="6">
        <v>26.666666666666668</v>
      </c>
      <c r="M148" s="6">
        <v>0</v>
      </c>
      <c r="N148" s="6">
        <v>0.13333333333333333</v>
      </c>
      <c r="O148" s="6">
        <v>0.8666666666666667</v>
      </c>
      <c r="P148" s="6">
        <v>0.8666666666666667</v>
      </c>
      <c r="Q148" s="6">
        <v>243</v>
      </c>
      <c r="R148" s="6">
        <v>160</v>
      </c>
      <c r="S148" s="6">
        <v>373</v>
      </c>
      <c r="T148" s="6">
        <v>3822</v>
      </c>
      <c r="U148" s="6">
        <v>60</v>
      </c>
      <c r="V148" s="6" t="s">
        <v>168</v>
      </c>
      <c r="W148" s="9" t="s">
        <v>171</v>
      </c>
      <c r="X148" s="6" t="s">
        <v>161</v>
      </c>
      <c r="Y148" s="6" t="s">
        <v>157</v>
      </c>
      <c r="Z148" s="2">
        <v>3</v>
      </c>
      <c r="AA148" s="9" t="s">
        <v>162</v>
      </c>
      <c r="AB148">
        <v>16.100000000000001</v>
      </c>
      <c r="AC148" s="4">
        <v>8</v>
      </c>
      <c r="AD148">
        <v>0</v>
      </c>
    </row>
    <row r="149" spans="1:30" customFormat="1" ht="30" x14ac:dyDescent="0.25">
      <c r="A149" s="6">
        <v>3.125E-2</v>
      </c>
      <c r="B149" s="6">
        <v>0</v>
      </c>
      <c r="C149" s="6">
        <v>0</v>
      </c>
      <c r="D149" s="6">
        <v>0</v>
      </c>
      <c r="E149" s="6">
        <v>0</v>
      </c>
      <c r="F149" s="6">
        <v>0</v>
      </c>
      <c r="G149" s="6">
        <v>0.05</v>
      </c>
      <c r="H149" s="6">
        <v>0</v>
      </c>
      <c r="I149" s="6">
        <v>0</v>
      </c>
      <c r="J149" s="6">
        <v>0</v>
      </c>
      <c r="K149" s="6">
        <v>0</v>
      </c>
      <c r="L149" s="6">
        <v>26.666666666666668</v>
      </c>
      <c r="M149" s="6">
        <v>0</v>
      </c>
      <c r="N149" s="6">
        <v>0.13333333333333333</v>
      </c>
      <c r="O149" s="6">
        <v>0.8666666666666667</v>
      </c>
      <c r="P149" s="6">
        <v>0.8666666666666667</v>
      </c>
      <c r="Q149" s="6">
        <v>265</v>
      </c>
      <c r="R149" s="6">
        <v>160</v>
      </c>
      <c r="S149" s="6">
        <v>373</v>
      </c>
      <c r="T149" s="6">
        <v>3822</v>
      </c>
      <c r="U149" s="6">
        <v>60</v>
      </c>
      <c r="V149" s="6" t="s">
        <v>169</v>
      </c>
      <c r="W149" s="9" t="s">
        <v>172</v>
      </c>
      <c r="X149" s="6" t="s">
        <v>161</v>
      </c>
      <c r="Y149" s="6" t="s">
        <v>157</v>
      </c>
      <c r="Z149" s="2">
        <v>3</v>
      </c>
      <c r="AA149" s="9" t="s">
        <v>162</v>
      </c>
      <c r="AB149">
        <v>16.100000000000001</v>
      </c>
      <c r="AC149" s="4">
        <v>8</v>
      </c>
      <c r="AD149">
        <v>0</v>
      </c>
    </row>
    <row r="150" spans="1:30" customFormat="1" ht="60" customHeight="1" x14ac:dyDescent="0.25">
      <c r="A150" s="6">
        <v>3.125E-2</v>
      </c>
      <c r="B150" s="6">
        <v>0</v>
      </c>
      <c r="C150" s="6">
        <v>0</v>
      </c>
      <c r="D150" s="6">
        <v>0</v>
      </c>
      <c r="E150" s="6">
        <v>0</v>
      </c>
      <c r="F150" s="6">
        <v>0</v>
      </c>
      <c r="G150" s="6">
        <v>0.05</v>
      </c>
      <c r="H150" s="6">
        <v>0</v>
      </c>
      <c r="I150" s="6">
        <v>0</v>
      </c>
      <c r="J150" s="6">
        <v>0</v>
      </c>
      <c r="K150" s="6">
        <v>0</v>
      </c>
      <c r="L150" s="6">
        <v>26.666666666666668</v>
      </c>
      <c r="M150" s="6">
        <v>0</v>
      </c>
      <c r="N150" s="6">
        <v>0.13333333333333333</v>
      </c>
      <c r="O150" s="6">
        <v>0.8666666666666667</v>
      </c>
      <c r="P150" s="6">
        <v>0.86666666666666703</v>
      </c>
      <c r="Q150" s="6">
        <v>280</v>
      </c>
      <c r="R150" s="6">
        <v>160</v>
      </c>
      <c r="S150" s="6">
        <v>373</v>
      </c>
      <c r="T150" s="6">
        <v>3822</v>
      </c>
      <c r="U150" s="6">
        <v>60</v>
      </c>
      <c r="V150" s="6" t="s">
        <v>170</v>
      </c>
      <c r="W150" s="9" t="s">
        <v>173</v>
      </c>
      <c r="X150" s="6" t="s">
        <v>161</v>
      </c>
      <c r="Y150" s="6" t="s">
        <v>157</v>
      </c>
      <c r="Z150" s="2">
        <v>3</v>
      </c>
      <c r="AA150" s="9" t="s">
        <v>162</v>
      </c>
      <c r="AB150">
        <v>16.100000000000001</v>
      </c>
      <c r="AC150" s="4">
        <v>8</v>
      </c>
      <c r="AD150">
        <v>0</v>
      </c>
    </row>
    <row r="151" spans="1:30" customFormat="1" ht="30" x14ac:dyDescent="0.25">
      <c r="A151" s="6">
        <v>3.125E-2</v>
      </c>
      <c r="B151" s="6">
        <v>0</v>
      </c>
      <c r="C151" s="6">
        <v>0</v>
      </c>
      <c r="D151" s="6">
        <v>0</v>
      </c>
      <c r="E151" s="6">
        <v>0</v>
      </c>
      <c r="F151" s="6">
        <v>0</v>
      </c>
      <c r="G151" s="6">
        <v>0.05</v>
      </c>
      <c r="H151" s="6">
        <v>0</v>
      </c>
      <c r="I151" s="6">
        <v>0</v>
      </c>
      <c r="J151" s="6">
        <v>0</v>
      </c>
      <c r="K151" s="6">
        <v>0</v>
      </c>
      <c r="L151" s="6">
        <v>26.666666666666668</v>
      </c>
      <c r="M151" s="6">
        <v>0</v>
      </c>
      <c r="N151" s="6">
        <v>0.13333333333333333</v>
      </c>
      <c r="O151" s="6">
        <v>0.8666666666666667</v>
      </c>
      <c r="P151" s="6">
        <v>0.8666666666666667</v>
      </c>
      <c r="Q151" s="6">
        <v>262</v>
      </c>
      <c r="R151" s="6">
        <v>160</v>
      </c>
      <c r="S151" s="6">
        <v>373</v>
      </c>
      <c r="T151" s="6">
        <v>3822</v>
      </c>
      <c r="U151" s="6">
        <v>60</v>
      </c>
      <c r="V151" s="6" t="s">
        <v>174</v>
      </c>
      <c r="W151" s="9" t="s">
        <v>176</v>
      </c>
      <c r="X151" s="6" t="s">
        <v>161</v>
      </c>
      <c r="Y151" s="6" t="s">
        <v>157</v>
      </c>
      <c r="Z151" s="2">
        <v>3</v>
      </c>
      <c r="AA151" s="9" t="s">
        <v>162</v>
      </c>
      <c r="AB151">
        <v>16.100000000000001</v>
      </c>
      <c r="AC151" s="4">
        <v>8</v>
      </c>
      <c r="AD151">
        <v>0</v>
      </c>
    </row>
    <row r="152" spans="1:30" customFormat="1" ht="75" customHeight="1" x14ac:dyDescent="0.25">
      <c r="A152" s="6">
        <v>3.125E-2</v>
      </c>
      <c r="B152" s="6">
        <v>0</v>
      </c>
      <c r="C152" s="6">
        <v>0</v>
      </c>
      <c r="D152" s="6">
        <v>0</v>
      </c>
      <c r="E152" s="6">
        <v>0</v>
      </c>
      <c r="F152" s="6">
        <v>0</v>
      </c>
      <c r="G152" s="6">
        <v>0</v>
      </c>
      <c r="H152" s="6">
        <v>0</v>
      </c>
      <c r="I152" s="6">
        <v>0.05</v>
      </c>
      <c r="J152" s="6">
        <v>0</v>
      </c>
      <c r="K152" s="6">
        <v>0</v>
      </c>
      <c r="L152" s="6">
        <v>26.666666666666668</v>
      </c>
      <c r="M152" s="6">
        <v>0</v>
      </c>
      <c r="N152" s="6">
        <v>0.13333333333333333</v>
      </c>
      <c r="O152" s="6">
        <v>0.8666666666666667</v>
      </c>
      <c r="P152" s="6">
        <v>0.86666666666666703</v>
      </c>
      <c r="Q152" s="6">
        <v>262</v>
      </c>
      <c r="R152" s="6">
        <v>160</v>
      </c>
      <c r="S152" s="6">
        <v>373</v>
      </c>
      <c r="T152" s="6">
        <v>3822</v>
      </c>
      <c r="U152" s="6">
        <v>60</v>
      </c>
      <c r="V152" s="6" t="s">
        <v>174</v>
      </c>
      <c r="W152" s="9" t="s">
        <v>176</v>
      </c>
      <c r="X152" s="6" t="s">
        <v>161</v>
      </c>
      <c r="Y152" s="6" t="s">
        <v>157</v>
      </c>
      <c r="Z152" s="2">
        <v>3</v>
      </c>
      <c r="AA152" s="9" t="s">
        <v>162</v>
      </c>
      <c r="AB152">
        <v>16.100000000000001</v>
      </c>
      <c r="AC152" s="4">
        <v>8</v>
      </c>
      <c r="AD152">
        <v>0</v>
      </c>
    </row>
    <row r="153" spans="1:30" customFormat="1" ht="30" x14ac:dyDescent="0.25">
      <c r="A153" s="6">
        <v>3.125E-2</v>
      </c>
      <c r="B153" s="6">
        <v>0</v>
      </c>
      <c r="C153" s="6">
        <v>0</v>
      </c>
      <c r="D153" s="6">
        <v>0</v>
      </c>
      <c r="E153" s="6">
        <v>0</v>
      </c>
      <c r="F153" s="6">
        <v>0</v>
      </c>
      <c r="G153" s="6">
        <v>0.05</v>
      </c>
      <c r="H153" s="6">
        <v>0</v>
      </c>
      <c r="I153" s="6">
        <v>0</v>
      </c>
      <c r="J153" s="6">
        <v>0</v>
      </c>
      <c r="K153" s="6">
        <v>0</v>
      </c>
      <c r="L153" s="6">
        <v>26.666666666666668</v>
      </c>
      <c r="M153" s="6">
        <v>0</v>
      </c>
      <c r="N153" s="6">
        <v>0.13333333333333333</v>
      </c>
      <c r="O153" s="6">
        <v>0.8666666666666667</v>
      </c>
      <c r="P153" s="6">
        <v>0.8666666666666667</v>
      </c>
      <c r="Q153" s="6">
        <v>283</v>
      </c>
      <c r="R153" s="6">
        <v>160</v>
      </c>
      <c r="S153" s="6">
        <v>373</v>
      </c>
      <c r="T153" s="6">
        <v>3822</v>
      </c>
      <c r="U153" s="6">
        <v>60</v>
      </c>
      <c r="V153" s="6" t="s">
        <v>175</v>
      </c>
      <c r="W153" s="9" t="s">
        <v>177</v>
      </c>
      <c r="X153" s="6" t="s">
        <v>161</v>
      </c>
      <c r="Y153" s="6" t="s">
        <v>157</v>
      </c>
      <c r="Z153" s="2">
        <v>3</v>
      </c>
      <c r="AA153" s="9" t="s">
        <v>162</v>
      </c>
      <c r="AB153">
        <v>16.100000000000001</v>
      </c>
      <c r="AC153" s="4">
        <v>8</v>
      </c>
      <c r="AD153">
        <v>0</v>
      </c>
    </row>
    <row r="154" spans="1:30" customFormat="1" ht="30" x14ac:dyDescent="0.25">
      <c r="A154" s="6">
        <v>3.125E-2</v>
      </c>
      <c r="B154" s="6">
        <v>0</v>
      </c>
      <c r="C154" s="6">
        <v>0</v>
      </c>
      <c r="D154" s="6">
        <v>0</v>
      </c>
      <c r="E154" s="6">
        <v>0</v>
      </c>
      <c r="F154" s="6">
        <v>0</v>
      </c>
      <c r="G154" s="6">
        <v>0.05</v>
      </c>
      <c r="H154" s="6">
        <v>0</v>
      </c>
      <c r="I154" s="6">
        <v>0</v>
      </c>
      <c r="J154" s="6">
        <v>0</v>
      </c>
      <c r="K154" s="6">
        <v>0</v>
      </c>
      <c r="L154" s="6">
        <v>26.666666666666668</v>
      </c>
      <c r="M154" s="6">
        <v>0</v>
      </c>
      <c r="N154" s="6">
        <v>0.13333333333333333</v>
      </c>
      <c r="O154" s="6">
        <v>0.8666666666666667</v>
      </c>
      <c r="P154" s="6">
        <v>0.8666666666666667</v>
      </c>
      <c r="Q154" s="6">
        <v>233</v>
      </c>
      <c r="R154" s="6">
        <v>160</v>
      </c>
      <c r="S154" s="6">
        <v>373</v>
      </c>
      <c r="T154" s="6">
        <v>3822</v>
      </c>
      <c r="U154" s="6">
        <v>60</v>
      </c>
      <c r="V154" s="6" t="s">
        <v>178</v>
      </c>
      <c r="W154" s="9" t="s">
        <v>181</v>
      </c>
      <c r="X154" s="6" t="s">
        <v>161</v>
      </c>
      <c r="Y154" s="6" t="s">
        <v>157</v>
      </c>
      <c r="Z154" s="2">
        <v>3</v>
      </c>
      <c r="AA154" s="9" t="s">
        <v>162</v>
      </c>
      <c r="AB154">
        <v>16.100000000000001</v>
      </c>
      <c r="AC154" s="4">
        <v>8</v>
      </c>
      <c r="AD154">
        <v>0</v>
      </c>
    </row>
    <row r="155" spans="1:30" ht="39.75" customHeight="1" x14ac:dyDescent="0.25">
      <c r="A155" s="2">
        <v>3.125E-2</v>
      </c>
      <c r="B155" s="2">
        <v>0</v>
      </c>
      <c r="C155" s="6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0.05</v>
      </c>
      <c r="J155" s="2">
        <v>0</v>
      </c>
      <c r="K155" s="2">
        <v>0</v>
      </c>
      <c r="L155" s="2">
        <v>26.666666666666668</v>
      </c>
      <c r="M155" s="2">
        <v>0</v>
      </c>
      <c r="N155" s="2">
        <v>0.13333333333333333</v>
      </c>
      <c r="O155" s="2">
        <v>0.8666666666666667</v>
      </c>
      <c r="P155" s="2">
        <v>0.8666666666666667</v>
      </c>
      <c r="Q155" s="2">
        <v>233</v>
      </c>
      <c r="R155" s="2">
        <v>160</v>
      </c>
      <c r="S155" s="2">
        <v>373</v>
      </c>
      <c r="T155" s="2">
        <v>3822</v>
      </c>
      <c r="U155" s="6">
        <v>60</v>
      </c>
      <c r="V155" s="2" t="s">
        <v>178</v>
      </c>
      <c r="W155" s="11" t="s">
        <v>183</v>
      </c>
      <c r="X155" s="2" t="s">
        <v>161</v>
      </c>
      <c r="Y155" s="2" t="s">
        <v>157</v>
      </c>
      <c r="Z155" s="2">
        <v>3</v>
      </c>
      <c r="AA155" s="11" t="s">
        <v>162</v>
      </c>
      <c r="AB155" s="4">
        <v>16.100000000000001</v>
      </c>
      <c r="AC155" s="4">
        <v>8</v>
      </c>
      <c r="AD155">
        <v>0</v>
      </c>
    </row>
    <row r="156" spans="1:30" customFormat="1" ht="18.75" customHeight="1" x14ac:dyDescent="0.25">
      <c r="A156" s="6">
        <v>3.125E-2</v>
      </c>
      <c r="B156" s="6">
        <v>0</v>
      </c>
      <c r="C156" s="6">
        <v>0</v>
      </c>
      <c r="D156" s="6">
        <v>0</v>
      </c>
      <c r="E156" s="6">
        <v>0</v>
      </c>
      <c r="F156" s="6">
        <v>0</v>
      </c>
      <c r="G156" s="6">
        <v>0.05</v>
      </c>
      <c r="H156" s="6">
        <v>0</v>
      </c>
      <c r="I156" s="6">
        <v>0</v>
      </c>
      <c r="J156" s="6">
        <v>0</v>
      </c>
      <c r="K156" s="6">
        <v>0</v>
      </c>
      <c r="L156" s="6">
        <v>26.666666666666668</v>
      </c>
      <c r="M156" s="6">
        <v>0</v>
      </c>
      <c r="N156" s="6">
        <v>0.13333333333333333</v>
      </c>
      <c r="O156" s="6">
        <v>0.8666666666666667</v>
      </c>
      <c r="P156" s="6">
        <v>0.8666666666666667</v>
      </c>
      <c r="Q156" s="6">
        <v>262</v>
      </c>
      <c r="R156" s="6">
        <v>160</v>
      </c>
      <c r="S156" s="6">
        <v>373</v>
      </c>
      <c r="T156" s="6">
        <v>3822</v>
      </c>
      <c r="U156" s="6">
        <v>60</v>
      </c>
      <c r="V156" s="6" t="s">
        <v>179</v>
      </c>
      <c r="W156" s="9" t="s">
        <v>182</v>
      </c>
      <c r="X156" s="6" t="s">
        <v>161</v>
      </c>
      <c r="Y156" s="6" t="s">
        <v>157</v>
      </c>
      <c r="Z156" s="2">
        <v>3</v>
      </c>
      <c r="AA156" s="9" t="s">
        <v>162</v>
      </c>
      <c r="AB156">
        <v>16.100000000000001</v>
      </c>
      <c r="AC156" s="4">
        <v>8</v>
      </c>
      <c r="AD156">
        <v>0</v>
      </c>
    </row>
    <row r="157" spans="1:30" customFormat="1" ht="30" x14ac:dyDescent="0.25">
      <c r="A157" s="6">
        <v>3.125E-2</v>
      </c>
      <c r="B157" s="6">
        <v>0</v>
      </c>
      <c r="C157" s="6">
        <v>0</v>
      </c>
      <c r="D157" s="6">
        <v>0</v>
      </c>
      <c r="E157" s="6">
        <v>0</v>
      </c>
      <c r="F157" s="6">
        <v>0</v>
      </c>
      <c r="G157" s="6">
        <v>0.05</v>
      </c>
      <c r="H157" s="6">
        <v>0</v>
      </c>
      <c r="I157" s="6">
        <v>0</v>
      </c>
      <c r="J157" s="6">
        <v>0</v>
      </c>
      <c r="K157" s="6">
        <v>0</v>
      </c>
      <c r="L157" s="6">
        <v>26.666666666666668</v>
      </c>
      <c r="M157" s="6">
        <v>0</v>
      </c>
      <c r="N157" s="6">
        <v>0.13333333333333333</v>
      </c>
      <c r="O157" s="6">
        <v>0.8666666666666667</v>
      </c>
      <c r="P157" s="6">
        <v>0.8666666666666667</v>
      </c>
      <c r="Q157" s="6">
        <v>270</v>
      </c>
      <c r="R157" s="6">
        <v>160</v>
      </c>
      <c r="S157" s="6">
        <v>373</v>
      </c>
      <c r="T157" s="6">
        <v>3822</v>
      </c>
      <c r="U157" s="6">
        <v>60</v>
      </c>
      <c r="V157" s="6" t="s">
        <v>180</v>
      </c>
      <c r="W157" s="9" t="s">
        <v>184</v>
      </c>
      <c r="X157" s="6" t="s">
        <v>161</v>
      </c>
      <c r="Y157" s="6" t="s">
        <v>157</v>
      </c>
      <c r="Z157" s="2">
        <v>3</v>
      </c>
      <c r="AA157" s="9" t="s">
        <v>162</v>
      </c>
      <c r="AB157">
        <v>16.100000000000001</v>
      </c>
      <c r="AC157" s="4">
        <v>8</v>
      </c>
      <c r="AD157">
        <v>0</v>
      </c>
    </row>
    <row r="158" spans="1:30" customFormat="1" ht="30" x14ac:dyDescent="0.25">
      <c r="A158" s="6">
        <v>3.125E-2</v>
      </c>
      <c r="B158" s="6">
        <v>0</v>
      </c>
      <c r="C158" s="6">
        <v>0</v>
      </c>
      <c r="D158" s="6">
        <v>0</v>
      </c>
      <c r="E158" s="6">
        <v>0</v>
      </c>
      <c r="F158" s="6">
        <v>0</v>
      </c>
      <c r="G158" s="6">
        <v>0.05</v>
      </c>
      <c r="H158" s="6">
        <v>0</v>
      </c>
      <c r="I158" s="6">
        <v>0</v>
      </c>
      <c r="J158" s="6">
        <v>0</v>
      </c>
      <c r="K158" s="6">
        <v>0</v>
      </c>
      <c r="L158" s="6">
        <v>26.666666666666668</v>
      </c>
      <c r="M158" s="6">
        <v>0</v>
      </c>
      <c r="N158" s="6">
        <v>0.13333333333333333</v>
      </c>
      <c r="O158" s="6">
        <v>0.8666666666666667</v>
      </c>
      <c r="P158" s="6">
        <v>0.8666666666666667</v>
      </c>
      <c r="Q158" s="6">
        <v>269</v>
      </c>
      <c r="R158" s="6">
        <v>160</v>
      </c>
      <c r="S158" s="6">
        <v>373</v>
      </c>
      <c r="T158" s="6">
        <v>3822</v>
      </c>
      <c r="U158" s="6">
        <v>60</v>
      </c>
      <c r="V158" s="6" t="s">
        <v>186</v>
      </c>
      <c r="W158" s="9" t="s">
        <v>185</v>
      </c>
      <c r="X158" s="6" t="s">
        <v>161</v>
      </c>
      <c r="Y158" s="6" t="s">
        <v>157</v>
      </c>
      <c r="Z158" s="2">
        <v>3</v>
      </c>
      <c r="AA158" s="9" t="s">
        <v>162</v>
      </c>
      <c r="AB158">
        <v>16.100000000000001</v>
      </c>
      <c r="AC158" s="4">
        <v>8</v>
      </c>
      <c r="AD158">
        <v>0</v>
      </c>
    </row>
    <row r="159" spans="1:30" customFormat="1" ht="30" x14ac:dyDescent="0.25">
      <c r="A159" s="6">
        <v>3.125E-2</v>
      </c>
      <c r="B159" s="6">
        <v>0</v>
      </c>
      <c r="C159" s="6">
        <v>0</v>
      </c>
      <c r="D159" s="6">
        <v>0</v>
      </c>
      <c r="E159" s="6">
        <v>0</v>
      </c>
      <c r="F159" s="6">
        <v>0</v>
      </c>
      <c r="G159" s="6">
        <v>0</v>
      </c>
      <c r="H159" s="6">
        <v>0</v>
      </c>
      <c r="I159" s="6">
        <v>0.05</v>
      </c>
      <c r="J159" s="6">
        <v>0</v>
      </c>
      <c r="K159" s="6">
        <v>0</v>
      </c>
      <c r="L159" s="6">
        <v>26.666666666666668</v>
      </c>
      <c r="M159" s="6">
        <v>0</v>
      </c>
      <c r="N159" s="6">
        <v>0.13333333333333333</v>
      </c>
      <c r="O159" s="6">
        <v>0.8666666666666667</v>
      </c>
      <c r="P159" s="6">
        <v>0.8666666666666667</v>
      </c>
      <c r="Q159" s="6">
        <v>269</v>
      </c>
      <c r="R159" s="6">
        <v>160</v>
      </c>
      <c r="S159" s="6">
        <v>373</v>
      </c>
      <c r="T159" s="6">
        <v>3822</v>
      </c>
      <c r="U159" s="6">
        <v>60</v>
      </c>
      <c r="V159" s="6" t="s">
        <v>186</v>
      </c>
      <c r="W159" s="9" t="s">
        <v>185</v>
      </c>
      <c r="X159" s="6" t="s">
        <v>161</v>
      </c>
      <c r="Y159" s="6" t="s">
        <v>157</v>
      </c>
      <c r="Z159" s="2">
        <v>3</v>
      </c>
      <c r="AA159" s="9" t="s">
        <v>162</v>
      </c>
      <c r="AB159">
        <v>16.100000000000001</v>
      </c>
      <c r="AC159" s="4">
        <v>8</v>
      </c>
      <c r="AD159">
        <v>0</v>
      </c>
    </row>
    <row r="160" spans="1:30" customFormat="1" ht="31.5" customHeight="1" x14ac:dyDescent="0.25">
      <c r="A160" s="6">
        <v>3.125E-2</v>
      </c>
      <c r="B160" s="6">
        <v>0</v>
      </c>
      <c r="C160" s="6">
        <v>0</v>
      </c>
      <c r="D160" s="6">
        <v>0</v>
      </c>
      <c r="E160" s="6">
        <v>0</v>
      </c>
      <c r="F160" s="6">
        <v>0</v>
      </c>
      <c r="G160" s="6">
        <v>0.05</v>
      </c>
      <c r="H160" s="6">
        <v>0</v>
      </c>
      <c r="I160" s="6">
        <v>0</v>
      </c>
      <c r="J160" s="6">
        <v>0</v>
      </c>
      <c r="K160" s="6">
        <v>0</v>
      </c>
      <c r="L160" s="6">
        <v>26.666666666666668</v>
      </c>
      <c r="M160" s="6">
        <v>0</v>
      </c>
      <c r="N160" s="6">
        <v>0.13333333333333333</v>
      </c>
      <c r="O160" s="6">
        <v>0.8666666666666667</v>
      </c>
      <c r="P160" s="6">
        <v>0.8666666666666667</v>
      </c>
      <c r="Q160" s="6">
        <v>286</v>
      </c>
      <c r="R160" s="6">
        <v>160</v>
      </c>
      <c r="S160" s="6">
        <v>373</v>
      </c>
      <c r="T160" s="6">
        <v>3822</v>
      </c>
      <c r="U160" s="6">
        <v>60</v>
      </c>
      <c r="V160" s="6" t="s">
        <v>187</v>
      </c>
      <c r="W160" s="9" t="s">
        <v>188</v>
      </c>
      <c r="X160" s="6" t="s">
        <v>161</v>
      </c>
      <c r="Y160" s="6" t="s">
        <v>157</v>
      </c>
      <c r="Z160" s="2">
        <v>3</v>
      </c>
      <c r="AA160" s="9" t="s">
        <v>162</v>
      </c>
      <c r="AB160">
        <v>16.100000000000001</v>
      </c>
      <c r="AC160" s="4">
        <v>8</v>
      </c>
      <c r="AD160">
        <v>0</v>
      </c>
    </row>
    <row r="161" spans="1:30" customFormat="1" x14ac:dyDescent="0.25">
      <c r="A161" s="6">
        <v>0.05</v>
      </c>
      <c r="B161" s="6">
        <v>0</v>
      </c>
      <c r="C161" s="6">
        <v>0</v>
      </c>
      <c r="D161" s="6">
        <v>0</v>
      </c>
      <c r="E161" s="6">
        <v>0</v>
      </c>
      <c r="F161" s="6">
        <v>0</v>
      </c>
      <c r="G161" s="6">
        <v>0.24</v>
      </c>
      <c r="H161" s="6">
        <v>0</v>
      </c>
      <c r="I161" s="6">
        <v>0</v>
      </c>
      <c r="J161" s="6">
        <v>0</v>
      </c>
      <c r="K161" s="6">
        <v>0</v>
      </c>
      <c r="L161" s="6">
        <v>13.5</v>
      </c>
      <c r="M161" s="6">
        <v>0</v>
      </c>
      <c r="N161" s="6">
        <v>0.19</v>
      </c>
      <c r="O161" s="6">
        <v>0</v>
      </c>
      <c r="P161" s="6">
        <v>0.86</v>
      </c>
      <c r="Q161" s="6">
        <v>163</v>
      </c>
      <c r="R161" s="6">
        <v>0</v>
      </c>
      <c r="S161" s="6">
        <v>423</v>
      </c>
      <c r="T161" s="6">
        <v>120</v>
      </c>
      <c r="U161" s="6">
        <v>0</v>
      </c>
      <c r="V161" s="6" t="s">
        <v>190</v>
      </c>
      <c r="W161" s="9" t="s">
        <v>189</v>
      </c>
      <c r="X161" s="6" t="s">
        <v>191</v>
      </c>
      <c r="Y161" s="6" t="s">
        <v>157</v>
      </c>
      <c r="Z161" s="2">
        <v>3</v>
      </c>
      <c r="AA161" s="9" t="s">
        <v>162</v>
      </c>
      <c r="AB161">
        <v>16.100000000000001</v>
      </c>
      <c r="AC161" s="4">
        <v>8</v>
      </c>
      <c r="AD161">
        <v>0</v>
      </c>
    </row>
    <row r="162" spans="1:30" customFormat="1" x14ac:dyDescent="0.25">
      <c r="A162" s="6">
        <v>7.1428571428571425E-2</v>
      </c>
      <c r="B162" s="6">
        <v>0</v>
      </c>
      <c r="C162" s="6">
        <v>0</v>
      </c>
      <c r="D162" s="6">
        <v>0</v>
      </c>
      <c r="E162" s="6">
        <v>0</v>
      </c>
      <c r="F162" s="6">
        <v>0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6">
        <v>10</v>
      </c>
      <c r="M162" s="6">
        <v>1</v>
      </c>
      <c r="N162" s="6">
        <v>0.5</v>
      </c>
      <c r="O162" s="6">
        <v>0</v>
      </c>
      <c r="P162" s="6">
        <v>0.5</v>
      </c>
      <c r="Q162" s="6">
        <v>104</v>
      </c>
      <c r="R162" s="6">
        <v>0</v>
      </c>
      <c r="S162" s="6">
        <v>448</v>
      </c>
      <c r="T162" s="6">
        <v>336</v>
      </c>
      <c r="U162" s="6">
        <v>60</v>
      </c>
      <c r="V162" s="6" t="s">
        <v>192</v>
      </c>
      <c r="W162" s="9" t="s">
        <v>193</v>
      </c>
      <c r="X162" s="6" t="s">
        <v>194</v>
      </c>
      <c r="Y162" s="6" t="s">
        <v>195</v>
      </c>
      <c r="Z162" s="2">
        <v>1</v>
      </c>
      <c r="AA162" s="9" t="s">
        <v>196</v>
      </c>
      <c r="AB162">
        <v>17.7</v>
      </c>
      <c r="AC162" s="4">
        <v>8</v>
      </c>
      <c r="AD162">
        <v>0</v>
      </c>
    </row>
    <row r="163" spans="1:30" customFormat="1" ht="14.25" customHeight="1" x14ac:dyDescent="0.25">
      <c r="A163" s="6">
        <v>0.05</v>
      </c>
      <c r="B163" s="6">
        <v>0</v>
      </c>
      <c r="C163" s="6">
        <v>0</v>
      </c>
      <c r="D163" s="6">
        <v>0</v>
      </c>
      <c r="E163" s="6">
        <v>0</v>
      </c>
      <c r="F163" s="6">
        <v>0</v>
      </c>
      <c r="G163" s="6">
        <v>0</v>
      </c>
      <c r="H163" s="6">
        <v>0</v>
      </c>
      <c r="I163" s="6">
        <v>0</v>
      </c>
      <c r="J163" s="6">
        <v>0</v>
      </c>
      <c r="K163" s="6">
        <v>0</v>
      </c>
      <c r="L163" s="6">
        <v>5</v>
      </c>
      <c r="M163" s="6">
        <v>1</v>
      </c>
      <c r="N163" s="6">
        <v>0.5</v>
      </c>
      <c r="O163" s="6">
        <v>0</v>
      </c>
      <c r="P163" s="6">
        <v>0.5</v>
      </c>
      <c r="Q163" s="6">
        <v>104</v>
      </c>
      <c r="R163" s="6">
        <v>0</v>
      </c>
      <c r="S163" s="6">
        <v>448</v>
      </c>
      <c r="T163" s="6">
        <v>336</v>
      </c>
      <c r="U163" s="6">
        <v>60</v>
      </c>
      <c r="V163" s="6" t="s">
        <v>192</v>
      </c>
      <c r="W163" s="9" t="s">
        <v>193</v>
      </c>
      <c r="X163" s="6" t="s">
        <v>194</v>
      </c>
      <c r="Y163" s="6" t="s">
        <v>195</v>
      </c>
      <c r="Z163" s="2">
        <v>1</v>
      </c>
      <c r="AA163" s="9" t="s">
        <v>196</v>
      </c>
      <c r="AB163">
        <v>17.7</v>
      </c>
      <c r="AC163" s="4">
        <v>8</v>
      </c>
      <c r="AD163">
        <v>0</v>
      </c>
    </row>
    <row r="164" spans="1:30" customFormat="1" x14ac:dyDescent="0.25">
      <c r="A164" s="6">
        <v>0.04</v>
      </c>
      <c r="B164" s="6">
        <v>0</v>
      </c>
      <c r="C164" s="6">
        <v>0</v>
      </c>
      <c r="D164" s="6">
        <v>0</v>
      </c>
      <c r="E164" s="6">
        <v>0</v>
      </c>
      <c r="F164" s="6">
        <v>0</v>
      </c>
      <c r="G164" s="6">
        <v>0</v>
      </c>
      <c r="H164" s="6">
        <v>0.3</v>
      </c>
      <c r="I164" s="6">
        <v>0</v>
      </c>
      <c r="J164" s="6">
        <v>0</v>
      </c>
      <c r="K164" s="6">
        <v>0</v>
      </c>
      <c r="L164" s="6">
        <v>40</v>
      </c>
      <c r="M164" s="6">
        <v>0</v>
      </c>
      <c r="N164" s="6">
        <v>0.2</v>
      </c>
      <c r="O164" s="6">
        <v>0</v>
      </c>
      <c r="P164" s="6">
        <v>0.8</v>
      </c>
      <c r="Q164" s="6">
        <v>142</v>
      </c>
      <c r="R164" s="6">
        <v>0</v>
      </c>
      <c r="S164" s="6">
        <v>443</v>
      </c>
      <c r="T164" s="6">
        <v>168</v>
      </c>
      <c r="U164" s="6">
        <v>0</v>
      </c>
      <c r="V164" s="6" t="s">
        <v>198</v>
      </c>
      <c r="W164" s="9" t="s">
        <v>197</v>
      </c>
      <c r="X164" s="6" t="s">
        <v>194</v>
      </c>
      <c r="Y164" s="6" t="s">
        <v>195</v>
      </c>
      <c r="Z164" s="2">
        <v>1</v>
      </c>
      <c r="AA164" s="9" t="s">
        <v>1271</v>
      </c>
      <c r="AB164">
        <v>17.7</v>
      </c>
      <c r="AC164" s="4">
        <v>8</v>
      </c>
      <c r="AD164">
        <v>0</v>
      </c>
    </row>
    <row r="165" spans="1:30" customFormat="1" x14ac:dyDescent="0.25">
      <c r="A165" s="6">
        <v>0.05</v>
      </c>
      <c r="B165" s="6">
        <v>0</v>
      </c>
      <c r="C165" s="6">
        <v>0</v>
      </c>
      <c r="D165" s="6">
        <v>0</v>
      </c>
      <c r="E165" s="6">
        <v>0</v>
      </c>
      <c r="F165" s="6">
        <v>0</v>
      </c>
      <c r="G165" s="6">
        <v>0</v>
      </c>
      <c r="H165" s="6">
        <v>0.06</v>
      </c>
      <c r="I165" s="6">
        <v>0.13999999999999999</v>
      </c>
      <c r="J165" s="6">
        <v>0</v>
      </c>
      <c r="K165" s="6">
        <v>0</v>
      </c>
      <c r="L165" s="6">
        <v>20</v>
      </c>
      <c r="M165" s="6">
        <v>0</v>
      </c>
      <c r="N165" s="6">
        <v>0.4</v>
      </c>
      <c r="O165" s="6">
        <v>0</v>
      </c>
      <c r="P165" s="6">
        <v>0.39999999999999997</v>
      </c>
      <c r="Q165" s="6">
        <v>104</v>
      </c>
      <c r="R165" s="6">
        <v>0</v>
      </c>
      <c r="S165" s="6">
        <v>423</v>
      </c>
      <c r="T165" s="6">
        <v>168</v>
      </c>
      <c r="U165" s="6">
        <v>60</v>
      </c>
      <c r="V165" s="6" t="s">
        <v>192</v>
      </c>
      <c r="W165" s="9" t="s">
        <v>193</v>
      </c>
      <c r="X165" s="6" t="s">
        <v>199</v>
      </c>
      <c r="Y165" s="6" t="s">
        <v>200</v>
      </c>
      <c r="Z165" s="2">
        <v>2</v>
      </c>
      <c r="AA165" s="10" t="s">
        <v>201</v>
      </c>
      <c r="AB165">
        <v>18</v>
      </c>
      <c r="AC165" s="4">
        <v>8</v>
      </c>
      <c r="AD165">
        <v>0</v>
      </c>
    </row>
    <row r="166" spans="1:30" customFormat="1" x14ac:dyDescent="0.25">
      <c r="A166" s="6">
        <v>1.6666666666666668E-3</v>
      </c>
      <c r="B166" s="6">
        <v>0</v>
      </c>
      <c r="C166" s="6">
        <v>0</v>
      </c>
      <c r="D166" s="6">
        <v>8.1666666666666665E-2</v>
      </c>
      <c r="E166" s="6">
        <v>0</v>
      </c>
      <c r="F166" s="6">
        <v>0</v>
      </c>
      <c r="G166" s="6">
        <v>5.5833333333333339E-2</v>
      </c>
      <c r="H166" s="6">
        <v>6.6666666666666666E-2</v>
      </c>
      <c r="I166" s="6">
        <v>0</v>
      </c>
      <c r="J166" s="6">
        <v>0</v>
      </c>
      <c r="K166" s="6">
        <v>0</v>
      </c>
      <c r="L166" s="6">
        <v>15</v>
      </c>
      <c r="M166" s="6">
        <v>0</v>
      </c>
      <c r="N166" s="6">
        <v>0.3116666666666667</v>
      </c>
      <c r="O166" s="6">
        <v>0</v>
      </c>
      <c r="P166" s="6">
        <v>0.55666666666666675</v>
      </c>
      <c r="Q166" s="6">
        <v>160</v>
      </c>
      <c r="R166" s="6">
        <v>0</v>
      </c>
      <c r="S166" s="6">
        <v>373</v>
      </c>
      <c r="T166" s="6">
        <v>408</v>
      </c>
      <c r="U166" s="6">
        <v>0</v>
      </c>
      <c r="V166" s="6" t="s">
        <v>47</v>
      </c>
      <c r="W166" s="9" t="s">
        <v>202</v>
      </c>
      <c r="X166" s="6" t="s">
        <v>203</v>
      </c>
      <c r="Y166" s="6" t="s">
        <v>204</v>
      </c>
      <c r="Z166" s="2">
        <v>3</v>
      </c>
      <c r="AA166" s="9" t="s">
        <v>205</v>
      </c>
      <c r="AB166">
        <v>15.4</v>
      </c>
      <c r="AC166" s="4">
        <v>18</v>
      </c>
      <c r="AD166">
        <v>0</v>
      </c>
    </row>
    <row r="167" spans="1:30" customFormat="1" x14ac:dyDescent="0.25">
      <c r="A167" s="6">
        <v>7.4626865671641784E-2</v>
      </c>
      <c r="B167" s="6">
        <v>0</v>
      </c>
      <c r="C167" s="6">
        <v>0</v>
      </c>
      <c r="D167" s="6">
        <v>0</v>
      </c>
      <c r="E167" s="6">
        <v>0</v>
      </c>
      <c r="F167" s="6">
        <v>0</v>
      </c>
      <c r="G167" s="6">
        <v>0</v>
      </c>
      <c r="H167" s="6">
        <v>0.15</v>
      </c>
      <c r="I167" s="6">
        <v>0</v>
      </c>
      <c r="J167" s="6">
        <v>0</v>
      </c>
      <c r="K167" s="6">
        <v>0</v>
      </c>
      <c r="L167" s="6">
        <v>30</v>
      </c>
      <c r="M167" s="6">
        <v>0</v>
      </c>
      <c r="N167" s="6">
        <v>0.15</v>
      </c>
      <c r="O167" s="6">
        <v>0</v>
      </c>
      <c r="P167" s="6">
        <v>0.6</v>
      </c>
      <c r="Q167" s="6">
        <v>226</v>
      </c>
      <c r="R167" s="6">
        <v>0</v>
      </c>
      <c r="S167" s="6">
        <v>433</v>
      </c>
      <c r="T167" s="6">
        <v>168</v>
      </c>
      <c r="U167" s="6">
        <v>30</v>
      </c>
      <c r="V167" s="6" t="s">
        <v>207</v>
      </c>
      <c r="W167" s="9" t="s">
        <v>206</v>
      </c>
      <c r="X167" s="6" t="s">
        <v>208</v>
      </c>
      <c r="Y167" s="6" t="s">
        <v>207</v>
      </c>
      <c r="Z167" s="2">
        <v>3</v>
      </c>
      <c r="AA167" s="9" t="s">
        <v>209</v>
      </c>
      <c r="AB167">
        <v>17.3</v>
      </c>
      <c r="AC167" s="4">
        <v>10</v>
      </c>
      <c r="AD167">
        <v>0</v>
      </c>
    </row>
    <row r="168" spans="1:30" customFormat="1" x14ac:dyDescent="0.25">
      <c r="A168" s="6">
        <v>0</v>
      </c>
      <c r="B168" s="6">
        <v>0</v>
      </c>
      <c r="C168" s="6">
        <v>0</v>
      </c>
      <c r="D168" s="6">
        <v>2.7322404371584699E-2</v>
      </c>
      <c r="E168" s="6">
        <v>0</v>
      </c>
      <c r="F168" s="6">
        <v>0</v>
      </c>
      <c r="G168" s="6">
        <v>0</v>
      </c>
      <c r="H168" s="6">
        <v>0.19125683060109289</v>
      </c>
      <c r="I168" s="6">
        <v>0</v>
      </c>
      <c r="J168" s="6">
        <v>0</v>
      </c>
      <c r="K168" s="6">
        <v>0</v>
      </c>
      <c r="L168" s="6">
        <v>25.300546448087431</v>
      </c>
      <c r="M168" s="6">
        <v>0</v>
      </c>
      <c r="N168" s="6">
        <v>0.10928961748633879</v>
      </c>
      <c r="O168" s="6">
        <v>0</v>
      </c>
      <c r="P168" s="6">
        <v>0.38251366120218577</v>
      </c>
      <c r="Q168" s="6">
        <v>258</v>
      </c>
      <c r="R168" s="6">
        <v>0</v>
      </c>
      <c r="S168" s="6">
        <v>443</v>
      </c>
      <c r="T168" s="6">
        <v>144</v>
      </c>
      <c r="U168" s="6">
        <v>250</v>
      </c>
      <c r="V168" s="6" t="s">
        <v>210</v>
      </c>
      <c r="W168" s="9" t="s">
        <v>211</v>
      </c>
      <c r="X168" s="6" t="s">
        <v>212</v>
      </c>
      <c r="Y168" s="6" t="s">
        <v>213</v>
      </c>
      <c r="Z168" s="2">
        <v>1</v>
      </c>
      <c r="AA168" s="9" t="s">
        <v>1319</v>
      </c>
      <c r="AB168">
        <v>17.100000000000001</v>
      </c>
      <c r="AC168" s="4">
        <v>10</v>
      </c>
      <c r="AD168">
        <v>0</v>
      </c>
    </row>
    <row r="169" spans="1:30" customFormat="1" x14ac:dyDescent="0.25">
      <c r="A169" s="6">
        <v>0</v>
      </c>
      <c r="B169" s="6">
        <v>0</v>
      </c>
      <c r="C169" s="6">
        <v>0</v>
      </c>
      <c r="D169" s="6">
        <v>0</v>
      </c>
      <c r="E169" s="6">
        <v>0</v>
      </c>
      <c r="F169" s="6">
        <v>0</v>
      </c>
      <c r="G169" s="6">
        <v>0</v>
      </c>
      <c r="H169" s="6">
        <v>0</v>
      </c>
      <c r="I169" s="6">
        <v>0</v>
      </c>
      <c r="J169" s="6">
        <v>0</v>
      </c>
      <c r="K169" s="6">
        <v>0</v>
      </c>
      <c r="L169" s="6">
        <v>7.93</v>
      </c>
      <c r="M169" s="6">
        <v>0.44</v>
      </c>
      <c r="N169" s="6">
        <v>0.44</v>
      </c>
      <c r="O169" s="6">
        <v>0</v>
      </c>
      <c r="P169" s="6">
        <v>0.44</v>
      </c>
      <c r="Q169" s="6">
        <v>234</v>
      </c>
      <c r="R169" s="6">
        <v>0</v>
      </c>
      <c r="S169" s="6">
        <v>408</v>
      </c>
      <c r="T169" s="6">
        <v>1512</v>
      </c>
      <c r="U169" s="6">
        <v>0</v>
      </c>
      <c r="V169" s="6" t="s">
        <v>217</v>
      </c>
      <c r="W169" s="9" t="s">
        <v>214</v>
      </c>
      <c r="X169" s="6" t="s">
        <v>215</v>
      </c>
      <c r="Y169" s="6" t="s">
        <v>213</v>
      </c>
      <c r="Z169" s="2">
        <v>1</v>
      </c>
      <c r="AA169" s="9" t="s">
        <v>216</v>
      </c>
      <c r="AB169">
        <v>17.100000000000001</v>
      </c>
      <c r="AC169" s="4">
        <v>10</v>
      </c>
      <c r="AD169">
        <v>0</v>
      </c>
    </row>
    <row r="170" spans="1:30" customFormat="1" x14ac:dyDescent="0.25">
      <c r="A170" s="6">
        <v>0</v>
      </c>
      <c r="B170" s="6">
        <v>0.2</v>
      </c>
      <c r="C170" s="6">
        <v>0</v>
      </c>
      <c r="D170" s="6">
        <v>0</v>
      </c>
      <c r="E170" s="6">
        <v>0</v>
      </c>
      <c r="F170" s="6">
        <v>0</v>
      </c>
      <c r="G170" s="6">
        <v>0</v>
      </c>
      <c r="H170" s="6">
        <v>0.05</v>
      </c>
      <c r="I170" s="6">
        <v>0</v>
      </c>
      <c r="J170" s="6">
        <v>0</v>
      </c>
      <c r="K170" s="6">
        <v>0</v>
      </c>
      <c r="L170" s="6">
        <v>30</v>
      </c>
      <c r="M170" s="6">
        <v>0</v>
      </c>
      <c r="N170" s="6">
        <v>0.1</v>
      </c>
      <c r="O170" s="6">
        <v>0</v>
      </c>
      <c r="P170" s="6">
        <v>0.30000000000000004</v>
      </c>
      <c r="Q170" s="6">
        <v>258</v>
      </c>
      <c r="R170" s="6">
        <v>0</v>
      </c>
      <c r="S170" s="6">
        <v>448</v>
      </c>
      <c r="T170" s="6">
        <v>168</v>
      </c>
      <c r="U170" s="6">
        <v>0</v>
      </c>
      <c r="V170" s="6" t="s">
        <v>210</v>
      </c>
      <c r="W170" s="9" t="s">
        <v>211</v>
      </c>
      <c r="X170" s="6" t="s">
        <v>213</v>
      </c>
      <c r="Y170" s="6" t="s">
        <v>213</v>
      </c>
      <c r="Z170" s="2">
        <v>1</v>
      </c>
      <c r="AA170" s="9" t="s">
        <v>218</v>
      </c>
      <c r="AB170">
        <v>17.100000000000001</v>
      </c>
      <c r="AC170" s="4">
        <v>10</v>
      </c>
      <c r="AD170">
        <v>0</v>
      </c>
    </row>
    <row r="171" spans="1:30" customFormat="1" x14ac:dyDescent="0.25">
      <c r="A171" s="6">
        <v>0</v>
      </c>
      <c r="B171" s="6">
        <v>0.1</v>
      </c>
      <c r="C171" s="6">
        <v>0</v>
      </c>
      <c r="D171" s="6">
        <v>0</v>
      </c>
      <c r="E171" s="6">
        <v>0</v>
      </c>
      <c r="F171" s="6">
        <v>0</v>
      </c>
      <c r="G171" s="6">
        <v>0</v>
      </c>
      <c r="H171" s="6">
        <v>0.05</v>
      </c>
      <c r="I171" s="6">
        <v>0</v>
      </c>
      <c r="J171" s="6">
        <v>0</v>
      </c>
      <c r="K171" s="6">
        <v>0</v>
      </c>
      <c r="L171" s="6">
        <v>30</v>
      </c>
      <c r="M171" s="6">
        <v>0</v>
      </c>
      <c r="N171" s="6">
        <v>0.1</v>
      </c>
      <c r="O171" s="6">
        <v>0</v>
      </c>
      <c r="P171" s="6">
        <v>0.30000000000000004</v>
      </c>
      <c r="Q171" s="6">
        <v>258</v>
      </c>
      <c r="R171" s="6">
        <v>0</v>
      </c>
      <c r="S171" s="6">
        <v>448</v>
      </c>
      <c r="T171" s="6">
        <v>168</v>
      </c>
      <c r="U171" s="6">
        <v>0</v>
      </c>
      <c r="V171" s="6" t="s">
        <v>210</v>
      </c>
      <c r="W171" s="9" t="s">
        <v>211</v>
      </c>
      <c r="X171" s="6" t="s">
        <v>213</v>
      </c>
      <c r="Y171" s="6" t="s">
        <v>213</v>
      </c>
      <c r="Z171" s="2">
        <v>1</v>
      </c>
      <c r="AA171" s="9" t="s">
        <v>218</v>
      </c>
      <c r="AB171">
        <v>17.100000000000001</v>
      </c>
      <c r="AC171" s="4">
        <v>10</v>
      </c>
      <c r="AD171">
        <v>0</v>
      </c>
    </row>
    <row r="172" spans="1:30" customFormat="1" x14ac:dyDescent="0.25">
      <c r="A172" s="6">
        <v>3.3333333333333335E-3</v>
      </c>
      <c r="B172" s="6">
        <v>0.2</v>
      </c>
      <c r="C172" s="6">
        <v>0</v>
      </c>
      <c r="D172" s="6">
        <v>0</v>
      </c>
      <c r="E172" s="6">
        <v>0</v>
      </c>
      <c r="F172" s="6">
        <v>0</v>
      </c>
      <c r="G172" s="6">
        <v>0</v>
      </c>
      <c r="H172" s="6">
        <v>0.05</v>
      </c>
      <c r="I172" s="6">
        <v>0</v>
      </c>
      <c r="J172" s="6">
        <v>0</v>
      </c>
      <c r="K172" s="6">
        <v>0</v>
      </c>
      <c r="L172" s="6">
        <v>30</v>
      </c>
      <c r="M172" s="6">
        <v>0</v>
      </c>
      <c r="N172" s="6">
        <v>0.1</v>
      </c>
      <c r="O172" s="6">
        <v>0</v>
      </c>
      <c r="P172" s="6">
        <v>0.30000000000000004</v>
      </c>
      <c r="Q172" s="6">
        <v>258</v>
      </c>
      <c r="R172" s="6">
        <v>0</v>
      </c>
      <c r="S172" s="6">
        <v>448</v>
      </c>
      <c r="T172" s="6">
        <v>168</v>
      </c>
      <c r="U172" s="6">
        <v>0</v>
      </c>
      <c r="V172" s="6" t="s">
        <v>210</v>
      </c>
      <c r="W172" s="9" t="s">
        <v>211</v>
      </c>
      <c r="X172" s="6" t="s">
        <v>213</v>
      </c>
      <c r="Y172" s="6" t="s">
        <v>213</v>
      </c>
      <c r="Z172" s="2">
        <v>1</v>
      </c>
      <c r="AA172" s="9" t="s">
        <v>218</v>
      </c>
      <c r="AB172">
        <v>17.100000000000001</v>
      </c>
      <c r="AC172" s="4">
        <v>10</v>
      </c>
      <c r="AD172">
        <v>0</v>
      </c>
    </row>
    <row r="173" spans="1:30" customFormat="1" x14ac:dyDescent="0.25">
      <c r="A173" s="6">
        <v>6.6666666666666671E-3</v>
      </c>
      <c r="B173" s="6">
        <v>0.2</v>
      </c>
      <c r="C173" s="6">
        <v>0</v>
      </c>
      <c r="D173" s="6">
        <v>0</v>
      </c>
      <c r="E173" s="6">
        <v>0</v>
      </c>
      <c r="F173" s="6">
        <v>0</v>
      </c>
      <c r="G173" s="6">
        <v>0</v>
      </c>
      <c r="H173" s="6">
        <v>0.05</v>
      </c>
      <c r="I173" s="6">
        <v>0</v>
      </c>
      <c r="J173" s="6">
        <v>0</v>
      </c>
      <c r="K173" s="6">
        <v>0</v>
      </c>
      <c r="L173" s="6">
        <v>40</v>
      </c>
      <c r="M173" s="6">
        <v>0</v>
      </c>
      <c r="N173" s="6">
        <v>0.1</v>
      </c>
      <c r="O173" s="6">
        <v>0</v>
      </c>
      <c r="P173" s="6">
        <v>0.30000000000000004</v>
      </c>
      <c r="Q173" s="6">
        <v>258</v>
      </c>
      <c r="R173" s="6">
        <v>0</v>
      </c>
      <c r="S173" s="6">
        <v>448</v>
      </c>
      <c r="T173" s="6">
        <v>168</v>
      </c>
      <c r="U173" s="6">
        <v>0</v>
      </c>
      <c r="V173" s="6" t="s">
        <v>210</v>
      </c>
      <c r="W173" s="9" t="s">
        <v>211</v>
      </c>
      <c r="X173" s="6" t="s">
        <v>213</v>
      </c>
      <c r="Y173" s="6" t="s">
        <v>213</v>
      </c>
      <c r="Z173" s="2">
        <v>1</v>
      </c>
      <c r="AA173" s="9" t="s">
        <v>218</v>
      </c>
      <c r="AB173">
        <v>17.100000000000001</v>
      </c>
      <c r="AC173" s="4">
        <v>10</v>
      </c>
      <c r="AD173">
        <v>0</v>
      </c>
    </row>
    <row r="174" spans="1:30" customFormat="1" x14ac:dyDescent="0.25">
      <c r="A174" s="6">
        <v>1.6666666666666666E-2</v>
      </c>
      <c r="B174" s="6">
        <v>0.2</v>
      </c>
      <c r="C174" s="6">
        <v>0</v>
      </c>
      <c r="D174" s="6">
        <v>0</v>
      </c>
      <c r="E174" s="6">
        <v>0</v>
      </c>
      <c r="F174" s="6">
        <v>0</v>
      </c>
      <c r="G174" s="6">
        <v>0</v>
      </c>
      <c r="H174" s="6">
        <v>0.16500000000000001</v>
      </c>
      <c r="I174" s="6">
        <v>0</v>
      </c>
      <c r="J174" s="6">
        <v>0</v>
      </c>
      <c r="K174" s="6">
        <v>0</v>
      </c>
      <c r="L174" s="6">
        <v>50</v>
      </c>
      <c r="M174" s="6">
        <v>0</v>
      </c>
      <c r="N174" s="6">
        <v>0.17</v>
      </c>
      <c r="O174" s="6">
        <v>0</v>
      </c>
      <c r="P174" s="6">
        <v>0.67</v>
      </c>
      <c r="Q174" s="6">
        <v>258</v>
      </c>
      <c r="R174" s="6">
        <v>0</v>
      </c>
      <c r="S174" s="6">
        <v>448</v>
      </c>
      <c r="T174" s="6">
        <v>336</v>
      </c>
      <c r="U174" s="6">
        <v>0</v>
      </c>
      <c r="V174" s="6" t="s">
        <v>210</v>
      </c>
      <c r="W174" s="9" t="s">
        <v>211</v>
      </c>
      <c r="X174" s="6" t="s">
        <v>213</v>
      </c>
      <c r="Y174" s="6" t="s">
        <v>213</v>
      </c>
      <c r="Z174" s="2">
        <v>1</v>
      </c>
      <c r="AA174" s="9" t="s">
        <v>218</v>
      </c>
      <c r="AB174">
        <v>17.100000000000001</v>
      </c>
      <c r="AC174" s="4">
        <v>10</v>
      </c>
      <c r="AD174">
        <v>0</v>
      </c>
    </row>
    <row r="175" spans="1:30" customFormat="1" x14ac:dyDescent="0.25">
      <c r="A175" s="6">
        <v>3.3333333333333333E-2</v>
      </c>
      <c r="B175" s="6">
        <v>0.2</v>
      </c>
      <c r="C175" s="6">
        <v>0</v>
      </c>
      <c r="D175" s="6">
        <v>0</v>
      </c>
      <c r="E175" s="6">
        <v>0</v>
      </c>
      <c r="F175" s="6">
        <v>0</v>
      </c>
      <c r="G175" s="6">
        <v>0</v>
      </c>
      <c r="H175" s="6">
        <v>0.23</v>
      </c>
      <c r="I175" s="6">
        <v>0</v>
      </c>
      <c r="J175" s="6">
        <v>0</v>
      </c>
      <c r="K175" s="6">
        <v>0</v>
      </c>
      <c r="L175" s="6">
        <v>50</v>
      </c>
      <c r="M175" s="6">
        <v>0</v>
      </c>
      <c r="N175" s="6">
        <v>0.17</v>
      </c>
      <c r="O175" s="6">
        <v>0</v>
      </c>
      <c r="P175" s="6">
        <v>0.8</v>
      </c>
      <c r="Q175" s="6">
        <v>258</v>
      </c>
      <c r="R175" s="6">
        <v>0</v>
      </c>
      <c r="S175" s="6">
        <v>448</v>
      </c>
      <c r="T175" s="6">
        <v>336</v>
      </c>
      <c r="U175" s="6">
        <v>0</v>
      </c>
      <c r="V175" s="6" t="s">
        <v>210</v>
      </c>
      <c r="W175" s="9" t="s">
        <v>211</v>
      </c>
      <c r="X175" s="6" t="s">
        <v>213</v>
      </c>
      <c r="Y175" s="6" t="s">
        <v>213</v>
      </c>
      <c r="Z175" s="2">
        <v>1</v>
      </c>
      <c r="AA175" s="9" t="s">
        <v>218</v>
      </c>
      <c r="AB175">
        <v>17.100000000000001</v>
      </c>
      <c r="AC175" s="4">
        <v>10</v>
      </c>
      <c r="AD175">
        <v>0</v>
      </c>
    </row>
    <row r="176" spans="1:30" customFormat="1" x14ac:dyDescent="0.25">
      <c r="A176" s="6">
        <v>1.6666666666666666E-2</v>
      </c>
      <c r="B176" s="6">
        <v>0</v>
      </c>
      <c r="C176" s="6">
        <v>0</v>
      </c>
      <c r="D176" s="6">
        <v>0</v>
      </c>
      <c r="E176" s="6">
        <v>0</v>
      </c>
      <c r="F176" s="6">
        <v>0</v>
      </c>
      <c r="G176" s="6">
        <v>0</v>
      </c>
      <c r="H176" s="6">
        <v>0.16500000000000001</v>
      </c>
      <c r="I176" s="6">
        <v>0</v>
      </c>
      <c r="J176" s="6">
        <v>0</v>
      </c>
      <c r="K176" s="6">
        <v>0</v>
      </c>
      <c r="L176" s="6">
        <v>50</v>
      </c>
      <c r="M176" s="6">
        <v>0</v>
      </c>
      <c r="N176" s="6">
        <v>0.17</v>
      </c>
      <c r="O176" s="6">
        <v>0</v>
      </c>
      <c r="P176" s="6">
        <v>0.67</v>
      </c>
      <c r="Q176" s="6">
        <v>258</v>
      </c>
      <c r="R176" s="6">
        <v>0</v>
      </c>
      <c r="S176" s="6">
        <v>448</v>
      </c>
      <c r="T176" s="6">
        <v>336</v>
      </c>
      <c r="U176" s="6">
        <v>0</v>
      </c>
      <c r="V176" s="6" t="s">
        <v>210</v>
      </c>
      <c r="W176" s="9" t="s">
        <v>211</v>
      </c>
      <c r="X176" s="6" t="s">
        <v>213</v>
      </c>
      <c r="Y176" s="6" t="s">
        <v>213</v>
      </c>
      <c r="Z176" s="2">
        <v>1</v>
      </c>
      <c r="AA176" s="9" t="s">
        <v>218</v>
      </c>
      <c r="AB176">
        <v>17.100000000000001</v>
      </c>
      <c r="AC176" s="4">
        <v>10</v>
      </c>
      <c r="AD176">
        <v>0</v>
      </c>
    </row>
    <row r="177" spans="1:30" customFormat="1" x14ac:dyDescent="0.25">
      <c r="A177" s="6">
        <v>3.3333333333333333E-2</v>
      </c>
      <c r="B177" s="6">
        <v>0</v>
      </c>
      <c r="C177" s="6">
        <v>0</v>
      </c>
      <c r="D177" s="6">
        <v>0</v>
      </c>
      <c r="E177" s="6">
        <v>0</v>
      </c>
      <c r="F177" s="6">
        <v>0</v>
      </c>
      <c r="G177" s="6">
        <v>0</v>
      </c>
      <c r="H177" s="6">
        <v>0.16500000000000001</v>
      </c>
      <c r="I177" s="6">
        <v>0</v>
      </c>
      <c r="J177" s="6">
        <v>0</v>
      </c>
      <c r="K177" s="6">
        <v>0</v>
      </c>
      <c r="L177" s="6">
        <v>50</v>
      </c>
      <c r="M177" s="6">
        <v>0</v>
      </c>
      <c r="N177" s="6">
        <v>0.17</v>
      </c>
      <c r="O177" s="6">
        <v>0</v>
      </c>
      <c r="P177" s="6">
        <v>0.67</v>
      </c>
      <c r="Q177" s="6">
        <v>258</v>
      </c>
      <c r="R177" s="6">
        <v>0</v>
      </c>
      <c r="S177" s="6">
        <v>448</v>
      </c>
      <c r="T177" s="6">
        <v>336</v>
      </c>
      <c r="U177" s="6">
        <v>0</v>
      </c>
      <c r="V177" s="6" t="s">
        <v>210</v>
      </c>
      <c r="W177" s="9" t="s">
        <v>211</v>
      </c>
      <c r="X177" s="6" t="s">
        <v>213</v>
      </c>
      <c r="Y177" s="6" t="s">
        <v>213</v>
      </c>
      <c r="Z177" s="2">
        <v>1</v>
      </c>
      <c r="AA177" s="9" t="s">
        <v>218</v>
      </c>
      <c r="AB177">
        <v>17.100000000000001</v>
      </c>
      <c r="AC177" s="4">
        <v>10</v>
      </c>
      <c r="AD177">
        <v>0</v>
      </c>
    </row>
    <row r="178" spans="1:30" customFormat="1" x14ac:dyDescent="0.25">
      <c r="A178" s="6">
        <v>0</v>
      </c>
      <c r="B178" s="6">
        <v>0.1</v>
      </c>
      <c r="C178" s="6">
        <v>0</v>
      </c>
      <c r="D178" s="6">
        <v>0</v>
      </c>
      <c r="E178" s="6">
        <v>0</v>
      </c>
      <c r="F178" s="6">
        <v>0</v>
      </c>
      <c r="G178" s="6">
        <v>0</v>
      </c>
      <c r="H178" s="6">
        <v>0</v>
      </c>
      <c r="I178" s="6">
        <v>0</v>
      </c>
      <c r="J178" s="6">
        <v>0</v>
      </c>
      <c r="K178" s="6">
        <v>0</v>
      </c>
      <c r="L178" s="6">
        <v>35</v>
      </c>
      <c r="M178" s="6">
        <v>0</v>
      </c>
      <c r="N178" s="6">
        <v>0.1</v>
      </c>
      <c r="O178" s="6">
        <v>0</v>
      </c>
      <c r="P178" s="6">
        <v>0.2</v>
      </c>
      <c r="Q178" s="6">
        <v>557</v>
      </c>
      <c r="R178" s="6">
        <v>0</v>
      </c>
      <c r="S178" s="6">
        <v>433</v>
      </c>
      <c r="T178" s="6">
        <v>1248</v>
      </c>
      <c r="U178" s="6">
        <v>0</v>
      </c>
      <c r="V178" s="6" t="s">
        <v>223</v>
      </c>
      <c r="W178" s="9" t="s">
        <v>219</v>
      </c>
      <c r="X178" s="6" t="s">
        <v>220</v>
      </c>
      <c r="Y178" s="6" t="s">
        <v>221</v>
      </c>
      <c r="Z178" s="2">
        <v>2</v>
      </c>
      <c r="AA178" s="9" t="s">
        <v>222</v>
      </c>
      <c r="AB178">
        <v>17.899999999999999</v>
      </c>
      <c r="AC178" s="4">
        <v>11</v>
      </c>
      <c r="AD178">
        <v>0</v>
      </c>
    </row>
    <row r="179" spans="1:30" customFormat="1" x14ac:dyDescent="0.25">
      <c r="A179" s="6">
        <v>0</v>
      </c>
      <c r="B179" s="6">
        <v>0.1</v>
      </c>
      <c r="C179" s="6">
        <v>0</v>
      </c>
      <c r="D179" s="6">
        <v>0</v>
      </c>
      <c r="E179" s="6">
        <v>0</v>
      </c>
      <c r="F179" s="6">
        <v>0</v>
      </c>
      <c r="G179" s="6">
        <v>0</v>
      </c>
      <c r="H179" s="6">
        <v>0</v>
      </c>
      <c r="I179" s="6">
        <v>0</v>
      </c>
      <c r="J179" s="6">
        <v>0</v>
      </c>
      <c r="K179" s="6">
        <v>0</v>
      </c>
      <c r="L179" s="6">
        <v>35</v>
      </c>
      <c r="M179" s="6">
        <v>0</v>
      </c>
      <c r="N179" s="6">
        <v>0.1</v>
      </c>
      <c r="O179" s="6">
        <v>0</v>
      </c>
      <c r="P179" s="6">
        <v>0.2</v>
      </c>
      <c r="Q179" s="6">
        <v>484</v>
      </c>
      <c r="R179" s="6">
        <v>0</v>
      </c>
      <c r="S179" s="6">
        <v>433</v>
      </c>
      <c r="T179" s="6">
        <v>240</v>
      </c>
      <c r="U179" s="6">
        <v>0</v>
      </c>
      <c r="V179" s="6" t="s">
        <v>224</v>
      </c>
      <c r="W179" s="9" t="s">
        <v>225</v>
      </c>
      <c r="X179" s="6" t="s">
        <v>220</v>
      </c>
      <c r="Y179" s="6" t="s">
        <v>221</v>
      </c>
      <c r="Z179" s="2">
        <v>2</v>
      </c>
      <c r="AA179" s="9" t="s">
        <v>222</v>
      </c>
      <c r="AB179">
        <v>17.899999999999999</v>
      </c>
      <c r="AC179" s="4">
        <v>11</v>
      </c>
      <c r="AD179">
        <v>0</v>
      </c>
    </row>
    <row r="180" spans="1:30" customFormat="1" x14ac:dyDescent="0.25">
      <c r="A180" s="6">
        <v>0</v>
      </c>
      <c r="B180" s="6">
        <v>4.1666666666666664E-2</v>
      </c>
      <c r="C180" s="6">
        <v>0</v>
      </c>
      <c r="D180" s="6">
        <v>0</v>
      </c>
      <c r="E180" s="6">
        <v>0</v>
      </c>
      <c r="F180" s="6">
        <v>0</v>
      </c>
      <c r="G180" s="6">
        <v>0</v>
      </c>
      <c r="H180" s="6">
        <v>0</v>
      </c>
      <c r="I180" s="6">
        <v>0</v>
      </c>
      <c r="J180" s="6">
        <v>0</v>
      </c>
      <c r="K180" s="6">
        <v>0</v>
      </c>
      <c r="L180" s="6">
        <v>7</v>
      </c>
      <c r="M180" s="6">
        <v>0.5</v>
      </c>
      <c r="N180" s="6">
        <v>0.25</v>
      </c>
      <c r="O180" s="6">
        <v>0</v>
      </c>
      <c r="P180" s="6">
        <v>0.5</v>
      </c>
      <c r="Q180" s="6">
        <v>294</v>
      </c>
      <c r="R180" s="6">
        <v>0</v>
      </c>
      <c r="S180" s="6">
        <v>448</v>
      </c>
      <c r="T180" s="6">
        <v>264</v>
      </c>
      <c r="U180" s="6">
        <v>40</v>
      </c>
      <c r="V180" s="6" t="s">
        <v>227</v>
      </c>
      <c r="W180" s="9" t="s">
        <v>226</v>
      </c>
      <c r="X180" s="6" t="s">
        <v>228</v>
      </c>
      <c r="Y180" s="6" t="s">
        <v>227</v>
      </c>
      <c r="Z180" s="2">
        <v>2</v>
      </c>
      <c r="AA180" s="9" t="s">
        <v>229</v>
      </c>
      <c r="AB180">
        <v>17.3</v>
      </c>
      <c r="AC180" s="4">
        <v>10</v>
      </c>
      <c r="AD180">
        <v>0</v>
      </c>
    </row>
    <row r="181" spans="1:30" customFormat="1" x14ac:dyDescent="0.25">
      <c r="A181" s="6">
        <v>0</v>
      </c>
      <c r="B181" s="6">
        <v>0.2</v>
      </c>
      <c r="C181" s="6">
        <v>0</v>
      </c>
      <c r="D181" s="6">
        <v>0</v>
      </c>
      <c r="E181" s="6">
        <v>0</v>
      </c>
      <c r="F181" s="6">
        <v>0</v>
      </c>
      <c r="G181" s="6">
        <v>0</v>
      </c>
      <c r="H181" s="6">
        <v>0</v>
      </c>
      <c r="I181" s="6">
        <v>0</v>
      </c>
      <c r="J181" s="6">
        <v>0</v>
      </c>
      <c r="K181" s="6">
        <v>0</v>
      </c>
      <c r="L181" s="6">
        <v>35</v>
      </c>
      <c r="M181" s="6">
        <v>0</v>
      </c>
      <c r="N181" s="6">
        <v>0.2</v>
      </c>
      <c r="O181" s="6">
        <v>0</v>
      </c>
      <c r="P181" s="6">
        <v>0.4</v>
      </c>
      <c r="Q181" s="6">
        <v>294</v>
      </c>
      <c r="R181" s="6">
        <v>0</v>
      </c>
      <c r="S181" s="6">
        <v>433</v>
      </c>
      <c r="T181" s="6">
        <v>1344</v>
      </c>
      <c r="U181" s="6">
        <v>30</v>
      </c>
      <c r="V181" s="6" t="s">
        <v>227</v>
      </c>
      <c r="W181" s="9" t="s">
        <v>226</v>
      </c>
      <c r="X181" s="6" t="s">
        <v>228</v>
      </c>
      <c r="Y181" s="6" t="s">
        <v>227</v>
      </c>
      <c r="Z181" s="2">
        <v>2</v>
      </c>
      <c r="AA181" s="9" t="s">
        <v>229</v>
      </c>
      <c r="AB181">
        <v>17.3</v>
      </c>
      <c r="AC181" s="4">
        <v>10</v>
      </c>
      <c r="AD181">
        <v>0</v>
      </c>
    </row>
    <row r="182" spans="1:30" customFormat="1" x14ac:dyDescent="0.25">
      <c r="A182" s="6">
        <v>0</v>
      </c>
      <c r="B182" s="6">
        <v>0</v>
      </c>
      <c r="C182" s="6">
        <v>0</v>
      </c>
      <c r="D182" s="6">
        <v>0</v>
      </c>
      <c r="E182" s="6">
        <v>0</v>
      </c>
      <c r="F182" s="6">
        <v>0</v>
      </c>
      <c r="G182" s="6">
        <v>0</v>
      </c>
      <c r="H182" s="6">
        <v>0</v>
      </c>
      <c r="I182" s="6">
        <v>0</v>
      </c>
      <c r="J182" s="6">
        <v>0</v>
      </c>
      <c r="K182" s="6">
        <v>0</v>
      </c>
      <c r="L182" s="6">
        <v>5</v>
      </c>
      <c r="M182" s="6">
        <v>0</v>
      </c>
      <c r="N182" s="6">
        <v>0.5</v>
      </c>
      <c r="O182" s="6">
        <v>0</v>
      </c>
      <c r="P182" s="6">
        <v>1</v>
      </c>
      <c r="Q182" s="6">
        <v>352</v>
      </c>
      <c r="R182" s="6">
        <v>0</v>
      </c>
      <c r="S182" s="6">
        <v>423</v>
      </c>
      <c r="T182" s="6">
        <v>240</v>
      </c>
      <c r="U182" s="6">
        <v>50</v>
      </c>
      <c r="V182" s="6" t="s">
        <v>230</v>
      </c>
      <c r="W182" s="9" t="s">
        <v>231</v>
      </c>
      <c r="X182" s="6" t="s">
        <v>232</v>
      </c>
      <c r="Y182" s="6" t="s">
        <v>230</v>
      </c>
      <c r="Z182" s="2">
        <v>3</v>
      </c>
      <c r="AA182" s="9" t="s">
        <v>233</v>
      </c>
      <c r="AB182">
        <v>14.5</v>
      </c>
      <c r="AC182" s="4">
        <v>21</v>
      </c>
      <c r="AD182">
        <v>0</v>
      </c>
    </row>
    <row r="183" spans="1:30" customFormat="1" x14ac:dyDescent="0.25">
      <c r="A183" s="6">
        <v>0</v>
      </c>
      <c r="B183" s="6">
        <v>0</v>
      </c>
      <c r="C183" s="6">
        <v>0</v>
      </c>
      <c r="D183" s="6">
        <v>0</v>
      </c>
      <c r="E183" s="6">
        <v>0</v>
      </c>
      <c r="F183" s="6">
        <v>0</v>
      </c>
      <c r="G183" s="6">
        <v>0</v>
      </c>
      <c r="H183" s="6">
        <v>0</v>
      </c>
      <c r="I183" s="6">
        <v>0</v>
      </c>
      <c r="J183" s="6">
        <v>0</v>
      </c>
      <c r="K183" s="6">
        <v>0</v>
      </c>
      <c r="L183" s="6">
        <v>5</v>
      </c>
      <c r="M183" s="6">
        <v>0</v>
      </c>
      <c r="N183" s="6">
        <v>0.5</v>
      </c>
      <c r="O183" s="6">
        <v>0</v>
      </c>
      <c r="P183" s="6">
        <v>1</v>
      </c>
      <c r="Q183" s="6">
        <v>336</v>
      </c>
      <c r="R183" s="6">
        <v>0</v>
      </c>
      <c r="S183" s="6">
        <v>423</v>
      </c>
      <c r="T183" s="6">
        <v>240</v>
      </c>
      <c r="U183" s="6">
        <v>50</v>
      </c>
      <c r="V183" s="6" t="s">
        <v>234</v>
      </c>
      <c r="W183" s="9" t="s">
        <v>235</v>
      </c>
      <c r="X183" s="6" t="s">
        <v>232</v>
      </c>
      <c r="Y183" s="6" t="s">
        <v>230</v>
      </c>
      <c r="Z183" s="2">
        <v>3</v>
      </c>
      <c r="AA183" s="9" t="s">
        <v>233</v>
      </c>
      <c r="AB183">
        <v>14.5</v>
      </c>
      <c r="AC183" s="4">
        <v>21</v>
      </c>
      <c r="AD183">
        <v>0</v>
      </c>
    </row>
    <row r="184" spans="1:30" customFormat="1" x14ac:dyDescent="0.25">
      <c r="A184" s="6">
        <v>0.25</v>
      </c>
      <c r="B184" s="6">
        <v>0</v>
      </c>
      <c r="C184" s="6">
        <v>0</v>
      </c>
      <c r="D184" s="6">
        <v>0</v>
      </c>
      <c r="E184" s="6">
        <v>0</v>
      </c>
      <c r="F184" s="6">
        <v>0</v>
      </c>
      <c r="G184" s="6">
        <v>0</v>
      </c>
      <c r="H184" s="6">
        <v>4.25</v>
      </c>
      <c r="I184" s="6">
        <v>0</v>
      </c>
      <c r="J184" s="6">
        <v>0</v>
      </c>
      <c r="K184" s="6">
        <v>0</v>
      </c>
      <c r="L184" s="6">
        <v>81.25</v>
      </c>
      <c r="M184" s="6">
        <v>0</v>
      </c>
      <c r="N184" s="6">
        <v>0</v>
      </c>
      <c r="O184" s="6">
        <v>0</v>
      </c>
      <c r="P184" s="6">
        <v>8.5</v>
      </c>
      <c r="Q184" s="6">
        <v>0</v>
      </c>
      <c r="R184" s="6">
        <v>0</v>
      </c>
      <c r="S184" s="6">
        <v>363</v>
      </c>
      <c r="T184" s="6">
        <v>8</v>
      </c>
      <c r="U184" s="6">
        <v>0</v>
      </c>
      <c r="V184" s="6"/>
      <c r="W184" s="9"/>
      <c r="X184" s="6" t="s">
        <v>241</v>
      </c>
      <c r="Y184" s="6" t="s">
        <v>242</v>
      </c>
      <c r="Z184" s="2">
        <v>3</v>
      </c>
      <c r="AA184" s="9" t="s">
        <v>1319</v>
      </c>
      <c r="AB184">
        <v>13.3</v>
      </c>
      <c r="AC184" s="4">
        <v>12</v>
      </c>
      <c r="AD184">
        <v>0</v>
      </c>
    </row>
    <row r="185" spans="1:30" customFormat="1" x14ac:dyDescent="0.25">
      <c r="A185" s="6">
        <v>0.45454545454545453</v>
      </c>
      <c r="B185" s="6">
        <v>0</v>
      </c>
      <c r="C185" s="6">
        <v>0</v>
      </c>
      <c r="D185" s="6">
        <v>0</v>
      </c>
      <c r="E185" s="6">
        <v>0</v>
      </c>
      <c r="F185" s="6">
        <v>0</v>
      </c>
      <c r="G185" s="6">
        <v>0.74999999999999989</v>
      </c>
      <c r="H185" s="6">
        <v>2.5</v>
      </c>
      <c r="I185" s="6">
        <v>0</v>
      </c>
      <c r="J185" s="6">
        <v>0</v>
      </c>
      <c r="K185" s="6">
        <v>0</v>
      </c>
      <c r="L185" s="6">
        <v>55.454545454545453</v>
      </c>
      <c r="M185" s="6">
        <v>0</v>
      </c>
      <c r="N185" s="6">
        <v>0</v>
      </c>
      <c r="O185" s="6">
        <v>0</v>
      </c>
      <c r="P185" s="6">
        <v>6.5</v>
      </c>
      <c r="Q185" s="6">
        <v>0</v>
      </c>
      <c r="R185" s="6">
        <v>0</v>
      </c>
      <c r="S185" s="6">
        <v>373</v>
      </c>
      <c r="T185" s="6">
        <v>2</v>
      </c>
      <c r="U185" s="6">
        <v>0</v>
      </c>
      <c r="V185" s="6"/>
      <c r="W185" s="9"/>
      <c r="X185" s="6" t="s">
        <v>243</v>
      </c>
      <c r="Y185" s="6" t="s">
        <v>242</v>
      </c>
      <c r="Z185" s="2">
        <v>3</v>
      </c>
      <c r="AA185" s="9" t="s">
        <v>1319</v>
      </c>
      <c r="AB185">
        <v>13.3</v>
      </c>
      <c r="AC185" s="4">
        <v>12</v>
      </c>
      <c r="AD185">
        <v>0</v>
      </c>
    </row>
    <row r="186" spans="1:30" customFormat="1" ht="21.75" customHeight="1" x14ac:dyDescent="0.25">
      <c r="A186" s="6">
        <v>0.1</v>
      </c>
      <c r="B186" s="6">
        <v>0</v>
      </c>
      <c r="C186" s="6">
        <v>0</v>
      </c>
      <c r="D186" s="6">
        <v>0</v>
      </c>
      <c r="E186" s="6">
        <v>0</v>
      </c>
      <c r="F186" s="6">
        <v>0</v>
      </c>
      <c r="G186" s="6">
        <v>0</v>
      </c>
      <c r="H186" s="6">
        <v>0.46</v>
      </c>
      <c r="I186" s="6">
        <v>0</v>
      </c>
      <c r="J186" s="6">
        <v>0</v>
      </c>
      <c r="K186" s="6">
        <v>0</v>
      </c>
      <c r="L186" s="6">
        <v>18</v>
      </c>
      <c r="M186" s="6">
        <v>0</v>
      </c>
      <c r="N186" s="6">
        <v>0</v>
      </c>
      <c r="O186" s="6">
        <v>0</v>
      </c>
      <c r="P186" s="6">
        <v>0.92</v>
      </c>
      <c r="Q186" s="6">
        <v>0</v>
      </c>
      <c r="R186" s="6">
        <v>0</v>
      </c>
      <c r="S186" s="6">
        <v>373</v>
      </c>
      <c r="T186" s="6">
        <v>2</v>
      </c>
      <c r="U186" s="6">
        <v>0</v>
      </c>
      <c r="V186" s="6"/>
      <c r="W186" s="9"/>
      <c r="X186" s="6" t="s">
        <v>244</v>
      </c>
      <c r="Y186" s="6" t="s">
        <v>242</v>
      </c>
      <c r="Z186" s="2">
        <v>3</v>
      </c>
      <c r="AA186" s="9" t="s">
        <v>1319</v>
      </c>
      <c r="AB186">
        <v>13.3</v>
      </c>
      <c r="AC186" s="4">
        <v>12</v>
      </c>
      <c r="AD186">
        <v>0</v>
      </c>
    </row>
    <row r="187" spans="1:30" customFormat="1" x14ac:dyDescent="0.25">
      <c r="A187" s="6">
        <v>0.11</v>
      </c>
      <c r="B187" s="6">
        <v>0</v>
      </c>
      <c r="C187" s="6">
        <v>0</v>
      </c>
      <c r="D187" s="6">
        <v>0</v>
      </c>
      <c r="E187" s="6">
        <v>0</v>
      </c>
      <c r="F187" s="6">
        <v>0</v>
      </c>
      <c r="G187" s="6">
        <v>0</v>
      </c>
      <c r="H187" s="6">
        <v>0.9</v>
      </c>
      <c r="I187" s="6">
        <v>0</v>
      </c>
      <c r="J187" s="6">
        <v>0</v>
      </c>
      <c r="K187" s="6">
        <v>0</v>
      </c>
      <c r="L187" s="6">
        <v>12.2</v>
      </c>
      <c r="M187" s="6">
        <v>0</v>
      </c>
      <c r="N187" s="6">
        <v>0</v>
      </c>
      <c r="O187" s="6">
        <v>0</v>
      </c>
      <c r="P187" s="6">
        <v>1.8</v>
      </c>
      <c r="Q187" s="6">
        <v>0</v>
      </c>
      <c r="R187" s="6">
        <v>0</v>
      </c>
      <c r="S187" s="6">
        <v>323</v>
      </c>
      <c r="T187" s="6">
        <v>24</v>
      </c>
      <c r="U187" s="6">
        <v>0</v>
      </c>
      <c r="V187" s="6"/>
      <c r="W187" s="9"/>
      <c r="X187" s="6" t="s">
        <v>241</v>
      </c>
      <c r="Y187" s="6" t="s">
        <v>242</v>
      </c>
      <c r="Z187" s="2">
        <v>3</v>
      </c>
      <c r="AA187" s="9" t="s">
        <v>1319</v>
      </c>
      <c r="AB187">
        <v>13.3</v>
      </c>
      <c r="AC187" s="4">
        <v>12</v>
      </c>
      <c r="AD187">
        <v>0</v>
      </c>
    </row>
    <row r="188" spans="1:30" customFormat="1" x14ac:dyDescent="0.25">
      <c r="A188" s="6">
        <v>0.23</v>
      </c>
      <c r="B188" s="6">
        <v>0</v>
      </c>
      <c r="C188" s="6">
        <v>0</v>
      </c>
      <c r="D188" s="6">
        <v>0</v>
      </c>
      <c r="E188" s="6">
        <v>0</v>
      </c>
      <c r="F188" s="6">
        <v>0</v>
      </c>
      <c r="G188" s="6">
        <v>0</v>
      </c>
      <c r="H188" s="6">
        <v>0</v>
      </c>
      <c r="I188" s="6">
        <v>0</v>
      </c>
      <c r="J188" s="6">
        <v>0</v>
      </c>
      <c r="K188" s="6">
        <v>0</v>
      </c>
      <c r="L188" s="6">
        <v>57</v>
      </c>
      <c r="M188" s="6">
        <v>0</v>
      </c>
      <c r="N188" s="6">
        <v>0.55000000000000004</v>
      </c>
      <c r="O188" s="6">
        <v>0</v>
      </c>
      <c r="P188" s="6">
        <v>1.1000000000000001</v>
      </c>
      <c r="Q188" s="6">
        <v>112</v>
      </c>
      <c r="R188" s="6">
        <v>0</v>
      </c>
      <c r="S188" s="6">
        <v>373</v>
      </c>
      <c r="T188" s="6">
        <v>48</v>
      </c>
      <c r="U188" s="6">
        <v>0</v>
      </c>
      <c r="V188" s="6" t="s">
        <v>19</v>
      </c>
      <c r="W188" s="9" t="s">
        <v>245</v>
      </c>
      <c r="X188" s="6" t="s">
        <v>241</v>
      </c>
      <c r="Y188" s="6" t="s">
        <v>242</v>
      </c>
      <c r="Z188" s="2">
        <v>3</v>
      </c>
      <c r="AA188" s="9" t="s">
        <v>1319</v>
      </c>
      <c r="AB188">
        <v>13.3</v>
      </c>
      <c r="AC188" s="4">
        <v>12</v>
      </c>
      <c r="AD188">
        <v>0</v>
      </c>
    </row>
    <row r="189" spans="1:30" customFormat="1" ht="19.5" customHeight="1" x14ac:dyDescent="0.25">
      <c r="A189" s="6">
        <v>0.1</v>
      </c>
      <c r="B189" s="6">
        <v>0</v>
      </c>
      <c r="C189" s="6">
        <v>0</v>
      </c>
      <c r="D189" s="6">
        <v>0</v>
      </c>
      <c r="E189" s="6">
        <v>0</v>
      </c>
      <c r="F189" s="6">
        <v>0</v>
      </c>
      <c r="G189" s="6">
        <v>0</v>
      </c>
      <c r="H189" s="6">
        <v>0.21</v>
      </c>
      <c r="I189" s="6">
        <v>0</v>
      </c>
      <c r="J189" s="6">
        <v>0</v>
      </c>
      <c r="K189" s="6">
        <v>0</v>
      </c>
      <c r="L189" s="6">
        <v>10</v>
      </c>
      <c r="M189" s="6">
        <v>0</v>
      </c>
      <c r="N189" s="6">
        <v>0.05</v>
      </c>
      <c r="O189" s="6">
        <v>0</v>
      </c>
      <c r="P189" s="6">
        <v>0.42</v>
      </c>
      <c r="Q189" s="6">
        <v>215</v>
      </c>
      <c r="R189" s="6">
        <v>0</v>
      </c>
      <c r="S189" s="6">
        <v>383</v>
      </c>
      <c r="T189" s="6">
        <v>192</v>
      </c>
      <c r="U189" s="6">
        <v>0</v>
      </c>
      <c r="V189" s="6" t="s">
        <v>242</v>
      </c>
      <c r="W189" s="9" t="s">
        <v>246</v>
      </c>
      <c r="X189" s="6" t="s">
        <v>247</v>
      </c>
      <c r="Y189" s="6" t="s">
        <v>242</v>
      </c>
      <c r="Z189" s="2">
        <v>3</v>
      </c>
      <c r="AA189" s="9" t="s">
        <v>1319</v>
      </c>
      <c r="AB189">
        <v>13.3</v>
      </c>
      <c r="AC189" s="4">
        <v>12</v>
      </c>
      <c r="AD189">
        <v>0</v>
      </c>
    </row>
    <row r="190" spans="1:30" customFormat="1" x14ac:dyDescent="0.25">
      <c r="A190" s="6">
        <v>0</v>
      </c>
      <c r="B190" s="6">
        <v>0</v>
      </c>
      <c r="C190" s="6">
        <v>0</v>
      </c>
      <c r="D190" s="6">
        <v>0.1020408163265306</v>
      </c>
      <c r="E190" s="6">
        <v>0</v>
      </c>
      <c r="F190" s="6">
        <v>0</v>
      </c>
      <c r="G190" s="6">
        <v>0</v>
      </c>
      <c r="H190" s="6">
        <v>0.4081632653061224</v>
      </c>
      <c r="I190" s="6">
        <v>0</v>
      </c>
      <c r="J190" s="6">
        <v>0</v>
      </c>
      <c r="K190" s="6">
        <v>0</v>
      </c>
      <c r="L190" s="6">
        <v>15.306122448979592</v>
      </c>
      <c r="M190" s="6">
        <v>0</v>
      </c>
      <c r="N190" s="6">
        <v>0</v>
      </c>
      <c r="O190" s="6">
        <v>0</v>
      </c>
      <c r="P190" s="6">
        <v>0.81632653061224481</v>
      </c>
      <c r="Q190" s="6">
        <v>0</v>
      </c>
      <c r="R190" s="6">
        <v>0</v>
      </c>
      <c r="S190" s="6">
        <v>368</v>
      </c>
      <c r="T190" s="6">
        <v>90</v>
      </c>
      <c r="U190" s="6">
        <v>0</v>
      </c>
      <c r="V190" s="6"/>
      <c r="W190" s="9"/>
      <c r="X190" s="6" t="s">
        <v>248</v>
      </c>
      <c r="Y190" s="6" t="s">
        <v>242</v>
      </c>
      <c r="Z190" s="2">
        <v>3</v>
      </c>
      <c r="AA190" s="9" t="s">
        <v>1319</v>
      </c>
      <c r="AB190">
        <v>13.3</v>
      </c>
      <c r="AC190" s="4">
        <v>12</v>
      </c>
      <c r="AD190">
        <v>0</v>
      </c>
    </row>
    <row r="191" spans="1:30" customFormat="1" x14ac:dyDescent="0.25">
      <c r="A191" s="6">
        <v>6.6666666666666666E-2</v>
      </c>
      <c r="B191" s="6">
        <v>0</v>
      </c>
      <c r="C191" s="6">
        <v>0</v>
      </c>
      <c r="D191" s="6">
        <v>0</v>
      </c>
      <c r="E191" s="6">
        <v>0</v>
      </c>
      <c r="F191" s="6">
        <v>0</v>
      </c>
      <c r="G191" s="6">
        <v>0</v>
      </c>
      <c r="H191" s="6">
        <v>5.3333333333333337E-2</v>
      </c>
      <c r="I191" s="6">
        <v>0</v>
      </c>
      <c r="J191" s="6">
        <v>0</v>
      </c>
      <c r="K191" s="6">
        <v>0</v>
      </c>
      <c r="L191" s="6">
        <v>12.333333333333334</v>
      </c>
      <c r="M191" s="6">
        <v>0</v>
      </c>
      <c r="N191" s="6">
        <v>0.32</v>
      </c>
      <c r="O191" s="6">
        <v>0</v>
      </c>
      <c r="P191" s="6">
        <v>0.42666666666666669</v>
      </c>
      <c r="Q191" s="6">
        <v>150</v>
      </c>
      <c r="R191" s="6">
        <v>0</v>
      </c>
      <c r="S191" s="6">
        <v>373</v>
      </c>
      <c r="T191" s="6">
        <v>1608</v>
      </c>
      <c r="U191" s="6">
        <v>0</v>
      </c>
      <c r="V191" s="6" t="s">
        <v>282</v>
      </c>
      <c r="W191" s="9" t="s">
        <v>283</v>
      </c>
      <c r="X191" s="6" t="s">
        <v>284</v>
      </c>
      <c r="Y191" s="6" t="s">
        <v>242</v>
      </c>
      <c r="Z191" s="2">
        <v>3</v>
      </c>
      <c r="AA191" s="9" t="s">
        <v>285</v>
      </c>
      <c r="AB191">
        <v>13.3</v>
      </c>
      <c r="AC191" s="4">
        <v>12</v>
      </c>
      <c r="AD191">
        <v>0</v>
      </c>
    </row>
    <row r="192" spans="1:30" customFormat="1" x14ac:dyDescent="0.25">
      <c r="A192" s="6">
        <v>3.3333333333333333E-2</v>
      </c>
      <c r="B192" s="6">
        <v>0</v>
      </c>
      <c r="C192" s="6">
        <v>0</v>
      </c>
      <c r="D192" s="6">
        <v>0</v>
      </c>
      <c r="E192" s="6">
        <v>0</v>
      </c>
      <c r="F192" s="6">
        <v>0</v>
      </c>
      <c r="G192" s="6">
        <v>0</v>
      </c>
      <c r="H192" s="6">
        <v>6.0000000000000005E-2</v>
      </c>
      <c r="I192" s="6">
        <v>0</v>
      </c>
      <c r="J192" s="6">
        <v>0</v>
      </c>
      <c r="K192" s="6">
        <v>0</v>
      </c>
      <c r="L192" s="6">
        <v>11.666666666666666</v>
      </c>
      <c r="M192" s="6">
        <v>0</v>
      </c>
      <c r="N192" s="6">
        <v>0.4</v>
      </c>
      <c r="O192" s="6">
        <v>0</v>
      </c>
      <c r="P192" s="6">
        <v>0.52</v>
      </c>
      <c r="Q192" s="6">
        <v>150</v>
      </c>
      <c r="R192" s="6">
        <v>0</v>
      </c>
      <c r="S192" s="6">
        <v>373</v>
      </c>
      <c r="T192" s="6">
        <v>648</v>
      </c>
      <c r="U192" s="6">
        <v>0</v>
      </c>
      <c r="V192" s="6" t="s">
        <v>282</v>
      </c>
      <c r="W192" s="9" t="s">
        <v>283</v>
      </c>
      <c r="X192" s="6" t="s">
        <v>284</v>
      </c>
      <c r="Y192" s="6" t="s">
        <v>242</v>
      </c>
      <c r="Z192" s="2">
        <v>3</v>
      </c>
      <c r="AA192" s="9" t="s">
        <v>285</v>
      </c>
      <c r="AB192">
        <v>13.3</v>
      </c>
      <c r="AC192" s="4">
        <v>12</v>
      </c>
      <c r="AD192">
        <v>0</v>
      </c>
    </row>
    <row r="193" spans="1:30" customFormat="1" ht="30" x14ac:dyDescent="0.25">
      <c r="A193" s="6">
        <v>0.1</v>
      </c>
      <c r="B193" s="6">
        <v>0</v>
      </c>
      <c r="C193" s="6">
        <v>0</v>
      </c>
      <c r="D193" s="6">
        <v>0</v>
      </c>
      <c r="E193" s="6">
        <v>0</v>
      </c>
      <c r="F193" s="6">
        <v>0</v>
      </c>
      <c r="G193" s="6">
        <v>0</v>
      </c>
      <c r="H193" s="6">
        <v>0.33333333333333331</v>
      </c>
      <c r="I193" s="6">
        <v>0</v>
      </c>
      <c r="J193" s="6">
        <v>0.01</v>
      </c>
      <c r="K193" s="6">
        <v>0</v>
      </c>
      <c r="L193" s="6">
        <v>20</v>
      </c>
      <c r="M193" s="6">
        <v>0</v>
      </c>
      <c r="N193" s="6">
        <v>0</v>
      </c>
      <c r="O193" s="6">
        <v>0</v>
      </c>
      <c r="P193" s="6">
        <v>0.68666666666666665</v>
      </c>
      <c r="Q193" s="6">
        <v>0</v>
      </c>
      <c r="R193" s="6">
        <v>0</v>
      </c>
      <c r="S193" s="6">
        <v>368</v>
      </c>
      <c r="T193" s="6">
        <v>20</v>
      </c>
      <c r="U193" s="6">
        <v>0</v>
      </c>
      <c r="V193" s="6"/>
      <c r="W193" s="9"/>
      <c r="X193" s="6" t="s">
        <v>286</v>
      </c>
      <c r="Y193" s="6" t="s">
        <v>242</v>
      </c>
      <c r="Z193" s="2">
        <v>3</v>
      </c>
      <c r="AA193" s="9" t="s">
        <v>287</v>
      </c>
      <c r="AB193">
        <v>13.3</v>
      </c>
      <c r="AC193" s="4">
        <v>12</v>
      </c>
      <c r="AD193">
        <v>0</v>
      </c>
    </row>
    <row r="194" spans="1:30" customFormat="1" ht="30" x14ac:dyDescent="0.25">
      <c r="A194" s="6">
        <v>0.1</v>
      </c>
      <c r="B194" s="6">
        <v>0</v>
      </c>
      <c r="C194" s="6">
        <v>0</v>
      </c>
      <c r="D194" s="6">
        <v>0</v>
      </c>
      <c r="E194" s="6">
        <v>0</v>
      </c>
      <c r="F194" s="6">
        <v>0</v>
      </c>
      <c r="G194" s="6">
        <v>0</v>
      </c>
      <c r="H194" s="6">
        <v>0.27999999999999997</v>
      </c>
      <c r="I194" s="6">
        <v>0</v>
      </c>
      <c r="J194" s="6">
        <v>4.0000000000000001E-3</v>
      </c>
      <c r="K194" s="6">
        <v>0</v>
      </c>
      <c r="L194" s="6">
        <v>20</v>
      </c>
      <c r="M194" s="6">
        <v>0</v>
      </c>
      <c r="N194" s="6">
        <v>0</v>
      </c>
      <c r="O194" s="6">
        <v>0</v>
      </c>
      <c r="P194" s="6">
        <v>0.56799999999999995</v>
      </c>
      <c r="Q194" s="6">
        <v>0</v>
      </c>
      <c r="R194" s="6">
        <v>0</v>
      </c>
      <c r="S194" s="6">
        <v>368</v>
      </c>
      <c r="T194" s="6">
        <v>48</v>
      </c>
      <c r="U194" s="6">
        <v>0</v>
      </c>
      <c r="V194" s="6"/>
      <c r="W194" s="9"/>
      <c r="X194" s="6" t="s">
        <v>286</v>
      </c>
      <c r="Y194" s="6" t="s">
        <v>242</v>
      </c>
      <c r="Z194" s="2">
        <v>3</v>
      </c>
      <c r="AA194" s="9" t="s">
        <v>287</v>
      </c>
      <c r="AB194">
        <v>13.3</v>
      </c>
      <c r="AC194" s="4">
        <v>12</v>
      </c>
      <c r="AD194">
        <v>0</v>
      </c>
    </row>
    <row r="195" spans="1:30" customFormat="1" ht="30" x14ac:dyDescent="0.25">
      <c r="A195" s="6">
        <v>9.0909090909090912E-2</v>
      </c>
      <c r="B195" s="6">
        <v>0</v>
      </c>
      <c r="C195" s="6">
        <v>0</v>
      </c>
      <c r="D195" s="6">
        <v>0</v>
      </c>
      <c r="E195" s="6">
        <v>0</v>
      </c>
      <c r="F195" s="6">
        <v>0</v>
      </c>
      <c r="G195" s="6">
        <v>0</v>
      </c>
      <c r="H195" s="6">
        <v>0.26363636363636361</v>
      </c>
      <c r="I195" s="6">
        <v>0</v>
      </c>
      <c r="J195" s="6">
        <v>9.0909090909090922E-3</v>
      </c>
      <c r="K195" s="6">
        <v>0</v>
      </c>
      <c r="L195" s="6">
        <v>18.181818181818183</v>
      </c>
      <c r="M195" s="6">
        <v>0</v>
      </c>
      <c r="N195" s="6">
        <v>0</v>
      </c>
      <c r="O195" s="6">
        <v>0</v>
      </c>
      <c r="P195" s="6">
        <v>0.54545454545454541</v>
      </c>
      <c r="Q195" s="6">
        <v>0</v>
      </c>
      <c r="R195" s="6">
        <v>0</v>
      </c>
      <c r="S195" s="6">
        <v>368</v>
      </c>
      <c r="T195" s="6">
        <v>72</v>
      </c>
      <c r="U195" s="6">
        <v>0</v>
      </c>
      <c r="V195" s="6"/>
      <c r="W195" s="9"/>
      <c r="X195" s="6" t="s">
        <v>286</v>
      </c>
      <c r="Y195" s="6" t="s">
        <v>242</v>
      </c>
      <c r="Z195" s="2">
        <v>3</v>
      </c>
      <c r="AA195" s="9" t="s">
        <v>287</v>
      </c>
      <c r="AB195">
        <v>13.3</v>
      </c>
      <c r="AC195" s="4">
        <v>12</v>
      </c>
      <c r="AD195">
        <v>0</v>
      </c>
    </row>
    <row r="196" spans="1:30" customFormat="1" ht="30" x14ac:dyDescent="0.25">
      <c r="A196" s="6">
        <v>0.16666666666666666</v>
      </c>
      <c r="B196" s="6">
        <v>0</v>
      </c>
      <c r="C196" s="6">
        <v>0</v>
      </c>
      <c r="D196" s="6">
        <v>0</v>
      </c>
      <c r="E196" s="6">
        <v>0</v>
      </c>
      <c r="F196" s="6">
        <v>0</v>
      </c>
      <c r="G196" s="6">
        <v>0</v>
      </c>
      <c r="H196" s="6">
        <v>0.4</v>
      </c>
      <c r="I196" s="6">
        <v>0</v>
      </c>
      <c r="J196" s="6">
        <v>6.2500000000000003E-3</v>
      </c>
      <c r="K196" s="6">
        <v>0</v>
      </c>
      <c r="L196" s="6">
        <v>18.75</v>
      </c>
      <c r="M196" s="6">
        <v>0</v>
      </c>
      <c r="N196" s="6">
        <v>0</v>
      </c>
      <c r="O196" s="6">
        <v>0</v>
      </c>
      <c r="P196" s="6">
        <v>0.8125</v>
      </c>
      <c r="Q196" s="6">
        <v>0</v>
      </c>
      <c r="R196" s="6">
        <v>0</v>
      </c>
      <c r="S196" s="6">
        <v>368</v>
      </c>
      <c r="T196" s="6">
        <v>20</v>
      </c>
      <c r="U196" s="6">
        <v>0</v>
      </c>
      <c r="V196" s="6"/>
      <c r="W196" s="9"/>
      <c r="X196" s="6" t="s">
        <v>286</v>
      </c>
      <c r="Y196" s="6" t="s">
        <v>242</v>
      </c>
      <c r="Z196" s="2">
        <v>3</v>
      </c>
      <c r="AA196" s="9" t="s">
        <v>287</v>
      </c>
      <c r="AB196">
        <v>13.3</v>
      </c>
      <c r="AC196" s="4">
        <v>12</v>
      </c>
      <c r="AD196">
        <v>0</v>
      </c>
    </row>
    <row r="197" spans="1:30" customFormat="1" x14ac:dyDescent="0.25">
      <c r="A197" s="6">
        <v>0.1</v>
      </c>
      <c r="B197" s="6">
        <v>0</v>
      </c>
      <c r="C197" s="6">
        <v>0</v>
      </c>
      <c r="D197" s="6">
        <v>0</v>
      </c>
      <c r="E197" s="6">
        <v>0</v>
      </c>
      <c r="F197" s="6">
        <v>0</v>
      </c>
      <c r="G197" s="6">
        <v>0</v>
      </c>
      <c r="H197" s="6">
        <v>0.3</v>
      </c>
      <c r="I197" s="6">
        <v>0</v>
      </c>
      <c r="J197" s="6">
        <v>0.02</v>
      </c>
      <c r="K197" s="6">
        <v>0</v>
      </c>
      <c r="L197" s="6">
        <v>15</v>
      </c>
      <c r="M197" s="6">
        <v>0</v>
      </c>
      <c r="N197" s="6">
        <v>0</v>
      </c>
      <c r="O197" s="6">
        <v>0</v>
      </c>
      <c r="P197" s="6">
        <v>0.64</v>
      </c>
      <c r="Q197" s="6">
        <v>0</v>
      </c>
      <c r="R197" s="6">
        <v>0</v>
      </c>
      <c r="S197" s="6">
        <v>368</v>
      </c>
      <c r="T197" s="6">
        <v>24</v>
      </c>
      <c r="U197" s="6">
        <v>0</v>
      </c>
      <c r="V197" s="6"/>
      <c r="W197" s="9"/>
      <c r="X197" s="6" t="s">
        <v>288</v>
      </c>
      <c r="Y197" s="6" t="s">
        <v>242</v>
      </c>
      <c r="Z197" s="2">
        <v>3</v>
      </c>
      <c r="AA197" s="9" t="s">
        <v>289</v>
      </c>
      <c r="AB197">
        <v>13.3</v>
      </c>
      <c r="AC197" s="4">
        <v>12</v>
      </c>
      <c r="AD197">
        <v>0</v>
      </c>
    </row>
    <row r="198" spans="1:30" customFormat="1" x14ac:dyDescent="0.25">
      <c r="A198" s="6">
        <v>0.1</v>
      </c>
      <c r="B198" s="6">
        <v>0</v>
      </c>
      <c r="C198" s="6">
        <v>0</v>
      </c>
      <c r="D198" s="6">
        <v>0</v>
      </c>
      <c r="E198" s="6">
        <v>0</v>
      </c>
      <c r="F198" s="6">
        <v>0</v>
      </c>
      <c r="G198" s="6">
        <v>0</v>
      </c>
      <c r="H198" s="6">
        <v>0.34</v>
      </c>
      <c r="I198" s="6">
        <v>0</v>
      </c>
      <c r="J198" s="6">
        <v>0.04</v>
      </c>
      <c r="K198" s="6">
        <v>0</v>
      </c>
      <c r="L198" s="6">
        <v>15</v>
      </c>
      <c r="M198" s="6">
        <v>0</v>
      </c>
      <c r="N198" s="6">
        <v>0</v>
      </c>
      <c r="O198" s="6">
        <v>0</v>
      </c>
      <c r="P198" s="6">
        <v>0.76</v>
      </c>
      <c r="Q198" s="6">
        <v>0</v>
      </c>
      <c r="R198" s="6">
        <v>0</v>
      </c>
      <c r="S198" s="6">
        <v>368</v>
      </c>
      <c r="T198" s="6">
        <v>24</v>
      </c>
      <c r="U198" s="6">
        <v>30</v>
      </c>
      <c r="V198" s="6"/>
      <c r="W198" s="9"/>
      <c r="X198" s="6" t="s">
        <v>288</v>
      </c>
      <c r="Y198" s="6" t="s">
        <v>242</v>
      </c>
      <c r="Z198" s="2">
        <v>3</v>
      </c>
      <c r="AA198" s="9" t="s">
        <v>289</v>
      </c>
      <c r="AB198">
        <v>13.3</v>
      </c>
      <c r="AC198" s="4">
        <v>12</v>
      </c>
      <c r="AD198">
        <v>0</v>
      </c>
    </row>
    <row r="199" spans="1:30" customFormat="1" x14ac:dyDescent="0.25">
      <c r="A199" s="6">
        <v>0.1</v>
      </c>
      <c r="B199" s="6">
        <v>0</v>
      </c>
      <c r="C199" s="6">
        <v>0</v>
      </c>
      <c r="D199" s="6">
        <v>0</v>
      </c>
      <c r="E199" s="6">
        <v>0</v>
      </c>
      <c r="F199" s="6">
        <v>0</v>
      </c>
      <c r="G199" s="6">
        <v>0</v>
      </c>
      <c r="H199" s="6">
        <v>0.3</v>
      </c>
      <c r="I199" s="6">
        <v>0</v>
      </c>
      <c r="J199" s="6">
        <v>0.04</v>
      </c>
      <c r="K199" s="6">
        <v>0</v>
      </c>
      <c r="L199" s="6">
        <v>15</v>
      </c>
      <c r="M199" s="6">
        <v>0</v>
      </c>
      <c r="N199" s="6">
        <v>0</v>
      </c>
      <c r="O199" s="6">
        <v>0</v>
      </c>
      <c r="P199" s="6">
        <v>0.67999999999999994</v>
      </c>
      <c r="Q199" s="6">
        <v>0</v>
      </c>
      <c r="R199" s="6">
        <v>0</v>
      </c>
      <c r="S199" s="6">
        <v>373</v>
      </c>
      <c r="T199" s="6">
        <v>40</v>
      </c>
      <c r="U199" s="6">
        <v>0</v>
      </c>
      <c r="V199" s="6"/>
      <c r="W199" s="9"/>
      <c r="X199" s="6" t="s">
        <v>288</v>
      </c>
      <c r="Y199" s="6" t="s">
        <v>242</v>
      </c>
      <c r="Z199" s="2">
        <v>3</v>
      </c>
      <c r="AA199" s="9" t="s">
        <v>289</v>
      </c>
      <c r="AB199">
        <v>13.3</v>
      </c>
      <c r="AC199" s="4">
        <v>12</v>
      </c>
      <c r="AD199">
        <v>0</v>
      </c>
    </row>
    <row r="200" spans="1:30" customFormat="1" x14ac:dyDescent="0.25">
      <c r="A200" s="6">
        <v>6.5789473684210523E-2</v>
      </c>
      <c r="B200" s="6">
        <v>0</v>
      </c>
      <c r="C200" s="6">
        <v>0</v>
      </c>
      <c r="D200" s="6">
        <v>0</v>
      </c>
      <c r="E200" s="6">
        <v>0</v>
      </c>
      <c r="F200" s="6">
        <v>0</v>
      </c>
      <c r="G200" s="6">
        <v>0</v>
      </c>
      <c r="H200" s="6">
        <v>0.12171052631578949</v>
      </c>
      <c r="I200" s="6">
        <v>0</v>
      </c>
      <c r="J200" s="6">
        <v>0</v>
      </c>
      <c r="K200" s="6">
        <v>0</v>
      </c>
      <c r="L200" s="6">
        <v>38.94736842105263</v>
      </c>
      <c r="M200" s="6">
        <v>0</v>
      </c>
      <c r="N200" s="6">
        <v>1.2960526315789473</v>
      </c>
      <c r="O200" s="6">
        <v>0</v>
      </c>
      <c r="P200" s="6">
        <v>0.24342105263157898</v>
      </c>
      <c r="Q200" s="6">
        <v>91</v>
      </c>
      <c r="R200" s="6">
        <v>0</v>
      </c>
      <c r="S200" s="6">
        <v>450</v>
      </c>
      <c r="T200" s="6">
        <v>240</v>
      </c>
      <c r="U200" s="6">
        <v>15</v>
      </c>
      <c r="V200" s="6" t="s">
        <v>249</v>
      </c>
      <c r="W200" s="9" t="s">
        <v>250</v>
      </c>
      <c r="X200" s="6" t="s">
        <v>251</v>
      </c>
      <c r="Y200" s="6" t="s">
        <v>252</v>
      </c>
      <c r="Z200" s="2">
        <v>2</v>
      </c>
      <c r="AA200" s="9" t="s">
        <v>1319</v>
      </c>
      <c r="AB200">
        <v>17.600000000000001</v>
      </c>
      <c r="AC200" s="4">
        <v>10</v>
      </c>
      <c r="AD200">
        <v>0</v>
      </c>
    </row>
    <row r="201" spans="1:30" customFormat="1" x14ac:dyDescent="0.25">
      <c r="A201" s="6">
        <v>0</v>
      </c>
      <c r="B201" s="6">
        <v>0</v>
      </c>
      <c r="C201" s="6">
        <v>0</v>
      </c>
      <c r="D201" s="6">
        <v>4.5977011494252873E-2</v>
      </c>
      <c r="E201" s="6">
        <v>0</v>
      </c>
      <c r="F201" s="6">
        <v>0</v>
      </c>
      <c r="G201" s="6">
        <v>0</v>
      </c>
      <c r="H201" s="6">
        <v>0.28735632183908044</v>
      </c>
      <c r="I201" s="6">
        <v>0</v>
      </c>
      <c r="J201" s="6">
        <v>0</v>
      </c>
      <c r="K201" s="6">
        <v>0</v>
      </c>
      <c r="L201" s="6">
        <v>36.781609195402297</v>
      </c>
      <c r="M201" s="6">
        <v>0</v>
      </c>
      <c r="N201" s="6">
        <v>0.18390804597701149</v>
      </c>
      <c r="O201" s="6">
        <v>0</v>
      </c>
      <c r="P201" s="6">
        <v>0.57471264367816088</v>
      </c>
      <c r="Q201" s="6">
        <v>383</v>
      </c>
      <c r="R201" s="6">
        <v>0</v>
      </c>
      <c r="S201" s="6">
        <v>453</v>
      </c>
      <c r="T201" s="6">
        <v>96</v>
      </c>
      <c r="U201" s="6">
        <v>0</v>
      </c>
      <c r="V201" s="6" t="s">
        <v>253</v>
      </c>
      <c r="W201" s="9" t="s">
        <v>254</v>
      </c>
      <c r="X201" s="6" t="s">
        <v>255</v>
      </c>
      <c r="Y201" s="6" t="s">
        <v>252</v>
      </c>
      <c r="Z201" s="2">
        <v>2</v>
      </c>
      <c r="AA201" s="9" t="s">
        <v>258</v>
      </c>
      <c r="AB201">
        <v>17.600000000000001</v>
      </c>
      <c r="AC201" s="4">
        <v>10</v>
      </c>
      <c r="AD201">
        <v>0</v>
      </c>
    </row>
    <row r="202" spans="1:30" customFormat="1" x14ac:dyDescent="0.25">
      <c r="A202" s="6">
        <v>6.2893081761006289E-2</v>
      </c>
      <c r="B202" s="6">
        <v>0</v>
      </c>
      <c r="C202" s="6">
        <v>0</v>
      </c>
      <c r="D202" s="6">
        <v>0</v>
      </c>
      <c r="E202" s="6">
        <v>0</v>
      </c>
      <c r="F202" s="6">
        <v>0</v>
      </c>
      <c r="G202" s="6">
        <v>0</v>
      </c>
      <c r="H202" s="6">
        <v>8.1761006289308172E-2</v>
      </c>
      <c r="I202" s="6">
        <v>0</v>
      </c>
      <c r="J202" s="6">
        <v>0</v>
      </c>
      <c r="K202" s="6">
        <v>0</v>
      </c>
      <c r="L202" s="6">
        <v>39.182389937106919</v>
      </c>
      <c r="M202" s="6">
        <v>0</v>
      </c>
      <c r="N202" s="6">
        <v>0.47798742138364775</v>
      </c>
      <c r="O202" s="6">
        <v>0</v>
      </c>
      <c r="P202" s="6">
        <v>0.16352201257861634</v>
      </c>
      <c r="Q202" s="6">
        <v>77</v>
      </c>
      <c r="R202" s="6">
        <v>0</v>
      </c>
      <c r="S202" s="6">
        <v>453</v>
      </c>
      <c r="T202" s="6">
        <v>360</v>
      </c>
      <c r="U202" s="6">
        <v>0</v>
      </c>
      <c r="V202" s="6" t="s">
        <v>256</v>
      </c>
      <c r="W202" s="9" t="s">
        <v>257</v>
      </c>
      <c r="X202" s="6" t="s">
        <v>251</v>
      </c>
      <c r="Y202" s="6" t="s">
        <v>252</v>
      </c>
      <c r="Z202" s="2">
        <v>2</v>
      </c>
      <c r="AA202" s="9" t="s">
        <v>258</v>
      </c>
      <c r="AB202">
        <v>17.600000000000001</v>
      </c>
      <c r="AC202" s="4">
        <v>10</v>
      </c>
      <c r="AD202">
        <v>0</v>
      </c>
    </row>
    <row r="203" spans="1:30" s="3" customFormat="1" ht="34.5" customHeight="1" x14ac:dyDescent="0.25">
      <c r="A203" s="12">
        <v>0.04</v>
      </c>
      <c r="B203" s="12">
        <v>0</v>
      </c>
      <c r="C203" s="6">
        <v>0</v>
      </c>
      <c r="D203" s="12">
        <v>0</v>
      </c>
      <c r="E203" s="12">
        <v>0</v>
      </c>
      <c r="F203" s="12">
        <v>0</v>
      </c>
      <c r="G203" s="12">
        <v>0</v>
      </c>
      <c r="H203" s="12">
        <v>0.18</v>
      </c>
      <c r="I203" s="12">
        <v>0</v>
      </c>
      <c r="J203" s="12">
        <v>0</v>
      </c>
      <c r="K203" s="6">
        <v>0</v>
      </c>
      <c r="L203" s="12">
        <v>36</v>
      </c>
      <c r="M203" s="12">
        <v>0</v>
      </c>
      <c r="N203" s="12">
        <v>0.10800000000000001</v>
      </c>
      <c r="O203" s="12">
        <v>1.2000000000000002E-2</v>
      </c>
      <c r="P203" s="12">
        <v>0.36</v>
      </c>
      <c r="Q203" s="12">
        <v>112</v>
      </c>
      <c r="R203" s="12">
        <v>93</v>
      </c>
      <c r="S203" s="12">
        <v>453</v>
      </c>
      <c r="T203" s="12">
        <v>24</v>
      </c>
      <c r="U203" s="12">
        <v>30</v>
      </c>
      <c r="V203" s="12" t="s">
        <v>259</v>
      </c>
      <c r="W203" s="13" t="s">
        <v>260</v>
      </c>
      <c r="X203" s="12" t="s">
        <v>261</v>
      </c>
      <c r="Y203" s="12" t="s">
        <v>252</v>
      </c>
      <c r="Z203" s="2">
        <v>2</v>
      </c>
      <c r="AA203" s="13" t="s">
        <v>262</v>
      </c>
      <c r="AB203" s="3">
        <v>17.600000000000001</v>
      </c>
      <c r="AC203" s="4">
        <v>10</v>
      </c>
      <c r="AD203">
        <v>0</v>
      </c>
    </row>
    <row r="204" spans="1:30" customFormat="1" x14ac:dyDescent="0.25">
      <c r="A204" s="6">
        <v>0.04</v>
      </c>
      <c r="B204" s="6">
        <v>0</v>
      </c>
      <c r="C204" s="6">
        <v>0</v>
      </c>
      <c r="D204" s="6">
        <v>0</v>
      </c>
      <c r="E204" s="6">
        <v>0</v>
      </c>
      <c r="F204" s="6">
        <v>0</v>
      </c>
      <c r="G204" s="6">
        <v>0</v>
      </c>
      <c r="H204" s="6">
        <v>0.18</v>
      </c>
      <c r="I204" s="6">
        <v>0</v>
      </c>
      <c r="J204" s="6">
        <v>0</v>
      </c>
      <c r="K204" s="6">
        <v>0</v>
      </c>
      <c r="L204" s="6">
        <v>36</v>
      </c>
      <c r="M204" s="6">
        <v>0</v>
      </c>
      <c r="N204" s="6">
        <v>0.12</v>
      </c>
      <c r="O204" s="6">
        <v>0</v>
      </c>
      <c r="P204" s="6">
        <v>0.36</v>
      </c>
      <c r="Q204" s="6">
        <v>112</v>
      </c>
      <c r="R204" s="6">
        <v>0</v>
      </c>
      <c r="S204" s="6">
        <v>453</v>
      </c>
      <c r="T204" s="6">
        <v>36</v>
      </c>
      <c r="U204" s="6">
        <v>30</v>
      </c>
      <c r="V204" s="6" t="s">
        <v>19</v>
      </c>
      <c r="W204" s="9" t="s">
        <v>202</v>
      </c>
      <c r="X204" s="6" t="s">
        <v>261</v>
      </c>
      <c r="Y204" s="6" t="s">
        <v>252</v>
      </c>
      <c r="Z204" s="2">
        <v>2</v>
      </c>
      <c r="AA204" s="9" t="s">
        <v>262</v>
      </c>
      <c r="AB204">
        <v>17.600000000000001</v>
      </c>
      <c r="AC204" s="4">
        <v>10</v>
      </c>
      <c r="AD204">
        <v>0</v>
      </c>
    </row>
    <row r="205" spans="1:30" customFormat="1" x14ac:dyDescent="0.25">
      <c r="A205" s="6">
        <v>0.04</v>
      </c>
      <c r="B205" s="6">
        <v>0</v>
      </c>
      <c r="C205" s="6">
        <v>0</v>
      </c>
      <c r="D205" s="6">
        <v>0</v>
      </c>
      <c r="E205" s="6">
        <v>0</v>
      </c>
      <c r="F205" s="6">
        <v>0</v>
      </c>
      <c r="G205" s="6">
        <v>0</v>
      </c>
      <c r="H205" s="6">
        <v>0.18</v>
      </c>
      <c r="I205" s="6">
        <v>0</v>
      </c>
      <c r="J205" s="6">
        <v>0</v>
      </c>
      <c r="K205" s="6">
        <v>0</v>
      </c>
      <c r="L205" s="6">
        <v>36</v>
      </c>
      <c r="M205" s="6">
        <v>0</v>
      </c>
      <c r="N205" s="6">
        <v>0.10800000000000001</v>
      </c>
      <c r="O205" s="6">
        <v>1.2000000000000002E-2</v>
      </c>
      <c r="P205" s="6">
        <v>0.36</v>
      </c>
      <c r="Q205" s="6">
        <v>112</v>
      </c>
      <c r="R205" s="6">
        <v>93</v>
      </c>
      <c r="S205" s="6">
        <v>503</v>
      </c>
      <c r="T205" s="6">
        <v>6</v>
      </c>
      <c r="U205" s="6">
        <v>30</v>
      </c>
      <c r="V205" s="6" t="s">
        <v>259</v>
      </c>
      <c r="W205" s="9" t="s">
        <v>260</v>
      </c>
      <c r="X205" s="6" t="s">
        <v>261</v>
      </c>
      <c r="Y205" s="6" t="s">
        <v>252</v>
      </c>
      <c r="Z205" s="2">
        <v>2</v>
      </c>
      <c r="AA205" s="9" t="s">
        <v>262</v>
      </c>
      <c r="AB205">
        <v>17.600000000000001</v>
      </c>
      <c r="AC205" s="4">
        <v>10</v>
      </c>
      <c r="AD205">
        <v>0</v>
      </c>
    </row>
    <row r="206" spans="1:30" customFormat="1" x14ac:dyDescent="0.25">
      <c r="A206" s="6">
        <v>4.2553191489361701E-2</v>
      </c>
      <c r="B206" s="6">
        <v>0</v>
      </c>
      <c r="C206" s="6">
        <v>0</v>
      </c>
      <c r="D206" s="6">
        <v>0</v>
      </c>
      <c r="E206" s="6">
        <v>0</v>
      </c>
      <c r="F206" s="6">
        <v>0</v>
      </c>
      <c r="G206" s="6">
        <v>0</v>
      </c>
      <c r="H206" s="6">
        <v>4.2553191489361703E-3</v>
      </c>
      <c r="I206" s="6">
        <v>0</v>
      </c>
      <c r="J206" s="6">
        <v>0</v>
      </c>
      <c r="K206" s="6">
        <v>0</v>
      </c>
      <c r="L206" s="6">
        <v>0.2978723404255319</v>
      </c>
      <c r="M206" s="6">
        <v>0</v>
      </c>
      <c r="N206" s="6">
        <v>9.8936170212765961E-2</v>
      </c>
      <c r="O206" s="6">
        <v>7.4468085106382982E-3</v>
      </c>
      <c r="P206" s="6">
        <v>8.5106382978723406E-3</v>
      </c>
      <c r="Q206" s="6">
        <v>112</v>
      </c>
      <c r="R206" s="6">
        <v>188</v>
      </c>
      <c r="S206" s="6">
        <v>453</v>
      </c>
      <c r="T206" s="6">
        <v>24</v>
      </c>
      <c r="U206" s="6">
        <v>30</v>
      </c>
      <c r="V206" s="6" t="s">
        <v>263</v>
      </c>
      <c r="W206" s="9" t="s">
        <v>264</v>
      </c>
      <c r="X206" s="6" t="s">
        <v>261</v>
      </c>
      <c r="Y206" s="6" t="s">
        <v>252</v>
      </c>
      <c r="Z206" s="2">
        <v>2</v>
      </c>
      <c r="AA206" s="9" t="s">
        <v>262</v>
      </c>
      <c r="AB206">
        <v>17.600000000000001</v>
      </c>
      <c r="AC206" s="4">
        <v>10</v>
      </c>
      <c r="AD206">
        <v>0</v>
      </c>
    </row>
    <row r="207" spans="1:30" customFormat="1" ht="28.5" customHeight="1" x14ac:dyDescent="0.25">
      <c r="A207" s="6">
        <v>4.5454545454545456E-2</v>
      </c>
      <c r="B207" s="6">
        <v>0</v>
      </c>
      <c r="C207" s="6">
        <v>0</v>
      </c>
      <c r="D207" s="6">
        <v>0</v>
      </c>
      <c r="E207" s="6">
        <v>0</v>
      </c>
      <c r="F207" s="6">
        <v>0</v>
      </c>
      <c r="G207" s="6">
        <v>0</v>
      </c>
      <c r="H207" s="6">
        <v>8.6363636363636365E-3</v>
      </c>
      <c r="I207" s="6">
        <v>0</v>
      </c>
      <c r="J207" s="6">
        <v>0</v>
      </c>
      <c r="K207" s="6">
        <v>0</v>
      </c>
      <c r="L207" s="6">
        <v>0.31818181818181818</v>
      </c>
      <c r="M207" s="6">
        <v>0</v>
      </c>
      <c r="N207" s="6">
        <v>7.6090909090909098E-2</v>
      </c>
      <c r="O207" s="6">
        <v>5.7272727272727275E-3</v>
      </c>
      <c r="P207" s="6">
        <v>1.7272727272727273E-2</v>
      </c>
      <c r="Q207" s="6">
        <v>112</v>
      </c>
      <c r="R207" s="6">
        <v>162</v>
      </c>
      <c r="S207" s="6">
        <v>453</v>
      </c>
      <c r="T207" s="6">
        <v>24</v>
      </c>
      <c r="U207" s="6">
        <v>30</v>
      </c>
      <c r="V207" s="6" t="s">
        <v>265</v>
      </c>
      <c r="W207" s="9" t="s">
        <v>266</v>
      </c>
      <c r="X207" s="6" t="s">
        <v>261</v>
      </c>
      <c r="Y207" s="6" t="s">
        <v>252</v>
      </c>
      <c r="Z207" s="2">
        <v>2</v>
      </c>
      <c r="AA207" s="9" t="s">
        <v>262</v>
      </c>
      <c r="AB207">
        <v>17.600000000000001</v>
      </c>
      <c r="AC207" s="4">
        <v>10</v>
      </c>
      <c r="AD207">
        <v>0</v>
      </c>
    </row>
    <row r="208" spans="1:30" customFormat="1" ht="34.5" customHeight="1" x14ac:dyDescent="0.25">
      <c r="A208" s="6">
        <v>0.04</v>
      </c>
      <c r="B208" s="6">
        <v>0</v>
      </c>
      <c r="C208" s="6">
        <v>0</v>
      </c>
      <c r="D208" s="6">
        <v>0</v>
      </c>
      <c r="E208" s="6">
        <v>0</v>
      </c>
      <c r="F208" s="6">
        <v>0</v>
      </c>
      <c r="G208" s="6">
        <v>0</v>
      </c>
      <c r="H208" s="6">
        <v>0.18</v>
      </c>
      <c r="I208" s="6">
        <v>0</v>
      </c>
      <c r="J208" s="6">
        <v>0</v>
      </c>
      <c r="K208" s="6">
        <v>0</v>
      </c>
      <c r="L208" s="6">
        <v>36</v>
      </c>
      <c r="M208" s="6">
        <v>0</v>
      </c>
      <c r="N208" s="6">
        <v>0.06</v>
      </c>
      <c r="O208" s="6">
        <v>0.06</v>
      </c>
      <c r="P208" s="6">
        <v>0.36</v>
      </c>
      <c r="Q208" s="6">
        <v>112</v>
      </c>
      <c r="R208" s="6">
        <v>93</v>
      </c>
      <c r="S208" s="6">
        <v>453</v>
      </c>
      <c r="T208" s="6">
        <v>24</v>
      </c>
      <c r="U208" s="6">
        <v>30</v>
      </c>
      <c r="V208" s="6" t="s">
        <v>259</v>
      </c>
      <c r="W208" s="9" t="s">
        <v>260</v>
      </c>
      <c r="X208" s="6" t="s">
        <v>261</v>
      </c>
      <c r="Y208" s="6" t="s">
        <v>252</v>
      </c>
      <c r="Z208" s="2">
        <v>2</v>
      </c>
      <c r="AA208" s="9" t="s">
        <v>262</v>
      </c>
      <c r="AB208">
        <v>17.600000000000001</v>
      </c>
      <c r="AC208" s="4">
        <v>10</v>
      </c>
      <c r="AD208">
        <v>0</v>
      </c>
    </row>
    <row r="209" spans="1:30" customFormat="1" ht="30" x14ac:dyDescent="0.25">
      <c r="A209" s="6">
        <v>1.1111111111111112E-2</v>
      </c>
      <c r="B209" s="6">
        <v>0</v>
      </c>
      <c r="C209" s="6">
        <v>0</v>
      </c>
      <c r="D209" s="6">
        <v>0</v>
      </c>
      <c r="E209" s="6">
        <v>0</v>
      </c>
      <c r="F209" s="6">
        <v>0</v>
      </c>
      <c r="G209" s="6">
        <v>0</v>
      </c>
      <c r="H209" s="6">
        <v>0.32</v>
      </c>
      <c r="I209" s="6">
        <v>0</v>
      </c>
      <c r="J209" s="6">
        <v>0</v>
      </c>
      <c r="K209" s="6">
        <v>0</v>
      </c>
      <c r="L209" s="6">
        <v>21</v>
      </c>
      <c r="M209" s="6">
        <v>0</v>
      </c>
      <c r="N209" s="6">
        <v>2.2999999999999998</v>
      </c>
      <c r="O209" s="6">
        <v>3.3</v>
      </c>
      <c r="P209" s="6">
        <v>0.09</v>
      </c>
      <c r="Q209" s="6">
        <v>94</v>
      </c>
      <c r="R209" s="6">
        <v>82</v>
      </c>
      <c r="S209" s="6">
        <v>443</v>
      </c>
      <c r="T209" s="6">
        <v>20</v>
      </c>
      <c r="U209" s="6">
        <v>0</v>
      </c>
      <c r="V209" s="6" t="s">
        <v>270</v>
      </c>
      <c r="W209" s="9" t="s">
        <v>267</v>
      </c>
      <c r="X209" s="6" t="s">
        <v>268</v>
      </c>
      <c r="Y209" s="6" t="s">
        <v>252</v>
      </c>
      <c r="Z209" s="2">
        <v>2</v>
      </c>
      <c r="AA209" s="9" t="s">
        <v>269</v>
      </c>
      <c r="AB209">
        <v>17.600000000000001</v>
      </c>
      <c r="AC209" s="4">
        <v>10</v>
      </c>
      <c r="AD209">
        <v>0</v>
      </c>
    </row>
    <row r="210" spans="1:30" customFormat="1" ht="30" x14ac:dyDescent="0.25">
      <c r="A210" s="6">
        <v>1.1111111111111112E-2</v>
      </c>
      <c r="B210" s="6">
        <v>0</v>
      </c>
      <c r="C210" s="6">
        <v>0</v>
      </c>
      <c r="D210" s="6">
        <v>0</v>
      </c>
      <c r="E210" s="6">
        <v>0</v>
      </c>
      <c r="F210" s="6">
        <v>0</v>
      </c>
      <c r="G210" s="6">
        <v>0</v>
      </c>
      <c r="H210" s="6">
        <v>0.32</v>
      </c>
      <c r="I210" s="6">
        <v>0</v>
      </c>
      <c r="J210" s="6">
        <v>0</v>
      </c>
      <c r="K210" s="6">
        <v>0</v>
      </c>
      <c r="L210" s="6">
        <v>21</v>
      </c>
      <c r="M210" s="6">
        <v>0</v>
      </c>
      <c r="N210" s="6">
        <v>2.2999999999999998</v>
      </c>
      <c r="O210" s="6">
        <v>3.1</v>
      </c>
      <c r="P210" s="6">
        <v>0.09</v>
      </c>
      <c r="Q210" s="6">
        <v>94</v>
      </c>
      <c r="R210" s="6">
        <v>68</v>
      </c>
      <c r="S210" s="6">
        <v>443</v>
      </c>
      <c r="T210" s="6">
        <v>20</v>
      </c>
      <c r="U210" s="6">
        <v>0</v>
      </c>
      <c r="V210" s="6" t="s">
        <v>272</v>
      </c>
      <c r="W210" s="9" t="s">
        <v>271</v>
      </c>
      <c r="X210" s="6" t="s">
        <v>268</v>
      </c>
      <c r="Y210" s="6" t="s">
        <v>252</v>
      </c>
      <c r="Z210" s="2">
        <v>2</v>
      </c>
      <c r="AA210" s="9" t="s">
        <v>269</v>
      </c>
      <c r="AB210">
        <v>17.600000000000001</v>
      </c>
      <c r="AC210" s="4">
        <v>10</v>
      </c>
      <c r="AD210">
        <v>0</v>
      </c>
    </row>
    <row r="211" spans="1:30" customFormat="1" ht="30" x14ac:dyDescent="0.25">
      <c r="A211" s="6">
        <v>1.1111111111111112E-2</v>
      </c>
      <c r="B211" s="6">
        <v>0</v>
      </c>
      <c r="C211" s="6">
        <v>0</v>
      </c>
      <c r="D211" s="6">
        <v>0</v>
      </c>
      <c r="E211" s="6">
        <v>0</v>
      </c>
      <c r="F211" s="6">
        <v>0</v>
      </c>
      <c r="G211" s="6">
        <v>0</v>
      </c>
      <c r="H211" s="6">
        <v>0.32</v>
      </c>
      <c r="I211" s="6">
        <v>0</v>
      </c>
      <c r="J211" s="6">
        <v>0</v>
      </c>
      <c r="K211" s="6">
        <v>0</v>
      </c>
      <c r="L211" s="6">
        <v>21</v>
      </c>
      <c r="M211" s="6">
        <v>0</v>
      </c>
      <c r="N211" s="6">
        <v>2.2999999999999998</v>
      </c>
      <c r="O211" s="6">
        <v>2.1</v>
      </c>
      <c r="P211" s="6">
        <v>0.09</v>
      </c>
      <c r="Q211" s="6">
        <v>94</v>
      </c>
      <c r="R211" s="6">
        <v>84</v>
      </c>
      <c r="S211" s="6">
        <v>443</v>
      </c>
      <c r="T211" s="6">
        <v>20</v>
      </c>
      <c r="U211" s="6">
        <v>0</v>
      </c>
      <c r="V211" s="6" t="s">
        <v>274</v>
      </c>
      <c r="W211" s="9" t="s">
        <v>273</v>
      </c>
      <c r="X211" s="6" t="s">
        <v>268</v>
      </c>
      <c r="Y211" s="6" t="s">
        <v>252</v>
      </c>
      <c r="Z211" s="2">
        <v>2</v>
      </c>
      <c r="AA211" s="9" t="s">
        <v>269</v>
      </c>
      <c r="AB211">
        <v>17.600000000000001</v>
      </c>
      <c r="AC211" s="4">
        <v>10</v>
      </c>
      <c r="AD211">
        <v>0</v>
      </c>
    </row>
    <row r="212" spans="1:30" customFormat="1" ht="30" x14ac:dyDescent="0.25">
      <c r="A212" s="6">
        <v>1.1111111111111112E-2</v>
      </c>
      <c r="B212" s="6">
        <v>0</v>
      </c>
      <c r="C212" s="6">
        <v>0</v>
      </c>
      <c r="D212" s="6">
        <v>0</v>
      </c>
      <c r="E212" s="6">
        <v>0</v>
      </c>
      <c r="F212" s="6">
        <v>0</v>
      </c>
      <c r="G212" s="6">
        <v>0</v>
      </c>
      <c r="H212" s="6">
        <v>0.32</v>
      </c>
      <c r="I212" s="6">
        <v>0</v>
      </c>
      <c r="J212" s="6">
        <v>0</v>
      </c>
      <c r="K212" s="6">
        <v>0</v>
      </c>
      <c r="L212" s="6">
        <v>21</v>
      </c>
      <c r="M212" s="6">
        <v>0</v>
      </c>
      <c r="N212" s="6">
        <v>2.2999999999999998</v>
      </c>
      <c r="O212" s="6">
        <v>2.7</v>
      </c>
      <c r="P212" s="6">
        <v>0.09</v>
      </c>
      <c r="Q212" s="6">
        <v>94</v>
      </c>
      <c r="R212" s="6">
        <v>91</v>
      </c>
      <c r="S212" s="6">
        <v>443</v>
      </c>
      <c r="T212" s="6">
        <v>20</v>
      </c>
      <c r="U212" s="6">
        <v>0</v>
      </c>
      <c r="V212" s="6" t="s">
        <v>275</v>
      </c>
      <c r="W212" s="9" t="s">
        <v>276</v>
      </c>
      <c r="X212" s="6" t="s">
        <v>268</v>
      </c>
      <c r="Y212" s="6" t="s">
        <v>252</v>
      </c>
      <c r="Z212" s="2">
        <v>2</v>
      </c>
      <c r="AA212" s="9" t="s">
        <v>269</v>
      </c>
      <c r="AB212">
        <v>17.600000000000001</v>
      </c>
      <c r="AC212" s="4">
        <v>10</v>
      </c>
      <c r="AD212">
        <v>0</v>
      </c>
    </row>
    <row r="213" spans="1:30" customFormat="1" ht="30" x14ac:dyDescent="0.25">
      <c r="A213" s="6">
        <v>5.0000000000000001E-3</v>
      </c>
      <c r="B213" s="6">
        <v>0</v>
      </c>
      <c r="C213" s="6">
        <v>0</v>
      </c>
      <c r="D213" s="6">
        <v>0</v>
      </c>
      <c r="E213" s="6">
        <v>0</v>
      </c>
      <c r="F213" s="6">
        <v>0</v>
      </c>
      <c r="G213" s="6">
        <v>0</v>
      </c>
      <c r="H213" s="6">
        <v>0.32</v>
      </c>
      <c r="I213" s="6">
        <v>0</v>
      </c>
      <c r="J213" s="6">
        <v>0</v>
      </c>
      <c r="K213" s="6">
        <v>0</v>
      </c>
      <c r="L213" s="6">
        <v>21</v>
      </c>
      <c r="M213" s="6">
        <v>0</v>
      </c>
      <c r="N213" s="6">
        <v>2.2999999999999998</v>
      </c>
      <c r="O213" s="6">
        <v>3.3</v>
      </c>
      <c r="P213" s="6">
        <v>0.09</v>
      </c>
      <c r="Q213" s="6">
        <v>94</v>
      </c>
      <c r="R213" s="6">
        <v>82</v>
      </c>
      <c r="S213" s="6">
        <v>443</v>
      </c>
      <c r="T213" s="6">
        <v>20</v>
      </c>
      <c r="U213" s="6">
        <v>0</v>
      </c>
      <c r="V213" s="6" t="s">
        <v>270</v>
      </c>
      <c r="W213" s="9" t="s">
        <v>267</v>
      </c>
      <c r="X213" s="6" t="s">
        <v>268</v>
      </c>
      <c r="Y213" s="6" t="s">
        <v>252</v>
      </c>
      <c r="Z213" s="2">
        <v>2</v>
      </c>
      <c r="AA213" s="9" t="s">
        <v>269</v>
      </c>
      <c r="AB213">
        <v>17.600000000000001</v>
      </c>
      <c r="AC213" s="4">
        <v>10</v>
      </c>
      <c r="AD213">
        <v>0</v>
      </c>
    </row>
    <row r="214" spans="1:30" customFormat="1" ht="30" x14ac:dyDescent="0.25">
      <c r="A214" s="6">
        <v>1.1111111111111112E-2</v>
      </c>
      <c r="B214" s="6">
        <v>0</v>
      </c>
      <c r="C214" s="6">
        <v>0</v>
      </c>
      <c r="D214" s="6">
        <v>0</v>
      </c>
      <c r="E214" s="6">
        <v>0</v>
      </c>
      <c r="F214" s="6">
        <v>0</v>
      </c>
      <c r="G214" s="6">
        <v>0</v>
      </c>
      <c r="H214" s="6">
        <v>0.32</v>
      </c>
      <c r="I214" s="6">
        <v>0</v>
      </c>
      <c r="J214" s="6">
        <v>0</v>
      </c>
      <c r="K214" s="6">
        <v>0</v>
      </c>
      <c r="L214" s="6">
        <v>21</v>
      </c>
      <c r="M214" s="6">
        <v>0</v>
      </c>
      <c r="N214" s="6">
        <v>0.1</v>
      </c>
      <c r="O214" s="6">
        <v>0.1</v>
      </c>
      <c r="P214" s="6">
        <v>0.09</v>
      </c>
      <c r="Q214" s="6">
        <v>94</v>
      </c>
      <c r="R214" s="6">
        <v>82</v>
      </c>
      <c r="S214" s="6">
        <v>443</v>
      </c>
      <c r="T214" s="6">
        <v>20</v>
      </c>
      <c r="U214" s="6">
        <v>0</v>
      </c>
      <c r="V214" s="6" t="s">
        <v>270</v>
      </c>
      <c r="W214" s="9" t="s">
        <v>267</v>
      </c>
      <c r="X214" s="6" t="s">
        <v>268</v>
      </c>
      <c r="Y214" s="6" t="s">
        <v>252</v>
      </c>
      <c r="Z214" s="2">
        <v>2</v>
      </c>
      <c r="AA214" s="9" t="s">
        <v>269</v>
      </c>
      <c r="AB214">
        <v>17.600000000000001</v>
      </c>
      <c r="AC214" s="4">
        <v>10</v>
      </c>
      <c r="AD214">
        <v>0</v>
      </c>
    </row>
    <row r="215" spans="1:30" customFormat="1" ht="30" x14ac:dyDescent="0.25">
      <c r="A215" s="6">
        <v>2E-3</v>
      </c>
      <c r="B215" s="6">
        <v>0</v>
      </c>
      <c r="C215" s="6">
        <v>0</v>
      </c>
      <c r="D215" s="6">
        <v>0</v>
      </c>
      <c r="E215" s="6">
        <v>0</v>
      </c>
      <c r="F215" s="6">
        <v>0</v>
      </c>
      <c r="G215" s="6">
        <v>0</v>
      </c>
      <c r="H215" s="6">
        <v>0.32</v>
      </c>
      <c r="I215" s="6">
        <v>0</v>
      </c>
      <c r="J215" s="6">
        <v>0</v>
      </c>
      <c r="K215" s="6">
        <v>0</v>
      </c>
      <c r="L215" s="6">
        <v>21</v>
      </c>
      <c r="M215" s="6">
        <v>0</v>
      </c>
      <c r="N215" s="6">
        <v>2.2999999999999998</v>
      </c>
      <c r="O215" s="6">
        <v>3.3</v>
      </c>
      <c r="P215" s="6">
        <v>0.09</v>
      </c>
      <c r="Q215" s="6">
        <v>94</v>
      </c>
      <c r="R215" s="6">
        <v>82</v>
      </c>
      <c r="S215" s="6">
        <v>443</v>
      </c>
      <c r="T215" s="6">
        <v>20</v>
      </c>
      <c r="U215" s="6">
        <v>0</v>
      </c>
      <c r="V215" s="6" t="s">
        <v>270</v>
      </c>
      <c r="W215" s="9" t="s">
        <v>267</v>
      </c>
      <c r="X215" s="6" t="s">
        <v>268</v>
      </c>
      <c r="Y215" s="6" t="s">
        <v>252</v>
      </c>
      <c r="Z215" s="2">
        <v>2</v>
      </c>
      <c r="AA215" s="9" t="s">
        <v>269</v>
      </c>
      <c r="AB215">
        <v>17.600000000000001</v>
      </c>
      <c r="AC215" s="4">
        <v>10</v>
      </c>
      <c r="AD215">
        <v>0</v>
      </c>
    </row>
    <row r="216" spans="1:30" customFormat="1" x14ac:dyDescent="0.25">
      <c r="A216" s="6">
        <v>0</v>
      </c>
      <c r="B216" s="6">
        <v>0</v>
      </c>
      <c r="C216" s="6">
        <v>0</v>
      </c>
      <c r="D216" s="6">
        <v>0</v>
      </c>
      <c r="E216" s="6">
        <v>0</v>
      </c>
      <c r="F216" s="6">
        <v>0</v>
      </c>
      <c r="G216" s="6">
        <v>0</v>
      </c>
      <c r="H216" s="6">
        <v>0</v>
      </c>
      <c r="I216" s="6">
        <v>0</v>
      </c>
      <c r="J216" s="6">
        <v>0</v>
      </c>
      <c r="K216" s="6">
        <v>0</v>
      </c>
      <c r="L216" s="6">
        <v>5.333333333333333</v>
      </c>
      <c r="M216" s="6">
        <v>1.2</v>
      </c>
      <c r="N216" s="6">
        <v>10.796666666666667</v>
      </c>
      <c r="O216" s="6">
        <v>2.6666666666666665</v>
      </c>
      <c r="P216" s="6">
        <v>0</v>
      </c>
      <c r="Q216" s="6">
        <v>94</v>
      </c>
      <c r="R216" s="6">
        <v>74</v>
      </c>
      <c r="S216" s="6">
        <v>453</v>
      </c>
      <c r="T216" s="6">
        <v>168</v>
      </c>
      <c r="U216" s="6">
        <v>0</v>
      </c>
      <c r="V216" s="6" t="s">
        <v>272</v>
      </c>
      <c r="W216" s="9" t="s">
        <v>277</v>
      </c>
      <c r="X216" s="6" t="s">
        <v>278</v>
      </c>
      <c r="Y216" s="6" t="s">
        <v>252</v>
      </c>
      <c r="Z216" s="2">
        <v>2</v>
      </c>
      <c r="AA216" s="9" t="s">
        <v>279</v>
      </c>
      <c r="AB216">
        <v>17.600000000000001</v>
      </c>
      <c r="AC216" s="4">
        <v>10</v>
      </c>
      <c r="AD216">
        <v>0</v>
      </c>
    </row>
    <row r="217" spans="1:30" customFormat="1" x14ac:dyDescent="0.25">
      <c r="A217" s="6">
        <v>0</v>
      </c>
      <c r="B217" s="6">
        <v>0.2</v>
      </c>
      <c r="C217" s="6">
        <v>0</v>
      </c>
      <c r="D217" s="6">
        <v>0</v>
      </c>
      <c r="E217" s="6">
        <v>0</v>
      </c>
      <c r="F217" s="6">
        <v>0</v>
      </c>
      <c r="G217" s="6">
        <v>0</v>
      </c>
      <c r="H217" s="6">
        <v>0</v>
      </c>
      <c r="I217" s="6">
        <v>0</v>
      </c>
      <c r="J217" s="6">
        <v>0</v>
      </c>
      <c r="K217" s="6">
        <v>0</v>
      </c>
      <c r="L217" s="6">
        <v>110</v>
      </c>
      <c r="M217" s="6">
        <v>0</v>
      </c>
      <c r="N217" s="6">
        <v>4</v>
      </c>
      <c r="O217" s="6">
        <v>0</v>
      </c>
      <c r="P217" s="6">
        <v>0</v>
      </c>
      <c r="Q217" s="6">
        <v>91</v>
      </c>
      <c r="R217" s="6">
        <v>0</v>
      </c>
      <c r="S217" s="6">
        <v>453</v>
      </c>
      <c r="T217" s="6">
        <v>1344</v>
      </c>
      <c r="U217" s="6">
        <v>0</v>
      </c>
      <c r="V217" s="6" t="s">
        <v>249</v>
      </c>
      <c r="W217" s="9" t="s">
        <v>250</v>
      </c>
      <c r="X217" s="6" t="s">
        <v>280</v>
      </c>
      <c r="Y217" s="6" t="s">
        <v>252</v>
      </c>
      <c r="Z217" s="2">
        <v>2</v>
      </c>
      <c r="AA217" s="9" t="s">
        <v>281</v>
      </c>
      <c r="AB217">
        <v>17.600000000000001</v>
      </c>
      <c r="AC217" s="4">
        <v>10</v>
      </c>
      <c r="AD217">
        <v>0</v>
      </c>
    </row>
    <row r="218" spans="1:30" customFormat="1" x14ac:dyDescent="0.25">
      <c r="A218" s="6">
        <v>0.45454545454545453</v>
      </c>
      <c r="B218" s="6">
        <v>0</v>
      </c>
      <c r="C218" s="6">
        <v>0</v>
      </c>
      <c r="D218" s="6">
        <v>0</v>
      </c>
      <c r="E218" s="6">
        <v>0</v>
      </c>
      <c r="F218" s="6">
        <v>0</v>
      </c>
      <c r="G218" s="6">
        <v>0</v>
      </c>
      <c r="H218" s="6">
        <v>1.2</v>
      </c>
      <c r="I218" s="6">
        <v>0</v>
      </c>
      <c r="J218" s="6">
        <v>0</v>
      </c>
      <c r="K218" s="6">
        <v>0</v>
      </c>
      <c r="L218" s="6">
        <v>47.999999999999993</v>
      </c>
      <c r="M218" s="6">
        <v>2.4</v>
      </c>
      <c r="N218" s="6">
        <v>0</v>
      </c>
      <c r="O218" s="6">
        <v>0</v>
      </c>
      <c r="P218" s="6">
        <v>0</v>
      </c>
      <c r="Q218" s="6">
        <v>0</v>
      </c>
      <c r="R218" s="6">
        <v>0</v>
      </c>
      <c r="S218" s="6">
        <v>358</v>
      </c>
      <c r="T218" s="6">
        <v>1440</v>
      </c>
      <c r="U218" s="6">
        <v>0</v>
      </c>
      <c r="V218" s="6"/>
      <c r="W218" s="9"/>
      <c r="X218" s="6" t="s">
        <v>293</v>
      </c>
      <c r="Y218" s="6" t="s">
        <v>294</v>
      </c>
      <c r="Z218" s="2">
        <v>2</v>
      </c>
      <c r="AA218" s="9" t="s">
        <v>1319</v>
      </c>
      <c r="AB218">
        <v>16.399999999999999</v>
      </c>
      <c r="AC218" s="4">
        <v>8</v>
      </c>
      <c r="AD218">
        <v>0</v>
      </c>
    </row>
    <row r="219" spans="1:30" customFormat="1" x14ac:dyDescent="0.25">
      <c r="A219" s="6">
        <v>0</v>
      </c>
      <c r="B219" s="6">
        <v>0</v>
      </c>
      <c r="C219" s="6">
        <v>0</v>
      </c>
      <c r="D219" s="6">
        <v>0.1</v>
      </c>
      <c r="E219" s="6">
        <v>0</v>
      </c>
      <c r="F219" s="6">
        <v>0</v>
      </c>
      <c r="G219" s="6">
        <v>0.6</v>
      </c>
      <c r="H219" s="6">
        <v>0</v>
      </c>
      <c r="I219" s="6">
        <v>0</v>
      </c>
      <c r="J219" s="6">
        <v>0</v>
      </c>
      <c r="K219" s="6">
        <v>0</v>
      </c>
      <c r="L219" s="6">
        <v>15</v>
      </c>
      <c r="M219" s="6">
        <v>0</v>
      </c>
      <c r="N219" s="6">
        <v>0</v>
      </c>
      <c r="O219" s="6">
        <v>0</v>
      </c>
      <c r="P219" s="6">
        <v>1.2</v>
      </c>
      <c r="Q219" s="6">
        <v>0</v>
      </c>
      <c r="R219" s="6">
        <v>0</v>
      </c>
      <c r="S219" s="6">
        <v>423</v>
      </c>
      <c r="T219" s="6">
        <v>168</v>
      </c>
      <c r="U219" s="6">
        <v>0</v>
      </c>
      <c r="V219" s="6"/>
      <c r="W219" s="9"/>
      <c r="X219" s="6" t="s">
        <v>295</v>
      </c>
      <c r="Y219" s="6" t="s">
        <v>91</v>
      </c>
      <c r="Z219" s="2">
        <v>3</v>
      </c>
      <c r="AA219" s="9" t="s">
        <v>301</v>
      </c>
      <c r="AB219">
        <v>16.899999999999999</v>
      </c>
      <c r="AC219" s="4">
        <v>10</v>
      </c>
      <c r="AD219">
        <v>0</v>
      </c>
    </row>
    <row r="220" spans="1:30" customFormat="1" x14ac:dyDescent="0.25">
      <c r="A220" s="6">
        <v>0</v>
      </c>
      <c r="B220" s="6">
        <v>0</v>
      </c>
      <c r="C220" s="6">
        <v>0</v>
      </c>
      <c r="D220" s="6">
        <v>0.1</v>
      </c>
      <c r="E220" s="6">
        <v>0</v>
      </c>
      <c r="F220" s="6">
        <v>0</v>
      </c>
      <c r="G220" s="6">
        <v>0</v>
      </c>
      <c r="H220" s="6">
        <v>0.6</v>
      </c>
      <c r="I220" s="6">
        <v>0</v>
      </c>
      <c r="J220" s="6">
        <v>0</v>
      </c>
      <c r="K220" s="6">
        <v>0</v>
      </c>
      <c r="L220" s="6">
        <v>15</v>
      </c>
      <c r="M220" s="6">
        <v>0</v>
      </c>
      <c r="N220" s="6">
        <v>0</v>
      </c>
      <c r="O220" s="6">
        <v>0</v>
      </c>
      <c r="P220" s="6">
        <v>1.2</v>
      </c>
      <c r="Q220" s="6">
        <v>0</v>
      </c>
      <c r="R220" s="6">
        <v>0</v>
      </c>
      <c r="S220" s="6">
        <v>423</v>
      </c>
      <c r="T220" s="6">
        <v>240</v>
      </c>
      <c r="U220" s="6">
        <v>0</v>
      </c>
      <c r="V220" s="6"/>
      <c r="W220" s="9"/>
      <c r="X220" s="6" t="s">
        <v>296</v>
      </c>
      <c r="Y220" s="6" t="s">
        <v>300</v>
      </c>
      <c r="Z220" s="2">
        <v>3</v>
      </c>
      <c r="AA220" s="9" t="s">
        <v>301</v>
      </c>
      <c r="AB220">
        <v>16.2</v>
      </c>
      <c r="AC220">
        <v>9</v>
      </c>
      <c r="AD220">
        <v>0</v>
      </c>
    </row>
    <row r="221" spans="1:30" customFormat="1" ht="25.5" customHeight="1" x14ac:dyDescent="0.25">
      <c r="A221" s="6">
        <v>0</v>
      </c>
      <c r="B221" s="6">
        <v>0</v>
      </c>
      <c r="C221" s="6">
        <v>0</v>
      </c>
      <c r="D221" s="6">
        <v>0.1</v>
      </c>
      <c r="E221" s="6">
        <v>0</v>
      </c>
      <c r="F221" s="6">
        <v>0</v>
      </c>
      <c r="G221" s="6">
        <v>0.6</v>
      </c>
      <c r="H221" s="6">
        <v>0</v>
      </c>
      <c r="I221" s="6">
        <v>0</v>
      </c>
      <c r="J221" s="6">
        <v>0</v>
      </c>
      <c r="K221" s="6">
        <v>0</v>
      </c>
      <c r="L221" s="6">
        <v>15</v>
      </c>
      <c r="M221" s="6">
        <v>0</v>
      </c>
      <c r="N221" s="6">
        <v>0</v>
      </c>
      <c r="O221" s="6">
        <v>0</v>
      </c>
      <c r="P221" s="6">
        <v>1.2</v>
      </c>
      <c r="Q221" s="6">
        <v>0</v>
      </c>
      <c r="R221" s="6">
        <v>0</v>
      </c>
      <c r="S221" s="6">
        <v>373</v>
      </c>
      <c r="T221" s="6">
        <v>120</v>
      </c>
      <c r="U221" s="6">
        <v>0</v>
      </c>
      <c r="V221" s="6"/>
      <c r="W221" s="9"/>
      <c r="X221" s="6" t="s">
        <v>298</v>
      </c>
      <c r="Y221" s="6" t="s">
        <v>294</v>
      </c>
      <c r="Z221" s="2">
        <v>2</v>
      </c>
      <c r="AA221" s="9" t="s">
        <v>301</v>
      </c>
      <c r="AB221">
        <v>16.399999999999999</v>
      </c>
      <c r="AC221" s="4">
        <v>8</v>
      </c>
      <c r="AD221">
        <v>0</v>
      </c>
    </row>
    <row r="222" spans="1:30" customFormat="1" x14ac:dyDescent="0.25">
      <c r="A222" s="6">
        <v>0</v>
      </c>
      <c r="B222" s="6">
        <v>0</v>
      </c>
      <c r="C222" s="6">
        <v>0</v>
      </c>
      <c r="D222" s="6">
        <v>0.1</v>
      </c>
      <c r="E222" s="6">
        <v>0</v>
      </c>
      <c r="F222" s="6">
        <v>0</v>
      </c>
      <c r="G222" s="6">
        <v>0</v>
      </c>
      <c r="H222" s="6">
        <v>0.6</v>
      </c>
      <c r="I222" s="6">
        <v>0</v>
      </c>
      <c r="J222" s="6">
        <v>0</v>
      </c>
      <c r="K222" s="6">
        <v>0</v>
      </c>
      <c r="L222" s="6">
        <v>15</v>
      </c>
      <c r="M222" s="6">
        <v>0</v>
      </c>
      <c r="N222" s="6">
        <v>0</v>
      </c>
      <c r="O222" s="6">
        <v>0</v>
      </c>
      <c r="P222" s="6">
        <v>1.2</v>
      </c>
      <c r="Q222" s="6">
        <v>0</v>
      </c>
      <c r="R222" s="6">
        <v>0</v>
      </c>
      <c r="S222" s="6">
        <v>373</v>
      </c>
      <c r="T222" s="6">
        <v>240</v>
      </c>
      <c r="U222" s="6">
        <v>0</v>
      </c>
      <c r="V222" s="6"/>
      <c r="W222" s="9"/>
      <c r="X222" s="6" t="s">
        <v>297</v>
      </c>
      <c r="Y222" s="6" t="s">
        <v>300</v>
      </c>
      <c r="Z222" s="2">
        <v>3</v>
      </c>
      <c r="AA222" s="9" t="s">
        <v>301</v>
      </c>
      <c r="AB222">
        <v>16.2</v>
      </c>
      <c r="AC222">
        <v>9</v>
      </c>
      <c r="AD222">
        <v>0</v>
      </c>
    </row>
    <row r="223" spans="1:30" customFormat="1" x14ac:dyDescent="0.25">
      <c r="A223" s="6">
        <v>0.1</v>
      </c>
      <c r="B223" s="6">
        <v>0</v>
      </c>
      <c r="C223" s="6">
        <v>0</v>
      </c>
      <c r="D223" s="6">
        <v>0</v>
      </c>
      <c r="E223" s="6">
        <v>0</v>
      </c>
      <c r="F223" s="6">
        <v>0</v>
      </c>
      <c r="G223" s="6">
        <v>0.6</v>
      </c>
      <c r="H223" s="6">
        <v>0</v>
      </c>
      <c r="I223" s="6">
        <v>0</v>
      </c>
      <c r="J223" s="6">
        <v>0</v>
      </c>
      <c r="K223" s="6">
        <v>0</v>
      </c>
      <c r="L223" s="6">
        <v>15</v>
      </c>
      <c r="M223" s="6">
        <v>0</v>
      </c>
      <c r="N223" s="6">
        <v>0</v>
      </c>
      <c r="O223" s="6">
        <v>0</v>
      </c>
      <c r="P223" s="6">
        <v>1.2</v>
      </c>
      <c r="Q223" s="6">
        <v>0</v>
      </c>
      <c r="R223" s="6">
        <v>0</v>
      </c>
      <c r="S223" s="6">
        <v>423</v>
      </c>
      <c r="T223" s="6">
        <v>168</v>
      </c>
      <c r="U223" s="6">
        <v>0</v>
      </c>
      <c r="V223" s="6"/>
      <c r="W223" s="9"/>
      <c r="X223" s="6" t="s">
        <v>299</v>
      </c>
      <c r="Y223" s="6" t="s">
        <v>299</v>
      </c>
      <c r="Z223" s="2">
        <v>3</v>
      </c>
      <c r="AA223" s="9" t="s">
        <v>301</v>
      </c>
      <c r="AB223">
        <v>16.399999999999999</v>
      </c>
      <c r="AC223">
        <v>8</v>
      </c>
      <c r="AD223">
        <v>0</v>
      </c>
    </row>
    <row r="224" spans="1:30" customFormat="1" x14ac:dyDescent="0.25">
      <c r="A224" s="6">
        <v>0.1</v>
      </c>
      <c r="B224" s="6">
        <v>0</v>
      </c>
      <c r="C224" s="6">
        <v>0</v>
      </c>
      <c r="D224" s="6">
        <v>0</v>
      </c>
      <c r="E224" s="6">
        <v>0</v>
      </c>
      <c r="F224" s="6">
        <v>0</v>
      </c>
      <c r="G224" s="6">
        <v>0</v>
      </c>
      <c r="H224" s="6">
        <v>0.6</v>
      </c>
      <c r="I224" s="6">
        <v>0</v>
      </c>
      <c r="J224" s="6">
        <v>0</v>
      </c>
      <c r="K224" s="6">
        <v>0</v>
      </c>
      <c r="L224" s="6">
        <v>15</v>
      </c>
      <c r="M224" s="6">
        <v>0</v>
      </c>
      <c r="N224" s="6">
        <v>0</v>
      </c>
      <c r="O224" s="6">
        <v>0</v>
      </c>
      <c r="P224" s="6">
        <v>1.2</v>
      </c>
      <c r="Q224" s="6">
        <v>0</v>
      </c>
      <c r="R224" s="6">
        <v>0</v>
      </c>
      <c r="S224" s="6">
        <v>423</v>
      </c>
      <c r="T224" s="6">
        <v>240</v>
      </c>
      <c r="U224" s="6">
        <v>0</v>
      </c>
      <c r="V224" s="6"/>
      <c r="W224" s="9"/>
      <c r="X224" s="6" t="s">
        <v>21</v>
      </c>
      <c r="Y224" s="6" t="s">
        <v>21</v>
      </c>
      <c r="Z224" s="2">
        <v>3</v>
      </c>
      <c r="AA224" s="9" t="s">
        <v>301</v>
      </c>
      <c r="AB224">
        <v>19.2</v>
      </c>
      <c r="AC224">
        <v>8</v>
      </c>
      <c r="AD224">
        <v>0</v>
      </c>
    </row>
    <row r="225" spans="1:30" customFormat="1" x14ac:dyDescent="0.25">
      <c r="A225" s="6">
        <v>0.1</v>
      </c>
      <c r="B225" s="6">
        <v>0</v>
      </c>
      <c r="C225" s="6">
        <v>0</v>
      </c>
      <c r="D225" s="6">
        <v>0</v>
      </c>
      <c r="E225" s="6">
        <v>0</v>
      </c>
      <c r="F225" s="6">
        <v>0</v>
      </c>
      <c r="G225" s="6">
        <v>0.6</v>
      </c>
      <c r="H225" s="6">
        <v>0</v>
      </c>
      <c r="I225" s="6">
        <v>0</v>
      </c>
      <c r="J225" s="6">
        <v>0</v>
      </c>
      <c r="K225" s="6">
        <v>0</v>
      </c>
      <c r="L225" s="6">
        <v>15</v>
      </c>
      <c r="M225" s="6">
        <v>0</v>
      </c>
      <c r="N225" s="6">
        <v>0</v>
      </c>
      <c r="O225" s="6">
        <v>0</v>
      </c>
      <c r="P225" s="6">
        <v>1.2</v>
      </c>
      <c r="Q225" s="6">
        <v>0</v>
      </c>
      <c r="R225" s="6">
        <v>0</v>
      </c>
      <c r="S225" s="6">
        <v>373</v>
      </c>
      <c r="T225" s="6">
        <v>240</v>
      </c>
      <c r="U225" s="6">
        <v>0</v>
      </c>
      <c r="V225" s="6"/>
      <c r="W225" s="9"/>
      <c r="X225" s="6" t="s">
        <v>299</v>
      </c>
      <c r="Y225" s="6" t="s">
        <v>299</v>
      </c>
      <c r="Z225" s="2">
        <v>3</v>
      </c>
      <c r="AA225" s="9" t="s">
        <v>301</v>
      </c>
      <c r="AB225">
        <v>16.399999999999999</v>
      </c>
      <c r="AC225">
        <v>8</v>
      </c>
      <c r="AD225">
        <v>0</v>
      </c>
    </row>
    <row r="226" spans="1:30" customFormat="1" x14ac:dyDescent="0.25">
      <c r="A226" s="6">
        <v>2.5000000000000001E-2</v>
      </c>
      <c r="B226" s="6">
        <v>0</v>
      </c>
      <c r="C226" s="6">
        <v>0</v>
      </c>
      <c r="D226" s="6">
        <v>0</v>
      </c>
      <c r="E226" s="6">
        <v>0</v>
      </c>
      <c r="F226" s="6">
        <v>0</v>
      </c>
      <c r="G226" s="6">
        <v>0</v>
      </c>
      <c r="H226" s="6">
        <v>0.26500000000000001</v>
      </c>
      <c r="I226" s="6">
        <v>0</v>
      </c>
      <c r="J226" s="6">
        <v>0</v>
      </c>
      <c r="K226" s="6">
        <v>0</v>
      </c>
      <c r="L226" s="6">
        <v>20.399999999999999</v>
      </c>
      <c r="M226" s="6">
        <v>0</v>
      </c>
      <c r="N226" s="6">
        <v>0.3</v>
      </c>
      <c r="O226" s="6">
        <v>0</v>
      </c>
      <c r="P226" s="6">
        <v>0.83000000000000007</v>
      </c>
      <c r="Q226" s="6">
        <v>158</v>
      </c>
      <c r="R226" s="6">
        <v>0</v>
      </c>
      <c r="S226" s="6">
        <v>413</v>
      </c>
      <c r="T226" s="6">
        <v>110</v>
      </c>
      <c r="U226" s="6">
        <v>30</v>
      </c>
      <c r="V226" s="6" t="s">
        <v>305</v>
      </c>
      <c r="W226" s="9" t="s">
        <v>1272</v>
      </c>
      <c r="X226" s="6" t="s">
        <v>304</v>
      </c>
      <c r="Y226" s="6" t="s">
        <v>305</v>
      </c>
      <c r="Z226" s="2">
        <v>3</v>
      </c>
      <c r="AA226" s="9" t="s">
        <v>306</v>
      </c>
      <c r="AB226">
        <v>15.1</v>
      </c>
      <c r="AC226">
        <v>12</v>
      </c>
      <c r="AD226">
        <v>0</v>
      </c>
    </row>
    <row r="227" spans="1:30" customFormat="1" x14ac:dyDescent="0.25">
      <c r="A227" s="6">
        <v>3.125E-2</v>
      </c>
      <c r="B227" s="6">
        <v>0</v>
      </c>
      <c r="C227" s="6">
        <v>0</v>
      </c>
      <c r="D227" s="6">
        <v>0</v>
      </c>
      <c r="E227" s="6">
        <v>0</v>
      </c>
      <c r="F227" s="6">
        <v>0</v>
      </c>
      <c r="G227" s="6">
        <v>0</v>
      </c>
      <c r="H227" s="6">
        <v>0.26500000000000001</v>
      </c>
      <c r="I227" s="6">
        <v>0</v>
      </c>
      <c r="J227" s="6">
        <v>0</v>
      </c>
      <c r="K227" s="6">
        <v>0</v>
      </c>
      <c r="L227" s="6">
        <v>20.399999999999999</v>
      </c>
      <c r="M227" s="6">
        <v>0</v>
      </c>
      <c r="N227" s="6">
        <v>0.23699999999999999</v>
      </c>
      <c r="O227" s="6">
        <v>0</v>
      </c>
      <c r="P227" s="6">
        <v>0.76700000000000002</v>
      </c>
      <c r="Q227" s="6">
        <v>158</v>
      </c>
      <c r="R227" s="6">
        <v>0</v>
      </c>
      <c r="S227" s="6">
        <v>413</v>
      </c>
      <c r="T227" s="6">
        <v>110</v>
      </c>
      <c r="U227" s="6">
        <v>30</v>
      </c>
      <c r="V227" s="6" t="s">
        <v>305</v>
      </c>
      <c r="W227" s="9" t="s">
        <v>1272</v>
      </c>
      <c r="X227" s="6" t="s">
        <v>304</v>
      </c>
      <c r="Y227" s="6" t="s">
        <v>305</v>
      </c>
      <c r="Z227" s="2">
        <v>3</v>
      </c>
      <c r="AA227" s="9" t="s">
        <v>306</v>
      </c>
      <c r="AB227">
        <v>15.1</v>
      </c>
      <c r="AC227">
        <v>12</v>
      </c>
      <c r="AD227">
        <v>0</v>
      </c>
    </row>
    <row r="228" spans="1:30" customFormat="1" x14ac:dyDescent="0.25">
      <c r="A228" s="6">
        <v>2.7777777777777776E-2</v>
      </c>
      <c r="B228" s="6">
        <v>0</v>
      </c>
      <c r="C228" s="6">
        <v>0</v>
      </c>
      <c r="D228" s="6">
        <v>0</v>
      </c>
      <c r="E228" s="6">
        <v>0</v>
      </c>
      <c r="F228" s="6">
        <v>0</v>
      </c>
      <c r="G228" s="6">
        <v>0</v>
      </c>
      <c r="H228" s="6">
        <v>0.26500000000000001</v>
      </c>
      <c r="I228" s="6">
        <v>0</v>
      </c>
      <c r="J228" s="6">
        <v>0</v>
      </c>
      <c r="K228" s="6">
        <v>0</v>
      </c>
      <c r="L228" s="6">
        <v>20.399999999999999</v>
      </c>
      <c r="M228" s="6">
        <v>0</v>
      </c>
      <c r="N228" s="6">
        <v>0.23699999999999999</v>
      </c>
      <c r="O228" s="6">
        <v>0</v>
      </c>
      <c r="P228" s="6">
        <v>0.76700000000000002</v>
      </c>
      <c r="Q228" s="6">
        <v>158</v>
      </c>
      <c r="R228" s="6">
        <v>0</v>
      </c>
      <c r="S228" s="6">
        <v>413</v>
      </c>
      <c r="T228" s="6">
        <v>110</v>
      </c>
      <c r="U228" s="6">
        <v>30</v>
      </c>
      <c r="V228" s="6" t="s">
        <v>305</v>
      </c>
      <c r="W228" s="9" t="s">
        <v>1272</v>
      </c>
      <c r="X228" s="6" t="s">
        <v>304</v>
      </c>
      <c r="Y228" s="6" t="s">
        <v>305</v>
      </c>
      <c r="Z228" s="2">
        <v>3</v>
      </c>
      <c r="AA228" s="9" t="s">
        <v>306</v>
      </c>
      <c r="AB228">
        <v>15.1</v>
      </c>
      <c r="AC228">
        <v>12</v>
      </c>
      <c r="AD228">
        <v>0</v>
      </c>
    </row>
    <row r="229" spans="1:30" customFormat="1" x14ac:dyDescent="0.25">
      <c r="A229" s="6">
        <v>2.5000000000000001E-2</v>
      </c>
      <c r="B229" s="6">
        <v>0</v>
      </c>
      <c r="C229" s="6">
        <v>0</v>
      </c>
      <c r="D229" s="6">
        <v>0</v>
      </c>
      <c r="E229" s="6">
        <v>0</v>
      </c>
      <c r="F229" s="6">
        <v>0</v>
      </c>
      <c r="G229" s="6">
        <v>0</v>
      </c>
      <c r="H229" s="6">
        <v>0.26500000000000001</v>
      </c>
      <c r="I229" s="6">
        <v>0</v>
      </c>
      <c r="J229" s="6">
        <v>0</v>
      </c>
      <c r="K229" s="6">
        <v>0</v>
      </c>
      <c r="L229" s="6">
        <v>20.399999999999999</v>
      </c>
      <c r="M229" s="6">
        <v>0</v>
      </c>
      <c r="N229" s="6">
        <v>0.23699999999999999</v>
      </c>
      <c r="O229" s="6">
        <v>0</v>
      </c>
      <c r="P229" s="6">
        <v>0.76700000000000002</v>
      </c>
      <c r="Q229" s="6">
        <v>158</v>
      </c>
      <c r="R229" s="6">
        <v>0</v>
      </c>
      <c r="S229" s="6">
        <v>413</v>
      </c>
      <c r="T229" s="6">
        <v>110</v>
      </c>
      <c r="U229" s="6">
        <v>30</v>
      </c>
      <c r="V229" s="6" t="s">
        <v>305</v>
      </c>
      <c r="W229" s="9" t="s">
        <v>1272</v>
      </c>
      <c r="X229" s="6" t="s">
        <v>304</v>
      </c>
      <c r="Y229" s="6" t="s">
        <v>305</v>
      </c>
      <c r="Z229" s="2">
        <v>3</v>
      </c>
      <c r="AA229" s="9" t="s">
        <v>306</v>
      </c>
      <c r="AB229">
        <v>15.1</v>
      </c>
      <c r="AC229">
        <v>12</v>
      </c>
      <c r="AD229">
        <v>0</v>
      </c>
    </row>
    <row r="230" spans="1:30" customFormat="1" x14ac:dyDescent="0.25">
      <c r="A230" s="6">
        <v>2.2727272727272728E-2</v>
      </c>
      <c r="B230" s="6">
        <v>0</v>
      </c>
      <c r="C230" s="6">
        <v>0</v>
      </c>
      <c r="D230" s="6">
        <v>0</v>
      </c>
      <c r="E230" s="6">
        <v>0</v>
      </c>
      <c r="F230" s="6">
        <v>0</v>
      </c>
      <c r="G230" s="6">
        <v>0</v>
      </c>
      <c r="H230" s="6">
        <v>0.26500000000000001</v>
      </c>
      <c r="I230" s="6">
        <v>0</v>
      </c>
      <c r="J230" s="6">
        <v>0</v>
      </c>
      <c r="K230" s="6">
        <v>0</v>
      </c>
      <c r="L230" s="6">
        <v>20.399999999999999</v>
      </c>
      <c r="M230" s="6">
        <v>0</v>
      </c>
      <c r="N230" s="6">
        <v>0.23699999999999999</v>
      </c>
      <c r="O230" s="6">
        <v>0</v>
      </c>
      <c r="P230" s="6">
        <v>0.76700000000000002</v>
      </c>
      <c r="Q230" s="6">
        <v>158</v>
      </c>
      <c r="R230" s="6">
        <v>0</v>
      </c>
      <c r="S230" s="6">
        <v>413</v>
      </c>
      <c r="T230" s="6">
        <v>110</v>
      </c>
      <c r="U230" s="6">
        <v>30</v>
      </c>
      <c r="V230" s="6" t="s">
        <v>305</v>
      </c>
      <c r="W230" s="9" t="s">
        <v>1272</v>
      </c>
      <c r="X230" s="6" t="s">
        <v>304</v>
      </c>
      <c r="Y230" s="6" t="s">
        <v>305</v>
      </c>
      <c r="Z230" s="2">
        <v>3</v>
      </c>
      <c r="AA230" s="9" t="s">
        <v>306</v>
      </c>
      <c r="AB230">
        <v>15.1</v>
      </c>
      <c r="AC230">
        <v>12</v>
      </c>
      <c r="AD230">
        <v>0</v>
      </c>
    </row>
    <row r="231" spans="1:30" customFormat="1" x14ac:dyDescent="0.25">
      <c r="A231" s="6">
        <v>4.1666666666666664E-2</v>
      </c>
      <c r="B231" s="6">
        <v>0</v>
      </c>
      <c r="C231" s="6">
        <v>0</v>
      </c>
      <c r="D231" s="6">
        <v>0</v>
      </c>
      <c r="E231" s="6">
        <v>0</v>
      </c>
      <c r="F231" s="6">
        <v>0</v>
      </c>
      <c r="G231" s="6">
        <v>0</v>
      </c>
      <c r="H231" s="6">
        <v>0.26500000000000001</v>
      </c>
      <c r="I231" s="6">
        <v>0</v>
      </c>
      <c r="J231" s="6">
        <v>0</v>
      </c>
      <c r="K231" s="6">
        <v>0</v>
      </c>
      <c r="L231" s="6">
        <v>20.399999999999999</v>
      </c>
      <c r="M231" s="6">
        <v>0</v>
      </c>
      <c r="N231" s="6">
        <v>0.17799999999999999</v>
      </c>
      <c r="O231" s="6">
        <v>0</v>
      </c>
      <c r="P231" s="6">
        <v>0.70799999999999996</v>
      </c>
      <c r="Q231" s="6">
        <v>158</v>
      </c>
      <c r="R231" s="6">
        <v>0</v>
      </c>
      <c r="S231" s="6">
        <v>413</v>
      </c>
      <c r="T231" s="6">
        <v>110</v>
      </c>
      <c r="U231" s="6">
        <v>30</v>
      </c>
      <c r="V231" s="6" t="s">
        <v>305</v>
      </c>
      <c r="W231" s="9" t="s">
        <v>1272</v>
      </c>
      <c r="X231" s="6" t="s">
        <v>304</v>
      </c>
      <c r="Y231" s="6" t="s">
        <v>305</v>
      </c>
      <c r="Z231" s="2">
        <v>3</v>
      </c>
      <c r="AA231" s="9" t="s">
        <v>306</v>
      </c>
      <c r="AB231">
        <v>15.1</v>
      </c>
      <c r="AC231">
        <v>12</v>
      </c>
      <c r="AD231">
        <v>0</v>
      </c>
    </row>
    <row r="232" spans="1:30" customFormat="1" x14ac:dyDescent="0.25">
      <c r="A232" s="6">
        <v>3.5714285714285712E-2</v>
      </c>
      <c r="B232" s="6">
        <v>0</v>
      </c>
      <c r="C232" s="6">
        <v>0</v>
      </c>
      <c r="D232" s="6">
        <v>0</v>
      </c>
      <c r="E232" s="6">
        <v>0</v>
      </c>
      <c r="F232" s="6">
        <v>0</v>
      </c>
      <c r="G232" s="6">
        <v>0</v>
      </c>
      <c r="H232" s="6">
        <v>0.26500000000000001</v>
      </c>
      <c r="I232" s="6">
        <v>0</v>
      </c>
      <c r="J232" s="6">
        <v>0</v>
      </c>
      <c r="K232" s="6">
        <v>0</v>
      </c>
      <c r="L232" s="6">
        <v>20.399999999999999</v>
      </c>
      <c r="M232" s="6">
        <v>0</v>
      </c>
      <c r="N232" s="6">
        <v>0.17799999999999999</v>
      </c>
      <c r="O232" s="6">
        <v>0</v>
      </c>
      <c r="P232" s="6">
        <v>0.70799999999999996</v>
      </c>
      <c r="Q232" s="6">
        <v>158</v>
      </c>
      <c r="R232" s="6">
        <v>0</v>
      </c>
      <c r="S232" s="6">
        <v>413</v>
      </c>
      <c r="T232" s="6">
        <v>110</v>
      </c>
      <c r="U232" s="6">
        <v>30</v>
      </c>
      <c r="V232" s="6" t="s">
        <v>305</v>
      </c>
      <c r="W232" s="9" t="s">
        <v>1272</v>
      </c>
      <c r="X232" s="6" t="s">
        <v>304</v>
      </c>
      <c r="Y232" s="6" t="s">
        <v>305</v>
      </c>
      <c r="Z232" s="2">
        <v>3</v>
      </c>
      <c r="AA232" s="9" t="s">
        <v>306</v>
      </c>
      <c r="AB232">
        <v>15.1</v>
      </c>
      <c r="AC232">
        <v>12</v>
      </c>
      <c r="AD232">
        <v>0</v>
      </c>
    </row>
    <row r="233" spans="1:30" customFormat="1" x14ac:dyDescent="0.25">
      <c r="A233" s="6">
        <v>3.3333333333333333E-2</v>
      </c>
      <c r="B233" s="6">
        <v>0</v>
      </c>
      <c r="C233" s="6">
        <v>0</v>
      </c>
      <c r="D233" s="6">
        <v>0</v>
      </c>
      <c r="E233" s="6">
        <v>0</v>
      </c>
      <c r="F233" s="6">
        <v>0</v>
      </c>
      <c r="G233" s="6">
        <v>0</v>
      </c>
      <c r="H233" s="6">
        <v>0.26500000000000001</v>
      </c>
      <c r="I233" s="6">
        <v>0</v>
      </c>
      <c r="J233" s="6">
        <v>0</v>
      </c>
      <c r="K233" s="6">
        <v>0</v>
      </c>
      <c r="L233" s="6">
        <v>20.399999999999999</v>
      </c>
      <c r="M233" s="6">
        <v>0</v>
      </c>
      <c r="N233" s="6">
        <v>0.17799999999999999</v>
      </c>
      <c r="O233" s="6">
        <v>0</v>
      </c>
      <c r="P233" s="6">
        <v>0.70799999999999996</v>
      </c>
      <c r="Q233" s="6">
        <v>158</v>
      </c>
      <c r="R233" s="6">
        <v>0</v>
      </c>
      <c r="S233" s="6">
        <v>413</v>
      </c>
      <c r="T233" s="6">
        <v>110</v>
      </c>
      <c r="U233" s="6">
        <v>30</v>
      </c>
      <c r="V233" s="6" t="s">
        <v>305</v>
      </c>
      <c r="W233" s="9" t="s">
        <v>1272</v>
      </c>
      <c r="X233" s="6" t="s">
        <v>304</v>
      </c>
      <c r="Y233" s="6" t="s">
        <v>305</v>
      </c>
      <c r="Z233" s="2">
        <v>3</v>
      </c>
      <c r="AA233" s="9" t="s">
        <v>306</v>
      </c>
      <c r="AB233">
        <v>15.1</v>
      </c>
      <c r="AC233">
        <v>12</v>
      </c>
      <c r="AD233">
        <v>0</v>
      </c>
    </row>
    <row r="234" spans="1:30" customFormat="1" x14ac:dyDescent="0.25">
      <c r="A234" s="6">
        <v>3.125E-2</v>
      </c>
      <c r="B234" s="6">
        <v>0</v>
      </c>
      <c r="C234" s="6">
        <v>0</v>
      </c>
      <c r="D234" s="6">
        <v>0</v>
      </c>
      <c r="E234" s="6">
        <v>0</v>
      </c>
      <c r="F234" s="6">
        <v>0</v>
      </c>
      <c r="G234" s="6">
        <v>0</v>
      </c>
      <c r="H234" s="6">
        <v>0.26500000000000001</v>
      </c>
      <c r="I234" s="6">
        <v>0</v>
      </c>
      <c r="J234" s="6">
        <v>0</v>
      </c>
      <c r="K234" s="6">
        <v>0</v>
      </c>
      <c r="L234" s="6">
        <v>20.399999999999999</v>
      </c>
      <c r="M234" s="6">
        <v>0</v>
      </c>
      <c r="N234" s="6">
        <v>0.17799999999999999</v>
      </c>
      <c r="O234" s="6">
        <v>0</v>
      </c>
      <c r="P234" s="6">
        <v>0.70799999999999996</v>
      </c>
      <c r="Q234" s="6">
        <v>158</v>
      </c>
      <c r="R234" s="6">
        <v>0</v>
      </c>
      <c r="S234" s="6">
        <v>413</v>
      </c>
      <c r="T234" s="6">
        <v>110</v>
      </c>
      <c r="U234" s="6">
        <v>30</v>
      </c>
      <c r="V234" s="6" t="s">
        <v>305</v>
      </c>
      <c r="W234" s="9" t="s">
        <v>1272</v>
      </c>
      <c r="X234" s="6" t="s">
        <v>304</v>
      </c>
      <c r="Y234" s="6" t="s">
        <v>305</v>
      </c>
      <c r="Z234" s="2">
        <v>3</v>
      </c>
      <c r="AA234" s="9" t="s">
        <v>306</v>
      </c>
      <c r="AB234">
        <v>15.1</v>
      </c>
      <c r="AC234">
        <v>12</v>
      </c>
      <c r="AD234">
        <v>0</v>
      </c>
    </row>
    <row r="235" spans="1:30" customFormat="1" x14ac:dyDescent="0.25">
      <c r="A235" s="6">
        <v>2.7777777777777776E-2</v>
      </c>
      <c r="B235" s="6">
        <v>0</v>
      </c>
      <c r="C235" s="6">
        <v>0</v>
      </c>
      <c r="D235" s="6">
        <v>0</v>
      </c>
      <c r="E235" s="6">
        <v>0</v>
      </c>
      <c r="F235" s="6">
        <v>0</v>
      </c>
      <c r="G235" s="6">
        <v>0</v>
      </c>
      <c r="H235" s="6">
        <v>0.26500000000000001</v>
      </c>
      <c r="I235" s="6">
        <v>0</v>
      </c>
      <c r="J235" s="6">
        <v>0</v>
      </c>
      <c r="K235" s="6">
        <v>0</v>
      </c>
      <c r="L235" s="6">
        <v>20.399999999999999</v>
      </c>
      <c r="M235" s="6">
        <v>0</v>
      </c>
      <c r="N235" s="6">
        <v>0.17799999999999999</v>
      </c>
      <c r="O235" s="6">
        <v>0</v>
      </c>
      <c r="P235" s="6">
        <v>0.70799999999999996</v>
      </c>
      <c r="Q235" s="6">
        <v>158</v>
      </c>
      <c r="R235" s="6">
        <v>0</v>
      </c>
      <c r="S235" s="6">
        <v>413</v>
      </c>
      <c r="T235" s="6">
        <v>110</v>
      </c>
      <c r="U235" s="6">
        <v>30</v>
      </c>
      <c r="V235" s="6" t="s">
        <v>305</v>
      </c>
      <c r="W235" s="9" t="s">
        <v>1272</v>
      </c>
      <c r="X235" s="6" t="s">
        <v>304</v>
      </c>
      <c r="Y235" s="6" t="s">
        <v>305</v>
      </c>
      <c r="Z235" s="2">
        <v>3</v>
      </c>
      <c r="AA235" s="9" t="s">
        <v>306</v>
      </c>
      <c r="AB235">
        <v>15.1</v>
      </c>
      <c r="AC235">
        <v>12</v>
      </c>
      <c r="AD235">
        <v>0</v>
      </c>
    </row>
    <row r="236" spans="1:30" customFormat="1" x14ac:dyDescent="0.25">
      <c r="A236" s="6">
        <v>0.05</v>
      </c>
      <c r="B236" s="6">
        <v>0</v>
      </c>
      <c r="C236" s="6">
        <v>0</v>
      </c>
      <c r="D236" s="6">
        <v>0</v>
      </c>
      <c r="E236" s="6">
        <v>0</v>
      </c>
      <c r="F236" s="6">
        <v>0</v>
      </c>
      <c r="G236" s="6">
        <v>0</v>
      </c>
      <c r="H236" s="6">
        <v>0.26500000000000001</v>
      </c>
      <c r="I236" s="6">
        <v>0</v>
      </c>
      <c r="J236" s="6">
        <v>0</v>
      </c>
      <c r="K236" s="6">
        <v>0</v>
      </c>
      <c r="L236" s="6">
        <v>20.399999999999999</v>
      </c>
      <c r="M236" s="6">
        <v>0</v>
      </c>
      <c r="N236" s="6">
        <v>0.11899999999999999</v>
      </c>
      <c r="O236" s="6">
        <v>0</v>
      </c>
      <c r="P236" s="6">
        <v>0.64900000000000002</v>
      </c>
      <c r="Q236" s="6">
        <v>158</v>
      </c>
      <c r="R236" s="6">
        <v>0</v>
      </c>
      <c r="S236" s="6">
        <v>413</v>
      </c>
      <c r="T236" s="6">
        <v>110</v>
      </c>
      <c r="U236" s="6">
        <v>30</v>
      </c>
      <c r="V236" s="6" t="s">
        <v>305</v>
      </c>
      <c r="W236" s="9" t="s">
        <v>1272</v>
      </c>
      <c r="X236" s="6" t="s">
        <v>304</v>
      </c>
      <c r="Y236" s="6" t="s">
        <v>305</v>
      </c>
      <c r="Z236" s="2">
        <v>3</v>
      </c>
      <c r="AA236" s="9" t="s">
        <v>306</v>
      </c>
      <c r="AB236">
        <v>15.1</v>
      </c>
      <c r="AC236">
        <v>12</v>
      </c>
      <c r="AD236">
        <v>0</v>
      </c>
    </row>
    <row r="237" spans="1:30" customFormat="1" x14ac:dyDescent="0.25">
      <c r="A237" s="6">
        <v>2.2727272727272728E-2</v>
      </c>
      <c r="B237" s="6">
        <v>0</v>
      </c>
      <c r="C237" s="6">
        <v>0</v>
      </c>
      <c r="D237" s="6">
        <v>0</v>
      </c>
      <c r="E237" s="6">
        <v>0</v>
      </c>
      <c r="F237" s="6">
        <v>0</v>
      </c>
      <c r="G237" s="6">
        <v>0</v>
      </c>
      <c r="H237" s="6">
        <v>0.26500000000000001</v>
      </c>
      <c r="I237" s="6">
        <v>0</v>
      </c>
      <c r="J237" s="6">
        <v>0</v>
      </c>
      <c r="K237" s="6">
        <v>0</v>
      </c>
      <c r="L237" s="6">
        <v>20.399999999999999</v>
      </c>
      <c r="M237" s="6">
        <v>0</v>
      </c>
      <c r="N237" s="6">
        <v>0.17799999999999999</v>
      </c>
      <c r="O237" s="6">
        <v>0</v>
      </c>
      <c r="P237" s="6">
        <v>0.70799999999999996</v>
      </c>
      <c r="Q237" s="6">
        <v>158</v>
      </c>
      <c r="R237" s="6">
        <v>0</v>
      </c>
      <c r="S237" s="6">
        <v>413</v>
      </c>
      <c r="T237" s="6">
        <v>110</v>
      </c>
      <c r="U237" s="6">
        <v>30</v>
      </c>
      <c r="V237" s="6" t="s">
        <v>305</v>
      </c>
      <c r="W237" s="9" t="s">
        <v>1272</v>
      </c>
      <c r="X237" s="6" t="s">
        <v>307</v>
      </c>
      <c r="Y237" s="6" t="s">
        <v>307</v>
      </c>
      <c r="Z237" s="2">
        <v>3</v>
      </c>
      <c r="AA237" s="9" t="s">
        <v>306</v>
      </c>
      <c r="AB237">
        <v>15.1</v>
      </c>
      <c r="AC237">
        <v>8</v>
      </c>
      <c r="AD237">
        <v>0</v>
      </c>
    </row>
    <row r="238" spans="1:30" customFormat="1" x14ac:dyDescent="0.25">
      <c r="A238" s="6">
        <v>0.02</v>
      </c>
      <c r="B238" s="6">
        <v>0</v>
      </c>
      <c r="C238" s="6">
        <v>0</v>
      </c>
      <c r="D238" s="6">
        <v>0</v>
      </c>
      <c r="E238" s="6">
        <v>0</v>
      </c>
      <c r="F238" s="6">
        <v>0</v>
      </c>
      <c r="G238" s="6">
        <v>0</v>
      </c>
      <c r="H238" s="6">
        <v>0.26500000000000001</v>
      </c>
      <c r="I238" s="6">
        <v>0</v>
      </c>
      <c r="J238" s="6">
        <v>0</v>
      </c>
      <c r="K238" s="6">
        <v>0</v>
      </c>
      <c r="L238" s="6">
        <v>20.399999999999999</v>
      </c>
      <c r="M238" s="6">
        <v>0</v>
      </c>
      <c r="N238" s="6">
        <v>0.17799999999999999</v>
      </c>
      <c r="O238" s="6">
        <v>0</v>
      </c>
      <c r="P238" s="6">
        <v>0.70799999999999996</v>
      </c>
      <c r="Q238" s="6">
        <v>158</v>
      </c>
      <c r="R238" s="6">
        <v>0</v>
      </c>
      <c r="S238" s="6">
        <v>413</v>
      </c>
      <c r="T238" s="6">
        <v>110</v>
      </c>
      <c r="U238" s="6">
        <v>30</v>
      </c>
      <c r="V238" s="6" t="s">
        <v>305</v>
      </c>
      <c r="W238" s="9" t="s">
        <v>1272</v>
      </c>
      <c r="X238" s="6" t="s">
        <v>307</v>
      </c>
      <c r="Y238" s="6" t="s">
        <v>307</v>
      </c>
      <c r="Z238" s="2">
        <v>3</v>
      </c>
      <c r="AA238" s="9" t="s">
        <v>306</v>
      </c>
      <c r="AB238">
        <v>15.1</v>
      </c>
      <c r="AC238">
        <v>8</v>
      </c>
      <c r="AD238">
        <v>0</v>
      </c>
    </row>
    <row r="239" spans="1:30" customFormat="1" x14ac:dyDescent="0.25">
      <c r="A239" s="6">
        <v>1.6666666666666666E-2</v>
      </c>
      <c r="B239" s="6">
        <v>0</v>
      </c>
      <c r="C239" s="6">
        <v>0</v>
      </c>
      <c r="D239" s="6">
        <v>0</v>
      </c>
      <c r="E239" s="6">
        <v>0</v>
      </c>
      <c r="F239" s="6">
        <v>0</v>
      </c>
      <c r="G239" s="6">
        <v>0</v>
      </c>
      <c r="H239" s="6">
        <v>0.26500000000000001</v>
      </c>
      <c r="I239" s="6">
        <v>0</v>
      </c>
      <c r="J239" s="6">
        <v>0</v>
      </c>
      <c r="K239" s="6">
        <v>0</v>
      </c>
      <c r="L239" s="6">
        <v>20.399999999999999</v>
      </c>
      <c r="M239" s="6">
        <v>0</v>
      </c>
      <c r="N239" s="6">
        <v>0.17799999999999999</v>
      </c>
      <c r="O239" s="6">
        <v>0</v>
      </c>
      <c r="P239" s="6">
        <v>0.70799999999999996</v>
      </c>
      <c r="Q239" s="6">
        <v>158</v>
      </c>
      <c r="R239" s="6">
        <v>0</v>
      </c>
      <c r="S239" s="6">
        <v>413</v>
      </c>
      <c r="T239" s="6">
        <v>110</v>
      </c>
      <c r="U239" s="6">
        <v>30</v>
      </c>
      <c r="V239" s="6" t="s">
        <v>305</v>
      </c>
      <c r="W239" s="9" t="s">
        <v>1272</v>
      </c>
      <c r="X239" s="6" t="s">
        <v>307</v>
      </c>
      <c r="Y239" s="6" t="s">
        <v>307</v>
      </c>
      <c r="Z239" s="2">
        <v>3</v>
      </c>
      <c r="AA239" s="9" t="s">
        <v>306</v>
      </c>
      <c r="AB239">
        <v>15.1</v>
      </c>
      <c r="AC239">
        <v>8</v>
      </c>
      <c r="AD239">
        <v>0</v>
      </c>
    </row>
    <row r="240" spans="1:30" customFormat="1" x14ac:dyDescent="0.25">
      <c r="A240" s="6">
        <v>0.02</v>
      </c>
      <c r="B240" s="6">
        <v>0</v>
      </c>
      <c r="C240" s="6">
        <v>0</v>
      </c>
      <c r="D240" s="6">
        <v>0</v>
      </c>
      <c r="E240" s="6">
        <v>0</v>
      </c>
      <c r="F240" s="6">
        <v>0</v>
      </c>
      <c r="G240" s="6">
        <v>0</v>
      </c>
      <c r="H240" s="6">
        <v>0.26500000000000001</v>
      </c>
      <c r="I240" s="6">
        <v>0</v>
      </c>
      <c r="J240" s="6">
        <v>0</v>
      </c>
      <c r="K240" s="6">
        <v>0</v>
      </c>
      <c r="L240" s="6">
        <v>20.399999999999999</v>
      </c>
      <c r="M240" s="6">
        <v>0</v>
      </c>
      <c r="N240" s="6">
        <v>0.35599999999999998</v>
      </c>
      <c r="O240" s="6">
        <v>0</v>
      </c>
      <c r="P240" s="6">
        <v>0.88600000000000001</v>
      </c>
      <c r="Q240" s="6">
        <v>158</v>
      </c>
      <c r="R240" s="6">
        <v>0</v>
      </c>
      <c r="S240" s="6">
        <v>413</v>
      </c>
      <c r="T240" s="6">
        <v>110</v>
      </c>
      <c r="U240" s="6">
        <v>30</v>
      </c>
      <c r="V240" s="6" t="s">
        <v>305</v>
      </c>
      <c r="W240" s="9" t="s">
        <v>1272</v>
      </c>
      <c r="X240" s="6" t="s">
        <v>21</v>
      </c>
      <c r="Y240" s="6" t="s">
        <v>21</v>
      </c>
      <c r="Z240" s="2">
        <v>3</v>
      </c>
      <c r="AA240" s="9" t="s">
        <v>306</v>
      </c>
      <c r="AB240">
        <v>19.2</v>
      </c>
      <c r="AC240">
        <v>8</v>
      </c>
      <c r="AD240">
        <v>0</v>
      </c>
    </row>
    <row r="241" spans="1:30" customFormat="1" x14ac:dyDescent="0.25">
      <c r="A241" s="6">
        <v>0.02</v>
      </c>
      <c r="B241" s="6">
        <v>0</v>
      </c>
      <c r="C241" s="6">
        <v>0</v>
      </c>
      <c r="D241" s="6">
        <v>0</v>
      </c>
      <c r="E241" s="6">
        <v>0</v>
      </c>
      <c r="F241" s="6">
        <v>0</v>
      </c>
      <c r="G241" s="6">
        <v>0</v>
      </c>
      <c r="H241" s="6">
        <v>0.26500000000000001</v>
      </c>
      <c r="I241" s="6">
        <v>0</v>
      </c>
      <c r="J241" s="6">
        <v>0</v>
      </c>
      <c r="K241" s="6">
        <v>0</v>
      </c>
      <c r="L241" s="6">
        <v>20.399999999999999</v>
      </c>
      <c r="M241" s="6">
        <v>0</v>
      </c>
      <c r="N241" s="6">
        <v>0.23699999999999999</v>
      </c>
      <c r="O241" s="6">
        <v>0</v>
      </c>
      <c r="P241" s="6">
        <v>0.76700000000000002</v>
      </c>
      <c r="Q241" s="6">
        <v>158</v>
      </c>
      <c r="R241" s="6">
        <v>0</v>
      </c>
      <c r="S241" s="6">
        <v>413</v>
      </c>
      <c r="T241" s="6">
        <v>110</v>
      </c>
      <c r="U241" s="6">
        <v>30</v>
      </c>
      <c r="V241" s="6" t="s">
        <v>305</v>
      </c>
      <c r="W241" s="9" t="s">
        <v>1272</v>
      </c>
      <c r="X241" s="6" t="s">
        <v>21</v>
      </c>
      <c r="Y241" s="6" t="s">
        <v>21</v>
      </c>
      <c r="Z241" s="2">
        <v>3</v>
      </c>
      <c r="AA241" s="9" t="s">
        <v>306</v>
      </c>
      <c r="AB241">
        <v>19.2</v>
      </c>
      <c r="AC241">
        <v>8</v>
      </c>
      <c r="AD241">
        <v>0</v>
      </c>
    </row>
    <row r="242" spans="1:30" customFormat="1" x14ac:dyDescent="0.25">
      <c r="A242" s="6">
        <v>6.6666666666666666E-2</v>
      </c>
      <c r="B242" s="6">
        <v>0</v>
      </c>
      <c r="C242" s="6">
        <v>0</v>
      </c>
      <c r="D242" s="6">
        <v>0</v>
      </c>
      <c r="E242" s="6">
        <v>0</v>
      </c>
      <c r="F242" s="6">
        <v>0</v>
      </c>
      <c r="G242" s="6">
        <v>0</v>
      </c>
      <c r="H242" s="6">
        <v>0.26500000000000001</v>
      </c>
      <c r="I242" s="6">
        <v>0</v>
      </c>
      <c r="J242" s="6">
        <v>0</v>
      </c>
      <c r="K242" s="6">
        <v>0</v>
      </c>
      <c r="L242" s="6">
        <v>20.399999999999999</v>
      </c>
      <c r="M242" s="6">
        <v>0</v>
      </c>
      <c r="N242" s="6">
        <v>0.23699999999999999</v>
      </c>
      <c r="O242" s="6">
        <v>0</v>
      </c>
      <c r="P242" s="6">
        <v>0.76700000000000002</v>
      </c>
      <c r="Q242" s="6">
        <v>158</v>
      </c>
      <c r="R242" s="6">
        <v>0</v>
      </c>
      <c r="S242" s="6">
        <v>413</v>
      </c>
      <c r="T242" s="6">
        <v>110</v>
      </c>
      <c r="U242" s="6">
        <v>30</v>
      </c>
      <c r="V242" s="6" t="s">
        <v>305</v>
      </c>
      <c r="W242" s="9" t="s">
        <v>1272</v>
      </c>
      <c r="X242" s="6" t="s">
        <v>21</v>
      </c>
      <c r="Y242" s="6" t="s">
        <v>21</v>
      </c>
      <c r="Z242" s="2">
        <v>3</v>
      </c>
      <c r="AA242" s="9" t="s">
        <v>306</v>
      </c>
      <c r="AB242">
        <v>19.2</v>
      </c>
      <c r="AC242">
        <v>8</v>
      </c>
      <c r="AD242">
        <v>0</v>
      </c>
    </row>
    <row r="243" spans="1:30" ht="30" x14ac:dyDescent="0.25">
      <c r="A243" s="2">
        <v>0</v>
      </c>
      <c r="B243" s="2">
        <v>0</v>
      </c>
      <c r="C243" s="6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0.05</v>
      </c>
      <c r="I243" s="2">
        <v>0</v>
      </c>
      <c r="J243" s="2">
        <v>0</v>
      </c>
      <c r="K243" s="6">
        <v>0</v>
      </c>
      <c r="L243" s="2">
        <v>50</v>
      </c>
      <c r="M243" s="2">
        <v>0</v>
      </c>
      <c r="N243" s="2">
        <v>0.1</v>
      </c>
      <c r="O243" s="2">
        <v>0</v>
      </c>
      <c r="P243" s="2">
        <v>0.30000000000000004</v>
      </c>
      <c r="Q243" s="2">
        <v>327</v>
      </c>
      <c r="R243" s="2">
        <v>0</v>
      </c>
      <c r="S243" s="2">
        <v>423</v>
      </c>
      <c r="T243" s="2">
        <v>432</v>
      </c>
      <c r="U243" s="2">
        <v>0</v>
      </c>
      <c r="V243" s="2" t="s">
        <v>309</v>
      </c>
      <c r="W243" s="11" t="s">
        <v>1273</v>
      </c>
      <c r="X243" s="2" t="s">
        <v>308</v>
      </c>
      <c r="Y243" s="2" t="s">
        <v>309</v>
      </c>
      <c r="Z243" s="2">
        <v>1</v>
      </c>
      <c r="AA243" s="11" t="s">
        <v>310</v>
      </c>
      <c r="AB243" s="4">
        <v>17.7</v>
      </c>
      <c r="AC243" s="4">
        <v>12</v>
      </c>
      <c r="AD243">
        <v>0</v>
      </c>
    </row>
    <row r="244" spans="1:30" ht="33.75" customHeight="1" x14ac:dyDescent="0.25">
      <c r="A244" s="2">
        <v>0</v>
      </c>
      <c r="B244" s="2">
        <v>0</v>
      </c>
      <c r="C244" s="6">
        <v>0</v>
      </c>
      <c r="D244" s="2">
        <v>0</v>
      </c>
      <c r="E244" s="2">
        <v>0.4285714285714286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6">
        <v>0</v>
      </c>
      <c r="L244" s="2">
        <v>14.285714285714286</v>
      </c>
      <c r="M244" s="2">
        <v>0.7142857142857143</v>
      </c>
      <c r="N244" s="2">
        <v>0.7142857142857143</v>
      </c>
      <c r="O244" s="2">
        <v>0</v>
      </c>
      <c r="P244" s="2">
        <v>0.7142857142857143</v>
      </c>
      <c r="Q244" s="2">
        <v>185</v>
      </c>
      <c r="R244" s="2">
        <v>0</v>
      </c>
      <c r="S244" s="2">
        <v>433</v>
      </c>
      <c r="T244" s="2">
        <v>216</v>
      </c>
      <c r="U244" s="2">
        <v>0</v>
      </c>
      <c r="V244" s="2" t="s">
        <v>316</v>
      </c>
      <c r="W244" s="11" t="s">
        <v>313</v>
      </c>
      <c r="X244" s="2" t="s">
        <v>315</v>
      </c>
      <c r="Y244" s="2" t="s">
        <v>317</v>
      </c>
      <c r="Z244" s="2">
        <v>3</v>
      </c>
      <c r="AA244" s="11" t="s">
        <v>314</v>
      </c>
      <c r="AB244" s="4">
        <v>14.7</v>
      </c>
      <c r="AC244" s="4">
        <v>12</v>
      </c>
      <c r="AD244">
        <v>0</v>
      </c>
    </row>
    <row r="245" spans="1:30" customFormat="1" ht="30" x14ac:dyDescent="0.25">
      <c r="A245" s="6">
        <v>0</v>
      </c>
      <c r="B245" s="6">
        <v>0</v>
      </c>
      <c r="C245" s="6">
        <v>0</v>
      </c>
      <c r="D245" s="6">
        <v>0</v>
      </c>
      <c r="E245" s="6">
        <v>0.49925037481259371</v>
      </c>
      <c r="F245" s="6">
        <v>0</v>
      </c>
      <c r="G245" s="6">
        <v>0</v>
      </c>
      <c r="H245" s="6">
        <v>0</v>
      </c>
      <c r="I245" s="6">
        <v>0</v>
      </c>
      <c r="J245" s="6">
        <v>0</v>
      </c>
      <c r="K245" s="6">
        <v>0</v>
      </c>
      <c r="L245" s="6">
        <v>10.494752623688155</v>
      </c>
      <c r="M245" s="6">
        <v>0.7496251874062968</v>
      </c>
      <c r="N245" s="6">
        <v>0.7496251874062968</v>
      </c>
      <c r="O245" s="6">
        <v>0</v>
      </c>
      <c r="P245" s="6">
        <v>0.7496251874062968</v>
      </c>
      <c r="Q245" s="6">
        <v>174</v>
      </c>
      <c r="R245" s="6">
        <v>0</v>
      </c>
      <c r="S245" s="6">
        <v>448</v>
      </c>
      <c r="T245" s="6">
        <v>336</v>
      </c>
      <c r="U245" s="6">
        <v>30</v>
      </c>
      <c r="V245" s="6" t="s">
        <v>318</v>
      </c>
      <c r="W245" s="9" t="s">
        <v>319</v>
      </c>
      <c r="X245" s="6" t="s">
        <v>320</v>
      </c>
      <c r="Y245" s="6" t="s">
        <v>317</v>
      </c>
      <c r="Z245" s="2">
        <v>3</v>
      </c>
      <c r="AA245" s="9" t="s">
        <v>321</v>
      </c>
      <c r="AB245">
        <v>14.7</v>
      </c>
      <c r="AC245">
        <v>12</v>
      </c>
      <c r="AD245">
        <v>0</v>
      </c>
    </row>
    <row r="246" spans="1:30" customFormat="1" x14ac:dyDescent="0.25">
      <c r="A246" s="6">
        <v>3.3333333333333333E-2</v>
      </c>
      <c r="B246" s="6">
        <v>0</v>
      </c>
      <c r="C246" s="6">
        <v>0</v>
      </c>
      <c r="D246" s="6">
        <v>0</v>
      </c>
      <c r="E246" s="6">
        <v>0</v>
      </c>
      <c r="F246" s="6">
        <v>0</v>
      </c>
      <c r="G246" s="6">
        <v>0.28499999999999998</v>
      </c>
      <c r="H246" s="6">
        <v>0</v>
      </c>
      <c r="I246" s="6">
        <v>0</v>
      </c>
      <c r="J246" s="6">
        <v>0</v>
      </c>
      <c r="K246" s="6">
        <v>0</v>
      </c>
      <c r="L246" s="6">
        <v>40</v>
      </c>
      <c r="M246" s="6">
        <v>0</v>
      </c>
      <c r="N246" s="6">
        <v>0.2</v>
      </c>
      <c r="O246" s="6">
        <v>0</v>
      </c>
      <c r="P246" s="6">
        <v>0.3</v>
      </c>
      <c r="Q246" s="6">
        <v>210</v>
      </c>
      <c r="R246" s="6">
        <v>0</v>
      </c>
      <c r="S246" s="6">
        <v>443</v>
      </c>
      <c r="T246" s="6">
        <v>168</v>
      </c>
      <c r="U246" s="6">
        <v>30</v>
      </c>
      <c r="V246" s="6" t="s">
        <v>324</v>
      </c>
      <c r="W246" s="9" t="s">
        <v>327</v>
      </c>
      <c r="X246" s="6" t="s">
        <v>323</v>
      </c>
      <c r="Y246" s="6" t="s">
        <v>325</v>
      </c>
      <c r="Z246" s="2">
        <v>1</v>
      </c>
      <c r="AA246" s="9" t="s">
        <v>326</v>
      </c>
      <c r="AB246">
        <v>17.2</v>
      </c>
      <c r="AC246">
        <v>12</v>
      </c>
      <c r="AD246">
        <v>0</v>
      </c>
    </row>
    <row r="247" spans="1:30" customFormat="1" x14ac:dyDescent="0.25">
      <c r="A247" s="6">
        <v>3.3333333333333333E-2</v>
      </c>
      <c r="B247" s="6">
        <v>0</v>
      </c>
      <c r="C247" s="6">
        <v>0</v>
      </c>
      <c r="D247" s="6">
        <v>0</v>
      </c>
      <c r="E247" s="6">
        <v>0</v>
      </c>
      <c r="F247" s="6">
        <v>0</v>
      </c>
      <c r="G247" s="6">
        <v>0.28499999999999998</v>
      </c>
      <c r="H247" s="6">
        <v>0</v>
      </c>
      <c r="I247" s="6">
        <v>0</v>
      </c>
      <c r="J247" s="6">
        <v>0</v>
      </c>
      <c r="K247" s="6">
        <v>0</v>
      </c>
      <c r="L247" s="6">
        <v>40</v>
      </c>
      <c r="M247" s="6">
        <v>0</v>
      </c>
      <c r="N247" s="6">
        <v>0.2</v>
      </c>
      <c r="O247" s="6">
        <v>0</v>
      </c>
      <c r="P247" s="6">
        <v>0.3</v>
      </c>
      <c r="Q247" s="6">
        <v>210</v>
      </c>
      <c r="R247" s="6">
        <v>0</v>
      </c>
      <c r="S247" s="6">
        <v>443</v>
      </c>
      <c r="T247" s="6">
        <v>48</v>
      </c>
      <c r="U247" s="6">
        <v>30</v>
      </c>
      <c r="V247" s="6" t="s">
        <v>324</v>
      </c>
      <c r="W247" s="9" t="s">
        <v>327</v>
      </c>
      <c r="X247" s="6" t="s">
        <v>323</v>
      </c>
      <c r="Y247" s="6" t="s">
        <v>325</v>
      </c>
      <c r="Z247" s="2">
        <v>1</v>
      </c>
      <c r="AA247" s="9" t="s">
        <v>326</v>
      </c>
      <c r="AB247">
        <v>17.2</v>
      </c>
      <c r="AC247">
        <v>12</v>
      </c>
      <c r="AD247">
        <v>0</v>
      </c>
    </row>
    <row r="248" spans="1:30" customFormat="1" x14ac:dyDescent="0.25">
      <c r="A248" s="6">
        <v>3.3333333333333333E-2</v>
      </c>
      <c r="B248" s="6">
        <v>0</v>
      </c>
      <c r="C248" s="6">
        <v>0</v>
      </c>
      <c r="D248" s="6">
        <v>0</v>
      </c>
      <c r="E248" s="6">
        <v>0</v>
      </c>
      <c r="F248" s="6">
        <v>0</v>
      </c>
      <c r="G248" s="6">
        <v>0.28499999999999998</v>
      </c>
      <c r="H248" s="6">
        <v>0</v>
      </c>
      <c r="I248" s="6">
        <v>0</v>
      </c>
      <c r="J248" s="6">
        <v>0</v>
      </c>
      <c r="K248" s="6">
        <v>0</v>
      </c>
      <c r="L248" s="6">
        <v>40</v>
      </c>
      <c r="M248" s="6">
        <v>0</v>
      </c>
      <c r="N248" s="6">
        <v>0.2</v>
      </c>
      <c r="O248" s="6">
        <v>0</v>
      </c>
      <c r="P248" s="6">
        <v>0.3</v>
      </c>
      <c r="Q248" s="6">
        <v>210</v>
      </c>
      <c r="R248" s="6">
        <v>0</v>
      </c>
      <c r="S248" s="6">
        <v>443</v>
      </c>
      <c r="T248" s="6">
        <v>168</v>
      </c>
      <c r="U248" s="6">
        <v>30</v>
      </c>
      <c r="V248" s="6" t="s">
        <v>324</v>
      </c>
      <c r="W248" s="9" t="s">
        <v>327</v>
      </c>
      <c r="X248" s="6" t="s">
        <v>323</v>
      </c>
      <c r="Y248" s="6" t="s">
        <v>325</v>
      </c>
      <c r="Z248" s="2">
        <v>1</v>
      </c>
      <c r="AA248" s="9" t="s">
        <v>326</v>
      </c>
      <c r="AB248">
        <v>17.2</v>
      </c>
      <c r="AC248">
        <v>12</v>
      </c>
      <c r="AD248">
        <v>0</v>
      </c>
    </row>
    <row r="249" spans="1:30" customFormat="1" x14ac:dyDescent="0.25">
      <c r="A249" s="6">
        <v>3.3333333333333333E-2</v>
      </c>
      <c r="B249" s="6">
        <v>0</v>
      </c>
      <c r="C249" s="6">
        <v>0</v>
      </c>
      <c r="D249" s="6">
        <v>0</v>
      </c>
      <c r="E249" s="6">
        <v>0</v>
      </c>
      <c r="F249" s="6">
        <v>0</v>
      </c>
      <c r="G249" s="6">
        <v>0.28499999999999998</v>
      </c>
      <c r="H249" s="6">
        <v>0</v>
      </c>
      <c r="I249" s="6">
        <v>0</v>
      </c>
      <c r="J249" s="6">
        <v>0</v>
      </c>
      <c r="K249" s="6">
        <v>0</v>
      </c>
      <c r="L249" s="6">
        <v>40</v>
      </c>
      <c r="M249" s="6">
        <v>0</v>
      </c>
      <c r="N249" s="6">
        <v>0.2</v>
      </c>
      <c r="O249" s="6">
        <v>0</v>
      </c>
      <c r="P249" s="6">
        <v>0.3</v>
      </c>
      <c r="Q249" s="6">
        <v>210</v>
      </c>
      <c r="R249" s="6">
        <v>0</v>
      </c>
      <c r="S249" s="6">
        <v>443</v>
      </c>
      <c r="T249" s="6">
        <v>168</v>
      </c>
      <c r="U249" s="6">
        <v>30</v>
      </c>
      <c r="V249" s="6" t="s">
        <v>324</v>
      </c>
      <c r="W249" s="9" t="s">
        <v>327</v>
      </c>
      <c r="X249" s="6" t="s">
        <v>323</v>
      </c>
      <c r="Y249" s="6" t="s">
        <v>325</v>
      </c>
      <c r="Z249" s="2">
        <v>1</v>
      </c>
      <c r="AA249" s="9" t="s">
        <v>326</v>
      </c>
      <c r="AB249">
        <v>17.2</v>
      </c>
      <c r="AC249">
        <v>12</v>
      </c>
      <c r="AD249">
        <v>0</v>
      </c>
    </row>
    <row r="250" spans="1:30" customFormat="1" x14ac:dyDescent="0.25">
      <c r="A250" s="6">
        <v>3.3333333333333333E-2</v>
      </c>
      <c r="B250" s="6">
        <v>0</v>
      </c>
      <c r="C250" s="6">
        <v>0</v>
      </c>
      <c r="D250" s="6">
        <v>0</v>
      </c>
      <c r="E250" s="6">
        <v>0</v>
      </c>
      <c r="F250" s="6">
        <v>0</v>
      </c>
      <c r="G250" s="6">
        <v>0.28499999999999998</v>
      </c>
      <c r="H250" s="6">
        <v>0</v>
      </c>
      <c r="I250" s="6">
        <v>0</v>
      </c>
      <c r="J250" s="6">
        <v>0</v>
      </c>
      <c r="K250" s="6">
        <v>0</v>
      </c>
      <c r="L250" s="6">
        <v>40</v>
      </c>
      <c r="M250" s="6">
        <v>0</v>
      </c>
      <c r="N250" s="6">
        <v>0.2</v>
      </c>
      <c r="O250" s="6">
        <v>0</v>
      </c>
      <c r="P250" s="6">
        <v>0.3</v>
      </c>
      <c r="Q250" s="6">
        <v>210</v>
      </c>
      <c r="R250" s="6">
        <v>0</v>
      </c>
      <c r="S250" s="6">
        <v>443</v>
      </c>
      <c r="T250" s="6">
        <v>72</v>
      </c>
      <c r="U250" s="6">
        <v>30</v>
      </c>
      <c r="V250" s="6" t="s">
        <v>324</v>
      </c>
      <c r="W250" s="9" t="s">
        <v>327</v>
      </c>
      <c r="X250" s="6" t="s">
        <v>323</v>
      </c>
      <c r="Y250" s="6" t="s">
        <v>325</v>
      </c>
      <c r="Z250" s="2">
        <v>1</v>
      </c>
      <c r="AA250" s="9" t="s">
        <v>326</v>
      </c>
      <c r="AB250">
        <v>17.2</v>
      </c>
      <c r="AC250">
        <v>12</v>
      </c>
      <c r="AD250">
        <v>0</v>
      </c>
    </row>
    <row r="251" spans="1:30" customFormat="1" x14ac:dyDescent="0.25">
      <c r="A251" s="6">
        <v>1.6666666666666666E-2</v>
      </c>
      <c r="B251" s="6">
        <v>0</v>
      </c>
      <c r="C251" s="6">
        <v>0</v>
      </c>
      <c r="D251" s="6">
        <v>0</v>
      </c>
      <c r="E251" s="6">
        <v>0</v>
      </c>
      <c r="F251" s="6">
        <v>0</v>
      </c>
      <c r="G251" s="6">
        <v>0.215</v>
      </c>
      <c r="H251" s="6">
        <v>0</v>
      </c>
      <c r="I251" s="6">
        <v>0</v>
      </c>
      <c r="J251" s="6">
        <v>0</v>
      </c>
      <c r="K251" s="6">
        <v>0</v>
      </c>
      <c r="L251" s="6">
        <v>40</v>
      </c>
      <c r="M251" s="6">
        <v>0</v>
      </c>
      <c r="N251" s="6">
        <v>0.2</v>
      </c>
      <c r="O251" s="6">
        <v>0</v>
      </c>
      <c r="P251" s="6">
        <v>0.3</v>
      </c>
      <c r="Q251" s="6">
        <v>210</v>
      </c>
      <c r="R251" s="6">
        <v>0</v>
      </c>
      <c r="S251" s="6">
        <v>443</v>
      </c>
      <c r="T251" s="6">
        <v>168</v>
      </c>
      <c r="U251" s="6">
        <v>30</v>
      </c>
      <c r="V251" s="6" t="s">
        <v>324</v>
      </c>
      <c r="W251" s="9" t="s">
        <v>327</v>
      </c>
      <c r="X251" s="6" t="s">
        <v>323</v>
      </c>
      <c r="Y251" s="6" t="s">
        <v>325</v>
      </c>
      <c r="Z251" s="2">
        <v>1</v>
      </c>
      <c r="AA251" s="9" t="s">
        <v>326</v>
      </c>
      <c r="AB251">
        <v>17.2</v>
      </c>
      <c r="AC251">
        <v>12</v>
      </c>
      <c r="AD251">
        <v>0</v>
      </c>
    </row>
    <row r="252" spans="1:30" customFormat="1" x14ac:dyDescent="0.25">
      <c r="A252" s="6">
        <v>1.6666666666666666E-2</v>
      </c>
      <c r="B252" s="6">
        <v>0</v>
      </c>
      <c r="C252" s="6">
        <v>0</v>
      </c>
      <c r="D252" s="6">
        <v>0</v>
      </c>
      <c r="E252" s="6">
        <v>0</v>
      </c>
      <c r="F252" s="6">
        <v>0</v>
      </c>
      <c r="G252" s="6">
        <v>0.215</v>
      </c>
      <c r="H252" s="6">
        <v>0</v>
      </c>
      <c r="I252" s="6">
        <v>0</v>
      </c>
      <c r="J252" s="6">
        <v>0</v>
      </c>
      <c r="K252" s="6">
        <v>0</v>
      </c>
      <c r="L252" s="6">
        <v>40</v>
      </c>
      <c r="M252" s="6">
        <v>0</v>
      </c>
      <c r="N252" s="6">
        <v>0.2</v>
      </c>
      <c r="O252" s="6">
        <v>0</v>
      </c>
      <c r="P252" s="6">
        <v>0.3</v>
      </c>
      <c r="Q252" s="6">
        <v>210</v>
      </c>
      <c r="R252" s="6">
        <v>0</v>
      </c>
      <c r="S252" s="6">
        <v>443</v>
      </c>
      <c r="T252" s="6">
        <v>168</v>
      </c>
      <c r="U252" s="6">
        <v>30</v>
      </c>
      <c r="V252" s="6" t="s">
        <v>324</v>
      </c>
      <c r="W252" s="9" t="s">
        <v>327</v>
      </c>
      <c r="X252" s="6" t="s">
        <v>323</v>
      </c>
      <c r="Y252" s="6" t="s">
        <v>325</v>
      </c>
      <c r="Z252" s="2">
        <v>1</v>
      </c>
      <c r="AA252" s="9" t="s">
        <v>326</v>
      </c>
      <c r="AB252">
        <v>17.2</v>
      </c>
      <c r="AC252">
        <v>12</v>
      </c>
      <c r="AD252">
        <v>0</v>
      </c>
    </row>
    <row r="253" spans="1:30" customFormat="1" x14ac:dyDescent="0.25">
      <c r="A253" s="6">
        <v>1.4285714285714285E-2</v>
      </c>
      <c r="B253" s="6">
        <v>0</v>
      </c>
      <c r="C253" s="6">
        <v>0</v>
      </c>
      <c r="D253" s="6">
        <v>0</v>
      </c>
      <c r="E253" s="6">
        <v>0</v>
      </c>
      <c r="F253" s="6">
        <v>0</v>
      </c>
      <c r="G253" s="6">
        <v>0.20499999999999999</v>
      </c>
      <c r="H253" s="6">
        <v>0</v>
      </c>
      <c r="I253" s="6">
        <v>0</v>
      </c>
      <c r="J253" s="6">
        <v>0</v>
      </c>
      <c r="K253" s="6">
        <v>0</v>
      </c>
      <c r="L253" s="6">
        <v>40</v>
      </c>
      <c r="M253" s="6">
        <v>0</v>
      </c>
      <c r="N253" s="6">
        <v>0.2</v>
      </c>
      <c r="O253" s="6">
        <v>0</v>
      </c>
      <c r="P253" s="6">
        <v>0.3</v>
      </c>
      <c r="Q253" s="6">
        <v>210</v>
      </c>
      <c r="R253" s="6">
        <v>0</v>
      </c>
      <c r="S253" s="6">
        <v>443</v>
      </c>
      <c r="T253" s="6">
        <v>168</v>
      </c>
      <c r="U253" s="6">
        <v>30</v>
      </c>
      <c r="V253" s="6" t="s">
        <v>324</v>
      </c>
      <c r="W253" s="9" t="s">
        <v>327</v>
      </c>
      <c r="X253" s="6" t="s">
        <v>323</v>
      </c>
      <c r="Y253" s="6" t="s">
        <v>325</v>
      </c>
      <c r="Z253" s="2">
        <v>1</v>
      </c>
      <c r="AA253" s="9" t="s">
        <v>326</v>
      </c>
      <c r="AB253">
        <v>17.2</v>
      </c>
      <c r="AC253">
        <v>12</v>
      </c>
      <c r="AD253">
        <v>0</v>
      </c>
    </row>
    <row r="254" spans="1:30" customFormat="1" x14ac:dyDescent="0.25">
      <c r="A254" s="6">
        <v>0</v>
      </c>
      <c r="B254" s="6">
        <v>0</v>
      </c>
      <c r="C254" s="6">
        <v>0</v>
      </c>
      <c r="D254" s="6">
        <v>0</v>
      </c>
      <c r="E254" s="6">
        <v>0</v>
      </c>
      <c r="F254" s="6">
        <v>0</v>
      </c>
      <c r="G254" s="6">
        <v>0</v>
      </c>
      <c r="H254" s="6">
        <v>0</v>
      </c>
      <c r="I254" s="6">
        <v>0</v>
      </c>
      <c r="J254" s="6">
        <v>0</v>
      </c>
      <c r="K254" s="6">
        <v>0</v>
      </c>
      <c r="L254" s="6">
        <v>15</v>
      </c>
      <c r="M254" s="6">
        <v>0.5</v>
      </c>
      <c r="N254" s="6">
        <v>0.5</v>
      </c>
      <c r="O254" s="6">
        <v>0</v>
      </c>
      <c r="P254" s="6">
        <v>0.5</v>
      </c>
      <c r="Q254" s="6">
        <v>210</v>
      </c>
      <c r="R254" s="6">
        <v>0</v>
      </c>
      <c r="S254" s="6">
        <v>423</v>
      </c>
      <c r="T254" s="6">
        <v>216</v>
      </c>
      <c r="U254" s="6">
        <v>60</v>
      </c>
      <c r="V254" s="6" t="s">
        <v>324</v>
      </c>
      <c r="W254" s="9" t="s">
        <v>327</v>
      </c>
      <c r="X254" s="6" t="s">
        <v>329</v>
      </c>
      <c r="Y254" s="6" t="s">
        <v>325</v>
      </c>
      <c r="Z254" s="2">
        <v>1</v>
      </c>
      <c r="AA254" s="9" t="s">
        <v>330</v>
      </c>
      <c r="AB254">
        <v>17.2</v>
      </c>
      <c r="AC254">
        <v>12</v>
      </c>
      <c r="AD254">
        <v>0</v>
      </c>
    </row>
    <row r="255" spans="1:30" customFormat="1" x14ac:dyDescent="0.25">
      <c r="A255" s="6">
        <v>0</v>
      </c>
      <c r="B255" s="6">
        <v>0</v>
      </c>
      <c r="C255" s="6">
        <v>0</v>
      </c>
      <c r="D255" s="6">
        <v>0</v>
      </c>
      <c r="E255" s="6">
        <v>0</v>
      </c>
      <c r="F255" s="6">
        <v>0</v>
      </c>
      <c r="G255" s="6">
        <v>0</v>
      </c>
      <c r="H255" s="6">
        <v>0</v>
      </c>
      <c r="I255" s="6">
        <v>0</v>
      </c>
      <c r="J255" s="6">
        <v>0</v>
      </c>
      <c r="K255" s="6">
        <v>0</v>
      </c>
      <c r="L255" s="6">
        <v>15</v>
      </c>
      <c r="M255" s="6">
        <v>0.5</v>
      </c>
      <c r="N255" s="6">
        <v>0.5</v>
      </c>
      <c r="O255" s="6">
        <v>0</v>
      </c>
      <c r="P255" s="6">
        <v>0.5</v>
      </c>
      <c r="Q255" s="6">
        <v>210</v>
      </c>
      <c r="R255" s="6">
        <v>0</v>
      </c>
      <c r="S255" s="6">
        <v>423</v>
      </c>
      <c r="T255" s="6">
        <v>312</v>
      </c>
      <c r="U255" s="6">
        <v>60</v>
      </c>
      <c r="V255" s="6" t="s">
        <v>324</v>
      </c>
      <c r="W255" s="9" t="s">
        <v>327</v>
      </c>
      <c r="X255" s="6" t="s">
        <v>329</v>
      </c>
      <c r="Y255" s="6" t="s">
        <v>325</v>
      </c>
      <c r="Z255" s="2">
        <v>1</v>
      </c>
      <c r="AA255" s="9" t="s">
        <v>330</v>
      </c>
      <c r="AB255">
        <v>17.2</v>
      </c>
      <c r="AC255">
        <v>12</v>
      </c>
      <c r="AD255">
        <v>0</v>
      </c>
    </row>
    <row r="256" spans="1:30" customFormat="1" x14ac:dyDescent="0.25">
      <c r="A256" s="6">
        <v>0</v>
      </c>
      <c r="B256" s="6">
        <v>0</v>
      </c>
      <c r="C256" s="6">
        <v>0</v>
      </c>
      <c r="D256" s="6">
        <v>0</v>
      </c>
      <c r="E256" s="6">
        <v>0</v>
      </c>
      <c r="F256" s="6">
        <v>0</v>
      </c>
      <c r="G256" s="6">
        <v>0</v>
      </c>
      <c r="H256" s="6">
        <v>0</v>
      </c>
      <c r="I256" s="6">
        <v>0</v>
      </c>
      <c r="J256" s="6">
        <v>0</v>
      </c>
      <c r="K256" s="6">
        <v>0</v>
      </c>
      <c r="L256" s="6">
        <v>15</v>
      </c>
      <c r="M256" s="6">
        <v>0.5</v>
      </c>
      <c r="N256" s="6">
        <v>0.5</v>
      </c>
      <c r="O256" s="6">
        <v>0</v>
      </c>
      <c r="P256" s="6">
        <v>0.5</v>
      </c>
      <c r="Q256" s="6">
        <v>210</v>
      </c>
      <c r="R256" s="6">
        <v>0</v>
      </c>
      <c r="S256" s="6">
        <v>448</v>
      </c>
      <c r="T256" s="6">
        <v>648</v>
      </c>
      <c r="U256" s="6">
        <v>60</v>
      </c>
      <c r="V256" s="6" t="s">
        <v>324</v>
      </c>
      <c r="W256" s="9" t="s">
        <v>327</v>
      </c>
      <c r="X256" s="6" t="s">
        <v>329</v>
      </c>
      <c r="Y256" s="6" t="s">
        <v>325</v>
      </c>
      <c r="Z256" s="2">
        <v>1</v>
      </c>
      <c r="AA256" s="9" t="s">
        <v>330</v>
      </c>
      <c r="AB256">
        <v>17.2</v>
      </c>
      <c r="AC256">
        <v>12</v>
      </c>
      <c r="AD256">
        <v>0</v>
      </c>
    </row>
    <row r="257" spans="1:30" customFormat="1" x14ac:dyDescent="0.25">
      <c r="A257" s="6">
        <v>0</v>
      </c>
      <c r="B257" s="6">
        <v>0</v>
      </c>
      <c r="C257" s="6">
        <v>0</v>
      </c>
      <c r="D257" s="6">
        <v>0</v>
      </c>
      <c r="E257" s="6">
        <v>0</v>
      </c>
      <c r="F257" s="6">
        <v>0</v>
      </c>
      <c r="G257" s="6">
        <v>0</v>
      </c>
      <c r="H257" s="6">
        <v>0</v>
      </c>
      <c r="I257" s="6">
        <v>0</v>
      </c>
      <c r="J257" s="6">
        <v>0</v>
      </c>
      <c r="K257" s="6">
        <v>0</v>
      </c>
      <c r="L257" s="6">
        <v>14</v>
      </c>
      <c r="M257" s="6">
        <v>0.5</v>
      </c>
      <c r="N257" s="6">
        <v>0.5</v>
      </c>
      <c r="O257" s="6">
        <v>0</v>
      </c>
      <c r="P257" s="6">
        <v>0.5</v>
      </c>
      <c r="Q257" s="6">
        <v>210</v>
      </c>
      <c r="R257" s="6">
        <v>0</v>
      </c>
      <c r="S257" s="6">
        <v>423</v>
      </c>
      <c r="T257" s="6">
        <v>312</v>
      </c>
      <c r="U257" s="6">
        <v>60</v>
      </c>
      <c r="V257" s="6" t="s">
        <v>324</v>
      </c>
      <c r="W257" s="9" t="s">
        <v>327</v>
      </c>
      <c r="X257" s="6" t="s">
        <v>329</v>
      </c>
      <c r="Y257" s="6" t="s">
        <v>325</v>
      </c>
      <c r="Z257" s="2">
        <v>1</v>
      </c>
      <c r="AA257" s="9" t="s">
        <v>330</v>
      </c>
      <c r="AB257">
        <v>17.2</v>
      </c>
      <c r="AC257">
        <v>12</v>
      </c>
      <c r="AD257">
        <v>0</v>
      </c>
    </row>
    <row r="258" spans="1:30" customFormat="1" x14ac:dyDescent="0.25">
      <c r="A258" s="6">
        <v>0</v>
      </c>
      <c r="B258" s="6">
        <v>0</v>
      </c>
      <c r="C258" s="6">
        <v>0</v>
      </c>
      <c r="D258" s="6">
        <v>0</v>
      </c>
      <c r="E258" s="6">
        <v>0</v>
      </c>
      <c r="F258" s="6">
        <v>0</v>
      </c>
      <c r="G258" s="6">
        <v>0</v>
      </c>
      <c r="H258" s="6">
        <v>0</v>
      </c>
      <c r="I258" s="6">
        <v>0</v>
      </c>
      <c r="J258" s="6">
        <v>0</v>
      </c>
      <c r="K258" s="6">
        <v>0</v>
      </c>
      <c r="L258" s="6">
        <v>6.8</v>
      </c>
      <c r="M258" s="6">
        <v>0.5</v>
      </c>
      <c r="N258" s="6">
        <v>0.5</v>
      </c>
      <c r="O258" s="6">
        <v>0</v>
      </c>
      <c r="P258" s="6">
        <v>0.5</v>
      </c>
      <c r="Q258" s="6">
        <v>210</v>
      </c>
      <c r="R258" s="6">
        <v>0</v>
      </c>
      <c r="S258" s="6">
        <v>408</v>
      </c>
      <c r="T258" s="6">
        <v>86.4</v>
      </c>
      <c r="U258" s="6">
        <v>60</v>
      </c>
      <c r="V258" s="6" t="s">
        <v>324</v>
      </c>
      <c r="W258" s="9" t="s">
        <v>327</v>
      </c>
      <c r="X258" s="6" t="s">
        <v>329</v>
      </c>
      <c r="Y258" s="6" t="s">
        <v>325</v>
      </c>
      <c r="Z258" s="2">
        <v>1</v>
      </c>
      <c r="AA258" s="9" t="s">
        <v>330</v>
      </c>
      <c r="AB258">
        <v>17.2</v>
      </c>
      <c r="AC258">
        <v>12</v>
      </c>
      <c r="AD258">
        <v>0</v>
      </c>
    </row>
    <row r="259" spans="1:30" customFormat="1" x14ac:dyDescent="0.25">
      <c r="A259" s="6">
        <v>0</v>
      </c>
      <c r="B259" s="6">
        <v>0</v>
      </c>
      <c r="C259" s="6">
        <v>0</v>
      </c>
      <c r="D259" s="6">
        <v>0</v>
      </c>
      <c r="E259" s="6">
        <v>0</v>
      </c>
      <c r="F259" s="6">
        <v>0</v>
      </c>
      <c r="G259" s="6">
        <v>0</v>
      </c>
      <c r="H259" s="6">
        <v>0</v>
      </c>
      <c r="I259" s="6">
        <v>0</v>
      </c>
      <c r="J259" s="6">
        <v>0</v>
      </c>
      <c r="K259" s="6">
        <v>0</v>
      </c>
      <c r="L259" s="6">
        <v>4.4000000000000004</v>
      </c>
      <c r="M259" s="6">
        <v>0.5</v>
      </c>
      <c r="N259" s="6">
        <v>0.5</v>
      </c>
      <c r="O259" s="6">
        <v>0</v>
      </c>
      <c r="P259" s="6">
        <v>0.5</v>
      </c>
      <c r="Q259" s="6">
        <v>210</v>
      </c>
      <c r="R259" s="6">
        <v>0</v>
      </c>
      <c r="S259" s="6">
        <v>448</v>
      </c>
      <c r="T259" s="6">
        <v>144</v>
      </c>
      <c r="U259" s="6">
        <v>60</v>
      </c>
      <c r="V259" s="6" t="s">
        <v>324</v>
      </c>
      <c r="W259" s="9" t="s">
        <v>327</v>
      </c>
      <c r="X259" s="6" t="s">
        <v>329</v>
      </c>
      <c r="Y259" s="6" t="s">
        <v>325</v>
      </c>
      <c r="Z259" s="2">
        <v>1</v>
      </c>
      <c r="AA259" s="9" t="s">
        <v>330</v>
      </c>
      <c r="AB259">
        <v>17.2</v>
      </c>
      <c r="AC259">
        <v>12</v>
      </c>
      <c r="AD259">
        <v>0</v>
      </c>
    </row>
    <row r="260" spans="1:30" customFormat="1" ht="21" customHeight="1" x14ac:dyDescent="0.25">
      <c r="A260" s="6">
        <v>0</v>
      </c>
      <c r="B260" s="6">
        <v>0</v>
      </c>
      <c r="C260" s="6">
        <v>0</v>
      </c>
      <c r="D260" s="6">
        <v>0</v>
      </c>
      <c r="E260" s="6">
        <v>0</v>
      </c>
      <c r="F260" s="6">
        <v>0</v>
      </c>
      <c r="G260" s="6">
        <v>0</v>
      </c>
      <c r="H260" s="6">
        <v>0</v>
      </c>
      <c r="I260" s="6">
        <v>0</v>
      </c>
      <c r="J260" s="6">
        <v>0</v>
      </c>
      <c r="K260" s="6">
        <v>0</v>
      </c>
      <c r="L260" s="6">
        <v>15</v>
      </c>
      <c r="M260" s="6">
        <v>0.5</v>
      </c>
      <c r="N260" s="6">
        <v>0.5</v>
      </c>
      <c r="O260" s="6">
        <v>0</v>
      </c>
      <c r="P260" s="6">
        <v>0.5</v>
      </c>
      <c r="Q260" s="6">
        <v>210</v>
      </c>
      <c r="R260" s="6">
        <v>0</v>
      </c>
      <c r="S260" s="6">
        <v>423</v>
      </c>
      <c r="T260" s="6">
        <v>288</v>
      </c>
      <c r="U260" s="6">
        <v>60</v>
      </c>
      <c r="V260" s="6" t="s">
        <v>324</v>
      </c>
      <c r="W260" s="9" t="s">
        <v>327</v>
      </c>
      <c r="X260" s="6" t="s">
        <v>329</v>
      </c>
      <c r="Y260" s="6" t="s">
        <v>325</v>
      </c>
      <c r="Z260" s="2">
        <v>1</v>
      </c>
      <c r="AA260" s="9" t="s">
        <v>330</v>
      </c>
      <c r="AB260">
        <v>17.2</v>
      </c>
      <c r="AC260">
        <v>12</v>
      </c>
      <c r="AD260">
        <v>0</v>
      </c>
    </row>
    <row r="261" spans="1:30" customFormat="1" x14ac:dyDescent="0.25">
      <c r="A261" s="6">
        <v>0</v>
      </c>
      <c r="B261" s="6">
        <v>0</v>
      </c>
      <c r="C261" s="6">
        <v>0</v>
      </c>
      <c r="D261" s="6">
        <v>0</v>
      </c>
      <c r="E261" s="6">
        <v>0</v>
      </c>
      <c r="F261" s="6">
        <v>0</v>
      </c>
      <c r="G261" s="6">
        <v>0</v>
      </c>
      <c r="H261" s="6">
        <v>0</v>
      </c>
      <c r="I261" s="6">
        <v>0</v>
      </c>
      <c r="J261" s="6">
        <v>0</v>
      </c>
      <c r="K261" s="6">
        <v>0</v>
      </c>
      <c r="L261" s="6">
        <v>5.2</v>
      </c>
      <c r="M261" s="6">
        <v>0.5</v>
      </c>
      <c r="N261" s="6">
        <v>0.5</v>
      </c>
      <c r="O261" s="6">
        <v>0</v>
      </c>
      <c r="P261" s="6">
        <v>0.5</v>
      </c>
      <c r="Q261" s="6">
        <v>205</v>
      </c>
      <c r="R261" s="6">
        <v>0</v>
      </c>
      <c r="S261" s="6">
        <v>448</v>
      </c>
      <c r="T261" s="6">
        <v>312</v>
      </c>
      <c r="U261" s="6">
        <v>60</v>
      </c>
      <c r="V261" s="6" t="s">
        <v>328</v>
      </c>
      <c r="W261" s="9" t="s">
        <v>331</v>
      </c>
      <c r="X261" s="6" t="s">
        <v>329</v>
      </c>
      <c r="Y261" s="6" t="s">
        <v>325</v>
      </c>
      <c r="Z261" s="2">
        <v>1</v>
      </c>
      <c r="AA261" s="9" t="s">
        <v>330</v>
      </c>
      <c r="AB261">
        <v>17.2</v>
      </c>
      <c r="AC261">
        <v>12</v>
      </c>
      <c r="AD261">
        <v>0</v>
      </c>
    </row>
    <row r="262" spans="1:30" customFormat="1" ht="33.75" customHeight="1" x14ac:dyDescent="0.25">
      <c r="A262" s="6">
        <v>0</v>
      </c>
      <c r="B262" s="6">
        <v>3.6999999999999998E-2</v>
      </c>
      <c r="C262" s="6">
        <v>0</v>
      </c>
      <c r="D262" s="6">
        <v>0</v>
      </c>
      <c r="E262" s="6">
        <v>0</v>
      </c>
      <c r="F262" s="6">
        <v>0</v>
      </c>
      <c r="G262" s="6">
        <v>0</v>
      </c>
      <c r="H262" s="6">
        <v>0.18</v>
      </c>
      <c r="I262" s="6">
        <v>0</v>
      </c>
      <c r="J262" s="6">
        <v>0</v>
      </c>
      <c r="K262" s="6">
        <v>0</v>
      </c>
      <c r="L262" s="6">
        <v>43.3</v>
      </c>
      <c r="M262" s="6">
        <v>0</v>
      </c>
      <c r="N262" s="6">
        <v>0.3</v>
      </c>
      <c r="O262" s="6">
        <v>0</v>
      </c>
      <c r="P262" s="6">
        <v>0.3</v>
      </c>
      <c r="Q262" s="6">
        <v>205</v>
      </c>
      <c r="R262" s="6">
        <v>0</v>
      </c>
      <c r="S262" s="6">
        <v>423</v>
      </c>
      <c r="T262" s="6">
        <v>408</v>
      </c>
      <c r="U262" s="6">
        <v>0</v>
      </c>
      <c r="V262" s="6" t="s">
        <v>328</v>
      </c>
      <c r="W262" s="9" t="s">
        <v>331</v>
      </c>
      <c r="X262" s="6" t="s">
        <v>332</v>
      </c>
      <c r="Y262" s="6" t="s">
        <v>325</v>
      </c>
      <c r="Z262" s="2">
        <v>1</v>
      </c>
      <c r="AA262" s="9" t="s">
        <v>333</v>
      </c>
      <c r="AB262">
        <v>17.2</v>
      </c>
      <c r="AC262">
        <v>12</v>
      </c>
      <c r="AD262">
        <v>0</v>
      </c>
    </row>
    <row r="263" spans="1:30" customFormat="1" x14ac:dyDescent="0.25">
      <c r="A263" s="6">
        <v>0</v>
      </c>
      <c r="B263" s="6">
        <v>0</v>
      </c>
      <c r="C263" s="6">
        <v>0</v>
      </c>
      <c r="D263" s="6">
        <v>0</v>
      </c>
      <c r="E263" s="6">
        <v>1</v>
      </c>
      <c r="F263" s="6">
        <v>0</v>
      </c>
      <c r="G263" s="6">
        <v>0</v>
      </c>
      <c r="H263" s="6">
        <v>0</v>
      </c>
      <c r="I263" s="6">
        <v>0</v>
      </c>
      <c r="J263" s="6">
        <v>0</v>
      </c>
      <c r="K263" s="6">
        <v>0</v>
      </c>
      <c r="L263" s="6">
        <v>14</v>
      </c>
      <c r="M263" s="6">
        <v>1</v>
      </c>
      <c r="N263" s="6">
        <v>1</v>
      </c>
      <c r="O263" s="6">
        <v>0</v>
      </c>
      <c r="P263" s="6">
        <v>1</v>
      </c>
      <c r="Q263" s="6">
        <v>214</v>
      </c>
      <c r="R263" s="6">
        <v>0</v>
      </c>
      <c r="S263" s="6">
        <v>423</v>
      </c>
      <c r="T263" s="6">
        <v>14</v>
      </c>
      <c r="U263" s="6">
        <v>30</v>
      </c>
      <c r="V263" s="6" t="s">
        <v>334</v>
      </c>
      <c r="W263" s="9" t="s">
        <v>336</v>
      </c>
      <c r="X263" s="6" t="s">
        <v>337</v>
      </c>
      <c r="Y263" s="6" t="s">
        <v>334</v>
      </c>
      <c r="Z263" s="2">
        <v>3</v>
      </c>
      <c r="AA263" s="9" t="s">
        <v>335</v>
      </c>
      <c r="AB263">
        <v>12.1</v>
      </c>
      <c r="AC263">
        <v>14</v>
      </c>
      <c r="AD263">
        <v>1</v>
      </c>
    </row>
    <row r="264" spans="1:30" customFormat="1" x14ac:dyDescent="0.25">
      <c r="A264" s="6">
        <v>0</v>
      </c>
      <c r="B264" s="6">
        <v>0</v>
      </c>
      <c r="C264" s="6">
        <v>0</v>
      </c>
      <c r="D264" s="6">
        <v>0</v>
      </c>
      <c r="E264" s="6">
        <v>0.61290299999999998</v>
      </c>
      <c r="F264" s="6">
        <v>0</v>
      </c>
      <c r="G264" s="6">
        <v>0</v>
      </c>
      <c r="H264" s="6">
        <v>0</v>
      </c>
      <c r="I264" s="6">
        <v>0</v>
      </c>
      <c r="J264" s="6">
        <v>0</v>
      </c>
      <c r="K264" s="6">
        <v>0</v>
      </c>
      <c r="L264" s="6">
        <v>2.4193544999999999</v>
      </c>
      <c r="M264" s="6">
        <v>0.40299994358000002</v>
      </c>
      <c r="N264" s="6">
        <v>0.46774186999999995</v>
      </c>
      <c r="O264" s="6">
        <v>0</v>
      </c>
      <c r="P264" s="6">
        <v>0.46774186999999995</v>
      </c>
      <c r="Q264" s="6">
        <v>282</v>
      </c>
      <c r="R264" s="6">
        <v>0</v>
      </c>
      <c r="S264" s="6">
        <v>473</v>
      </c>
      <c r="T264" s="6">
        <v>48</v>
      </c>
      <c r="U264" s="6">
        <v>0</v>
      </c>
      <c r="V264" s="6" t="s">
        <v>342</v>
      </c>
      <c r="W264" s="9" t="s">
        <v>339</v>
      </c>
      <c r="X264" s="6" t="s">
        <v>338</v>
      </c>
      <c r="Y264" s="6" t="s">
        <v>340</v>
      </c>
      <c r="Z264" s="2">
        <v>3</v>
      </c>
      <c r="AA264" s="6" t="s">
        <v>341</v>
      </c>
      <c r="AB264">
        <v>12.1</v>
      </c>
      <c r="AC264">
        <v>20</v>
      </c>
      <c r="AD264">
        <v>1</v>
      </c>
    </row>
    <row r="265" spans="1:30" customFormat="1" x14ac:dyDescent="0.25">
      <c r="A265" s="6">
        <v>0</v>
      </c>
      <c r="B265" s="6">
        <v>0</v>
      </c>
      <c r="C265" s="6">
        <v>0</v>
      </c>
      <c r="D265" s="6">
        <v>0</v>
      </c>
      <c r="E265" s="6">
        <v>0.47058823529411797</v>
      </c>
      <c r="F265" s="6">
        <v>0</v>
      </c>
      <c r="G265" s="6">
        <v>0</v>
      </c>
      <c r="H265" s="6">
        <v>0</v>
      </c>
      <c r="I265" s="6">
        <v>0</v>
      </c>
      <c r="J265" s="6">
        <v>0</v>
      </c>
      <c r="K265" s="6">
        <v>0</v>
      </c>
      <c r="L265" s="6">
        <v>1.6176470588235303</v>
      </c>
      <c r="M265" s="6">
        <v>0.33800000000000002</v>
      </c>
      <c r="N265" s="6">
        <v>0.36764705882352899</v>
      </c>
      <c r="O265" s="6">
        <v>0</v>
      </c>
      <c r="P265" s="6">
        <v>0.36764705882352899</v>
      </c>
      <c r="Q265" s="6">
        <v>282</v>
      </c>
      <c r="R265" s="6">
        <v>0</v>
      </c>
      <c r="S265" s="6">
        <v>473</v>
      </c>
      <c r="T265" s="6">
        <v>48</v>
      </c>
      <c r="U265" s="6">
        <v>0</v>
      </c>
      <c r="V265" s="6" t="s">
        <v>342</v>
      </c>
      <c r="W265" s="9" t="s">
        <v>339</v>
      </c>
      <c r="X265" s="6" t="s">
        <v>338</v>
      </c>
      <c r="Y265" s="6" t="s">
        <v>340</v>
      </c>
      <c r="Z265" s="2">
        <v>3</v>
      </c>
      <c r="AA265" s="9" t="s">
        <v>341</v>
      </c>
      <c r="AB265">
        <v>12.1</v>
      </c>
      <c r="AC265">
        <v>20</v>
      </c>
      <c r="AD265">
        <v>1</v>
      </c>
    </row>
    <row r="266" spans="1:30" customFormat="1" ht="30" x14ac:dyDescent="0.25">
      <c r="A266" s="6">
        <v>0</v>
      </c>
      <c r="B266" s="6">
        <v>0.05</v>
      </c>
      <c r="C266" s="6">
        <v>0</v>
      </c>
      <c r="D266" s="6">
        <v>0</v>
      </c>
      <c r="E266" s="6">
        <v>0</v>
      </c>
      <c r="F266" s="6">
        <v>0</v>
      </c>
      <c r="G266" s="6">
        <v>0</v>
      </c>
      <c r="H266" s="6">
        <v>0</v>
      </c>
      <c r="I266" s="6">
        <v>0</v>
      </c>
      <c r="J266" s="6">
        <v>0</v>
      </c>
      <c r="K266" s="6">
        <v>0</v>
      </c>
      <c r="L266" s="6">
        <v>8.25</v>
      </c>
      <c r="M266" s="6">
        <v>0</v>
      </c>
      <c r="N266" s="6">
        <v>0.22000000000000003</v>
      </c>
      <c r="O266" s="6">
        <v>0</v>
      </c>
      <c r="P266" s="6">
        <v>0.44000000000000006</v>
      </c>
      <c r="Q266" s="6">
        <v>370</v>
      </c>
      <c r="R266" s="6">
        <v>0</v>
      </c>
      <c r="S266" s="6">
        <v>325</v>
      </c>
      <c r="T266" s="6">
        <v>336</v>
      </c>
      <c r="U266" s="6">
        <v>0</v>
      </c>
      <c r="V266" s="6" t="s">
        <v>348</v>
      </c>
      <c r="W266" s="9" t="s">
        <v>343</v>
      </c>
      <c r="X266" s="6" t="s">
        <v>344</v>
      </c>
      <c r="Y266" s="6" t="s">
        <v>345</v>
      </c>
      <c r="Z266" s="2">
        <v>3</v>
      </c>
      <c r="AA266" s="9" t="s">
        <v>346</v>
      </c>
      <c r="AB266">
        <v>15.8</v>
      </c>
      <c r="AC266">
        <v>10</v>
      </c>
      <c r="AD266">
        <v>0</v>
      </c>
    </row>
    <row r="267" spans="1:30" customFormat="1" ht="30" x14ac:dyDescent="0.25">
      <c r="A267" s="6">
        <v>0</v>
      </c>
      <c r="B267" s="6">
        <v>2.5000000000000001E-2</v>
      </c>
      <c r="C267" s="6">
        <v>0</v>
      </c>
      <c r="D267" s="6">
        <v>0</v>
      </c>
      <c r="E267" s="6">
        <v>0</v>
      </c>
      <c r="F267" s="6">
        <v>0</v>
      </c>
      <c r="G267" s="6">
        <v>0</v>
      </c>
      <c r="H267" s="6">
        <v>0</v>
      </c>
      <c r="I267" s="6">
        <v>0</v>
      </c>
      <c r="J267" s="6">
        <v>0</v>
      </c>
      <c r="K267" s="6">
        <v>0</v>
      </c>
      <c r="L267" s="6">
        <v>7.875</v>
      </c>
      <c r="M267" s="6">
        <v>0</v>
      </c>
      <c r="N267" s="6">
        <v>0.21000000000000002</v>
      </c>
      <c r="O267" s="6">
        <v>0</v>
      </c>
      <c r="P267" s="6">
        <v>0.42000000000000004</v>
      </c>
      <c r="Q267" s="6">
        <v>370</v>
      </c>
      <c r="R267" s="6">
        <v>0</v>
      </c>
      <c r="S267" s="6">
        <v>325</v>
      </c>
      <c r="T267" s="6">
        <v>336</v>
      </c>
      <c r="U267" s="6">
        <v>0</v>
      </c>
      <c r="V267" s="6" t="s">
        <v>348</v>
      </c>
      <c r="W267" s="9" t="s">
        <v>343</v>
      </c>
      <c r="X267" s="6" t="s">
        <v>344</v>
      </c>
      <c r="Y267" s="6" t="s">
        <v>345</v>
      </c>
      <c r="Z267" s="2">
        <v>3</v>
      </c>
      <c r="AA267" s="9" t="s">
        <v>346</v>
      </c>
      <c r="AB267">
        <v>15.8</v>
      </c>
      <c r="AC267">
        <v>10</v>
      </c>
      <c r="AD267">
        <v>0</v>
      </c>
    </row>
    <row r="268" spans="1:30" customFormat="1" ht="30" x14ac:dyDescent="0.25">
      <c r="A268" s="6">
        <v>0</v>
      </c>
      <c r="B268" s="6">
        <v>2.5000000000000001E-2</v>
      </c>
      <c r="C268" s="6">
        <v>0</v>
      </c>
      <c r="D268" s="6">
        <v>0</v>
      </c>
      <c r="E268" s="6">
        <v>0</v>
      </c>
      <c r="F268" s="6">
        <v>0</v>
      </c>
      <c r="G268" s="6">
        <v>0</v>
      </c>
      <c r="H268" s="6">
        <v>0</v>
      </c>
      <c r="I268" s="6">
        <v>0</v>
      </c>
      <c r="J268" s="6">
        <v>0</v>
      </c>
      <c r="K268" s="6">
        <v>0</v>
      </c>
      <c r="L268" s="6">
        <v>7.875</v>
      </c>
      <c r="M268" s="6">
        <v>0</v>
      </c>
      <c r="N268" s="6">
        <v>0.21000000000000002</v>
      </c>
      <c r="O268" s="6">
        <v>0</v>
      </c>
      <c r="P268" s="6">
        <v>0.42000000000000004</v>
      </c>
      <c r="Q268" s="6">
        <v>370</v>
      </c>
      <c r="R268" s="6">
        <v>0</v>
      </c>
      <c r="S268" s="6">
        <v>325</v>
      </c>
      <c r="T268" s="6">
        <v>336</v>
      </c>
      <c r="U268" s="6">
        <v>0</v>
      </c>
      <c r="V268" s="6" t="s">
        <v>348</v>
      </c>
      <c r="W268" s="9" t="s">
        <v>343</v>
      </c>
      <c r="X268" s="6" t="s">
        <v>344</v>
      </c>
      <c r="Y268" s="6" t="s">
        <v>345</v>
      </c>
      <c r="Z268" s="2">
        <v>3</v>
      </c>
      <c r="AA268" s="9" t="s">
        <v>346</v>
      </c>
      <c r="AB268">
        <v>15.8</v>
      </c>
      <c r="AC268">
        <v>10</v>
      </c>
      <c r="AD268">
        <v>0</v>
      </c>
    </row>
    <row r="269" spans="1:30" customFormat="1" ht="30" x14ac:dyDescent="0.25">
      <c r="A269" s="6">
        <v>0</v>
      </c>
      <c r="B269" s="6">
        <v>0.1</v>
      </c>
      <c r="C269" s="6">
        <v>0</v>
      </c>
      <c r="D269" s="6">
        <v>0</v>
      </c>
      <c r="E269" s="6">
        <v>0</v>
      </c>
      <c r="F269" s="6">
        <v>0</v>
      </c>
      <c r="G269" s="6">
        <v>0</v>
      </c>
      <c r="H269" s="6">
        <v>0</v>
      </c>
      <c r="I269" s="6">
        <v>0</v>
      </c>
      <c r="J269" s="6">
        <v>0</v>
      </c>
      <c r="K269" s="6">
        <v>0</v>
      </c>
      <c r="L269" s="6">
        <v>1.2</v>
      </c>
      <c r="M269" s="6">
        <v>0</v>
      </c>
      <c r="N269" s="6">
        <v>0.24</v>
      </c>
      <c r="O269" s="6">
        <v>0</v>
      </c>
      <c r="P269" s="6">
        <v>0.48</v>
      </c>
      <c r="Q269" s="6">
        <v>370</v>
      </c>
      <c r="R269" s="6">
        <v>0</v>
      </c>
      <c r="S269" s="6">
        <v>325</v>
      </c>
      <c r="T269" s="6">
        <v>336</v>
      </c>
      <c r="U269" s="6">
        <v>0</v>
      </c>
      <c r="V269" s="6" t="s">
        <v>348</v>
      </c>
      <c r="W269" s="9" t="s">
        <v>343</v>
      </c>
      <c r="X269" s="6" t="s">
        <v>347</v>
      </c>
      <c r="Y269" s="6" t="s">
        <v>347</v>
      </c>
      <c r="Z269" s="2">
        <v>1</v>
      </c>
      <c r="AA269" s="9" t="s">
        <v>346</v>
      </c>
      <c r="AB269">
        <v>16.899999999999999</v>
      </c>
      <c r="AC269">
        <v>10</v>
      </c>
      <c r="AD269">
        <v>0</v>
      </c>
    </row>
    <row r="270" spans="1:30" customFormat="1" ht="30" x14ac:dyDescent="0.25">
      <c r="A270" s="6">
        <v>0</v>
      </c>
      <c r="B270" s="6">
        <v>0.1</v>
      </c>
      <c r="C270" s="6">
        <v>0</v>
      </c>
      <c r="D270" s="6">
        <v>0</v>
      </c>
      <c r="E270" s="6">
        <v>0</v>
      </c>
      <c r="F270" s="6">
        <v>0</v>
      </c>
      <c r="G270" s="6">
        <v>0</v>
      </c>
      <c r="H270" s="6">
        <v>0</v>
      </c>
      <c r="I270" s="6">
        <v>0</v>
      </c>
      <c r="J270" s="6">
        <v>0</v>
      </c>
      <c r="K270" s="6">
        <v>0</v>
      </c>
      <c r="L270" s="6">
        <v>2.4</v>
      </c>
      <c r="M270" s="6">
        <v>0</v>
      </c>
      <c r="N270" s="6">
        <v>0.24</v>
      </c>
      <c r="O270" s="6">
        <v>0</v>
      </c>
      <c r="P270" s="6">
        <v>0.48</v>
      </c>
      <c r="Q270" s="6">
        <v>370</v>
      </c>
      <c r="R270" s="6">
        <v>0</v>
      </c>
      <c r="S270" s="6">
        <v>325</v>
      </c>
      <c r="T270" s="6">
        <v>336</v>
      </c>
      <c r="U270" s="6">
        <v>0</v>
      </c>
      <c r="V270" s="6" t="s">
        <v>348</v>
      </c>
      <c r="W270" s="9" t="s">
        <v>343</v>
      </c>
      <c r="X270" s="6" t="s">
        <v>347</v>
      </c>
      <c r="Y270" s="6" t="s">
        <v>347</v>
      </c>
      <c r="Z270" s="2">
        <v>1</v>
      </c>
      <c r="AA270" s="9" t="s">
        <v>346</v>
      </c>
      <c r="AB270">
        <v>16.899999999999999</v>
      </c>
      <c r="AC270">
        <v>10</v>
      </c>
      <c r="AD270">
        <v>0</v>
      </c>
    </row>
    <row r="271" spans="1:30" customFormat="1" ht="30" x14ac:dyDescent="0.25">
      <c r="A271" s="6">
        <v>0</v>
      </c>
      <c r="B271" s="6">
        <v>0.05</v>
      </c>
      <c r="C271" s="6">
        <v>0</v>
      </c>
      <c r="D271" s="6">
        <v>0</v>
      </c>
      <c r="E271" s="6">
        <v>0</v>
      </c>
      <c r="F271" s="6">
        <v>0</v>
      </c>
      <c r="G271" s="6">
        <v>0</v>
      </c>
      <c r="H271" s="6">
        <v>0</v>
      </c>
      <c r="I271" s="6">
        <v>0</v>
      </c>
      <c r="J271" s="6">
        <v>0</v>
      </c>
      <c r="K271" s="6">
        <v>0</v>
      </c>
      <c r="L271" s="6">
        <v>2.2000000000000002</v>
      </c>
      <c r="M271" s="6">
        <v>0</v>
      </c>
      <c r="N271" s="6">
        <v>0.22000000000000003</v>
      </c>
      <c r="O271" s="6">
        <v>0</v>
      </c>
      <c r="P271" s="6">
        <v>0.44000000000000006</v>
      </c>
      <c r="Q271" s="6">
        <v>370</v>
      </c>
      <c r="R271" s="6">
        <v>0</v>
      </c>
      <c r="S271" s="6">
        <v>325</v>
      </c>
      <c r="T271" s="6">
        <v>336</v>
      </c>
      <c r="U271" s="6">
        <v>0</v>
      </c>
      <c r="V271" s="6" t="s">
        <v>348</v>
      </c>
      <c r="W271" s="9" t="s">
        <v>343</v>
      </c>
      <c r="X271" s="6" t="s">
        <v>347</v>
      </c>
      <c r="Y271" s="6" t="s">
        <v>347</v>
      </c>
      <c r="Z271" s="2">
        <v>1</v>
      </c>
      <c r="AA271" s="9" t="s">
        <v>346</v>
      </c>
      <c r="AB271">
        <v>16.899999999999999</v>
      </c>
      <c r="AC271">
        <v>10</v>
      </c>
      <c r="AD271">
        <v>0</v>
      </c>
    </row>
    <row r="272" spans="1:30" customFormat="1" ht="30" x14ac:dyDescent="0.25">
      <c r="A272" s="6">
        <v>0</v>
      </c>
      <c r="B272" s="6">
        <v>2.5000000000000001E-2</v>
      </c>
      <c r="C272" s="6">
        <v>0</v>
      </c>
      <c r="D272" s="6">
        <v>0</v>
      </c>
      <c r="E272" s="6">
        <v>0</v>
      </c>
      <c r="F272" s="6">
        <v>0</v>
      </c>
      <c r="G272" s="6">
        <v>0</v>
      </c>
      <c r="H272" s="6">
        <v>0</v>
      </c>
      <c r="I272" s="6">
        <v>0</v>
      </c>
      <c r="J272" s="6">
        <v>0</v>
      </c>
      <c r="K272" s="6">
        <v>0</v>
      </c>
      <c r="L272" s="6">
        <v>2.1</v>
      </c>
      <c r="M272" s="6">
        <v>0</v>
      </c>
      <c r="N272" s="6">
        <v>0.21000000000000002</v>
      </c>
      <c r="O272" s="6">
        <v>0</v>
      </c>
      <c r="P272" s="6">
        <v>0.42000000000000004</v>
      </c>
      <c r="Q272" s="6">
        <v>370</v>
      </c>
      <c r="R272" s="6">
        <v>0</v>
      </c>
      <c r="S272" s="6">
        <v>325</v>
      </c>
      <c r="T272" s="6">
        <v>336</v>
      </c>
      <c r="U272" s="6">
        <v>0</v>
      </c>
      <c r="V272" s="6" t="s">
        <v>348</v>
      </c>
      <c r="W272" s="9" t="s">
        <v>343</v>
      </c>
      <c r="X272" s="6" t="s">
        <v>347</v>
      </c>
      <c r="Y272" s="6" t="s">
        <v>347</v>
      </c>
      <c r="Z272" s="2">
        <v>1</v>
      </c>
      <c r="AA272" s="9" t="s">
        <v>346</v>
      </c>
      <c r="AB272">
        <v>16.899999999999999</v>
      </c>
      <c r="AC272">
        <v>10</v>
      </c>
      <c r="AD272">
        <v>0</v>
      </c>
    </row>
    <row r="273" spans="1:30" customFormat="1" ht="30" x14ac:dyDescent="0.25">
      <c r="A273" s="6">
        <v>0</v>
      </c>
      <c r="B273" s="6">
        <v>3.5000000000000003E-2</v>
      </c>
      <c r="C273" s="6">
        <v>0</v>
      </c>
      <c r="D273" s="6">
        <v>0</v>
      </c>
      <c r="E273" s="6">
        <v>0</v>
      </c>
      <c r="F273" s="6">
        <v>0</v>
      </c>
      <c r="G273" s="6">
        <v>0</v>
      </c>
      <c r="H273" s="6">
        <v>0</v>
      </c>
      <c r="I273" s="6">
        <v>0</v>
      </c>
      <c r="J273" s="6">
        <v>0</v>
      </c>
      <c r="K273" s="6">
        <v>0</v>
      </c>
      <c r="L273" s="6">
        <v>20</v>
      </c>
      <c r="M273" s="6">
        <v>0.32100000000000001</v>
      </c>
      <c r="N273" s="6">
        <v>0.32100000000000001</v>
      </c>
      <c r="O273" s="6">
        <v>0</v>
      </c>
      <c r="P273" s="6">
        <v>0.64200000000000002</v>
      </c>
      <c r="Q273" s="6">
        <v>319</v>
      </c>
      <c r="R273" s="6">
        <v>0</v>
      </c>
      <c r="S273" s="6">
        <v>433</v>
      </c>
      <c r="T273" s="6">
        <v>1152</v>
      </c>
      <c r="U273" s="6">
        <v>43</v>
      </c>
      <c r="V273" s="6" t="s">
        <v>349</v>
      </c>
      <c r="W273" s="9" t="s">
        <v>1274</v>
      </c>
      <c r="X273" s="6" t="s">
        <v>350</v>
      </c>
      <c r="Y273" s="6" t="s">
        <v>345</v>
      </c>
      <c r="Z273" s="2">
        <v>3</v>
      </c>
      <c r="AA273" s="9" t="s">
        <v>351</v>
      </c>
      <c r="AB273">
        <v>15.8</v>
      </c>
      <c r="AC273">
        <v>10</v>
      </c>
      <c r="AD273">
        <v>0</v>
      </c>
    </row>
    <row r="274" spans="1:30" customFormat="1" ht="30" x14ac:dyDescent="0.25">
      <c r="A274" s="6">
        <v>0.01</v>
      </c>
      <c r="B274" s="6">
        <v>0</v>
      </c>
      <c r="C274" s="6">
        <v>0</v>
      </c>
      <c r="D274" s="6">
        <v>0</v>
      </c>
      <c r="E274" s="6">
        <v>0</v>
      </c>
      <c r="F274" s="6">
        <v>0</v>
      </c>
      <c r="G274" s="6">
        <v>0</v>
      </c>
      <c r="H274" s="6">
        <v>0</v>
      </c>
      <c r="I274" s="6">
        <v>0</v>
      </c>
      <c r="J274" s="6">
        <v>0</v>
      </c>
      <c r="K274" s="6">
        <v>0</v>
      </c>
      <c r="L274" s="6">
        <v>7</v>
      </c>
      <c r="M274" s="6">
        <v>0.5</v>
      </c>
      <c r="N274" s="6">
        <v>0.25</v>
      </c>
      <c r="O274" s="6">
        <v>0</v>
      </c>
      <c r="P274" s="6">
        <v>0.5</v>
      </c>
      <c r="Q274" s="6">
        <v>189</v>
      </c>
      <c r="R274" s="6">
        <v>0</v>
      </c>
      <c r="S274" s="6">
        <v>448</v>
      </c>
      <c r="T274" s="6">
        <v>336</v>
      </c>
      <c r="U274" s="6">
        <v>30</v>
      </c>
      <c r="V274" s="6" t="s">
        <v>354</v>
      </c>
      <c r="W274" s="9" t="s">
        <v>355</v>
      </c>
      <c r="X274" s="6" t="s">
        <v>356</v>
      </c>
      <c r="Y274" s="6" t="s">
        <v>357</v>
      </c>
      <c r="Z274" s="2">
        <v>2</v>
      </c>
      <c r="AA274" s="9" t="s">
        <v>358</v>
      </c>
      <c r="AB274">
        <v>18.5</v>
      </c>
      <c r="AC274">
        <v>8</v>
      </c>
      <c r="AD274">
        <v>0</v>
      </c>
    </row>
    <row r="275" spans="1:30" customFormat="1" ht="30" x14ac:dyDescent="0.25">
      <c r="A275" s="6">
        <v>0.13333333333333333</v>
      </c>
      <c r="B275" s="6">
        <v>0</v>
      </c>
      <c r="C275" s="6">
        <v>0</v>
      </c>
      <c r="D275" s="6">
        <v>0</v>
      </c>
      <c r="E275" s="6">
        <v>0</v>
      </c>
      <c r="F275" s="6">
        <v>0</v>
      </c>
      <c r="G275" s="6">
        <v>0</v>
      </c>
      <c r="H275" s="6">
        <v>0</v>
      </c>
      <c r="I275" s="6">
        <v>0</v>
      </c>
      <c r="J275" s="6">
        <v>0</v>
      </c>
      <c r="K275" s="6">
        <v>0</v>
      </c>
      <c r="L275" s="6">
        <v>7</v>
      </c>
      <c r="M275" s="6">
        <v>0.5</v>
      </c>
      <c r="N275" s="6">
        <v>0.25</v>
      </c>
      <c r="O275" s="6">
        <v>0</v>
      </c>
      <c r="P275" s="6">
        <v>0.5</v>
      </c>
      <c r="Q275" s="6">
        <v>189</v>
      </c>
      <c r="R275" s="6">
        <v>0</v>
      </c>
      <c r="S275" s="6">
        <v>448</v>
      </c>
      <c r="T275" s="6">
        <v>336</v>
      </c>
      <c r="U275" s="6">
        <v>30</v>
      </c>
      <c r="V275" s="6" t="s">
        <v>354</v>
      </c>
      <c r="W275" s="9" t="s">
        <v>355</v>
      </c>
      <c r="X275" s="6" t="s">
        <v>356</v>
      </c>
      <c r="Y275" s="6" t="s">
        <v>357</v>
      </c>
      <c r="Z275" s="2">
        <v>2</v>
      </c>
      <c r="AA275" s="9" t="s">
        <v>358</v>
      </c>
      <c r="AB275">
        <v>18.5</v>
      </c>
      <c r="AC275">
        <v>8</v>
      </c>
      <c r="AD275">
        <v>0</v>
      </c>
    </row>
    <row r="276" spans="1:30" customFormat="1" ht="30" x14ac:dyDescent="0.25">
      <c r="A276" s="6">
        <v>0.04</v>
      </c>
      <c r="B276" s="6">
        <v>0</v>
      </c>
      <c r="C276" s="6">
        <v>0</v>
      </c>
      <c r="D276" s="6">
        <v>0</v>
      </c>
      <c r="E276" s="6">
        <v>0</v>
      </c>
      <c r="F276" s="6">
        <v>0</v>
      </c>
      <c r="G276" s="6">
        <v>0</v>
      </c>
      <c r="H276" s="6">
        <v>0</v>
      </c>
      <c r="I276" s="6">
        <v>0</v>
      </c>
      <c r="J276" s="6">
        <v>0</v>
      </c>
      <c r="K276" s="6">
        <v>0</v>
      </c>
      <c r="L276" s="6">
        <v>7</v>
      </c>
      <c r="M276" s="6">
        <v>0.5</v>
      </c>
      <c r="N276" s="6">
        <v>0.25</v>
      </c>
      <c r="O276" s="6">
        <v>0</v>
      </c>
      <c r="P276" s="6">
        <v>0.5</v>
      </c>
      <c r="Q276" s="6">
        <v>189</v>
      </c>
      <c r="R276" s="6">
        <v>0</v>
      </c>
      <c r="S276" s="6">
        <v>448</v>
      </c>
      <c r="T276" s="6">
        <v>336</v>
      </c>
      <c r="U276" s="6">
        <v>30</v>
      </c>
      <c r="V276" s="6" t="s">
        <v>354</v>
      </c>
      <c r="W276" s="9" t="s">
        <v>355</v>
      </c>
      <c r="X276" s="6" t="s">
        <v>356</v>
      </c>
      <c r="Y276" s="6" t="s">
        <v>357</v>
      </c>
      <c r="Z276" s="2">
        <v>2</v>
      </c>
      <c r="AA276" s="9" t="s">
        <v>358</v>
      </c>
      <c r="AB276">
        <v>18.5</v>
      </c>
      <c r="AC276">
        <v>8</v>
      </c>
      <c r="AD276">
        <v>0</v>
      </c>
    </row>
    <row r="277" spans="1:30" customFormat="1" x14ac:dyDescent="0.25">
      <c r="A277" s="6">
        <v>0</v>
      </c>
      <c r="B277" s="6">
        <v>0</v>
      </c>
      <c r="C277" s="6">
        <v>0</v>
      </c>
      <c r="D277" s="6">
        <v>0</v>
      </c>
      <c r="E277" s="6">
        <v>0</v>
      </c>
      <c r="F277" s="6">
        <v>0</v>
      </c>
      <c r="G277" s="6">
        <v>0</v>
      </c>
      <c r="H277" s="6">
        <v>0</v>
      </c>
      <c r="I277" s="6">
        <v>0</v>
      </c>
      <c r="J277" s="6">
        <v>0</v>
      </c>
      <c r="K277" s="6">
        <v>0</v>
      </c>
      <c r="L277" s="6">
        <v>7</v>
      </c>
      <c r="M277" s="6">
        <v>0.54</v>
      </c>
      <c r="N277" s="6">
        <v>0.54</v>
      </c>
      <c r="O277" s="6">
        <v>0</v>
      </c>
      <c r="P277" s="6">
        <v>1.08</v>
      </c>
      <c r="Q277" s="6">
        <v>214</v>
      </c>
      <c r="R277" s="6">
        <v>0</v>
      </c>
      <c r="S277" s="6">
        <v>418</v>
      </c>
      <c r="T277" s="6">
        <v>48</v>
      </c>
      <c r="U277" s="6">
        <v>30</v>
      </c>
      <c r="V277" s="6" t="s">
        <v>360</v>
      </c>
      <c r="W277" s="9" t="s">
        <v>359</v>
      </c>
      <c r="X277" s="6" t="s">
        <v>356</v>
      </c>
      <c r="Y277" s="6" t="s">
        <v>357</v>
      </c>
      <c r="Z277" s="2">
        <v>2</v>
      </c>
      <c r="AA277" s="9" t="s">
        <v>358</v>
      </c>
      <c r="AB277">
        <v>18.5</v>
      </c>
      <c r="AC277">
        <v>8</v>
      </c>
      <c r="AD277">
        <v>0</v>
      </c>
    </row>
    <row r="278" spans="1:30" s="3" customFormat="1" x14ac:dyDescent="0.25">
      <c r="A278" s="12">
        <v>2.5000000000000001E-2</v>
      </c>
      <c r="B278" s="12">
        <v>0</v>
      </c>
      <c r="C278" s="6">
        <v>0</v>
      </c>
      <c r="D278" s="12">
        <v>0</v>
      </c>
      <c r="E278" s="12">
        <v>0</v>
      </c>
      <c r="F278" s="12">
        <v>0</v>
      </c>
      <c r="G278" s="12">
        <v>0</v>
      </c>
      <c r="H278" s="12">
        <v>0.33333333333333331</v>
      </c>
      <c r="I278" s="12">
        <v>0</v>
      </c>
      <c r="J278" s="12">
        <v>0</v>
      </c>
      <c r="K278" s="6">
        <v>0</v>
      </c>
      <c r="L278" s="12">
        <v>40</v>
      </c>
      <c r="M278" s="12">
        <v>0</v>
      </c>
      <c r="N278" s="12">
        <v>0.16666666666666666</v>
      </c>
      <c r="O278" s="12">
        <v>0</v>
      </c>
      <c r="P278" s="12">
        <v>0.73333333333333328</v>
      </c>
      <c r="Q278" s="12">
        <v>280</v>
      </c>
      <c r="R278" s="12">
        <v>0</v>
      </c>
      <c r="S278" s="12">
        <v>448</v>
      </c>
      <c r="T278" s="12">
        <v>240</v>
      </c>
      <c r="U278" s="12">
        <v>0</v>
      </c>
      <c r="V278" s="12" t="s">
        <v>361</v>
      </c>
      <c r="W278" s="13" t="s">
        <v>362</v>
      </c>
      <c r="X278" s="12" t="s">
        <v>363</v>
      </c>
      <c r="Y278" s="12" t="s">
        <v>361</v>
      </c>
      <c r="Z278" s="2">
        <v>3</v>
      </c>
      <c r="AA278" s="13" t="s">
        <v>364</v>
      </c>
      <c r="AB278" s="3">
        <v>17.5</v>
      </c>
      <c r="AC278">
        <v>10</v>
      </c>
      <c r="AD278">
        <v>0</v>
      </c>
    </row>
    <row r="279" spans="1:30" customFormat="1" x14ac:dyDescent="0.25">
      <c r="A279" s="6">
        <v>0</v>
      </c>
      <c r="B279" s="6">
        <v>0</v>
      </c>
      <c r="C279" s="6">
        <v>0</v>
      </c>
      <c r="D279" s="6">
        <v>0</v>
      </c>
      <c r="E279" s="6">
        <v>0.20048019207683077</v>
      </c>
      <c r="F279" s="6">
        <v>0</v>
      </c>
      <c r="G279" s="6">
        <v>0</v>
      </c>
      <c r="H279" s="6">
        <v>0</v>
      </c>
      <c r="I279" s="6">
        <v>0</v>
      </c>
      <c r="J279" s="6">
        <v>0</v>
      </c>
      <c r="K279" s="6">
        <v>0</v>
      </c>
      <c r="L279" s="6">
        <v>8.4033613445378155</v>
      </c>
      <c r="M279" s="6">
        <v>0.60024009603841544</v>
      </c>
      <c r="N279" s="6">
        <v>0.30012004801920772</v>
      </c>
      <c r="O279" s="6">
        <v>0</v>
      </c>
      <c r="P279" s="6">
        <v>0.60024009603841544</v>
      </c>
      <c r="Q279" s="6">
        <v>396</v>
      </c>
      <c r="R279" s="6">
        <v>0</v>
      </c>
      <c r="S279" s="6">
        <v>448</v>
      </c>
      <c r="T279" s="6">
        <v>384</v>
      </c>
      <c r="U279" s="6">
        <v>30</v>
      </c>
      <c r="V279" s="6" t="s">
        <v>365</v>
      </c>
      <c r="W279" s="9" t="s">
        <v>366</v>
      </c>
      <c r="X279" s="6" t="s">
        <v>367</v>
      </c>
      <c r="Y279" s="6" t="s">
        <v>365</v>
      </c>
      <c r="Z279" s="2">
        <v>1</v>
      </c>
      <c r="AA279" s="9" t="s">
        <v>368</v>
      </c>
      <c r="AB279">
        <v>15.3</v>
      </c>
      <c r="AC279">
        <v>8</v>
      </c>
      <c r="AD279">
        <v>0</v>
      </c>
    </row>
    <row r="280" spans="1:30" customFormat="1" x14ac:dyDescent="0.25">
      <c r="A280" s="6">
        <v>0</v>
      </c>
      <c r="B280" s="6">
        <v>0</v>
      </c>
      <c r="C280" s="6">
        <v>0</v>
      </c>
      <c r="D280" s="6">
        <v>0</v>
      </c>
      <c r="E280" s="6">
        <v>1</v>
      </c>
      <c r="F280" s="6">
        <v>0</v>
      </c>
      <c r="G280" s="6">
        <v>0</v>
      </c>
      <c r="H280" s="6">
        <v>0</v>
      </c>
      <c r="I280" s="6">
        <v>0</v>
      </c>
      <c r="J280" s="6">
        <v>0</v>
      </c>
      <c r="K280" s="6">
        <v>0</v>
      </c>
      <c r="L280" s="6">
        <v>2</v>
      </c>
      <c r="M280" s="6">
        <v>0.5</v>
      </c>
      <c r="N280" s="6">
        <v>0.5</v>
      </c>
      <c r="O280" s="6">
        <v>0</v>
      </c>
      <c r="P280" s="6">
        <v>0.5</v>
      </c>
      <c r="Q280" s="6">
        <v>160</v>
      </c>
      <c r="R280" s="6">
        <v>0</v>
      </c>
      <c r="S280" s="6">
        <v>443</v>
      </c>
      <c r="T280" s="6">
        <v>72</v>
      </c>
      <c r="U280" s="6">
        <v>0</v>
      </c>
      <c r="V280" s="6" t="s">
        <v>369</v>
      </c>
      <c r="W280" s="9" t="s">
        <v>48</v>
      </c>
      <c r="X280" s="6" t="s">
        <v>370</v>
      </c>
      <c r="Y280" s="6" t="s">
        <v>371</v>
      </c>
      <c r="Z280" s="2">
        <v>3</v>
      </c>
      <c r="AA280" s="9" t="s">
        <v>54</v>
      </c>
      <c r="AB280">
        <v>11.8</v>
      </c>
      <c r="AC280">
        <v>18</v>
      </c>
      <c r="AD280">
        <v>1</v>
      </c>
    </row>
    <row r="281" spans="1:30" customFormat="1" x14ac:dyDescent="0.25">
      <c r="A281" s="6">
        <v>0</v>
      </c>
      <c r="B281" s="6">
        <v>0</v>
      </c>
      <c r="C281" s="6">
        <v>0</v>
      </c>
      <c r="D281" s="6">
        <v>0</v>
      </c>
      <c r="E281" s="6">
        <v>1</v>
      </c>
      <c r="F281" s="6">
        <v>0</v>
      </c>
      <c r="G281" s="6">
        <v>0</v>
      </c>
      <c r="H281" s="6">
        <v>0</v>
      </c>
      <c r="I281" s="6">
        <v>0</v>
      </c>
      <c r="J281" s="6">
        <v>0</v>
      </c>
      <c r="K281" s="6">
        <v>0</v>
      </c>
      <c r="L281" s="6">
        <v>2</v>
      </c>
      <c r="M281" s="6">
        <v>0.5</v>
      </c>
      <c r="N281" s="6">
        <v>0.5</v>
      </c>
      <c r="O281" s="6">
        <v>0</v>
      </c>
      <c r="P281" s="6">
        <v>0.5</v>
      </c>
      <c r="Q281" s="6">
        <v>160</v>
      </c>
      <c r="R281" s="6">
        <v>0</v>
      </c>
      <c r="S281" s="6">
        <v>443</v>
      </c>
      <c r="T281" s="6">
        <v>72</v>
      </c>
      <c r="U281" s="6">
        <v>0</v>
      </c>
      <c r="V281" s="6" t="s">
        <v>369</v>
      </c>
      <c r="W281" s="9" t="s">
        <v>48</v>
      </c>
      <c r="X281" s="6" t="s">
        <v>370</v>
      </c>
      <c r="Y281" s="6" t="s">
        <v>371</v>
      </c>
      <c r="Z281" s="2">
        <v>3</v>
      </c>
      <c r="AA281" s="9" t="s">
        <v>54</v>
      </c>
      <c r="AB281">
        <v>11.8</v>
      </c>
      <c r="AC281">
        <v>18</v>
      </c>
      <c r="AD281">
        <v>1</v>
      </c>
    </row>
    <row r="282" spans="1:30" customFormat="1" x14ac:dyDescent="0.25">
      <c r="A282" s="6">
        <v>0</v>
      </c>
      <c r="B282" s="6">
        <v>0</v>
      </c>
      <c r="C282" s="6">
        <v>0</v>
      </c>
      <c r="D282" s="6">
        <v>0</v>
      </c>
      <c r="E282" s="6">
        <v>4</v>
      </c>
      <c r="F282" s="6">
        <v>0</v>
      </c>
      <c r="G282" s="6">
        <v>0</v>
      </c>
      <c r="H282" s="6">
        <v>0</v>
      </c>
      <c r="I282" s="6">
        <v>0</v>
      </c>
      <c r="J282" s="6">
        <v>0</v>
      </c>
      <c r="K282" s="6">
        <v>0</v>
      </c>
      <c r="L282" s="6">
        <v>5</v>
      </c>
      <c r="M282" s="6">
        <v>1.25</v>
      </c>
      <c r="N282" s="6">
        <v>1.25</v>
      </c>
      <c r="O282" s="6">
        <v>0</v>
      </c>
      <c r="P282" s="6">
        <v>1.25</v>
      </c>
      <c r="Q282" s="6">
        <v>160</v>
      </c>
      <c r="R282" s="6">
        <v>0</v>
      </c>
      <c r="S282" s="6">
        <v>443</v>
      </c>
      <c r="T282" s="6">
        <v>72</v>
      </c>
      <c r="U282" s="6">
        <v>0</v>
      </c>
      <c r="V282" s="6" t="s">
        <v>369</v>
      </c>
      <c r="W282" s="9" t="s">
        <v>48</v>
      </c>
      <c r="X282" s="6" t="s">
        <v>370</v>
      </c>
      <c r="Y282" s="6" t="s">
        <v>371</v>
      </c>
      <c r="Z282" s="2">
        <v>3</v>
      </c>
      <c r="AA282" s="9" t="s">
        <v>54</v>
      </c>
      <c r="AB282">
        <v>11.8</v>
      </c>
      <c r="AC282">
        <v>18</v>
      </c>
      <c r="AD282">
        <v>1</v>
      </c>
    </row>
    <row r="283" spans="1:30" customFormat="1" x14ac:dyDescent="0.25">
      <c r="A283" s="6">
        <v>0</v>
      </c>
      <c r="B283" s="6">
        <v>0</v>
      </c>
      <c r="C283" s="6">
        <v>0</v>
      </c>
      <c r="D283" s="6">
        <v>0</v>
      </c>
      <c r="E283" s="6">
        <v>4</v>
      </c>
      <c r="F283" s="6">
        <v>0</v>
      </c>
      <c r="G283" s="6">
        <v>0</v>
      </c>
      <c r="H283" s="6">
        <v>0</v>
      </c>
      <c r="I283" s="6">
        <v>0</v>
      </c>
      <c r="J283" s="6">
        <v>0</v>
      </c>
      <c r="K283" s="6">
        <v>0</v>
      </c>
      <c r="L283" s="6">
        <v>5</v>
      </c>
      <c r="M283" s="6">
        <v>1.25</v>
      </c>
      <c r="N283" s="6">
        <v>1.25</v>
      </c>
      <c r="O283" s="6">
        <v>0</v>
      </c>
      <c r="P283" s="6">
        <v>1.25</v>
      </c>
      <c r="Q283" s="6">
        <v>160</v>
      </c>
      <c r="R283" s="6">
        <v>0</v>
      </c>
      <c r="S283" s="6">
        <v>443</v>
      </c>
      <c r="T283" s="6">
        <v>72</v>
      </c>
      <c r="U283" s="6">
        <v>0</v>
      </c>
      <c r="V283" s="6" t="s">
        <v>369</v>
      </c>
      <c r="W283" s="9" t="s">
        <v>48</v>
      </c>
      <c r="X283" s="6" t="s">
        <v>370</v>
      </c>
      <c r="Y283" s="6" t="s">
        <v>371</v>
      </c>
      <c r="Z283" s="2">
        <v>3</v>
      </c>
      <c r="AA283" s="9" t="s">
        <v>54</v>
      </c>
      <c r="AB283">
        <v>11.8</v>
      </c>
      <c r="AC283">
        <v>18</v>
      </c>
      <c r="AD283">
        <v>1</v>
      </c>
    </row>
    <row r="284" spans="1:30" customFormat="1" x14ac:dyDescent="0.25">
      <c r="A284" s="6">
        <v>0</v>
      </c>
      <c r="B284" s="6">
        <v>0</v>
      </c>
      <c r="C284" s="6">
        <v>0</v>
      </c>
      <c r="D284" s="6">
        <v>0</v>
      </c>
      <c r="E284" s="6">
        <v>4</v>
      </c>
      <c r="F284" s="6">
        <v>0</v>
      </c>
      <c r="G284" s="6">
        <v>0</v>
      </c>
      <c r="H284" s="6">
        <v>0</v>
      </c>
      <c r="I284" s="6">
        <v>0</v>
      </c>
      <c r="J284" s="6">
        <v>0</v>
      </c>
      <c r="K284" s="6">
        <v>0</v>
      </c>
      <c r="L284" s="6">
        <v>5</v>
      </c>
      <c r="M284" s="6">
        <v>1.25</v>
      </c>
      <c r="N284" s="6">
        <v>1.25</v>
      </c>
      <c r="O284" s="6">
        <v>0</v>
      </c>
      <c r="P284" s="6">
        <v>1.25</v>
      </c>
      <c r="Q284" s="6">
        <v>160</v>
      </c>
      <c r="R284" s="6">
        <v>0</v>
      </c>
      <c r="S284" s="6">
        <v>443</v>
      </c>
      <c r="T284" s="6">
        <v>72</v>
      </c>
      <c r="U284" s="6">
        <v>0</v>
      </c>
      <c r="V284" s="6" t="s">
        <v>369</v>
      </c>
      <c r="W284" s="9" t="s">
        <v>48</v>
      </c>
      <c r="X284" s="6" t="s">
        <v>370</v>
      </c>
      <c r="Y284" s="6" t="s">
        <v>371</v>
      </c>
      <c r="Z284" s="2">
        <v>3</v>
      </c>
      <c r="AA284" s="9" t="s">
        <v>54</v>
      </c>
      <c r="AB284">
        <v>11.8</v>
      </c>
      <c r="AC284">
        <v>18</v>
      </c>
      <c r="AD284">
        <v>1</v>
      </c>
    </row>
    <row r="285" spans="1:30" customFormat="1" x14ac:dyDescent="0.25">
      <c r="A285" s="6">
        <v>0</v>
      </c>
      <c r="B285" s="6">
        <v>0</v>
      </c>
      <c r="C285" s="6">
        <v>0</v>
      </c>
      <c r="D285" s="6">
        <v>0</v>
      </c>
      <c r="E285" s="6">
        <v>4</v>
      </c>
      <c r="F285" s="6">
        <v>0</v>
      </c>
      <c r="G285" s="6">
        <v>0</v>
      </c>
      <c r="H285" s="6">
        <v>0</v>
      </c>
      <c r="I285" s="6">
        <v>0</v>
      </c>
      <c r="J285" s="6">
        <v>0</v>
      </c>
      <c r="K285" s="6">
        <v>0</v>
      </c>
      <c r="L285" s="6">
        <v>5</v>
      </c>
      <c r="M285" s="6">
        <v>1.25</v>
      </c>
      <c r="N285" s="6">
        <v>1.25</v>
      </c>
      <c r="O285" s="6">
        <v>0</v>
      </c>
      <c r="P285" s="6">
        <v>1.25</v>
      </c>
      <c r="Q285" s="6">
        <v>215</v>
      </c>
      <c r="R285" s="6">
        <v>0</v>
      </c>
      <c r="S285" s="6">
        <v>443</v>
      </c>
      <c r="T285" s="6">
        <v>72</v>
      </c>
      <c r="U285" s="6">
        <v>0</v>
      </c>
      <c r="V285" s="6" t="s">
        <v>369</v>
      </c>
      <c r="W285" s="9" t="s">
        <v>372</v>
      </c>
      <c r="X285" s="6" t="s">
        <v>370</v>
      </c>
      <c r="Y285" s="6" t="s">
        <v>371</v>
      </c>
      <c r="Z285" s="2">
        <v>3</v>
      </c>
      <c r="AA285" s="9" t="s">
        <v>54</v>
      </c>
      <c r="AB285">
        <v>11.8</v>
      </c>
      <c r="AC285">
        <v>18</v>
      </c>
      <c r="AD285">
        <v>1</v>
      </c>
    </row>
    <row r="286" spans="1:30" customFormat="1" x14ac:dyDescent="0.25">
      <c r="A286" s="6">
        <v>0</v>
      </c>
      <c r="B286" s="6">
        <v>0</v>
      </c>
      <c r="C286" s="6">
        <v>0</v>
      </c>
      <c r="D286" s="6">
        <v>0</v>
      </c>
      <c r="E286" s="6">
        <v>4</v>
      </c>
      <c r="F286" s="6">
        <v>0</v>
      </c>
      <c r="G286" s="6">
        <v>0</v>
      </c>
      <c r="H286" s="6">
        <v>0</v>
      </c>
      <c r="I286" s="6">
        <v>0</v>
      </c>
      <c r="J286" s="6">
        <v>0</v>
      </c>
      <c r="K286" s="6">
        <v>0</v>
      </c>
      <c r="L286" s="6">
        <v>5</v>
      </c>
      <c r="M286" s="6">
        <v>1.25</v>
      </c>
      <c r="N286" s="6">
        <v>1.25</v>
      </c>
      <c r="O286" s="6">
        <v>0</v>
      </c>
      <c r="P286" s="6">
        <v>1.25</v>
      </c>
      <c r="Q286" s="6">
        <v>215</v>
      </c>
      <c r="R286" s="6">
        <v>0</v>
      </c>
      <c r="S286" s="6">
        <v>443</v>
      </c>
      <c r="T286" s="6">
        <v>72</v>
      </c>
      <c r="U286" s="6">
        <v>0</v>
      </c>
      <c r="V286" s="6" t="s">
        <v>369</v>
      </c>
      <c r="W286" s="9" t="s">
        <v>372</v>
      </c>
      <c r="X286" s="6" t="s">
        <v>370</v>
      </c>
      <c r="Y286" s="6" t="s">
        <v>371</v>
      </c>
      <c r="Z286" s="2">
        <v>3</v>
      </c>
      <c r="AA286" s="9" t="s">
        <v>54</v>
      </c>
      <c r="AB286">
        <v>11.8</v>
      </c>
      <c r="AC286">
        <v>18</v>
      </c>
      <c r="AD286">
        <v>1</v>
      </c>
    </row>
    <row r="287" spans="1:30" customFormat="1" x14ac:dyDescent="0.25">
      <c r="A287" s="6">
        <v>0</v>
      </c>
      <c r="B287" s="6">
        <v>0</v>
      </c>
      <c r="C287" s="6">
        <v>0</v>
      </c>
      <c r="D287" s="6">
        <v>0</v>
      </c>
      <c r="E287" s="6">
        <v>4</v>
      </c>
      <c r="F287" s="6">
        <v>0</v>
      </c>
      <c r="G287" s="6">
        <v>0</v>
      </c>
      <c r="H287" s="6">
        <v>0</v>
      </c>
      <c r="I287" s="6">
        <v>0</v>
      </c>
      <c r="J287" s="6">
        <v>0</v>
      </c>
      <c r="K287" s="6">
        <v>0</v>
      </c>
      <c r="L287" s="6">
        <v>5</v>
      </c>
      <c r="M287" s="6">
        <v>1.25</v>
      </c>
      <c r="N287" s="6">
        <v>1.25</v>
      </c>
      <c r="O287" s="6">
        <v>0</v>
      </c>
      <c r="P287" s="6">
        <v>1.25</v>
      </c>
      <c r="Q287" s="6">
        <v>215</v>
      </c>
      <c r="R287" s="6">
        <v>0</v>
      </c>
      <c r="S287" s="6">
        <v>443</v>
      </c>
      <c r="T287" s="6">
        <v>72</v>
      </c>
      <c r="U287" s="6">
        <v>0</v>
      </c>
      <c r="V287" s="6" t="s">
        <v>369</v>
      </c>
      <c r="W287" s="9" t="s">
        <v>372</v>
      </c>
      <c r="X287" s="6" t="s">
        <v>370</v>
      </c>
      <c r="Y287" s="6" t="s">
        <v>371</v>
      </c>
      <c r="Z287" s="2">
        <v>3</v>
      </c>
      <c r="AA287" s="9" t="s">
        <v>54</v>
      </c>
      <c r="AB287">
        <v>11.8</v>
      </c>
      <c r="AC287">
        <v>18</v>
      </c>
      <c r="AD287">
        <v>1</v>
      </c>
    </row>
    <row r="288" spans="1:30" customFormat="1" x14ac:dyDescent="0.25">
      <c r="A288" s="6">
        <v>0</v>
      </c>
      <c r="B288" s="6">
        <v>0</v>
      </c>
      <c r="C288" s="6">
        <v>0</v>
      </c>
      <c r="D288" s="6">
        <v>0</v>
      </c>
      <c r="E288" s="6">
        <v>4</v>
      </c>
      <c r="F288" s="6">
        <v>0</v>
      </c>
      <c r="G288" s="6">
        <v>0</v>
      </c>
      <c r="H288" s="6">
        <v>0</v>
      </c>
      <c r="I288" s="6">
        <v>0</v>
      </c>
      <c r="J288" s="6">
        <v>0</v>
      </c>
      <c r="K288" s="6">
        <v>0</v>
      </c>
      <c r="L288" s="6">
        <v>15</v>
      </c>
      <c r="M288" s="6">
        <v>1.25</v>
      </c>
      <c r="N288" s="6">
        <v>1.25</v>
      </c>
      <c r="O288" s="6">
        <v>0</v>
      </c>
      <c r="P288" s="6">
        <v>1.25</v>
      </c>
      <c r="Q288" s="6">
        <v>215</v>
      </c>
      <c r="R288" s="6">
        <v>0</v>
      </c>
      <c r="S288" s="6">
        <v>443</v>
      </c>
      <c r="T288" s="6">
        <v>72</v>
      </c>
      <c r="U288" s="6">
        <v>0</v>
      </c>
      <c r="V288" s="6" t="s">
        <v>369</v>
      </c>
      <c r="W288" s="9" t="s">
        <v>372</v>
      </c>
      <c r="X288" s="6" t="s">
        <v>370</v>
      </c>
      <c r="Y288" s="6" t="s">
        <v>371</v>
      </c>
      <c r="Z288" s="2">
        <v>3</v>
      </c>
      <c r="AA288" s="9" t="s">
        <v>54</v>
      </c>
      <c r="AB288">
        <v>11.8</v>
      </c>
      <c r="AC288">
        <v>18</v>
      </c>
      <c r="AD288">
        <v>1</v>
      </c>
    </row>
    <row r="289" spans="1:30" customFormat="1" x14ac:dyDescent="0.25">
      <c r="A289" s="6">
        <v>0</v>
      </c>
      <c r="B289" s="6">
        <v>0</v>
      </c>
      <c r="C289" s="6">
        <v>0</v>
      </c>
      <c r="D289" s="6">
        <v>0</v>
      </c>
      <c r="E289" s="6">
        <v>0.4925373134328358</v>
      </c>
      <c r="F289" s="6">
        <v>0</v>
      </c>
      <c r="G289" s="6">
        <v>0</v>
      </c>
      <c r="H289" s="6">
        <v>0</v>
      </c>
      <c r="I289" s="6">
        <v>0</v>
      </c>
      <c r="J289" s="6">
        <v>0</v>
      </c>
      <c r="K289" s="6">
        <v>0</v>
      </c>
      <c r="L289" s="6">
        <v>1.4925373134328357</v>
      </c>
      <c r="M289" s="6">
        <v>0.37313432835820892</v>
      </c>
      <c r="N289" s="6">
        <v>0.37313432835820892</v>
      </c>
      <c r="O289" s="6">
        <v>0</v>
      </c>
      <c r="P289" s="6">
        <v>0.37313432835820892</v>
      </c>
      <c r="Q289" s="6">
        <v>193</v>
      </c>
      <c r="R289" s="6">
        <v>0</v>
      </c>
      <c r="S289" s="6">
        <v>443</v>
      </c>
      <c r="T289" s="6">
        <v>24</v>
      </c>
      <c r="U289" s="6">
        <v>0</v>
      </c>
      <c r="V289" s="6" t="s">
        <v>369</v>
      </c>
      <c r="W289" s="9" t="s">
        <v>373</v>
      </c>
      <c r="X289" s="6" t="s">
        <v>370</v>
      </c>
      <c r="Y289" s="6" t="s">
        <v>371</v>
      </c>
      <c r="Z289" s="2">
        <v>3</v>
      </c>
      <c r="AA289" s="9" t="s">
        <v>374</v>
      </c>
      <c r="AB289">
        <v>11.8</v>
      </c>
      <c r="AC289">
        <v>18</v>
      </c>
      <c r="AD289">
        <v>1</v>
      </c>
    </row>
    <row r="290" spans="1:30" customFormat="1" x14ac:dyDescent="0.25">
      <c r="A290" s="6">
        <v>0</v>
      </c>
      <c r="B290" s="6">
        <v>0</v>
      </c>
      <c r="C290" s="6">
        <v>0</v>
      </c>
      <c r="D290" s="6">
        <v>0</v>
      </c>
      <c r="E290" s="6">
        <v>0.4925373134328358</v>
      </c>
      <c r="F290" s="6">
        <v>0</v>
      </c>
      <c r="G290" s="6">
        <v>0</v>
      </c>
      <c r="H290" s="6">
        <v>0</v>
      </c>
      <c r="I290" s="6">
        <v>0</v>
      </c>
      <c r="J290" s="6">
        <v>0</v>
      </c>
      <c r="K290" s="6">
        <v>0</v>
      </c>
      <c r="L290" s="6">
        <v>1.4925373134328357</v>
      </c>
      <c r="M290" s="6">
        <v>0.37313432835820892</v>
      </c>
      <c r="N290" s="6">
        <v>0.37313432835820892</v>
      </c>
      <c r="O290" s="6">
        <v>0</v>
      </c>
      <c r="P290" s="6">
        <v>0.37313432835820892</v>
      </c>
      <c r="Q290" s="6">
        <v>193</v>
      </c>
      <c r="R290" s="6">
        <v>0</v>
      </c>
      <c r="S290" s="6">
        <v>443</v>
      </c>
      <c r="T290" s="6">
        <v>24</v>
      </c>
      <c r="U290" s="6">
        <v>0</v>
      </c>
      <c r="V290" s="6" t="s">
        <v>369</v>
      </c>
      <c r="W290" s="9" t="s">
        <v>373</v>
      </c>
      <c r="X290" s="6" t="s">
        <v>370</v>
      </c>
      <c r="Y290" s="6" t="s">
        <v>371</v>
      </c>
      <c r="Z290" s="2">
        <v>3</v>
      </c>
      <c r="AA290" s="9" t="s">
        <v>374</v>
      </c>
      <c r="AB290">
        <v>11.8</v>
      </c>
      <c r="AC290">
        <v>18</v>
      </c>
      <c r="AD290">
        <v>1</v>
      </c>
    </row>
    <row r="291" spans="1:30" customFormat="1" x14ac:dyDescent="0.25">
      <c r="A291" s="6">
        <v>0</v>
      </c>
      <c r="B291" s="6">
        <v>0</v>
      </c>
      <c r="C291" s="6">
        <v>0</v>
      </c>
      <c r="D291" s="6">
        <v>0</v>
      </c>
      <c r="E291" s="6">
        <v>0.4925373134328358</v>
      </c>
      <c r="F291" s="6">
        <v>0</v>
      </c>
      <c r="G291" s="6">
        <v>0</v>
      </c>
      <c r="H291" s="6">
        <v>0</v>
      </c>
      <c r="I291" s="6">
        <v>0</v>
      </c>
      <c r="J291" s="6">
        <v>0</v>
      </c>
      <c r="K291" s="6">
        <v>0</v>
      </c>
      <c r="L291" s="6">
        <v>1.4925373134328357</v>
      </c>
      <c r="M291" s="6">
        <v>0.37313432835820892</v>
      </c>
      <c r="N291" s="6">
        <v>0.37313432835820892</v>
      </c>
      <c r="O291" s="6">
        <v>0</v>
      </c>
      <c r="P291" s="6">
        <v>0.37313432835820892</v>
      </c>
      <c r="Q291" s="6">
        <v>193</v>
      </c>
      <c r="R291" s="6">
        <v>0</v>
      </c>
      <c r="S291" s="6">
        <v>443</v>
      </c>
      <c r="T291" s="6">
        <v>24</v>
      </c>
      <c r="U291" s="6">
        <v>0</v>
      </c>
      <c r="V291" s="6" t="s">
        <v>369</v>
      </c>
      <c r="W291" s="9" t="s">
        <v>373</v>
      </c>
      <c r="X291" s="6" t="s">
        <v>370</v>
      </c>
      <c r="Y291" s="6" t="s">
        <v>371</v>
      </c>
      <c r="Z291" s="2">
        <v>3</v>
      </c>
      <c r="AA291" s="9" t="s">
        <v>374</v>
      </c>
      <c r="AB291">
        <v>11.8</v>
      </c>
      <c r="AC291">
        <v>18</v>
      </c>
      <c r="AD291">
        <v>1</v>
      </c>
    </row>
    <row r="292" spans="1:30" customFormat="1" x14ac:dyDescent="0.25">
      <c r="A292" s="6">
        <v>0</v>
      </c>
      <c r="B292" s="6">
        <v>0</v>
      </c>
      <c r="C292" s="6">
        <v>0</v>
      </c>
      <c r="D292" s="6">
        <v>0</v>
      </c>
      <c r="E292" s="6">
        <v>0.4925373134328358</v>
      </c>
      <c r="F292" s="6">
        <v>0</v>
      </c>
      <c r="G292" s="6">
        <v>0</v>
      </c>
      <c r="H292" s="6">
        <v>0</v>
      </c>
      <c r="I292" s="6">
        <v>0</v>
      </c>
      <c r="J292" s="6">
        <v>0</v>
      </c>
      <c r="K292" s="6">
        <v>0</v>
      </c>
      <c r="L292" s="6">
        <v>1.4925373134328357</v>
      </c>
      <c r="M292" s="6">
        <v>0.37313432835820892</v>
      </c>
      <c r="N292" s="6">
        <v>0.37313432835820892</v>
      </c>
      <c r="O292" s="6">
        <v>0</v>
      </c>
      <c r="P292" s="6">
        <v>0.37313432835820892</v>
      </c>
      <c r="Q292" s="6">
        <v>193</v>
      </c>
      <c r="R292" s="6">
        <v>0</v>
      </c>
      <c r="S292" s="6">
        <v>443</v>
      </c>
      <c r="T292" s="6">
        <v>24</v>
      </c>
      <c r="U292" s="6">
        <v>0</v>
      </c>
      <c r="V292" s="6" t="s">
        <v>369</v>
      </c>
      <c r="W292" s="9" t="s">
        <v>373</v>
      </c>
      <c r="X292" s="6" t="s">
        <v>370</v>
      </c>
      <c r="Y292" s="6" t="s">
        <v>371</v>
      </c>
      <c r="Z292" s="2">
        <v>3</v>
      </c>
      <c r="AA292" s="9" t="s">
        <v>374</v>
      </c>
      <c r="AB292">
        <v>11.8</v>
      </c>
      <c r="AC292">
        <v>18</v>
      </c>
      <c r="AD292">
        <v>1</v>
      </c>
    </row>
    <row r="293" spans="1:30" customFormat="1" x14ac:dyDescent="0.25">
      <c r="A293" s="6">
        <v>0</v>
      </c>
      <c r="B293" s="6">
        <v>0</v>
      </c>
      <c r="C293" s="6">
        <v>0</v>
      </c>
      <c r="D293" s="6">
        <v>0</v>
      </c>
      <c r="E293" s="6">
        <v>0.4925373134328358</v>
      </c>
      <c r="F293" s="6">
        <v>0</v>
      </c>
      <c r="G293" s="6">
        <v>0</v>
      </c>
      <c r="H293" s="6">
        <v>0</v>
      </c>
      <c r="I293" s="6">
        <v>0</v>
      </c>
      <c r="J293" s="6">
        <v>0</v>
      </c>
      <c r="K293" s="6">
        <v>0</v>
      </c>
      <c r="L293" s="6">
        <v>1.4925373134328357</v>
      </c>
      <c r="M293" s="6">
        <v>0.37313432835820892</v>
      </c>
      <c r="N293" s="6">
        <v>0.37313432835820892</v>
      </c>
      <c r="O293" s="6">
        <v>0</v>
      </c>
      <c r="P293" s="6">
        <v>0.37313432835820892</v>
      </c>
      <c r="Q293" s="6">
        <v>193</v>
      </c>
      <c r="R293" s="6">
        <v>0</v>
      </c>
      <c r="S293" s="6">
        <v>443</v>
      </c>
      <c r="T293" s="6">
        <v>24</v>
      </c>
      <c r="U293" s="6">
        <v>0</v>
      </c>
      <c r="V293" s="6" t="s">
        <v>369</v>
      </c>
      <c r="W293" s="9" t="s">
        <v>373</v>
      </c>
      <c r="X293" s="6" t="s">
        <v>370</v>
      </c>
      <c r="Y293" s="6" t="s">
        <v>371</v>
      </c>
      <c r="Z293" s="2">
        <v>3</v>
      </c>
      <c r="AA293" s="9" t="s">
        <v>374</v>
      </c>
      <c r="AB293">
        <v>11.8</v>
      </c>
      <c r="AC293">
        <v>18</v>
      </c>
      <c r="AD293">
        <v>1</v>
      </c>
    </row>
    <row r="294" spans="1:30" customFormat="1" x14ac:dyDescent="0.25">
      <c r="A294" s="6">
        <v>0</v>
      </c>
      <c r="B294" s="6">
        <v>0</v>
      </c>
      <c r="C294" s="6">
        <v>0</v>
      </c>
      <c r="D294" s="6">
        <v>0</v>
      </c>
      <c r="E294" s="6">
        <v>0.5</v>
      </c>
      <c r="F294" s="6">
        <v>0</v>
      </c>
      <c r="G294" s="6">
        <v>0</v>
      </c>
      <c r="H294" s="6">
        <v>0</v>
      </c>
      <c r="I294" s="6">
        <v>0</v>
      </c>
      <c r="J294" s="6">
        <v>0</v>
      </c>
      <c r="K294" s="6">
        <v>0</v>
      </c>
      <c r="L294" s="6">
        <v>1.5</v>
      </c>
      <c r="M294" s="6">
        <v>0.25</v>
      </c>
      <c r="N294" s="6">
        <v>0.25</v>
      </c>
      <c r="O294" s="6">
        <v>0</v>
      </c>
      <c r="P294" s="6">
        <v>0.25</v>
      </c>
      <c r="Q294" s="6">
        <v>193</v>
      </c>
      <c r="R294" s="6">
        <v>0</v>
      </c>
      <c r="S294" s="6">
        <v>443</v>
      </c>
      <c r="T294" s="6">
        <v>24</v>
      </c>
      <c r="U294" s="6">
        <v>0</v>
      </c>
      <c r="V294" s="6" t="s">
        <v>369</v>
      </c>
      <c r="W294" s="9" t="s">
        <v>373</v>
      </c>
      <c r="X294" s="6" t="s">
        <v>370</v>
      </c>
      <c r="Y294" s="6" t="s">
        <v>371</v>
      </c>
      <c r="Z294" s="2">
        <v>3</v>
      </c>
      <c r="AA294" s="9" t="s">
        <v>374</v>
      </c>
      <c r="AB294">
        <v>11.8</v>
      </c>
      <c r="AC294">
        <v>18</v>
      </c>
      <c r="AD294">
        <v>1</v>
      </c>
    </row>
    <row r="295" spans="1:30" customFormat="1" x14ac:dyDescent="0.25">
      <c r="A295" s="6">
        <v>0</v>
      </c>
      <c r="B295" s="6">
        <v>0</v>
      </c>
      <c r="C295" s="6">
        <v>0</v>
      </c>
      <c r="D295" s="6">
        <v>0</v>
      </c>
      <c r="E295" s="6">
        <v>0.5</v>
      </c>
      <c r="F295" s="6">
        <v>0</v>
      </c>
      <c r="G295" s="6">
        <v>0</v>
      </c>
      <c r="H295" s="6">
        <v>0</v>
      </c>
      <c r="I295" s="6">
        <v>0</v>
      </c>
      <c r="J295" s="6">
        <v>0</v>
      </c>
      <c r="K295" s="6">
        <v>0</v>
      </c>
      <c r="L295" s="6">
        <v>3</v>
      </c>
      <c r="M295" s="6">
        <v>0.25</v>
      </c>
      <c r="N295" s="6">
        <v>0.25</v>
      </c>
      <c r="O295" s="6">
        <v>0</v>
      </c>
      <c r="P295" s="6">
        <v>0.25</v>
      </c>
      <c r="Q295" s="6">
        <v>193</v>
      </c>
      <c r="R295" s="6">
        <v>0</v>
      </c>
      <c r="S295" s="6">
        <v>443</v>
      </c>
      <c r="T295" s="6">
        <v>24</v>
      </c>
      <c r="U295" s="6">
        <v>0</v>
      </c>
      <c r="V295" s="6" t="s">
        <v>369</v>
      </c>
      <c r="W295" s="9" t="s">
        <v>373</v>
      </c>
      <c r="X295" s="6" t="s">
        <v>370</v>
      </c>
      <c r="Y295" s="6" t="s">
        <v>371</v>
      </c>
      <c r="Z295" s="2">
        <v>3</v>
      </c>
      <c r="AA295" s="9" t="s">
        <v>374</v>
      </c>
      <c r="AB295">
        <v>11.8</v>
      </c>
      <c r="AC295">
        <v>18</v>
      </c>
      <c r="AD295">
        <v>1</v>
      </c>
    </row>
    <row r="296" spans="1:30" customFormat="1" x14ac:dyDescent="0.25">
      <c r="A296" s="6">
        <v>0</v>
      </c>
      <c r="B296" s="6">
        <v>0</v>
      </c>
      <c r="C296" s="6">
        <v>0</v>
      </c>
      <c r="D296" s="6">
        <v>0</v>
      </c>
      <c r="E296" s="6">
        <v>1</v>
      </c>
      <c r="F296" s="6">
        <v>0</v>
      </c>
      <c r="G296" s="6">
        <v>0</v>
      </c>
      <c r="H296" s="6">
        <v>0</v>
      </c>
      <c r="I296" s="6">
        <v>0</v>
      </c>
      <c r="J296" s="6">
        <v>0</v>
      </c>
      <c r="K296" s="6">
        <v>0</v>
      </c>
      <c r="L296" s="6">
        <v>2</v>
      </c>
      <c r="M296" s="6">
        <v>0.25</v>
      </c>
      <c r="N296" s="6">
        <v>0.25</v>
      </c>
      <c r="O296" s="6">
        <v>0</v>
      </c>
      <c r="P296" s="6">
        <v>0.25</v>
      </c>
      <c r="Q296" s="6">
        <v>193</v>
      </c>
      <c r="R296" s="6">
        <v>0</v>
      </c>
      <c r="S296" s="6">
        <v>443</v>
      </c>
      <c r="T296" s="6">
        <v>24</v>
      </c>
      <c r="U296" s="6">
        <v>0</v>
      </c>
      <c r="V296" s="6" t="s">
        <v>369</v>
      </c>
      <c r="W296" s="9" t="s">
        <v>373</v>
      </c>
      <c r="X296" s="6" t="s">
        <v>370</v>
      </c>
      <c r="Y296" s="6" t="s">
        <v>371</v>
      </c>
      <c r="Z296" s="2">
        <v>3</v>
      </c>
      <c r="AA296" s="9" t="s">
        <v>374</v>
      </c>
      <c r="AB296">
        <v>11.8</v>
      </c>
      <c r="AC296">
        <v>18</v>
      </c>
      <c r="AD296">
        <v>1</v>
      </c>
    </row>
    <row r="297" spans="1:30" customFormat="1" x14ac:dyDescent="0.25">
      <c r="A297" s="6">
        <v>0</v>
      </c>
      <c r="B297" s="6">
        <v>0</v>
      </c>
      <c r="C297" s="6">
        <v>0</v>
      </c>
      <c r="D297" s="6">
        <v>0</v>
      </c>
      <c r="E297" s="6">
        <v>1</v>
      </c>
      <c r="F297" s="6">
        <v>0</v>
      </c>
      <c r="G297" s="6">
        <v>0</v>
      </c>
      <c r="H297" s="6">
        <v>0</v>
      </c>
      <c r="I297" s="6">
        <v>0</v>
      </c>
      <c r="J297" s="6">
        <v>0</v>
      </c>
      <c r="K297" s="6">
        <v>0</v>
      </c>
      <c r="L297" s="6">
        <v>4</v>
      </c>
      <c r="M297" s="6">
        <v>0.25</v>
      </c>
      <c r="N297" s="6">
        <v>0.25</v>
      </c>
      <c r="O297" s="6">
        <v>0</v>
      </c>
      <c r="P297" s="6">
        <v>0.25</v>
      </c>
      <c r="Q297" s="6">
        <v>193</v>
      </c>
      <c r="R297" s="6">
        <v>0</v>
      </c>
      <c r="S297" s="6">
        <v>443</v>
      </c>
      <c r="T297" s="6">
        <v>24</v>
      </c>
      <c r="U297" s="6">
        <v>0</v>
      </c>
      <c r="V297" s="6" t="s">
        <v>369</v>
      </c>
      <c r="W297" s="9" t="s">
        <v>373</v>
      </c>
      <c r="X297" s="6" t="s">
        <v>370</v>
      </c>
      <c r="Y297" s="6" t="s">
        <v>371</v>
      </c>
      <c r="Z297" s="2">
        <v>3</v>
      </c>
      <c r="AA297" s="9" t="s">
        <v>374</v>
      </c>
      <c r="AB297">
        <v>11.8</v>
      </c>
      <c r="AC297">
        <v>18</v>
      </c>
      <c r="AD297">
        <v>1</v>
      </c>
    </row>
    <row r="298" spans="1:30" customFormat="1" x14ac:dyDescent="0.25">
      <c r="A298" s="6">
        <v>0</v>
      </c>
      <c r="B298" s="6">
        <v>0</v>
      </c>
      <c r="C298" s="6">
        <v>0</v>
      </c>
      <c r="D298" s="6">
        <v>0</v>
      </c>
      <c r="E298" s="6">
        <v>0.25</v>
      </c>
      <c r="F298" s="6">
        <v>0</v>
      </c>
      <c r="G298" s="6">
        <v>0</v>
      </c>
      <c r="H298" s="6">
        <v>0</v>
      </c>
      <c r="I298" s="6">
        <v>0</v>
      </c>
      <c r="J298" s="6">
        <v>0</v>
      </c>
      <c r="K298" s="6">
        <v>0</v>
      </c>
      <c r="L298" s="6">
        <v>3.75</v>
      </c>
      <c r="M298" s="6">
        <v>0.3125</v>
      </c>
      <c r="N298" s="6">
        <v>0.3125</v>
      </c>
      <c r="O298" s="6">
        <v>0</v>
      </c>
      <c r="P298" s="6">
        <v>0.3125</v>
      </c>
      <c r="Q298" s="6">
        <v>214</v>
      </c>
      <c r="R298" s="6">
        <v>0</v>
      </c>
      <c r="S298" s="6">
        <v>448</v>
      </c>
      <c r="T298" s="6">
        <v>24</v>
      </c>
      <c r="U298" s="6">
        <v>0</v>
      </c>
      <c r="V298" s="6" t="s">
        <v>369</v>
      </c>
      <c r="W298" s="9" t="s">
        <v>375</v>
      </c>
      <c r="X298" s="6" t="s">
        <v>370</v>
      </c>
      <c r="Y298" s="6" t="s">
        <v>371</v>
      </c>
      <c r="Z298" s="2">
        <v>3</v>
      </c>
      <c r="AA298" s="9" t="s">
        <v>376</v>
      </c>
      <c r="AB298">
        <v>11.8</v>
      </c>
      <c r="AC298">
        <v>18</v>
      </c>
      <c r="AD298">
        <v>1</v>
      </c>
    </row>
    <row r="299" spans="1:30" customFormat="1" x14ac:dyDescent="0.25">
      <c r="A299" s="6">
        <v>0</v>
      </c>
      <c r="B299" s="6">
        <v>0</v>
      </c>
      <c r="C299" s="6">
        <v>0</v>
      </c>
      <c r="D299" s="6">
        <v>0</v>
      </c>
      <c r="E299" s="6">
        <v>0.5</v>
      </c>
      <c r="F299" s="6">
        <v>0</v>
      </c>
      <c r="G299" s="6">
        <v>0</v>
      </c>
      <c r="H299" s="6">
        <v>0</v>
      </c>
      <c r="I299" s="6">
        <v>0</v>
      </c>
      <c r="J299" s="6">
        <v>0</v>
      </c>
      <c r="K299" s="6">
        <v>0</v>
      </c>
      <c r="L299" s="6">
        <v>4.5</v>
      </c>
      <c r="M299" s="6">
        <v>0.15</v>
      </c>
      <c r="N299" s="6">
        <v>0.375</v>
      </c>
      <c r="O299" s="6">
        <v>0</v>
      </c>
      <c r="P299" s="6">
        <v>0.375</v>
      </c>
      <c r="Q299" s="6">
        <v>214</v>
      </c>
      <c r="R299" s="6">
        <v>0</v>
      </c>
      <c r="S299" s="6">
        <v>448</v>
      </c>
      <c r="T299" s="6">
        <v>24</v>
      </c>
      <c r="U299" s="6">
        <v>0</v>
      </c>
      <c r="V299" s="6" t="s">
        <v>369</v>
      </c>
      <c r="W299" s="9" t="s">
        <v>377</v>
      </c>
      <c r="X299" s="6" t="s">
        <v>370</v>
      </c>
      <c r="Y299" s="6" t="s">
        <v>371</v>
      </c>
      <c r="Z299" s="2">
        <v>3</v>
      </c>
      <c r="AA299" s="9" t="s">
        <v>378</v>
      </c>
      <c r="AB299">
        <v>11.8</v>
      </c>
      <c r="AC299">
        <v>18</v>
      </c>
      <c r="AD299">
        <v>1</v>
      </c>
    </row>
    <row r="300" spans="1:30" customFormat="1" x14ac:dyDescent="0.25">
      <c r="A300" s="6">
        <v>0</v>
      </c>
      <c r="B300" s="6">
        <v>0</v>
      </c>
      <c r="C300" s="6">
        <v>0</v>
      </c>
      <c r="D300" s="6">
        <v>0</v>
      </c>
      <c r="E300" s="6">
        <v>0.1</v>
      </c>
      <c r="F300" s="6">
        <v>0</v>
      </c>
      <c r="G300" s="6">
        <v>0</v>
      </c>
      <c r="H300" s="6">
        <v>0</v>
      </c>
      <c r="I300" s="6">
        <v>0</v>
      </c>
      <c r="J300" s="6">
        <v>0</v>
      </c>
      <c r="K300" s="6">
        <v>0</v>
      </c>
      <c r="L300" s="6">
        <v>3.3</v>
      </c>
      <c r="M300" s="6">
        <v>0.11</v>
      </c>
      <c r="N300" s="6">
        <v>0.27500000000000002</v>
      </c>
      <c r="O300" s="6">
        <v>0</v>
      </c>
      <c r="P300" s="6">
        <v>0.27500000000000002</v>
      </c>
      <c r="Q300" s="6">
        <v>214</v>
      </c>
      <c r="R300" s="6">
        <v>0</v>
      </c>
      <c r="S300" s="6">
        <v>448</v>
      </c>
      <c r="T300" s="6">
        <v>24</v>
      </c>
      <c r="U300" s="6">
        <v>0</v>
      </c>
      <c r="V300" s="6" t="s">
        <v>369</v>
      </c>
      <c r="W300" s="9" t="s">
        <v>377</v>
      </c>
      <c r="X300" s="6" t="s">
        <v>370</v>
      </c>
      <c r="Y300" s="6" t="s">
        <v>371</v>
      </c>
      <c r="Z300" s="2">
        <v>3</v>
      </c>
      <c r="AA300" s="9" t="s">
        <v>378</v>
      </c>
      <c r="AB300">
        <v>11.8</v>
      </c>
      <c r="AC300">
        <v>18</v>
      </c>
      <c r="AD300">
        <v>1</v>
      </c>
    </row>
    <row r="301" spans="1:30" customFormat="1" x14ac:dyDescent="0.25">
      <c r="A301" s="6">
        <v>0</v>
      </c>
      <c r="B301" s="6">
        <v>0</v>
      </c>
      <c r="C301" s="6">
        <v>0</v>
      </c>
      <c r="D301" s="6">
        <v>0</v>
      </c>
      <c r="E301" s="6">
        <v>0.5</v>
      </c>
      <c r="F301" s="6">
        <v>0</v>
      </c>
      <c r="G301" s="6">
        <v>0</v>
      </c>
      <c r="H301" s="6">
        <v>0</v>
      </c>
      <c r="I301" s="6">
        <v>0</v>
      </c>
      <c r="J301" s="6">
        <v>0</v>
      </c>
      <c r="K301" s="6">
        <v>0</v>
      </c>
      <c r="L301" s="6">
        <v>4.5</v>
      </c>
      <c r="M301" s="6">
        <v>0.15</v>
      </c>
      <c r="N301" s="6">
        <v>0.375</v>
      </c>
      <c r="O301" s="6">
        <v>0</v>
      </c>
      <c r="P301" s="6">
        <v>0.375</v>
      </c>
      <c r="Q301" s="6">
        <v>214</v>
      </c>
      <c r="R301" s="6">
        <v>0</v>
      </c>
      <c r="S301" s="6">
        <v>448</v>
      </c>
      <c r="T301" s="6">
        <v>24</v>
      </c>
      <c r="U301" s="6">
        <v>0</v>
      </c>
      <c r="V301" s="6" t="s">
        <v>369</v>
      </c>
      <c r="W301" s="9" t="s">
        <v>377</v>
      </c>
      <c r="X301" s="6" t="s">
        <v>370</v>
      </c>
      <c r="Y301" s="6" t="s">
        <v>371</v>
      </c>
      <c r="Z301" s="2">
        <v>3</v>
      </c>
      <c r="AA301" s="9" t="s">
        <v>378</v>
      </c>
      <c r="AB301">
        <v>11.8</v>
      </c>
      <c r="AC301">
        <v>18</v>
      </c>
      <c r="AD301">
        <v>1</v>
      </c>
    </row>
    <row r="302" spans="1:30" customFormat="1" x14ac:dyDescent="0.25">
      <c r="A302" s="6">
        <v>0</v>
      </c>
      <c r="B302" s="6">
        <v>0</v>
      </c>
      <c r="C302" s="6">
        <v>0</v>
      </c>
      <c r="D302" s="6">
        <v>0</v>
      </c>
      <c r="E302" s="6">
        <v>0.5</v>
      </c>
      <c r="F302" s="6">
        <v>0</v>
      </c>
      <c r="G302" s="6">
        <v>0</v>
      </c>
      <c r="H302" s="6">
        <v>0</v>
      </c>
      <c r="I302" s="6">
        <v>0</v>
      </c>
      <c r="J302" s="6">
        <v>0</v>
      </c>
      <c r="K302" s="6">
        <v>0</v>
      </c>
      <c r="L302" s="6">
        <v>4.5</v>
      </c>
      <c r="M302" s="6">
        <v>0.3</v>
      </c>
      <c r="N302" s="6">
        <v>0.375</v>
      </c>
      <c r="O302" s="6">
        <v>0</v>
      </c>
      <c r="P302" s="6">
        <v>0.375</v>
      </c>
      <c r="Q302" s="6">
        <v>214</v>
      </c>
      <c r="R302" s="6">
        <v>0</v>
      </c>
      <c r="S302" s="6">
        <v>448</v>
      </c>
      <c r="T302" s="6">
        <v>24</v>
      </c>
      <c r="U302" s="6">
        <v>0</v>
      </c>
      <c r="V302" s="6" t="s">
        <v>369</v>
      </c>
      <c r="W302" s="9" t="s">
        <v>377</v>
      </c>
      <c r="X302" s="6" t="s">
        <v>370</v>
      </c>
      <c r="Y302" s="6" t="s">
        <v>371</v>
      </c>
      <c r="Z302" s="2">
        <v>3</v>
      </c>
      <c r="AA302" s="9" t="s">
        <v>378</v>
      </c>
      <c r="AB302">
        <v>11.8</v>
      </c>
      <c r="AC302">
        <v>18</v>
      </c>
      <c r="AD302">
        <v>1</v>
      </c>
    </row>
    <row r="303" spans="1:30" customFormat="1" x14ac:dyDescent="0.25">
      <c r="A303" s="6">
        <v>0</v>
      </c>
      <c r="B303" s="6">
        <v>0</v>
      </c>
      <c r="C303" s="6">
        <v>0</v>
      </c>
      <c r="D303" s="6">
        <v>0</v>
      </c>
      <c r="E303" s="6">
        <v>0.5</v>
      </c>
      <c r="F303" s="6">
        <v>0</v>
      </c>
      <c r="G303" s="6">
        <v>0</v>
      </c>
      <c r="H303" s="6">
        <v>0</v>
      </c>
      <c r="I303" s="6">
        <v>0</v>
      </c>
      <c r="J303" s="6">
        <v>0</v>
      </c>
      <c r="K303" s="6">
        <v>0</v>
      </c>
      <c r="L303" s="6">
        <v>4.5</v>
      </c>
      <c r="M303" s="6">
        <v>0.15000000000000002</v>
      </c>
      <c r="N303" s="6">
        <v>0.375</v>
      </c>
      <c r="O303" s="6">
        <v>0</v>
      </c>
      <c r="P303" s="6">
        <v>0.375</v>
      </c>
      <c r="Q303" s="6">
        <v>228</v>
      </c>
      <c r="R303" s="6">
        <v>0</v>
      </c>
      <c r="S303" s="6">
        <v>448</v>
      </c>
      <c r="T303" s="6">
        <v>168</v>
      </c>
      <c r="U303" s="6">
        <v>0</v>
      </c>
      <c r="V303" s="6" t="s">
        <v>369</v>
      </c>
      <c r="W303" s="9" t="s">
        <v>379</v>
      </c>
      <c r="X303" s="6" t="s">
        <v>370</v>
      </c>
      <c r="Y303" s="6" t="s">
        <v>371</v>
      </c>
      <c r="Z303" s="2">
        <v>3</v>
      </c>
      <c r="AA303" s="9" t="s">
        <v>380</v>
      </c>
      <c r="AB303">
        <v>11.8</v>
      </c>
      <c r="AC303">
        <v>18</v>
      </c>
      <c r="AD303">
        <v>1</v>
      </c>
    </row>
    <row r="304" spans="1:30" customFormat="1" x14ac:dyDescent="0.25">
      <c r="A304" s="6">
        <v>0</v>
      </c>
      <c r="B304" s="6">
        <v>0</v>
      </c>
      <c r="C304" s="6">
        <v>0</v>
      </c>
      <c r="D304" s="6">
        <v>0</v>
      </c>
      <c r="E304" s="6">
        <v>0.5</v>
      </c>
      <c r="F304" s="6">
        <v>0</v>
      </c>
      <c r="G304" s="6">
        <v>0</v>
      </c>
      <c r="H304" s="6">
        <v>0</v>
      </c>
      <c r="I304" s="6">
        <v>0</v>
      </c>
      <c r="J304" s="6">
        <v>0</v>
      </c>
      <c r="K304" s="6">
        <v>0</v>
      </c>
      <c r="L304" s="6">
        <v>4.5</v>
      </c>
      <c r="M304" s="6">
        <v>0.30000000000000004</v>
      </c>
      <c r="N304" s="6">
        <v>0.375</v>
      </c>
      <c r="O304" s="6">
        <v>0</v>
      </c>
      <c r="P304" s="6">
        <v>0.375</v>
      </c>
      <c r="Q304" s="6">
        <v>228</v>
      </c>
      <c r="R304" s="6">
        <v>0</v>
      </c>
      <c r="S304" s="6">
        <v>448</v>
      </c>
      <c r="T304" s="6">
        <v>168</v>
      </c>
      <c r="U304" s="6">
        <v>0</v>
      </c>
      <c r="V304" s="6" t="s">
        <v>369</v>
      </c>
      <c r="W304" s="9" t="s">
        <v>379</v>
      </c>
      <c r="X304" s="6" t="s">
        <v>370</v>
      </c>
      <c r="Y304" s="6" t="s">
        <v>371</v>
      </c>
      <c r="Z304" s="2">
        <v>3</v>
      </c>
      <c r="AA304" s="9" t="s">
        <v>380</v>
      </c>
      <c r="AB304">
        <v>11.8</v>
      </c>
      <c r="AC304">
        <v>18</v>
      </c>
      <c r="AD304">
        <v>1</v>
      </c>
    </row>
    <row r="305" spans="1:30" customFormat="1" x14ac:dyDescent="0.25">
      <c r="A305" s="6">
        <v>0</v>
      </c>
      <c r="B305" s="6">
        <v>0</v>
      </c>
      <c r="C305" s="6">
        <v>0</v>
      </c>
      <c r="D305" s="6">
        <v>0</v>
      </c>
      <c r="E305" s="6">
        <v>0.5</v>
      </c>
      <c r="F305" s="6">
        <v>0</v>
      </c>
      <c r="G305" s="6">
        <v>0</v>
      </c>
      <c r="H305" s="6">
        <v>0</v>
      </c>
      <c r="I305" s="6">
        <v>0</v>
      </c>
      <c r="J305" s="6">
        <v>0</v>
      </c>
      <c r="K305" s="6">
        <v>0</v>
      </c>
      <c r="L305" s="6">
        <v>4.5</v>
      </c>
      <c r="M305" s="6">
        <v>0.15000000000000002</v>
      </c>
      <c r="N305" s="6">
        <v>0.375</v>
      </c>
      <c r="O305" s="6">
        <v>0</v>
      </c>
      <c r="P305" s="6">
        <v>0.375</v>
      </c>
      <c r="Q305" s="6">
        <v>218</v>
      </c>
      <c r="R305" s="6">
        <v>0</v>
      </c>
      <c r="S305" s="6">
        <v>448</v>
      </c>
      <c r="T305" s="6">
        <v>168</v>
      </c>
      <c r="U305" s="6">
        <v>0</v>
      </c>
      <c r="V305" s="6" t="s">
        <v>369</v>
      </c>
      <c r="W305" s="9" t="s">
        <v>381</v>
      </c>
      <c r="X305" s="6" t="s">
        <v>370</v>
      </c>
      <c r="Y305" s="6" t="s">
        <v>371</v>
      </c>
      <c r="Z305" s="2">
        <v>3</v>
      </c>
      <c r="AA305" s="9" t="s">
        <v>380</v>
      </c>
      <c r="AB305">
        <v>11.8</v>
      </c>
      <c r="AC305">
        <v>18</v>
      </c>
      <c r="AD305">
        <v>1</v>
      </c>
    </row>
    <row r="306" spans="1:30" customFormat="1" x14ac:dyDescent="0.25">
      <c r="A306" s="6">
        <v>0</v>
      </c>
      <c r="B306" s="6">
        <v>0</v>
      </c>
      <c r="C306" s="6">
        <v>0</v>
      </c>
      <c r="D306" s="6">
        <v>0</v>
      </c>
      <c r="E306" s="6">
        <v>0.5</v>
      </c>
      <c r="F306" s="6">
        <v>0</v>
      </c>
      <c r="G306" s="6">
        <v>0</v>
      </c>
      <c r="H306" s="6">
        <v>0</v>
      </c>
      <c r="I306" s="6">
        <v>0</v>
      </c>
      <c r="J306" s="6">
        <v>0</v>
      </c>
      <c r="K306" s="6">
        <v>0</v>
      </c>
      <c r="L306" s="6">
        <v>4.5</v>
      </c>
      <c r="M306" s="6">
        <v>0.15000000000000002</v>
      </c>
      <c r="N306" s="6">
        <v>0.375</v>
      </c>
      <c r="O306" s="6">
        <v>0</v>
      </c>
      <c r="P306" s="6">
        <v>0.375</v>
      </c>
      <c r="Q306" s="6">
        <v>218</v>
      </c>
      <c r="R306" s="6">
        <v>0</v>
      </c>
      <c r="S306" s="6">
        <v>448</v>
      </c>
      <c r="T306" s="6">
        <v>168</v>
      </c>
      <c r="U306" s="6">
        <v>0</v>
      </c>
      <c r="V306" s="6" t="s">
        <v>369</v>
      </c>
      <c r="W306" s="9" t="s">
        <v>381</v>
      </c>
      <c r="X306" s="6" t="s">
        <v>370</v>
      </c>
      <c r="Y306" s="6" t="s">
        <v>371</v>
      </c>
      <c r="Z306" s="2">
        <v>3</v>
      </c>
      <c r="AA306" s="9" t="s">
        <v>380</v>
      </c>
      <c r="AB306">
        <v>11.8</v>
      </c>
      <c r="AC306">
        <v>18</v>
      </c>
      <c r="AD306">
        <v>1</v>
      </c>
    </row>
    <row r="307" spans="1:30" customFormat="1" x14ac:dyDescent="0.25">
      <c r="A307" s="6">
        <v>0</v>
      </c>
      <c r="B307" s="6">
        <v>0</v>
      </c>
      <c r="C307" s="6">
        <v>0</v>
      </c>
      <c r="D307" s="6">
        <v>0</v>
      </c>
      <c r="E307" s="6">
        <v>0.1</v>
      </c>
      <c r="F307" s="6">
        <v>0</v>
      </c>
      <c r="G307" s="6">
        <v>0</v>
      </c>
      <c r="H307" s="6">
        <v>0</v>
      </c>
      <c r="I307" s="6">
        <v>0</v>
      </c>
      <c r="J307" s="6">
        <v>0</v>
      </c>
      <c r="K307" s="6">
        <v>0</v>
      </c>
      <c r="L307" s="6">
        <v>3.3000000000000003</v>
      </c>
      <c r="M307" s="6">
        <v>0.11000000000000001</v>
      </c>
      <c r="N307" s="6">
        <v>0.27500000000000002</v>
      </c>
      <c r="O307" s="6">
        <v>0</v>
      </c>
      <c r="P307" s="6">
        <v>0.27500000000000002</v>
      </c>
      <c r="Q307" s="6">
        <v>218</v>
      </c>
      <c r="R307" s="6">
        <v>0</v>
      </c>
      <c r="S307" s="6">
        <v>448</v>
      </c>
      <c r="T307" s="6">
        <v>168</v>
      </c>
      <c r="U307" s="6">
        <v>0</v>
      </c>
      <c r="V307" s="6" t="s">
        <v>369</v>
      </c>
      <c r="W307" s="9" t="s">
        <v>381</v>
      </c>
      <c r="X307" s="6" t="s">
        <v>370</v>
      </c>
      <c r="Y307" s="6" t="s">
        <v>371</v>
      </c>
      <c r="Z307" s="2">
        <v>3</v>
      </c>
      <c r="AA307" s="9" t="s">
        <v>380</v>
      </c>
      <c r="AB307">
        <v>11.8</v>
      </c>
      <c r="AC307">
        <v>18</v>
      </c>
      <c r="AD307">
        <v>1</v>
      </c>
    </row>
    <row r="308" spans="1:30" customFormat="1" x14ac:dyDescent="0.25">
      <c r="A308" s="6">
        <v>0</v>
      </c>
      <c r="B308" s="6">
        <v>0</v>
      </c>
      <c r="C308" s="6">
        <v>0</v>
      </c>
      <c r="D308" s="6">
        <v>0</v>
      </c>
      <c r="E308" s="6">
        <v>0.5</v>
      </c>
      <c r="F308" s="6">
        <v>0</v>
      </c>
      <c r="G308" s="6">
        <v>0</v>
      </c>
      <c r="H308" s="6">
        <v>0</v>
      </c>
      <c r="I308" s="6">
        <v>0</v>
      </c>
      <c r="J308" s="6">
        <v>0</v>
      </c>
      <c r="K308" s="6">
        <v>0</v>
      </c>
      <c r="L308" s="6">
        <v>4.5</v>
      </c>
      <c r="M308" s="6">
        <v>0.30000000000000004</v>
      </c>
      <c r="N308" s="6">
        <v>0.375</v>
      </c>
      <c r="O308" s="6">
        <v>0</v>
      </c>
      <c r="P308" s="6">
        <v>0.375</v>
      </c>
      <c r="Q308" s="6">
        <v>218</v>
      </c>
      <c r="R308" s="6">
        <v>0</v>
      </c>
      <c r="S308" s="6">
        <v>448</v>
      </c>
      <c r="T308" s="6">
        <v>168</v>
      </c>
      <c r="U308" s="6">
        <v>0</v>
      </c>
      <c r="V308" s="6" t="s">
        <v>369</v>
      </c>
      <c r="W308" s="9" t="s">
        <v>381</v>
      </c>
      <c r="X308" s="6" t="s">
        <v>370</v>
      </c>
      <c r="Y308" s="6" t="s">
        <v>371</v>
      </c>
      <c r="Z308" s="2">
        <v>3</v>
      </c>
      <c r="AA308" s="9" t="s">
        <v>380</v>
      </c>
      <c r="AB308">
        <v>11.8</v>
      </c>
      <c r="AC308">
        <v>18</v>
      </c>
      <c r="AD308">
        <v>1</v>
      </c>
    </row>
    <row r="309" spans="1:30" customFormat="1" x14ac:dyDescent="0.25">
      <c r="A309" s="6">
        <v>0</v>
      </c>
      <c r="B309" s="6">
        <v>0</v>
      </c>
      <c r="C309" s="6">
        <v>0</v>
      </c>
      <c r="D309" s="6">
        <v>0</v>
      </c>
      <c r="E309" s="6">
        <v>0.1</v>
      </c>
      <c r="F309" s="6">
        <v>0</v>
      </c>
      <c r="G309" s="6">
        <v>0</v>
      </c>
      <c r="H309" s="6">
        <v>0</v>
      </c>
      <c r="I309" s="6">
        <v>0</v>
      </c>
      <c r="J309" s="6">
        <v>0</v>
      </c>
      <c r="K309" s="6">
        <v>0</v>
      </c>
      <c r="L309" s="6">
        <v>3.3000000000000003</v>
      </c>
      <c r="M309" s="6">
        <v>0.22000000000000003</v>
      </c>
      <c r="N309" s="6">
        <v>0.27500000000000002</v>
      </c>
      <c r="O309" s="6">
        <v>0</v>
      </c>
      <c r="P309" s="6">
        <v>0.27500000000000002</v>
      </c>
      <c r="Q309" s="6">
        <v>218</v>
      </c>
      <c r="R309" s="6">
        <v>0</v>
      </c>
      <c r="S309" s="6">
        <v>448</v>
      </c>
      <c r="T309" s="6">
        <v>168</v>
      </c>
      <c r="U309" s="6">
        <v>0</v>
      </c>
      <c r="V309" s="6" t="s">
        <v>369</v>
      </c>
      <c r="W309" s="9" t="s">
        <v>381</v>
      </c>
      <c r="X309" s="6" t="s">
        <v>370</v>
      </c>
      <c r="Y309" s="6" t="s">
        <v>371</v>
      </c>
      <c r="Z309" s="2">
        <v>3</v>
      </c>
      <c r="AA309" s="9" t="s">
        <v>380</v>
      </c>
      <c r="AB309">
        <v>11.8</v>
      </c>
      <c r="AC309">
        <v>18</v>
      </c>
      <c r="AD309">
        <v>1</v>
      </c>
    </row>
    <row r="310" spans="1:30" customFormat="1" x14ac:dyDescent="0.25">
      <c r="A310" s="6">
        <v>0</v>
      </c>
      <c r="B310" s="6">
        <v>0</v>
      </c>
      <c r="C310" s="6">
        <v>0</v>
      </c>
      <c r="D310" s="6">
        <v>0</v>
      </c>
      <c r="E310" s="6">
        <v>0.5</v>
      </c>
      <c r="F310" s="6">
        <v>0</v>
      </c>
      <c r="G310" s="6">
        <v>0</v>
      </c>
      <c r="H310" s="6">
        <v>0</v>
      </c>
      <c r="I310" s="6">
        <v>0</v>
      </c>
      <c r="J310" s="6">
        <v>0</v>
      </c>
      <c r="K310" s="6">
        <v>0</v>
      </c>
      <c r="L310" s="6">
        <v>10.5</v>
      </c>
      <c r="M310" s="6">
        <v>0.30000000000000004</v>
      </c>
      <c r="N310" s="6">
        <v>0.375</v>
      </c>
      <c r="O310" s="6">
        <v>0</v>
      </c>
      <c r="P310" s="6">
        <v>0.375</v>
      </c>
      <c r="Q310" s="6">
        <v>218</v>
      </c>
      <c r="R310" s="6">
        <v>0</v>
      </c>
      <c r="S310" s="6">
        <v>448</v>
      </c>
      <c r="T310" s="6">
        <v>168</v>
      </c>
      <c r="U310" s="6">
        <v>0</v>
      </c>
      <c r="V310" s="6" t="s">
        <v>369</v>
      </c>
      <c r="W310" s="9" t="s">
        <v>381</v>
      </c>
      <c r="X310" s="6" t="s">
        <v>370</v>
      </c>
      <c r="Y310" s="6" t="s">
        <v>371</v>
      </c>
      <c r="Z310" s="2">
        <v>3</v>
      </c>
      <c r="AA310" s="9" t="s">
        <v>380</v>
      </c>
      <c r="AB310">
        <v>11.8</v>
      </c>
      <c r="AC310">
        <v>18</v>
      </c>
      <c r="AD310">
        <v>1</v>
      </c>
    </row>
    <row r="311" spans="1:30" customFormat="1" x14ac:dyDescent="0.25">
      <c r="A311" s="6">
        <v>0</v>
      </c>
      <c r="B311" s="6">
        <v>0</v>
      </c>
      <c r="C311" s="6">
        <v>0</v>
      </c>
      <c r="D311" s="6">
        <v>0</v>
      </c>
      <c r="E311" s="6">
        <v>0.5</v>
      </c>
      <c r="F311" s="6">
        <v>0</v>
      </c>
      <c r="G311" s="6">
        <v>0</v>
      </c>
      <c r="H311" s="6">
        <v>0</v>
      </c>
      <c r="I311" s="6">
        <v>0</v>
      </c>
      <c r="J311" s="6">
        <v>0</v>
      </c>
      <c r="K311" s="6">
        <v>0</v>
      </c>
      <c r="L311" s="6">
        <v>10.5</v>
      </c>
      <c r="M311" s="6">
        <v>0.375</v>
      </c>
      <c r="N311" s="6">
        <v>0.375</v>
      </c>
      <c r="O311" s="6">
        <v>0</v>
      </c>
      <c r="P311" s="6">
        <v>0.375</v>
      </c>
      <c r="Q311" s="6">
        <v>218</v>
      </c>
      <c r="R311" s="6">
        <v>0</v>
      </c>
      <c r="S311" s="6">
        <v>448</v>
      </c>
      <c r="T311" s="6">
        <v>168</v>
      </c>
      <c r="U311" s="6">
        <v>0</v>
      </c>
      <c r="V311" s="6" t="s">
        <v>369</v>
      </c>
      <c r="W311" s="9" t="s">
        <v>381</v>
      </c>
      <c r="X311" s="6" t="s">
        <v>370</v>
      </c>
      <c r="Y311" s="6" t="s">
        <v>371</v>
      </c>
      <c r="Z311" s="2">
        <v>3</v>
      </c>
      <c r="AA311" s="9" t="s">
        <v>380</v>
      </c>
      <c r="AB311">
        <v>11.8</v>
      </c>
      <c r="AC311">
        <v>18</v>
      </c>
      <c r="AD311">
        <v>1</v>
      </c>
    </row>
    <row r="312" spans="1:30" customFormat="1" ht="32.25" x14ac:dyDescent="0.25">
      <c r="A312" s="6">
        <v>0</v>
      </c>
      <c r="B312" s="6">
        <v>0</v>
      </c>
      <c r="C312" s="6">
        <v>0</v>
      </c>
      <c r="D312" s="6">
        <v>0</v>
      </c>
      <c r="E312" s="6">
        <v>1</v>
      </c>
      <c r="F312" s="6">
        <v>0</v>
      </c>
      <c r="G312" s="6">
        <v>0</v>
      </c>
      <c r="H312" s="6">
        <v>0</v>
      </c>
      <c r="I312" s="6">
        <v>0</v>
      </c>
      <c r="J312" s="6">
        <v>0</v>
      </c>
      <c r="K312" s="6">
        <v>0</v>
      </c>
      <c r="L312" s="6">
        <v>3</v>
      </c>
      <c r="M312" s="6">
        <v>0.6</v>
      </c>
      <c r="N312" s="6">
        <v>0.6</v>
      </c>
      <c r="O312" s="6">
        <v>0</v>
      </c>
      <c r="P312" s="6">
        <v>0.6</v>
      </c>
      <c r="Q312" s="6">
        <v>233</v>
      </c>
      <c r="R312" s="6">
        <v>0</v>
      </c>
      <c r="S312" s="6">
        <v>433</v>
      </c>
      <c r="T312" s="6">
        <v>48</v>
      </c>
      <c r="U312" s="6">
        <v>0</v>
      </c>
      <c r="V312" s="6" t="s">
        <v>382</v>
      </c>
      <c r="W312" s="9" t="s">
        <v>1276</v>
      </c>
      <c r="X312" s="6" t="s">
        <v>383</v>
      </c>
      <c r="Y312" s="6" t="s">
        <v>384</v>
      </c>
      <c r="Z312" s="2">
        <v>3</v>
      </c>
      <c r="AA312" s="10" t="s">
        <v>1275</v>
      </c>
      <c r="AB312">
        <v>11.4</v>
      </c>
      <c r="AC312">
        <v>28</v>
      </c>
      <c r="AD312">
        <v>1</v>
      </c>
    </row>
    <row r="313" spans="1:30" customFormat="1" ht="32.25" x14ac:dyDescent="0.25">
      <c r="A313" s="6">
        <v>0</v>
      </c>
      <c r="B313" s="6">
        <v>0</v>
      </c>
      <c r="C313" s="6">
        <v>0</v>
      </c>
      <c r="D313" s="6">
        <v>0</v>
      </c>
      <c r="E313" s="6">
        <v>1</v>
      </c>
      <c r="F313" s="6">
        <v>0</v>
      </c>
      <c r="G313" s="6">
        <v>0</v>
      </c>
      <c r="H313" s="6">
        <v>0</v>
      </c>
      <c r="I313" s="6">
        <v>0</v>
      </c>
      <c r="J313" s="6">
        <v>0</v>
      </c>
      <c r="K313" s="6">
        <v>0</v>
      </c>
      <c r="L313" s="6">
        <v>6</v>
      </c>
      <c r="M313" s="6">
        <v>0.6</v>
      </c>
      <c r="N313" s="6">
        <v>0.6</v>
      </c>
      <c r="O313" s="6">
        <v>0</v>
      </c>
      <c r="P313" s="6">
        <v>0.6</v>
      </c>
      <c r="Q313" s="6">
        <v>233</v>
      </c>
      <c r="R313" s="6">
        <v>0</v>
      </c>
      <c r="S313" s="6">
        <v>433</v>
      </c>
      <c r="T313" s="6">
        <v>48</v>
      </c>
      <c r="U313" s="6">
        <v>0</v>
      </c>
      <c r="V313" s="6" t="s">
        <v>382</v>
      </c>
      <c r="W313" s="9" t="s">
        <v>1276</v>
      </c>
      <c r="X313" s="6" t="s">
        <v>383</v>
      </c>
      <c r="Y313" s="6" t="s">
        <v>384</v>
      </c>
      <c r="Z313" s="2">
        <v>3</v>
      </c>
      <c r="AA313" s="10" t="s">
        <v>1275</v>
      </c>
      <c r="AB313">
        <v>11.4</v>
      </c>
      <c r="AC313">
        <v>28</v>
      </c>
      <c r="AD313">
        <v>1</v>
      </c>
    </row>
    <row r="314" spans="1:30" customFormat="1" ht="32.25" x14ac:dyDescent="0.25">
      <c r="A314" s="6">
        <v>0</v>
      </c>
      <c r="B314" s="6">
        <v>0</v>
      </c>
      <c r="C314" s="6">
        <v>0</v>
      </c>
      <c r="D314" s="6">
        <v>0</v>
      </c>
      <c r="E314" s="6">
        <v>0.5</v>
      </c>
      <c r="F314" s="6">
        <v>0</v>
      </c>
      <c r="G314" s="6">
        <v>0</v>
      </c>
      <c r="H314" s="6">
        <v>0</v>
      </c>
      <c r="I314" s="6">
        <v>0</v>
      </c>
      <c r="J314" s="6">
        <v>0</v>
      </c>
      <c r="K314" s="6">
        <v>0</v>
      </c>
      <c r="L314" s="6">
        <v>4.5</v>
      </c>
      <c r="M314" s="6">
        <v>0.44999999999999996</v>
      </c>
      <c r="N314" s="6">
        <v>0.44999999999999996</v>
      </c>
      <c r="O314" s="6">
        <v>0</v>
      </c>
      <c r="P314" s="6">
        <v>0.44999999999999996</v>
      </c>
      <c r="Q314" s="6">
        <v>233</v>
      </c>
      <c r="R314" s="6">
        <v>0</v>
      </c>
      <c r="S314" s="6">
        <v>433</v>
      </c>
      <c r="T314" s="6">
        <v>48</v>
      </c>
      <c r="U314" s="6">
        <v>0</v>
      </c>
      <c r="V314" s="6" t="s">
        <v>382</v>
      </c>
      <c r="W314" s="9" t="s">
        <v>1276</v>
      </c>
      <c r="X314" s="6" t="s">
        <v>383</v>
      </c>
      <c r="Y314" s="6" t="s">
        <v>384</v>
      </c>
      <c r="Z314" s="2">
        <v>3</v>
      </c>
      <c r="AA314" s="10" t="s">
        <v>1275</v>
      </c>
      <c r="AB314">
        <v>11.4</v>
      </c>
      <c r="AC314">
        <v>28</v>
      </c>
      <c r="AD314">
        <v>1</v>
      </c>
    </row>
    <row r="315" spans="1:30" customFormat="1" ht="32.25" x14ac:dyDescent="0.25">
      <c r="A315" s="6">
        <v>0</v>
      </c>
      <c r="B315" s="6">
        <v>0</v>
      </c>
      <c r="C315" s="6">
        <v>0</v>
      </c>
      <c r="D315" s="6">
        <v>0</v>
      </c>
      <c r="E315" s="6">
        <v>0.2</v>
      </c>
      <c r="F315" s="6">
        <v>0</v>
      </c>
      <c r="G315" s="6">
        <v>0</v>
      </c>
      <c r="H315" s="6">
        <v>0</v>
      </c>
      <c r="I315" s="6">
        <v>0</v>
      </c>
      <c r="J315" s="6">
        <v>0</v>
      </c>
      <c r="K315" s="6">
        <v>0</v>
      </c>
      <c r="L315" s="6">
        <v>1.7999999999999998</v>
      </c>
      <c r="M315" s="6">
        <v>0.36</v>
      </c>
      <c r="N315" s="6">
        <v>0.36</v>
      </c>
      <c r="O315" s="6">
        <v>0</v>
      </c>
      <c r="P315" s="6">
        <v>0.36</v>
      </c>
      <c r="Q315" s="6">
        <v>233</v>
      </c>
      <c r="R315" s="6">
        <v>0</v>
      </c>
      <c r="S315" s="6">
        <v>433</v>
      </c>
      <c r="T315" s="6">
        <v>48</v>
      </c>
      <c r="U315" s="6">
        <v>0</v>
      </c>
      <c r="V315" s="6" t="s">
        <v>382</v>
      </c>
      <c r="W315" s="9" t="s">
        <v>1276</v>
      </c>
      <c r="X315" s="6" t="s">
        <v>383</v>
      </c>
      <c r="Y315" s="6" t="s">
        <v>384</v>
      </c>
      <c r="Z315" s="2">
        <v>3</v>
      </c>
      <c r="AA315" s="10" t="s">
        <v>1275</v>
      </c>
      <c r="AB315">
        <v>11.4</v>
      </c>
      <c r="AC315">
        <v>28</v>
      </c>
      <c r="AD315">
        <v>1</v>
      </c>
    </row>
    <row r="316" spans="1:30" customFormat="1" ht="32.25" x14ac:dyDescent="0.25">
      <c r="A316" s="6">
        <v>0</v>
      </c>
      <c r="B316" s="6">
        <v>0</v>
      </c>
      <c r="C316" s="6">
        <v>0</v>
      </c>
      <c r="D316" s="6">
        <v>0</v>
      </c>
      <c r="E316" s="6">
        <v>0.2</v>
      </c>
      <c r="F316" s="6">
        <v>0</v>
      </c>
      <c r="G316" s="6">
        <v>0</v>
      </c>
      <c r="H316" s="6">
        <v>0</v>
      </c>
      <c r="I316" s="6">
        <v>0</v>
      </c>
      <c r="J316" s="6">
        <v>0</v>
      </c>
      <c r="K316" s="6">
        <v>0</v>
      </c>
      <c r="L316" s="6">
        <v>3.5999999999999996</v>
      </c>
      <c r="M316" s="6">
        <v>0.36</v>
      </c>
      <c r="N316" s="6">
        <v>0.36</v>
      </c>
      <c r="O316" s="6">
        <v>0</v>
      </c>
      <c r="P316" s="6">
        <v>0.36</v>
      </c>
      <c r="Q316" s="6">
        <v>233</v>
      </c>
      <c r="R316" s="6">
        <v>0</v>
      </c>
      <c r="S316" s="6">
        <v>433</v>
      </c>
      <c r="T316" s="6">
        <v>48</v>
      </c>
      <c r="U316" s="6">
        <v>0</v>
      </c>
      <c r="V316" s="6" t="s">
        <v>382</v>
      </c>
      <c r="W316" s="9" t="s">
        <v>1276</v>
      </c>
      <c r="X316" s="6" t="s">
        <v>383</v>
      </c>
      <c r="Y316" s="6" t="s">
        <v>384</v>
      </c>
      <c r="Z316" s="2">
        <v>3</v>
      </c>
      <c r="AA316" s="10" t="s">
        <v>1275</v>
      </c>
      <c r="AB316">
        <v>11.4</v>
      </c>
      <c r="AC316">
        <v>28</v>
      </c>
      <c r="AD316">
        <v>1</v>
      </c>
    </row>
    <row r="317" spans="1:30" customFormat="1" x14ac:dyDescent="0.25">
      <c r="A317" s="6">
        <v>0</v>
      </c>
      <c r="B317" s="6">
        <v>0</v>
      </c>
      <c r="C317" s="6">
        <v>0</v>
      </c>
      <c r="D317" s="6">
        <v>0</v>
      </c>
      <c r="E317" s="6">
        <v>0.25</v>
      </c>
      <c r="F317" s="6">
        <v>0</v>
      </c>
      <c r="G317" s="6">
        <v>0</v>
      </c>
      <c r="H317" s="6">
        <v>0</v>
      </c>
      <c r="I317" s="6">
        <v>0</v>
      </c>
      <c r="J317" s="6">
        <v>0</v>
      </c>
      <c r="K317" s="6">
        <v>0</v>
      </c>
      <c r="L317" s="6">
        <v>3.75</v>
      </c>
      <c r="M317" s="6">
        <v>0.3125</v>
      </c>
      <c r="N317" s="6">
        <v>0.3125</v>
      </c>
      <c r="O317" s="6">
        <v>0</v>
      </c>
      <c r="P317" s="6">
        <v>0.3125</v>
      </c>
      <c r="Q317" s="6">
        <v>214</v>
      </c>
      <c r="R317" s="6">
        <v>0</v>
      </c>
      <c r="S317" s="6">
        <v>448</v>
      </c>
      <c r="T317" s="6">
        <v>24</v>
      </c>
      <c r="U317" s="6">
        <v>0</v>
      </c>
      <c r="V317" s="6" t="s">
        <v>382</v>
      </c>
      <c r="W317" s="9" t="s">
        <v>375</v>
      </c>
      <c r="X317" s="6" t="s">
        <v>383</v>
      </c>
      <c r="Y317" s="6" t="s">
        <v>384</v>
      </c>
      <c r="Z317" s="2">
        <v>3</v>
      </c>
      <c r="AA317" s="9" t="s">
        <v>376</v>
      </c>
      <c r="AB317">
        <v>11.4</v>
      </c>
      <c r="AC317">
        <v>28</v>
      </c>
      <c r="AD317">
        <v>1</v>
      </c>
    </row>
    <row r="318" spans="1:30" customFormat="1" x14ac:dyDescent="0.25">
      <c r="A318" s="6">
        <v>0</v>
      </c>
      <c r="B318" s="6">
        <v>0</v>
      </c>
      <c r="C318" s="6">
        <v>0</v>
      </c>
      <c r="D318" s="6">
        <v>0</v>
      </c>
      <c r="E318" s="6">
        <v>0.5</v>
      </c>
      <c r="F318" s="6">
        <v>0</v>
      </c>
      <c r="G318" s="6">
        <v>0</v>
      </c>
      <c r="H318" s="6">
        <v>0</v>
      </c>
      <c r="I318" s="6">
        <v>0</v>
      </c>
      <c r="J318" s="6">
        <v>0</v>
      </c>
      <c r="K318" s="6">
        <v>0</v>
      </c>
      <c r="L318" s="6">
        <v>4.5</v>
      </c>
      <c r="M318" s="6">
        <v>0.375</v>
      </c>
      <c r="N318" s="6">
        <v>0.375</v>
      </c>
      <c r="O318" s="6">
        <v>0</v>
      </c>
      <c r="P318" s="6">
        <v>0.375</v>
      </c>
      <c r="Q318" s="6">
        <v>214</v>
      </c>
      <c r="R318" s="6">
        <v>0</v>
      </c>
      <c r="S318" s="6">
        <v>448</v>
      </c>
      <c r="T318" s="6">
        <v>24</v>
      </c>
      <c r="U318" s="6">
        <v>0</v>
      </c>
      <c r="V318" s="6" t="s">
        <v>382</v>
      </c>
      <c r="W318" s="9" t="s">
        <v>375</v>
      </c>
      <c r="X318" s="6" t="s">
        <v>383</v>
      </c>
      <c r="Y318" s="6" t="s">
        <v>384</v>
      </c>
      <c r="Z318" s="2">
        <v>3</v>
      </c>
      <c r="AA318" s="9" t="s">
        <v>376</v>
      </c>
      <c r="AB318">
        <v>11.4</v>
      </c>
      <c r="AC318">
        <v>28</v>
      </c>
      <c r="AD318">
        <v>1</v>
      </c>
    </row>
    <row r="319" spans="1:30" customFormat="1" x14ac:dyDescent="0.25">
      <c r="A319" s="6">
        <v>0</v>
      </c>
      <c r="B319" s="6">
        <v>0</v>
      </c>
      <c r="C319" s="6">
        <v>0</v>
      </c>
      <c r="D319" s="6">
        <v>0</v>
      </c>
      <c r="E319" s="6">
        <v>0.5</v>
      </c>
      <c r="F319" s="6">
        <v>0</v>
      </c>
      <c r="G319" s="6">
        <v>0</v>
      </c>
      <c r="H319" s="6">
        <v>0</v>
      </c>
      <c r="I319" s="6">
        <v>0</v>
      </c>
      <c r="J319" s="6">
        <v>0</v>
      </c>
      <c r="K319" s="6">
        <v>0</v>
      </c>
      <c r="L319" s="6">
        <v>4.5</v>
      </c>
      <c r="M319" s="6">
        <v>0.375</v>
      </c>
      <c r="N319" s="6">
        <v>0.375</v>
      </c>
      <c r="O319" s="6">
        <v>0</v>
      </c>
      <c r="P319" s="6">
        <v>0.375</v>
      </c>
      <c r="Q319" s="6">
        <v>214</v>
      </c>
      <c r="R319" s="6">
        <v>0</v>
      </c>
      <c r="S319" s="6">
        <v>448</v>
      </c>
      <c r="T319" s="6">
        <v>24</v>
      </c>
      <c r="U319" s="6">
        <v>0</v>
      </c>
      <c r="V319" s="6" t="s">
        <v>382</v>
      </c>
      <c r="W319" s="9" t="s">
        <v>375</v>
      </c>
      <c r="X319" s="6" t="s">
        <v>383</v>
      </c>
      <c r="Y319" s="6" t="s">
        <v>384</v>
      </c>
      <c r="Z319" s="2">
        <v>3</v>
      </c>
      <c r="AA319" s="9" t="s">
        <v>376</v>
      </c>
      <c r="AB319">
        <v>11.4</v>
      </c>
      <c r="AC319">
        <v>28</v>
      </c>
      <c r="AD319">
        <v>1</v>
      </c>
    </row>
    <row r="320" spans="1:30" customFormat="1" x14ac:dyDescent="0.25">
      <c r="A320" s="6">
        <v>0</v>
      </c>
      <c r="B320" s="6">
        <v>0</v>
      </c>
      <c r="C320" s="6">
        <v>0</v>
      </c>
      <c r="D320" s="6">
        <v>0</v>
      </c>
      <c r="E320" s="6">
        <v>0.25</v>
      </c>
      <c r="F320" s="6">
        <v>0</v>
      </c>
      <c r="G320" s="6">
        <v>0</v>
      </c>
      <c r="H320" s="6">
        <v>0</v>
      </c>
      <c r="I320" s="6">
        <v>0</v>
      </c>
      <c r="J320" s="6">
        <v>0</v>
      </c>
      <c r="K320" s="6">
        <v>0</v>
      </c>
      <c r="L320" s="6">
        <v>3.75</v>
      </c>
      <c r="M320" s="6">
        <v>0.3125</v>
      </c>
      <c r="N320" s="6">
        <v>0.3125</v>
      </c>
      <c r="O320" s="6">
        <v>0</v>
      </c>
      <c r="P320" s="6">
        <v>0.3125</v>
      </c>
      <c r="Q320" s="6">
        <v>214</v>
      </c>
      <c r="R320" s="6">
        <v>0</v>
      </c>
      <c r="S320" s="6">
        <v>448</v>
      </c>
      <c r="T320" s="6">
        <v>24</v>
      </c>
      <c r="U320" s="6">
        <v>0</v>
      </c>
      <c r="V320" s="6" t="s">
        <v>382</v>
      </c>
      <c r="W320" s="9" t="s">
        <v>375</v>
      </c>
      <c r="X320" s="6" t="s">
        <v>383</v>
      </c>
      <c r="Y320" s="6" t="s">
        <v>384</v>
      </c>
      <c r="Z320" s="2">
        <v>3</v>
      </c>
      <c r="AA320" s="9" t="s">
        <v>376</v>
      </c>
      <c r="AB320">
        <v>11.4</v>
      </c>
      <c r="AC320">
        <v>28</v>
      </c>
      <c r="AD320">
        <v>1</v>
      </c>
    </row>
    <row r="321" spans="1:30" customFormat="1" x14ac:dyDescent="0.25">
      <c r="A321" s="6">
        <v>0</v>
      </c>
      <c r="B321" s="6">
        <v>0</v>
      </c>
      <c r="C321" s="6">
        <v>0</v>
      </c>
      <c r="D321" s="6">
        <v>0</v>
      </c>
      <c r="E321" s="6">
        <v>0.5</v>
      </c>
      <c r="F321" s="6">
        <v>0</v>
      </c>
      <c r="G321" s="6">
        <v>0</v>
      </c>
      <c r="H321" s="6">
        <v>0</v>
      </c>
      <c r="I321" s="6">
        <v>0</v>
      </c>
      <c r="J321" s="6">
        <v>0</v>
      </c>
      <c r="K321" s="6">
        <v>0</v>
      </c>
      <c r="L321" s="6">
        <v>4.5</v>
      </c>
      <c r="M321" s="6">
        <v>0.375</v>
      </c>
      <c r="N321" s="6">
        <v>0.375</v>
      </c>
      <c r="O321" s="6">
        <v>0</v>
      </c>
      <c r="P321" s="6">
        <v>0.375</v>
      </c>
      <c r="Q321" s="6">
        <v>214</v>
      </c>
      <c r="R321" s="6">
        <v>0</v>
      </c>
      <c r="S321" s="6">
        <v>448</v>
      </c>
      <c r="T321" s="6">
        <v>24</v>
      </c>
      <c r="U321" s="6">
        <v>0</v>
      </c>
      <c r="V321" s="6" t="s">
        <v>382</v>
      </c>
      <c r="W321" s="9" t="s">
        <v>375</v>
      </c>
      <c r="X321" s="6" t="s">
        <v>383</v>
      </c>
      <c r="Y321" s="6" t="s">
        <v>384</v>
      </c>
      <c r="Z321" s="2">
        <v>3</v>
      </c>
      <c r="AA321" s="9" t="s">
        <v>376</v>
      </c>
      <c r="AB321">
        <v>11.4</v>
      </c>
      <c r="AC321">
        <v>28</v>
      </c>
      <c r="AD321">
        <v>1</v>
      </c>
    </row>
    <row r="322" spans="1:30" customFormat="1" x14ac:dyDescent="0.25">
      <c r="A322" s="6">
        <v>0</v>
      </c>
      <c r="B322" s="6">
        <v>0</v>
      </c>
      <c r="C322" s="6">
        <v>0</v>
      </c>
      <c r="D322" s="6">
        <v>0</v>
      </c>
      <c r="E322" s="6">
        <v>0.5</v>
      </c>
      <c r="F322" s="6">
        <v>0</v>
      </c>
      <c r="G322" s="6">
        <v>0</v>
      </c>
      <c r="H322" s="6">
        <v>0</v>
      </c>
      <c r="I322" s="6">
        <v>0</v>
      </c>
      <c r="J322" s="6">
        <v>0</v>
      </c>
      <c r="K322" s="6">
        <v>0</v>
      </c>
      <c r="L322" s="6">
        <v>4.5</v>
      </c>
      <c r="M322" s="6">
        <v>0.375</v>
      </c>
      <c r="N322" s="6">
        <v>0.375</v>
      </c>
      <c r="O322" s="6">
        <v>0</v>
      </c>
      <c r="P322" s="6">
        <v>0.375</v>
      </c>
      <c r="Q322" s="6">
        <v>214</v>
      </c>
      <c r="R322" s="6">
        <v>0</v>
      </c>
      <c r="S322" s="6">
        <v>448</v>
      </c>
      <c r="T322" s="6">
        <v>24</v>
      </c>
      <c r="U322" s="6">
        <v>0</v>
      </c>
      <c r="V322" s="6" t="s">
        <v>382</v>
      </c>
      <c r="W322" s="9" t="s">
        <v>377</v>
      </c>
      <c r="X322" s="6" t="s">
        <v>383</v>
      </c>
      <c r="Y322" s="6" t="s">
        <v>384</v>
      </c>
      <c r="Z322" s="2">
        <v>3</v>
      </c>
      <c r="AA322" s="9" t="s">
        <v>378</v>
      </c>
      <c r="AB322">
        <v>11.4</v>
      </c>
      <c r="AC322">
        <v>28</v>
      </c>
      <c r="AD322">
        <v>1</v>
      </c>
    </row>
    <row r="323" spans="1:30" customFormat="1" x14ac:dyDescent="0.25">
      <c r="A323" s="6">
        <v>0</v>
      </c>
      <c r="B323" s="6">
        <v>0</v>
      </c>
      <c r="C323" s="6">
        <v>0</v>
      </c>
      <c r="D323" s="6">
        <v>0</v>
      </c>
      <c r="E323" s="6">
        <v>0.1</v>
      </c>
      <c r="F323" s="6">
        <v>0</v>
      </c>
      <c r="G323" s="6">
        <v>0</v>
      </c>
      <c r="H323" s="6">
        <v>0</v>
      </c>
      <c r="I323" s="6">
        <v>0</v>
      </c>
      <c r="J323" s="6">
        <v>0</v>
      </c>
      <c r="K323" s="6">
        <v>0</v>
      </c>
      <c r="L323" s="6">
        <v>3.3</v>
      </c>
      <c r="M323" s="6">
        <v>0.27500000000000002</v>
      </c>
      <c r="N323" s="6">
        <v>0.27500000000000002</v>
      </c>
      <c r="O323" s="6">
        <v>0</v>
      </c>
      <c r="P323" s="6">
        <v>0.27500000000000002</v>
      </c>
      <c r="Q323" s="6">
        <v>214</v>
      </c>
      <c r="R323" s="6">
        <v>0</v>
      </c>
      <c r="S323" s="6">
        <v>448</v>
      </c>
      <c r="T323" s="6">
        <v>24</v>
      </c>
      <c r="U323" s="6">
        <v>0</v>
      </c>
      <c r="V323" s="6" t="s">
        <v>382</v>
      </c>
      <c r="W323" s="9" t="s">
        <v>377</v>
      </c>
      <c r="X323" s="6" t="s">
        <v>383</v>
      </c>
      <c r="Y323" s="6" t="s">
        <v>384</v>
      </c>
      <c r="Z323" s="2">
        <v>3</v>
      </c>
      <c r="AA323" s="9" t="s">
        <v>378</v>
      </c>
      <c r="AB323">
        <v>11.4</v>
      </c>
      <c r="AC323">
        <v>28</v>
      </c>
      <c r="AD323">
        <v>1</v>
      </c>
    </row>
    <row r="324" spans="1:30" customFormat="1" x14ac:dyDescent="0.25">
      <c r="A324" s="6">
        <v>0</v>
      </c>
      <c r="B324" s="6">
        <v>0</v>
      </c>
      <c r="C324" s="6">
        <v>0</v>
      </c>
      <c r="D324" s="6">
        <v>0</v>
      </c>
      <c r="E324" s="6">
        <v>0.5</v>
      </c>
      <c r="F324" s="6">
        <v>0</v>
      </c>
      <c r="G324" s="6">
        <v>0</v>
      </c>
      <c r="H324" s="6">
        <v>0</v>
      </c>
      <c r="I324" s="6">
        <v>0</v>
      </c>
      <c r="J324" s="6">
        <v>0</v>
      </c>
      <c r="K324" s="6">
        <v>0</v>
      </c>
      <c r="L324" s="6">
        <v>4.5</v>
      </c>
      <c r="M324" s="6">
        <v>0.375</v>
      </c>
      <c r="N324" s="6">
        <v>0.375</v>
      </c>
      <c r="O324" s="6">
        <v>0</v>
      </c>
      <c r="P324" s="6">
        <v>0.375</v>
      </c>
      <c r="Q324" s="6">
        <v>214</v>
      </c>
      <c r="R324" s="6">
        <v>0</v>
      </c>
      <c r="S324" s="6">
        <v>448</v>
      </c>
      <c r="T324" s="6">
        <v>24</v>
      </c>
      <c r="U324" s="6">
        <v>0</v>
      </c>
      <c r="V324" s="6" t="s">
        <v>382</v>
      </c>
      <c r="W324" s="9" t="s">
        <v>377</v>
      </c>
      <c r="X324" s="6" t="s">
        <v>383</v>
      </c>
      <c r="Y324" s="6" t="s">
        <v>384</v>
      </c>
      <c r="Z324" s="2">
        <v>3</v>
      </c>
      <c r="AA324" s="9" t="s">
        <v>378</v>
      </c>
      <c r="AB324">
        <v>11.4</v>
      </c>
      <c r="AC324">
        <v>28</v>
      </c>
      <c r="AD324">
        <v>1</v>
      </c>
    </row>
    <row r="325" spans="1:30" customFormat="1" x14ac:dyDescent="0.25">
      <c r="A325" s="6">
        <v>0</v>
      </c>
      <c r="B325" s="6">
        <v>0</v>
      </c>
      <c r="C325" s="6">
        <v>0</v>
      </c>
      <c r="D325" s="6">
        <v>0</v>
      </c>
      <c r="E325" s="6">
        <v>0.1</v>
      </c>
      <c r="F325" s="6">
        <v>0</v>
      </c>
      <c r="G325" s="6">
        <v>0</v>
      </c>
      <c r="H325" s="6">
        <v>0</v>
      </c>
      <c r="I325" s="6">
        <v>0</v>
      </c>
      <c r="J325" s="6">
        <v>0</v>
      </c>
      <c r="K325" s="6">
        <v>0</v>
      </c>
      <c r="L325" s="6">
        <v>3.3</v>
      </c>
      <c r="M325" s="6">
        <v>0.27500000000000002</v>
      </c>
      <c r="N325" s="6">
        <v>0.27500000000000002</v>
      </c>
      <c r="O325" s="6">
        <v>0</v>
      </c>
      <c r="P325" s="6">
        <v>0.27500000000000002</v>
      </c>
      <c r="Q325" s="6">
        <v>214</v>
      </c>
      <c r="R325" s="6">
        <v>0</v>
      </c>
      <c r="S325" s="6">
        <v>448</v>
      </c>
      <c r="T325" s="6">
        <v>24</v>
      </c>
      <c r="U325" s="6">
        <v>0</v>
      </c>
      <c r="V325" s="6" t="s">
        <v>382</v>
      </c>
      <c r="W325" s="9" t="s">
        <v>377</v>
      </c>
      <c r="X325" s="6" t="s">
        <v>383</v>
      </c>
      <c r="Y325" s="6" t="s">
        <v>384</v>
      </c>
      <c r="Z325" s="2">
        <v>3</v>
      </c>
      <c r="AA325" s="9" t="s">
        <v>378</v>
      </c>
      <c r="AB325">
        <v>11.4</v>
      </c>
      <c r="AC325">
        <v>28</v>
      </c>
      <c r="AD325">
        <v>1</v>
      </c>
    </row>
    <row r="326" spans="1:30" customFormat="1" x14ac:dyDescent="0.25">
      <c r="A326" s="6">
        <v>0</v>
      </c>
      <c r="B326" s="6">
        <v>0</v>
      </c>
      <c r="C326" s="6">
        <v>0</v>
      </c>
      <c r="D326" s="6">
        <v>0</v>
      </c>
      <c r="E326" s="6">
        <v>0.5</v>
      </c>
      <c r="F326" s="6">
        <v>0</v>
      </c>
      <c r="G326" s="6">
        <v>0</v>
      </c>
      <c r="H326" s="6">
        <v>0</v>
      </c>
      <c r="I326" s="6">
        <v>0</v>
      </c>
      <c r="J326" s="6">
        <v>0</v>
      </c>
      <c r="K326" s="6">
        <v>0</v>
      </c>
      <c r="L326" s="6">
        <v>4.5</v>
      </c>
      <c r="M326" s="6">
        <v>0.30000000000000004</v>
      </c>
      <c r="N326" s="6">
        <v>0.375</v>
      </c>
      <c r="O326" s="6">
        <v>0</v>
      </c>
      <c r="P326" s="6">
        <v>0.375</v>
      </c>
      <c r="Q326" s="6">
        <v>228</v>
      </c>
      <c r="R326" s="6">
        <v>0</v>
      </c>
      <c r="S326" s="6">
        <v>448</v>
      </c>
      <c r="T326" s="6">
        <v>168</v>
      </c>
      <c r="U326" s="6">
        <v>0</v>
      </c>
      <c r="V326" s="6" t="s">
        <v>382</v>
      </c>
      <c r="W326" s="9" t="s">
        <v>379</v>
      </c>
      <c r="X326" s="6" t="s">
        <v>383</v>
      </c>
      <c r="Y326" s="6" t="s">
        <v>384</v>
      </c>
      <c r="Z326" s="2">
        <v>3</v>
      </c>
      <c r="AA326" s="9" t="s">
        <v>380</v>
      </c>
      <c r="AB326">
        <v>11.4</v>
      </c>
      <c r="AC326">
        <v>28</v>
      </c>
      <c r="AD326">
        <v>1</v>
      </c>
    </row>
    <row r="327" spans="1:30" customFormat="1" x14ac:dyDescent="0.25">
      <c r="A327" s="6">
        <v>0</v>
      </c>
      <c r="B327" s="6">
        <v>0</v>
      </c>
      <c r="C327" s="6">
        <v>0</v>
      </c>
      <c r="D327" s="6">
        <v>0</v>
      </c>
      <c r="E327" s="6">
        <v>0.5</v>
      </c>
      <c r="F327" s="6">
        <v>0</v>
      </c>
      <c r="G327" s="6">
        <v>0</v>
      </c>
      <c r="H327" s="6">
        <v>0</v>
      </c>
      <c r="I327" s="6">
        <v>0</v>
      </c>
      <c r="J327" s="6">
        <v>0</v>
      </c>
      <c r="K327" s="6">
        <v>0</v>
      </c>
      <c r="L327" s="6">
        <v>4.5</v>
      </c>
      <c r="M327" s="6">
        <v>0.375</v>
      </c>
      <c r="N327" s="6">
        <v>0.375</v>
      </c>
      <c r="O327" s="6">
        <v>0</v>
      </c>
      <c r="P327" s="6">
        <v>0.375</v>
      </c>
      <c r="Q327" s="6">
        <v>228</v>
      </c>
      <c r="R327" s="6">
        <v>0</v>
      </c>
      <c r="S327" s="6">
        <v>448</v>
      </c>
      <c r="T327" s="6">
        <v>168</v>
      </c>
      <c r="U327" s="6">
        <v>0</v>
      </c>
      <c r="V327" s="6" t="s">
        <v>382</v>
      </c>
      <c r="W327" s="9" t="s">
        <v>379</v>
      </c>
      <c r="X327" s="6" t="s">
        <v>383</v>
      </c>
      <c r="Y327" s="6" t="s">
        <v>384</v>
      </c>
      <c r="Z327" s="2">
        <v>3</v>
      </c>
      <c r="AA327" s="9" t="s">
        <v>380</v>
      </c>
      <c r="AB327">
        <v>11.4</v>
      </c>
      <c r="AC327">
        <v>28</v>
      </c>
      <c r="AD327">
        <v>1</v>
      </c>
    </row>
    <row r="328" spans="1:30" customFormat="1" x14ac:dyDescent="0.25">
      <c r="A328" s="6">
        <v>0</v>
      </c>
      <c r="B328" s="6">
        <v>0</v>
      </c>
      <c r="C328" s="6">
        <v>0</v>
      </c>
      <c r="D328" s="6">
        <v>0</v>
      </c>
      <c r="E328" s="6">
        <v>0.5</v>
      </c>
      <c r="F328" s="6">
        <v>0</v>
      </c>
      <c r="G328" s="6">
        <v>0</v>
      </c>
      <c r="H328" s="6">
        <v>0</v>
      </c>
      <c r="I328" s="6">
        <v>0</v>
      </c>
      <c r="J328" s="6">
        <v>0</v>
      </c>
      <c r="K328" s="6">
        <v>0</v>
      </c>
      <c r="L328" s="6">
        <v>4.5</v>
      </c>
      <c r="M328" s="6">
        <v>0.375</v>
      </c>
      <c r="N328" s="6">
        <v>0.375</v>
      </c>
      <c r="O328" s="6">
        <v>0</v>
      </c>
      <c r="P328" s="6">
        <v>0.375</v>
      </c>
      <c r="Q328" s="6">
        <v>218</v>
      </c>
      <c r="R328" s="6">
        <v>0</v>
      </c>
      <c r="S328" s="6">
        <v>448</v>
      </c>
      <c r="T328" s="6">
        <v>168</v>
      </c>
      <c r="U328" s="6">
        <v>0</v>
      </c>
      <c r="V328" s="6" t="s">
        <v>382</v>
      </c>
      <c r="W328" s="9" t="s">
        <v>381</v>
      </c>
      <c r="X328" s="6" t="s">
        <v>383</v>
      </c>
      <c r="Y328" s="6" t="s">
        <v>384</v>
      </c>
      <c r="Z328" s="2">
        <v>3</v>
      </c>
      <c r="AA328" s="9" t="s">
        <v>380</v>
      </c>
      <c r="AB328">
        <v>11.4</v>
      </c>
      <c r="AC328">
        <v>28</v>
      </c>
      <c r="AD328">
        <v>1</v>
      </c>
    </row>
    <row r="329" spans="1:30" customFormat="1" x14ac:dyDescent="0.25">
      <c r="A329" s="6">
        <v>0</v>
      </c>
      <c r="B329" s="6">
        <v>0</v>
      </c>
      <c r="C329" s="6">
        <v>0</v>
      </c>
      <c r="D329" s="6">
        <v>0</v>
      </c>
      <c r="E329" s="6">
        <v>0.5</v>
      </c>
      <c r="F329" s="6">
        <v>0</v>
      </c>
      <c r="G329" s="6">
        <v>0</v>
      </c>
      <c r="H329" s="6">
        <v>0</v>
      </c>
      <c r="I329" s="6">
        <v>0</v>
      </c>
      <c r="J329" s="6">
        <v>0</v>
      </c>
      <c r="K329" s="6">
        <v>0</v>
      </c>
      <c r="L329" s="6">
        <v>4.5</v>
      </c>
      <c r="M329" s="6">
        <v>0.375</v>
      </c>
      <c r="N329" s="6">
        <v>0.375</v>
      </c>
      <c r="O329" s="6">
        <v>0</v>
      </c>
      <c r="P329" s="6">
        <v>0.375</v>
      </c>
      <c r="Q329" s="6">
        <v>218</v>
      </c>
      <c r="R329" s="6">
        <v>0</v>
      </c>
      <c r="S329" s="6">
        <v>448</v>
      </c>
      <c r="T329" s="6">
        <v>168</v>
      </c>
      <c r="U329" s="6">
        <v>0</v>
      </c>
      <c r="V329" s="6" t="s">
        <v>382</v>
      </c>
      <c r="W329" s="9" t="s">
        <v>381</v>
      </c>
      <c r="X329" s="6" t="s">
        <v>383</v>
      </c>
      <c r="Y329" s="6" t="s">
        <v>384</v>
      </c>
      <c r="Z329" s="2">
        <v>3</v>
      </c>
      <c r="AA329" s="9" t="s">
        <v>380</v>
      </c>
      <c r="AB329">
        <v>11.4</v>
      </c>
      <c r="AC329">
        <v>28</v>
      </c>
      <c r="AD329">
        <v>1</v>
      </c>
    </row>
    <row r="330" spans="1:30" customFormat="1" x14ac:dyDescent="0.25">
      <c r="A330" s="6">
        <v>0</v>
      </c>
      <c r="B330" s="6">
        <v>0</v>
      </c>
      <c r="C330" s="6">
        <v>0</v>
      </c>
      <c r="D330" s="6">
        <v>0</v>
      </c>
      <c r="E330" s="6">
        <v>0.1</v>
      </c>
      <c r="F330" s="6">
        <v>0</v>
      </c>
      <c r="G330" s="6">
        <v>0</v>
      </c>
      <c r="H330" s="6">
        <v>0</v>
      </c>
      <c r="I330" s="6">
        <v>0</v>
      </c>
      <c r="J330" s="6">
        <v>0</v>
      </c>
      <c r="K330" s="6">
        <v>0</v>
      </c>
      <c r="L330" s="6">
        <v>3.3000000000000003</v>
      </c>
      <c r="M330" s="6">
        <v>0.27500000000000002</v>
      </c>
      <c r="N330" s="6">
        <v>0.27500000000000002</v>
      </c>
      <c r="O330" s="6">
        <v>0</v>
      </c>
      <c r="P330" s="6">
        <v>0.27500000000000002</v>
      </c>
      <c r="Q330" s="6">
        <v>218</v>
      </c>
      <c r="R330" s="6">
        <v>0</v>
      </c>
      <c r="S330" s="6">
        <v>448</v>
      </c>
      <c r="T330" s="6">
        <v>168</v>
      </c>
      <c r="U330" s="6">
        <v>0</v>
      </c>
      <c r="V330" s="6" t="s">
        <v>382</v>
      </c>
      <c r="W330" s="9" t="s">
        <v>381</v>
      </c>
      <c r="X330" s="6" t="s">
        <v>383</v>
      </c>
      <c r="Y330" s="6" t="s">
        <v>384</v>
      </c>
      <c r="Z330" s="2">
        <v>3</v>
      </c>
      <c r="AA330" s="9" t="s">
        <v>380</v>
      </c>
      <c r="AB330">
        <v>11.4</v>
      </c>
      <c r="AC330">
        <v>28</v>
      </c>
      <c r="AD330">
        <v>1</v>
      </c>
    </row>
    <row r="331" spans="1:30" customFormat="1" x14ac:dyDescent="0.25">
      <c r="A331" s="6">
        <v>0</v>
      </c>
      <c r="B331" s="6">
        <v>0</v>
      </c>
      <c r="C331" s="6">
        <v>0</v>
      </c>
      <c r="D331" s="6">
        <v>0</v>
      </c>
      <c r="E331" s="6">
        <v>0.1</v>
      </c>
      <c r="F331" s="6">
        <v>0</v>
      </c>
      <c r="G331" s="6">
        <v>0</v>
      </c>
      <c r="H331" s="6">
        <v>0</v>
      </c>
      <c r="I331" s="6">
        <v>0</v>
      </c>
      <c r="J331" s="6">
        <v>0</v>
      </c>
      <c r="K331" s="6">
        <v>0</v>
      </c>
      <c r="L331" s="6">
        <v>3.3000000000000003</v>
      </c>
      <c r="M331" s="6">
        <v>0.27500000000000002</v>
      </c>
      <c r="N331" s="6">
        <v>0.27500000000000002</v>
      </c>
      <c r="O331" s="6">
        <v>0</v>
      </c>
      <c r="P331" s="6">
        <v>0.27500000000000002</v>
      </c>
      <c r="Q331" s="6">
        <v>218</v>
      </c>
      <c r="R331" s="6">
        <v>0</v>
      </c>
      <c r="S331" s="6">
        <v>448</v>
      </c>
      <c r="T331" s="6">
        <v>168</v>
      </c>
      <c r="U331" s="6">
        <v>0</v>
      </c>
      <c r="V331" s="6" t="s">
        <v>382</v>
      </c>
      <c r="W331" s="9" t="s">
        <v>381</v>
      </c>
      <c r="X331" s="6" t="s">
        <v>383</v>
      </c>
      <c r="Y331" s="6" t="s">
        <v>384</v>
      </c>
      <c r="Z331" s="2">
        <v>3</v>
      </c>
      <c r="AA331" s="9" t="s">
        <v>380</v>
      </c>
      <c r="AB331">
        <v>11.4</v>
      </c>
      <c r="AC331">
        <v>28</v>
      </c>
      <c r="AD331">
        <v>1</v>
      </c>
    </row>
    <row r="332" spans="1:30" customFormat="1" x14ac:dyDescent="0.25">
      <c r="A332" s="6">
        <v>0</v>
      </c>
      <c r="B332" s="6">
        <v>0</v>
      </c>
      <c r="C332" s="6">
        <v>0</v>
      </c>
      <c r="D332" s="6">
        <v>0</v>
      </c>
      <c r="E332" s="6">
        <v>1</v>
      </c>
      <c r="F332" s="6">
        <v>0</v>
      </c>
      <c r="G332" s="6">
        <v>0</v>
      </c>
      <c r="H332" s="6">
        <v>0</v>
      </c>
      <c r="I332" s="6">
        <v>0</v>
      </c>
      <c r="J332" s="6">
        <v>0</v>
      </c>
      <c r="K332" s="6">
        <v>0</v>
      </c>
      <c r="L332" s="6">
        <v>2</v>
      </c>
      <c r="M332" s="6">
        <v>0.8</v>
      </c>
      <c r="N332" s="6">
        <v>0.8</v>
      </c>
      <c r="O332" s="6">
        <v>0</v>
      </c>
      <c r="P332" s="6">
        <v>0.8</v>
      </c>
      <c r="Q332" s="6">
        <v>205</v>
      </c>
      <c r="R332" s="6">
        <v>0</v>
      </c>
      <c r="S332" s="6">
        <v>448</v>
      </c>
      <c r="T332" s="6">
        <v>336</v>
      </c>
      <c r="U332" s="6">
        <v>0</v>
      </c>
      <c r="V332" s="6" t="s">
        <v>388</v>
      </c>
      <c r="W332" s="9" t="s">
        <v>387</v>
      </c>
      <c r="X332" s="6" t="s">
        <v>386</v>
      </c>
      <c r="Y332" s="6" t="s">
        <v>388</v>
      </c>
      <c r="Z332" s="2">
        <v>3</v>
      </c>
      <c r="AA332" s="9" t="s">
        <v>389</v>
      </c>
      <c r="AB332">
        <v>11.1</v>
      </c>
      <c r="AC332">
        <v>16</v>
      </c>
      <c r="AD332">
        <v>1</v>
      </c>
    </row>
    <row r="333" spans="1:30" customFormat="1" x14ac:dyDescent="0.25">
      <c r="A333" s="6">
        <v>3.3000000000000002E-2</v>
      </c>
      <c r="B333" s="6">
        <v>0</v>
      </c>
      <c r="C333" s="6">
        <v>0</v>
      </c>
      <c r="D333" s="6">
        <v>0</v>
      </c>
      <c r="E333" s="6">
        <v>1</v>
      </c>
      <c r="F333" s="6">
        <v>0</v>
      </c>
      <c r="G333" s="6">
        <v>0</v>
      </c>
      <c r="H333" s="6">
        <v>0</v>
      </c>
      <c r="I333" s="6">
        <v>0</v>
      </c>
      <c r="J333" s="6">
        <v>0</v>
      </c>
      <c r="K333" s="6">
        <v>0</v>
      </c>
      <c r="L333" s="6">
        <v>2</v>
      </c>
      <c r="M333" s="6">
        <v>0.8</v>
      </c>
      <c r="N333" s="6">
        <v>0.8</v>
      </c>
      <c r="O333" s="6">
        <v>0</v>
      </c>
      <c r="P333" s="6">
        <v>0.8</v>
      </c>
      <c r="Q333" s="6">
        <v>205</v>
      </c>
      <c r="R333" s="6">
        <v>0</v>
      </c>
      <c r="S333" s="6">
        <v>448</v>
      </c>
      <c r="T333" s="6">
        <v>336</v>
      </c>
      <c r="U333" s="6">
        <v>0</v>
      </c>
      <c r="V333" s="6" t="s">
        <v>388</v>
      </c>
      <c r="W333" s="9" t="s">
        <v>387</v>
      </c>
      <c r="X333" s="6" t="s">
        <v>386</v>
      </c>
      <c r="Y333" s="6" t="s">
        <v>388</v>
      </c>
      <c r="Z333" s="2">
        <v>3</v>
      </c>
      <c r="AA333" s="9" t="s">
        <v>389</v>
      </c>
      <c r="AB333">
        <v>11.1</v>
      </c>
      <c r="AC333">
        <v>16</v>
      </c>
      <c r="AD333">
        <v>1</v>
      </c>
    </row>
    <row r="334" spans="1:30" customFormat="1" x14ac:dyDescent="0.25">
      <c r="A334" s="6">
        <v>0</v>
      </c>
      <c r="B334" s="6">
        <v>3.3000000000000002E-2</v>
      </c>
      <c r="C334" s="6">
        <v>0</v>
      </c>
      <c r="D334" s="6">
        <v>0</v>
      </c>
      <c r="E334" s="6">
        <v>1</v>
      </c>
      <c r="F334" s="6">
        <v>0</v>
      </c>
      <c r="G334" s="6">
        <v>0</v>
      </c>
      <c r="H334" s="6">
        <v>0</v>
      </c>
      <c r="I334" s="6">
        <v>0</v>
      </c>
      <c r="J334" s="6">
        <v>0</v>
      </c>
      <c r="K334" s="6">
        <v>0</v>
      </c>
      <c r="L334" s="6">
        <v>2</v>
      </c>
      <c r="M334" s="6">
        <v>0.8</v>
      </c>
      <c r="N334" s="6">
        <v>0.8</v>
      </c>
      <c r="O334" s="6">
        <v>0</v>
      </c>
      <c r="P334" s="6">
        <v>0.8</v>
      </c>
      <c r="Q334" s="6">
        <v>205</v>
      </c>
      <c r="R334" s="6">
        <v>0</v>
      </c>
      <c r="S334" s="6">
        <v>448</v>
      </c>
      <c r="T334" s="6">
        <v>336</v>
      </c>
      <c r="U334" s="6">
        <v>0</v>
      </c>
      <c r="V334" s="6" t="s">
        <v>388</v>
      </c>
      <c r="W334" s="9" t="s">
        <v>387</v>
      </c>
      <c r="X334" s="6" t="s">
        <v>386</v>
      </c>
      <c r="Y334" s="6" t="s">
        <v>388</v>
      </c>
      <c r="Z334" s="2">
        <v>3</v>
      </c>
      <c r="AA334" s="9" t="s">
        <v>389</v>
      </c>
      <c r="AB334">
        <v>11.1</v>
      </c>
      <c r="AC334">
        <v>16</v>
      </c>
      <c r="AD334">
        <v>1</v>
      </c>
    </row>
    <row r="335" spans="1:30" customFormat="1" x14ac:dyDescent="0.25">
      <c r="A335" s="6">
        <v>0</v>
      </c>
      <c r="B335" s="6">
        <v>0</v>
      </c>
      <c r="C335" s="6">
        <v>0</v>
      </c>
      <c r="D335" s="6">
        <v>0</v>
      </c>
      <c r="E335" s="6">
        <v>1</v>
      </c>
      <c r="F335" s="6">
        <v>0</v>
      </c>
      <c r="G335" s="6">
        <v>0</v>
      </c>
      <c r="H335" s="6">
        <v>0</v>
      </c>
      <c r="I335" s="6">
        <v>0</v>
      </c>
      <c r="J335" s="6">
        <v>0</v>
      </c>
      <c r="K335" s="6">
        <v>0</v>
      </c>
      <c r="L335" s="6">
        <v>30</v>
      </c>
      <c r="M335" s="6">
        <v>0.8</v>
      </c>
      <c r="N335" s="6">
        <v>0.8</v>
      </c>
      <c r="O335" s="6">
        <v>0</v>
      </c>
      <c r="P335" s="6">
        <v>0.8</v>
      </c>
      <c r="Q335" s="6">
        <v>205</v>
      </c>
      <c r="R335" s="6">
        <v>0</v>
      </c>
      <c r="S335" s="6">
        <v>448</v>
      </c>
      <c r="T335" s="6">
        <v>336</v>
      </c>
      <c r="U335" s="6">
        <v>0</v>
      </c>
      <c r="V335" s="6" t="s">
        <v>388</v>
      </c>
      <c r="W335" s="9" t="s">
        <v>387</v>
      </c>
      <c r="X335" s="6" t="s">
        <v>386</v>
      </c>
      <c r="Y335" s="6" t="s">
        <v>388</v>
      </c>
      <c r="Z335" s="2">
        <v>3</v>
      </c>
      <c r="AA335" s="9" t="s">
        <v>389</v>
      </c>
      <c r="AB335">
        <v>11.1</v>
      </c>
      <c r="AC335">
        <v>16</v>
      </c>
      <c r="AD335">
        <v>1</v>
      </c>
    </row>
    <row r="336" spans="1:30" customFormat="1" x14ac:dyDescent="0.25">
      <c r="A336" s="6">
        <v>3.3000000000000002E-2</v>
      </c>
      <c r="B336" s="6">
        <v>0</v>
      </c>
      <c r="C336" s="6">
        <v>0</v>
      </c>
      <c r="D336" s="6">
        <v>0</v>
      </c>
      <c r="E336" s="6">
        <v>1</v>
      </c>
      <c r="F336" s="6">
        <v>0</v>
      </c>
      <c r="G336" s="6">
        <v>0</v>
      </c>
      <c r="H336" s="6">
        <v>0</v>
      </c>
      <c r="I336" s="6">
        <v>0</v>
      </c>
      <c r="J336" s="6">
        <v>0</v>
      </c>
      <c r="K336" s="6">
        <v>0</v>
      </c>
      <c r="L336" s="6">
        <v>30</v>
      </c>
      <c r="M336" s="6">
        <v>0.8</v>
      </c>
      <c r="N336" s="6">
        <v>0.8</v>
      </c>
      <c r="O336" s="6">
        <v>0</v>
      </c>
      <c r="P336" s="6">
        <v>0.8</v>
      </c>
      <c r="Q336" s="6">
        <v>205</v>
      </c>
      <c r="R336" s="6">
        <v>0</v>
      </c>
      <c r="S336" s="6">
        <v>448</v>
      </c>
      <c r="T336" s="6">
        <v>336</v>
      </c>
      <c r="U336" s="6">
        <v>0</v>
      </c>
      <c r="V336" s="6" t="s">
        <v>388</v>
      </c>
      <c r="W336" s="9" t="s">
        <v>387</v>
      </c>
      <c r="X336" s="6" t="s">
        <v>386</v>
      </c>
      <c r="Y336" s="6" t="s">
        <v>388</v>
      </c>
      <c r="Z336" s="2">
        <v>3</v>
      </c>
      <c r="AA336" s="9" t="s">
        <v>389</v>
      </c>
      <c r="AB336">
        <v>11.1</v>
      </c>
      <c r="AC336">
        <v>16</v>
      </c>
      <c r="AD336">
        <v>1</v>
      </c>
    </row>
    <row r="337" spans="1:30" customFormat="1" x14ac:dyDescent="0.25">
      <c r="A337" s="6">
        <v>0</v>
      </c>
      <c r="B337" s="6">
        <v>3.3000000000000002E-2</v>
      </c>
      <c r="C337" s="6">
        <v>0</v>
      </c>
      <c r="D337" s="6">
        <v>0</v>
      </c>
      <c r="E337" s="6">
        <v>1</v>
      </c>
      <c r="F337" s="6">
        <v>0</v>
      </c>
      <c r="G337" s="6">
        <v>0</v>
      </c>
      <c r="H337" s="6">
        <v>0</v>
      </c>
      <c r="I337" s="6">
        <v>0</v>
      </c>
      <c r="J337" s="6">
        <v>0</v>
      </c>
      <c r="K337" s="6">
        <v>0</v>
      </c>
      <c r="L337" s="6">
        <v>30</v>
      </c>
      <c r="M337" s="6">
        <v>0.8</v>
      </c>
      <c r="N337" s="6">
        <v>0.8</v>
      </c>
      <c r="O337" s="6">
        <v>0</v>
      </c>
      <c r="P337" s="6">
        <v>0.8</v>
      </c>
      <c r="Q337" s="6">
        <v>205</v>
      </c>
      <c r="R337" s="6">
        <v>0</v>
      </c>
      <c r="S337" s="6">
        <v>448</v>
      </c>
      <c r="T337" s="6">
        <v>336</v>
      </c>
      <c r="U337" s="6">
        <v>0</v>
      </c>
      <c r="V337" s="6" t="s">
        <v>388</v>
      </c>
      <c r="W337" s="9" t="s">
        <v>387</v>
      </c>
      <c r="X337" s="6" t="s">
        <v>386</v>
      </c>
      <c r="Y337" s="6" t="s">
        <v>388</v>
      </c>
      <c r="Z337" s="2">
        <v>3</v>
      </c>
      <c r="AA337" s="9" t="s">
        <v>389</v>
      </c>
      <c r="AB337">
        <v>11.1</v>
      </c>
      <c r="AC337">
        <v>16</v>
      </c>
      <c r="AD337">
        <v>1</v>
      </c>
    </row>
    <row r="338" spans="1:30" customFormat="1" x14ac:dyDescent="0.25">
      <c r="A338" s="6">
        <v>0</v>
      </c>
      <c r="B338" s="6">
        <v>0</v>
      </c>
      <c r="C338" s="6">
        <v>0</v>
      </c>
      <c r="D338" s="6">
        <v>0</v>
      </c>
      <c r="E338" s="6">
        <v>0.2</v>
      </c>
      <c r="F338" s="6">
        <v>0</v>
      </c>
      <c r="G338" s="6">
        <v>0</v>
      </c>
      <c r="H338" s="6">
        <v>0</v>
      </c>
      <c r="I338" s="6">
        <v>0</v>
      </c>
      <c r="J338" s="6">
        <v>0</v>
      </c>
      <c r="K338" s="6">
        <v>0</v>
      </c>
      <c r="L338" s="6">
        <v>2</v>
      </c>
      <c r="M338" s="6">
        <v>0.8</v>
      </c>
      <c r="N338" s="6">
        <v>0.8</v>
      </c>
      <c r="O338" s="6">
        <v>0</v>
      </c>
      <c r="P338" s="6">
        <v>0.8</v>
      </c>
      <c r="Q338" s="6">
        <v>205</v>
      </c>
      <c r="R338" s="6">
        <v>0</v>
      </c>
      <c r="S338" s="6">
        <v>448</v>
      </c>
      <c r="T338" s="6">
        <v>336</v>
      </c>
      <c r="U338" s="6">
        <v>0</v>
      </c>
      <c r="V338" s="6" t="s">
        <v>388</v>
      </c>
      <c r="W338" s="9" t="s">
        <v>387</v>
      </c>
      <c r="X338" s="6" t="s">
        <v>386</v>
      </c>
      <c r="Y338" s="6" t="s">
        <v>388</v>
      </c>
      <c r="Z338" s="2">
        <v>3</v>
      </c>
      <c r="AA338" s="9" t="s">
        <v>389</v>
      </c>
      <c r="AB338">
        <v>11.1</v>
      </c>
      <c r="AC338">
        <v>16</v>
      </c>
      <c r="AD338">
        <v>1</v>
      </c>
    </row>
    <row r="339" spans="1:30" customFormat="1" x14ac:dyDescent="0.25">
      <c r="A339" s="6">
        <v>3.3000000000000002E-2</v>
      </c>
      <c r="B339" s="6">
        <v>0</v>
      </c>
      <c r="C339" s="6">
        <v>0</v>
      </c>
      <c r="D339" s="6">
        <v>0</v>
      </c>
      <c r="E339" s="6">
        <v>0.2</v>
      </c>
      <c r="F339" s="6">
        <v>0</v>
      </c>
      <c r="G339" s="6">
        <v>0</v>
      </c>
      <c r="H339" s="6">
        <v>0</v>
      </c>
      <c r="I339" s="6">
        <v>0</v>
      </c>
      <c r="J339" s="6">
        <v>0</v>
      </c>
      <c r="K339" s="6">
        <v>0</v>
      </c>
      <c r="L339" s="6">
        <v>2</v>
      </c>
      <c r="M339" s="6">
        <v>0.8</v>
      </c>
      <c r="N339" s="6">
        <v>0.8</v>
      </c>
      <c r="O339" s="6">
        <v>0</v>
      </c>
      <c r="P339" s="6">
        <v>0.8</v>
      </c>
      <c r="Q339" s="6">
        <v>205</v>
      </c>
      <c r="R339" s="6">
        <v>0</v>
      </c>
      <c r="S339" s="6">
        <v>448</v>
      </c>
      <c r="T339" s="6">
        <v>336</v>
      </c>
      <c r="U339" s="6">
        <v>0</v>
      </c>
      <c r="V339" s="6" t="s">
        <v>388</v>
      </c>
      <c r="W339" s="9" t="s">
        <v>387</v>
      </c>
      <c r="X339" s="6" t="s">
        <v>386</v>
      </c>
      <c r="Y339" s="6" t="s">
        <v>388</v>
      </c>
      <c r="Z339" s="2">
        <v>3</v>
      </c>
      <c r="AA339" s="9" t="s">
        <v>389</v>
      </c>
      <c r="AB339">
        <v>11.1</v>
      </c>
      <c r="AC339">
        <v>16</v>
      </c>
      <c r="AD339">
        <v>1</v>
      </c>
    </row>
    <row r="340" spans="1:30" customFormat="1" x14ac:dyDescent="0.25">
      <c r="A340" s="6">
        <v>0</v>
      </c>
      <c r="B340" s="6">
        <v>3.3000000000000002E-2</v>
      </c>
      <c r="C340" s="6">
        <v>0</v>
      </c>
      <c r="D340" s="6">
        <v>0</v>
      </c>
      <c r="E340" s="6">
        <v>0.2</v>
      </c>
      <c r="F340" s="6">
        <v>0</v>
      </c>
      <c r="G340" s="6">
        <v>0</v>
      </c>
      <c r="H340" s="6">
        <v>0</v>
      </c>
      <c r="I340" s="6">
        <v>0</v>
      </c>
      <c r="J340" s="6">
        <v>0</v>
      </c>
      <c r="K340" s="6">
        <v>0</v>
      </c>
      <c r="L340" s="6">
        <v>2</v>
      </c>
      <c r="M340" s="6">
        <v>0.8</v>
      </c>
      <c r="N340" s="6">
        <v>0.8</v>
      </c>
      <c r="O340" s="6">
        <v>0</v>
      </c>
      <c r="P340" s="6">
        <v>0.8</v>
      </c>
      <c r="Q340" s="6">
        <v>205</v>
      </c>
      <c r="R340" s="6">
        <v>0</v>
      </c>
      <c r="S340" s="6">
        <v>448</v>
      </c>
      <c r="T340" s="6">
        <v>336</v>
      </c>
      <c r="U340" s="6">
        <v>0</v>
      </c>
      <c r="V340" s="6" t="s">
        <v>388</v>
      </c>
      <c r="W340" s="9" t="s">
        <v>387</v>
      </c>
      <c r="X340" s="6" t="s">
        <v>386</v>
      </c>
      <c r="Y340" s="6" t="s">
        <v>388</v>
      </c>
      <c r="Z340" s="2">
        <v>3</v>
      </c>
      <c r="AA340" s="9" t="s">
        <v>389</v>
      </c>
      <c r="AB340">
        <v>11.1</v>
      </c>
      <c r="AC340">
        <v>16</v>
      </c>
      <c r="AD340">
        <v>1</v>
      </c>
    </row>
    <row r="341" spans="1:30" customFormat="1" x14ac:dyDescent="0.25">
      <c r="A341" s="6">
        <v>3.3000000000000002E-2</v>
      </c>
      <c r="B341" s="6">
        <v>0</v>
      </c>
      <c r="C341" s="6">
        <v>0</v>
      </c>
      <c r="D341" s="6">
        <v>0</v>
      </c>
      <c r="E341" s="6">
        <v>0.2</v>
      </c>
      <c r="F341" s="6">
        <v>0</v>
      </c>
      <c r="G341" s="6">
        <v>0</v>
      </c>
      <c r="H341" s="6">
        <v>0</v>
      </c>
      <c r="I341" s="6">
        <v>0</v>
      </c>
      <c r="J341" s="6">
        <v>0</v>
      </c>
      <c r="K341" s="6">
        <v>0</v>
      </c>
      <c r="L341" s="6">
        <v>30</v>
      </c>
      <c r="M341" s="6">
        <v>0.8</v>
      </c>
      <c r="N341" s="6">
        <v>0.8</v>
      </c>
      <c r="O341" s="6">
        <v>0</v>
      </c>
      <c r="P341" s="6">
        <v>0.8</v>
      </c>
      <c r="Q341" s="6">
        <v>205</v>
      </c>
      <c r="R341" s="6">
        <v>0</v>
      </c>
      <c r="S341" s="6">
        <v>448</v>
      </c>
      <c r="T341" s="6">
        <v>336</v>
      </c>
      <c r="U341" s="6">
        <v>0</v>
      </c>
      <c r="V341" s="6" t="s">
        <v>388</v>
      </c>
      <c r="W341" s="9" t="s">
        <v>387</v>
      </c>
      <c r="X341" s="6" t="s">
        <v>386</v>
      </c>
      <c r="Y341" s="6" t="s">
        <v>388</v>
      </c>
      <c r="Z341" s="2">
        <v>3</v>
      </c>
      <c r="AA341" s="9" t="s">
        <v>389</v>
      </c>
      <c r="AB341">
        <v>11.1</v>
      </c>
      <c r="AC341">
        <v>16</v>
      </c>
      <c r="AD341">
        <v>1</v>
      </c>
    </row>
    <row r="342" spans="1:30" customFormat="1" x14ac:dyDescent="0.25">
      <c r="A342" s="6">
        <v>0</v>
      </c>
      <c r="B342" s="6">
        <v>3.3000000000000002E-2</v>
      </c>
      <c r="C342" s="6">
        <v>0</v>
      </c>
      <c r="D342" s="6">
        <v>0</v>
      </c>
      <c r="E342" s="6">
        <v>0.2</v>
      </c>
      <c r="F342" s="6">
        <v>0</v>
      </c>
      <c r="G342" s="6">
        <v>0</v>
      </c>
      <c r="H342" s="6">
        <v>0</v>
      </c>
      <c r="I342" s="6">
        <v>0</v>
      </c>
      <c r="J342" s="6">
        <v>0</v>
      </c>
      <c r="K342" s="6">
        <v>0</v>
      </c>
      <c r="L342" s="6">
        <v>30</v>
      </c>
      <c r="M342" s="6">
        <v>0.8</v>
      </c>
      <c r="N342" s="6">
        <v>0.8</v>
      </c>
      <c r="O342" s="6">
        <v>0</v>
      </c>
      <c r="P342" s="6">
        <v>0.8</v>
      </c>
      <c r="Q342" s="6">
        <v>205</v>
      </c>
      <c r="R342" s="6">
        <v>0</v>
      </c>
      <c r="S342" s="6">
        <v>448</v>
      </c>
      <c r="T342" s="6">
        <v>336</v>
      </c>
      <c r="U342" s="6">
        <v>0</v>
      </c>
      <c r="V342" s="6" t="s">
        <v>388</v>
      </c>
      <c r="W342" s="9" t="s">
        <v>387</v>
      </c>
      <c r="X342" s="6" t="s">
        <v>386</v>
      </c>
      <c r="Y342" s="6" t="s">
        <v>388</v>
      </c>
      <c r="Z342" s="2">
        <v>3</v>
      </c>
      <c r="AA342" s="9" t="s">
        <v>389</v>
      </c>
      <c r="AB342">
        <v>11.1</v>
      </c>
      <c r="AC342">
        <v>16</v>
      </c>
      <c r="AD342">
        <v>1</v>
      </c>
    </row>
    <row r="343" spans="1:30" customFormat="1" x14ac:dyDescent="0.25">
      <c r="A343" s="6">
        <v>0</v>
      </c>
      <c r="B343" s="6">
        <v>0</v>
      </c>
      <c r="C343" s="6">
        <v>0</v>
      </c>
      <c r="D343" s="6">
        <v>0</v>
      </c>
      <c r="E343" s="6">
        <v>1</v>
      </c>
      <c r="F343" s="6">
        <v>0</v>
      </c>
      <c r="G343" s="6">
        <v>0</v>
      </c>
      <c r="H343" s="6">
        <v>0</v>
      </c>
      <c r="I343" s="6">
        <v>0</v>
      </c>
      <c r="J343" s="6">
        <v>0</v>
      </c>
      <c r="K343" s="6">
        <v>0</v>
      </c>
      <c r="L343" s="6">
        <v>10</v>
      </c>
      <c r="M343" s="6">
        <v>0.8</v>
      </c>
      <c r="N343" s="6">
        <v>0.8</v>
      </c>
      <c r="O343" s="6">
        <v>0</v>
      </c>
      <c r="P343" s="6">
        <v>0.8</v>
      </c>
      <c r="Q343" s="6">
        <v>205</v>
      </c>
      <c r="R343" s="6">
        <v>0</v>
      </c>
      <c r="S343" s="6">
        <v>448</v>
      </c>
      <c r="T343" s="6">
        <v>336</v>
      </c>
      <c r="U343" s="6">
        <v>0</v>
      </c>
      <c r="V343" s="6" t="s">
        <v>388</v>
      </c>
      <c r="W343" s="9" t="s">
        <v>387</v>
      </c>
      <c r="X343" s="6" t="s">
        <v>386</v>
      </c>
      <c r="Y343" s="6" t="s">
        <v>388</v>
      </c>
      <c r="Z343" s="2">
        <v>3</v>
      </c>
      <c r="AA343" s="9" t="s">
        <v>389</v>
      </c>
      <c r="AB343">
        <v>11.1</v>
      </c>
      <c r="AC343">
        <v>16</v>
      </c>
      <c r="AD343">
        <v>1</v>
      </c>
    </row>
    <row r="344" spans="1:30" customFormat="1" x14ac:dyDescent="0.25">
      <c r="A344" s="6">
        <v>3.3000000000000002E-2</v>
      </c>
      <c r="B344" s="6">
        <v>0</v>
      </c>
      <c r="C344" s="6">
        <v>0</v>
      </c>
      <c r="D344" s="6">
        <v>0</v>
      </c>
      <c r="E344" s="6">
        <v>1</v>
      </c>
      <c r="F344" s="6">
        <v>0</v>
      </c>
      <c r="G344" s="6">
        <v>0</v>
      </c>
      <c r="H344" s="6">
        <v>0</v>
      </c>
      <c r="I344" s="6">
        <v>0</v>
      </c>
      <c r="J344" s="6">
        <v>0</v>
      </c>
      <c r="K344" s="6">
        <v>0</v>
      </c>
      <c r="L344" s="6">
        <v>10</v>
      </c>
      <c r="M344" s="6">
        <v>0.8</v>
      </c>
      <c r="N344" s="6">
        <v>0.8</v>
      </c>
      <c r="O344" s="6">
        <v>0</v>
      </c>
      <c r="P344" s="6">
        <v>0.8</v>
      </c>
      <c r="Q344" s="6">
        <v>205</v>
      </c>
      <c r="R344" s="6">
        <v>0</v>
      </c>
      <c r="S344" s="6">
        <v>448</v>
      </c>
      <c r="T344" s="6">
        <v>336</v>
      </c>
      <c r="U344" s="6">
        <v>0</v>
      </c>
      <c r="V344" s="6" t="s">
        <v>388</v>
      </c>
      <c r="W344" s="9" t="s">
        <v>387</v>
      </c>
      <c r="X344" s="6" t="s">
        <v>386</v>
      </c>
      <c r="Y344" s="6" t="s">
        <v>388</v>
      </c>
      <c r="Z344" s="2">
        <v>3</v>
      </c>
      <c r="AA344" s="9" t="s">
        <v>389</v>
      </c>
      <c r="AB344">
        <v>11.1</v>
      </c>
      <c r="AC344">
        <v>16</v>
      </c>
      <c r="AD344">
        <v>1</v>
      </c>
    </row>
    <row r="345" spans="1:30" customFormat="1" x14ac:dyDescent="0.25">
      <c r="A345" s="6">
        <v>0</v>
      </c>
      <c r="B345" s="6">
        <v>3.3000000000000002E-2</v>
      </c>
      <c r="C345" s="6">
        <v>0</v>
      </c>
      <c r="D345" s="6">
        <v>0</v>
      </c>
      <c r="E345" s="6">
        <v>1</v>
      </c>
      <c r="F345" s="6">
        <v>0</v>
      </c>
      <c r="G345" s="6">
        <v>0</v>
      </c>
      <c r="H345" s="6">
        <v>0</v>
      </c>
      <c r="I345" s="6">
        <v>0</v>
      </c>
      <c r="J345" s="6">
        <v>0</v>
      </c>
      <c r="K345" s="6">
        <v>0</v>
      </c>
      <c r="L345" s="6">
        <v>10</v>
      </c>
      <c r="M345" s="6">
        <v>0.8</v>
      </c>
      <c r="N345" s="6">
        <v>0.8</v>
      </c>
      <c r="O345" s="6">
        <v>0</v>
      </c>
      <c r="P345" s="6">
        <v>0.8</v>
      </c>
      <c r="Q345" s="6">
        <v>205</v>
      </c>
      <c r="R345" s="6">
        <v>0</v>
      </c>
      <c r="S345" s="6">
        <v>448</v>
      </c>
      <c r="T345" s="6">
        <v>336</v>
      </c>
      <c r="U345" s="6">
        <v>0</v>
      </c>
      <c r="V345" s="6" t="s">
        <v>388</v>
      </c>
      <c r="W345" s="9" t="s">
        <v>387</v>
      </c>
      <c r="X345" s="6" t="s">
        <v>386</v>
      </c>
      <c r="Y345" s="6" t="s">
        <v>388</v>
      </c>
      <c r="Z345" s="2">
        <v>3</v>
      </c>
      <c r="AA345" s="9" t="s">
        <v>389</v>
      </c>
      <c r="AB345">
        <v>11.1</v>
      </c>
      <c r="AC345">
        <v>16</v>
      </c>
      <c r="AD345">
        <v>1</v>
      </c>
    </row>
    <row r="346" spans="1:30" customFormat="1" x14ac:dyDescent="0.25">
      <c r="A346" s="6">
        <v>0</v>
      </c>
      <c r="B346" s="6">
        <v>0</v>
      </c>
      <c r="C346" s="6">
        <v>0</v>
      </c>
      <c r="D346" s="6">
        <v>0</v>
      </c>
      <c r="E346" s="6">
        <v>0</v>
      </c>
      <c r="F346" s="6">
        <v>0</v>
      </c>
      <c r="G346" s="6">
        <v>0</v>
      </c>
      <c r="H346" s="6">
        <v>0</v>
      </c>
      <c r="I346" s="6">
        <v>0</v>
      </c>
      <c r="J346" s="6">
        <v>0</v>
      </c>
      <c r="K346" s="6">
        <v>0</v>
      </c>
      <c r="L346" s="6">
        <v>4.13</v>
      </c>
      <c r="M346" s="6">
        <v>0.5</v>
      </c>
      <c r="N346" s="6">
        <v>0.5</v>
      </c>
      <c r="O346" s="6">
        <v>0</v>
      </c>
      <c r="P346" s="6">
        <v>0.5</v>
      </c>
      <c r="Q346" s="6">
        <v>217</v>
      </c>
      <c r="R346" s="6">
        <v>0</v>
      </c>
      <c r="S346" s="6">
        <v>423</v>
      </c>
      <c r="T346" s="6">
        <v>232.79999999999998</v>
      </c>
      <c r="U346" s="6">
        <v>0</v>
      </c>
      <c r="V346" s="6" t="s">
        <v>394</v>
      </c>
      <c r="W346" s="9" t="s">
        <v>390</v>
      </c>
      <c r="X346" s="6" t="s">
        <v>391</v>
      </c>
      <c r="Y346" s="6" t="s">
        <v>392</v>
      </c>
      <c r="Z346" s="2">
        <v>3</v>
      </c>
      <c r="AA346" s="9" t="s">
        <v>393</v>
      </c>
      <c r="AB346">
        <v>15</v>
      </c>
      <c r="AC346">
        <v>12</v>
      </c>
      <c r="AD346">
        <v>0</v>
      </c>
    </row>
    <row r="347" spans="1:30" customFormat="1" x14ac:dyDescent="0.25">
      <c r="A347" s="6">
        <v>0</v>
      </c>
      <c r="B347" s="6">
        <v>0</v>
      </c>
      <c r="C347" s="6">
        <v>0</v>
      </c>
      <c r="D347" s="6">
        <v>0</v>
      </c>
      <c r="E347" s="6">
        <v>0</v>
      </c>
      <c r="F347" s="6">
        <v>0</v>
      </c>
      <c r="G347" s="6">
        <v>0</v>
      </c>
      <c r="H347" s="6">
        <v>0</v>
      </c>
      <c r="I347" s="6">
        <v>0</v>
      </c>
      <c r="J347" s="6">
        <v>0</v>
      </c>
      <c r="K347" s="6">
        <v>0</v>
      </c>
      <c r="L347" s="6">
        <v>8.33</v>
      </c>
      <c r="M347" s="6">
        <v>0.5</v>
      </c>
      <c r="N347" s="6">
        <v>0.5</v>
      </c>
      <c r="O347" s="6">
        <v>0</v>
      </c>
      <c r="P347" s="6">
        <v>0.5</v>
      </c>
      <c r="Q347" s="6">
        <v>217</v>
      </c>
      <c r="R347" s="6">
        <v>0</v>
      </c>
      <c r="S347" s="6">
        <v>423</v>
      </c>
      <c r="T347" s="6">
        <v>232.79999999999998</v>
      </c>
      <c r="U347" s="6">
        <v>0</v>
      </c>
      <c r="V347" s="6" t="s">
        <v>394</v>
      </c>
      <c r="W347" s="9" t="s">
        <v>390</v>
      </c>
      <c r="X347" s="6" t="s">
        <v>391</v>
      </c>
      <c r="Y347" s="6" t="s">
        <v>392</v>
      </c>
      <c r="Z347" s="2">
        <v>3</v>
      </c>
      <c r="AA347" s="9" t="s">
        <v>393</v>
      </c>
      <c r="AB347">
        <v>15</v>
      </c>
      <c r="AC347">
        <v>12</v>
      </c>
      <c r="AD347">
        <v>0</v>
      </c>
    </row>
    <row r="348" spans="1:30" customFormat="1" x14ac:dyDescent="0.25">
      <c r="A348" s="6">
        <v>0</v>
      </c>
      <c r="B348" s="6">
        <v>0</v>
      </c>
      <c r="C348" s="6">
        <v>0</v>
      </c>
      <c r="D348" s="6">
        <v>0</v>
      </c>
      <c r="E348" s="6">
        <v>0</v>
      </c>
      <c r="F348" s="6">
        <v>0</v>
      </c>
      <c r="G348" s="6">
        <v>0</v>
      </c>
      <c r="H348" s="6">
        <v>0</v>
      </c>
      <c r="I348" s="6">
        <v>0</v>
      </c>
      <c r="J348" s="6">
        <v>0</v>
      </c>
      <c r="K348" s="6">
        <v>0</v>
      </c>
      <c r="L348" s="6">
        <v>2.97</v>
      </c>
      <c r="M348" s="6">
        <v>0.5</v>
      </c>
      <c r="N348" s="6">
        <v>0.5</v>
      </c>
      <c r="O348" s="6">
        <v>0</v>
      </c>
      <c r="P348" s="6">
        <v>0.5</v>
      </c>
      <c r="Q348" s="6">
        <v>217</v>
      </c>
      <c r="R348" s="6">
        <v>0</v>
      </c>
      <c r="S348" s="6">
        <v>438</v>
      </c>
      <c r="T348" s="6">
        <v>144</v>
      </c>
      <c r="U348" s="6">
        <v>0</v>
      </c>
      <c r="V348" s="6" t="s">
        <v>394</v>
      </c>
      <c r="W348" s="9" t="s">
        <v>390</v>
      </c>
      <c r="X348" s="6" t="s">
        <v>391</v>
      </c>
      <c r="Y348" s="6" t="s">
        <v>392</v>
      </c>
      <c r="Z348" s="2">
        <v>3</v>
      </c>
      <c r="AA348" s="9" t="s">
        <v>393</v>
      </c>
      <c r="AB348">
        <v>15</v>
      </c>
      <c r="AC348">
        <v>12</v>
      </c>
      <c r="AD348">
        <v>0</v>
      </c>
    </row>
    <row r="349" spans="1:30" customFormat="1" x14ac:dyDescent="0.25">
      <c r="A349" s="6">
        <v>0</v>
      </c>
      <c r="B349" s="6">
        <v>0</v>
      </c>
      <c r="C349" s="6">
        <v>0</v>
      </c>
      <c r="D349" s="6">
        <v>0</v>
      </c>
      <c r="E349" s="6">
        <v>0</v>
      </c>
      <c r="F349" s="6">
        <v>0</v>
      </c>
      <c r="G349" s="6">
        <v>0</v>
      </c>
      <c r="H349" s="6">
        <v>0</v>
      </c>
      <c r="I349" s="6">
        <v>0</v>
      </c>
      <c r="J349" s="6">
        <v>0</v>
      </c>
      <c r="K349" s="6">
        <v>0</v>
      </c>
      <c r="L349" s="6">
        <v>3.92</v>
      </c>
      <c r="M349" s="6">
        <v>0.5</v>
      </c>
      <c r="N349" s="6">
        <v>0.5</v>
      </c>
      <c r="O349" s="6">
        <v>0</v>
      </c>
      <c r="P349" s="6">
        <v>0.5</v>
      </c>
      <c r="Q349" s="6">
        <v>217</v>
      </c>
      <c r="R349" s="6">
        <v>0</v>
      </c>
      <c r="S349" s="6">
        <v>438</v>
      </c>
      <c r="T349" s="6">
        <v>144</v>
      </c>
      <c r="U349" s="6">
        <v>0</v>
      </c>
      <c r="V349" s="6" t="s">
        <v>394</v>
      </c>
      <c r="W349" s="9" t="s">
        <v>390</v>
      </c>
      <c r="X349" s="6" t="s">
        <v>391</v>
      </c>
      <c r="Y349" s="6" t="s">
        <v>392</v>
      </c>
      <c r="Z349" s="2">
        <v>3</v>
      </c>
      <c r="AA349" s="9" t="s">
        <v>393</v>
      </c>
      <c r="AB349">
        <v>15</v>
      </c>
      <c r="AC349">
        <v>12</v>
      </c>
      <c r="AD349">
        <v>0</v>
      </c>
    </row>
    <row r="350" spans="1:30" customFormat="1" x14ac:dyDescent="0.25">
      <c r="A350" s="6">
        <v>0</v>
      </c>
      <c r="B350" s="6">
        <v>0</v>
      </c>
      <c r="C350" s="6">
        <v>0</v>
      </c>
      <c r="D350" s="6">
        <v>0</v>
      </c>
      <c r="E350" s="6">
        <v>0</v>
      </c>
      <c r="F350" s="6">
        <v>0</v>
      </c>
      <c r="G350" s="6">
        <v>0</v>
      </c>
      <c r="H350" s="6">
        <v>0</v>
      </c>
      <c r="I350" s="6">
        <v>0</v>
      </c>
      <c r="J350" s="6">
        <v>0</v>
      </c>
      <c r="K350" s="6">
        <v>0</v>
      </c>
      <c r="L350" s="6">
        <v>4.6399999999999997</v>
      </c>
      <c r="M350" s="6">
        <v>0.5</v>
      </c>
      <c r="N350" s="6">
        <v>0.5</v>
      </c>
      <c r="O350" s="6">
        <v>0</v>
      </c>
      <c r="P350" s="6">
        <v>0.5</v>
      </c>
      <c r="Q350" s="6">
        <v>217</v>
      </c>
      <c r="R350" s="6">
        <v>0</v>
      </c>
      <c r="S350" s="6">
        <v>438</v>
      </c>
      <c r="T350" s="6">
        <v>144</v>
      </c>
      <c r="U350" s="6">
        <v>0</v>
      </c>
      <c r="V350" s="6" t="s">
        <v>394</v>
      </c>
      <c r="W350" s="9" t="s">
        <v>390</v>
      </c>
      <c r="X350" s="6" t="s">
        <v>391</v>
      </c>
      <c r="Y350" s="6" t="s">
        <v>392</v>
      </c>
      <c r="Z350" s="2">
        <v>3</v>
      </c>
      <c r="AA350" s="9" t="s">
        <v>393</v>
      </c>
      <c r="AB350">
        <v>15</v>
      </c>
      <c r="AC350">
        <v>12</v>
      </c>
      <c r="AD350">
        <v>0</v>
      </c>
    </row>
    <row r="351" spans="1:30" customFormat="1" x14ac:dyDescent="0.25">
      <c r="A351" s="6">
        <v>0</v>
      </c>
      <c r="B351" s="6">
        <v>0</v>
      </c>
      <c r="C351" s="6">
        <v>0</v>
      </c>
      <c r="D351" s="6">
        <v>0</v>
      </c>
      <c r="E351" s="6">
        <v>0</v>
      </c>
      <c r="F351" s="6">
        <v>0</v>
      </c>
      <c r="G351" s="6">
        <v>0</v>
      </c>
      <c r="H351" s="6">
        <v>0</v>
      </c>
      <c r="I351" s="6">
        <v>0</v>
      </c>
      <c r="J351" s="6">
        <v>0</v>
      </c>
      <c r="K351" s="6">
        <v>0</v>
      </c>
      <c r="L351" s="6">
        <v>8.33</v>
      </c>
      <c r="M351" s="6">
        <v>0.5</v>
      </c>
      <c r="N351" s="6">
        <v>0.5</v>
      </c>
      <c r="O351" s="6">
        <v>0</v>
      </c>
      <c r="P351" s="6">
        <v>0.5</v>
      </c>
      <c r="Q351" s="6">
        <v>217</v>
      </c>
      <c r="R351" s="6">
        <v>0</v>
      </c>
      <c r="S351" s="6">
        <v>438</v>
      </c>
      <c r="T351" s="6">
        <v>144</v>
      </c>
      <c r="U351" s="6">
        <v>0</v>
      </c>
      <c r="V351" s="6" t="s">
        <v>394</v>
      </c>
      <c r="W351" s="9" t="s">
        <v>390</v>
      </c>
      <c r="X351" s="6" t="s">
        <v>391</v>
      </c>
      <c r="Y351" s="6" t="s">
        <v>392</v>
      </c>
      <c r="Z351" s="2">
        <v>3</v>
      </c>
      <c r="AA351" s="9" t="s">
        <v>393</v>
      </c>
      <c r="AB351">
        <v>15</v>
      </c>
      <c r="AC351">
        <v>12</v>
      </c>
      <c r="AD351">
        <v>0</v>
      </c>
    </row>
    <row r="352" spans="1:30" customFormat="1" x14ac:dyDescent="0.25">
      <c r="A352" s="6">
        <v>0</v>
      </c>
      <c r="B352" s="6">
        <v>0</v>
      </c>
      <c r="C352" s="6">
        <v>0</v>
      </c>
      <c r="D352" s="6">
        <v>0</v>
      </c>
      <c r="E352" s="6">
        <v>0</v>
      </c>
      <c r="F352" s="6">
        <v>0</v>
      </c>
      <c r="G352" s="6">
        <v>0</v>
      </c>
      <c r="H352" s="6">
        <v>0</v>
      </c>
      <c r="I352" s="6">
        <v>0</v>
      </c>
      <c r="J352" s="6">
        <v>0</v>
      </c>
      <c r="K352" s="6">
        <v>0</v>
      </c>
      <c r="L352" s="6">
        <v>3.45</v>
      </c>
      <c r="M352" s="6">
        <v>0.5</v>
      </c>
      <c r="N352" s="6">
        <v>0.5</v>
      </c>
      <c r="O352" s="6">
        <v>0</v>
      </c>
      <c r="P352" s="6">
        <v>0.5</v>
      </c>
      <c r="Q352" s="6">
        <v>217</v>
      </c>
      <c r="R352" s="6">
        <v>0</v>
      </c>
      <c r="S352" s="6">
        <v>443</v>
      </c>
      <c r="T352" s="6">
        <v>153.60000000000002</v>
      </c>
      <c r="U352" s="6">
        <v>0</v>
      </c>
      <c r="V352" s="6" t="s">
        <v>394</v>
      </c>
      <c r="W352" s="9" t="s">
        <v>390</v>
      </c>
      <c r="X352" s="6" t="s">
        <v>391</v>
      </c>
      <c r="Y352" s="6" t="s">
        <v>392</v>
      </c>
      <c r="Z352" s="2">
        <v>3</v>
      </c>
      <c r="AA352" s="9" t="s">
        <v>393</v>
      </c>
      <c r="AB352">
        <v>15</v>
      </c>
      <c r="AC352">
        <v>12</v>
      </c>
      <c r="AD352">
        <v>0</v>
      </c>
    </row>
    <row r="353" spans="1:30" customFormat="1" x14ac:dyDescent="0.25">
      <c r="A353" s="6">
        <v>0</v>
      </c>
      <c r="B353" s="6">
        <v>0</v>
      </c>
      <c r="C353" s="6">
        <v>0</v>
      </c>
      <c r="D353" s="6">
        <v>0</v>
      </c>
      <c r="E353" s="6">
        <v>1</v>
      </c>
      <c r="F353" s="6">
        <v>0</v>
      </c>
      <c r="G353" s="6">
        <v>0</v>
      </c>
      <c r="H353" s="6">
        <v>0</v>
      </c>
      <c r="I353" s="6">
        <v>0</v>
      </c>
      <c r="J353" s="6">
        <v>0</v>
      </c>
      <c r="K353" s="6">
        <v>0</v>
      </c>
      <c r="L353" s="6">
        <v>6</v>
      </c>
      <c r="M353" s="6">
        <v>0.4</v>
      </c>
      <c r="N353" s="6">
        <v>0.5</v>
      </c>
      <c r="O353" s="6">
        <v>0</v>
      </c>
      <c r="P353" s="6">
        <v>0.5</v>
      </c>
      <c r="Q353" s="6">
        <v>231</v>
      </c>
      <c r="R353" s="6">
        <v>0</v>
      </c>
      <c r="S353" s="6">
        <v>443</v>
      </c>
      <c r="T353" s="6">
        <v>24</v>
      </c>
      <c r="U353" s="6">
        <v>0</v>
      </c>
      <c r="V353" s="6" t="s">
        <v>395</v>
      </c>
      <c r="W353" s="9" t="s">
        <v>396</v>
      </c>
      <c r="X353" s="6" t="s">
        <v>391</v>
      </c>
      <c r="Y353" s="6" t="s">
        <v>392</v>
      </c>
      <c r="Z353" s="2">
        <v>3</v>
      </c>
      <c r="AA353" s="9" t="s">
        <v>397</v>
      </c>
      <c r="AB353">
        <v>15</v>
      </c>
      <c r="AC353">
        <v>12</v>
      </c>
      <c r="AD353">
        <v>0</v>
      </c>
    </row>
    <row r="354" spans="1:30" customFormat="1" ht="30" x14ac:dyDescent="0.25">
      <c r="A354" s="6">
        <v>0</v>
      </c>
      <c r="B354" s="6">
        <v>0</v>
      </c>
      <c r="C354" s="6">
        <v>0</v>
      </c>
      <c r="D354" s="6">
        <v>0</v>
      </c>
      <c r="E354" s="6">
        <v>0.2</v>
      </c>
      <c r="F354" s="6">
        <v>0</v>
      </c>
      <c r="G354" s="6">
        <v>0</v>
      </c>
      <c r="H354" s="6">
        <v>0</v>
      </c>
      <c r="I354" s="6">
        <v>0</v>
      </c>
      <c r="J354" s="6">
        <v>0</v>
      </c>
      <c r="K354" s="6">
        <v>0</v>
      </c>
      <c r="L354" s="6">
        <v>4.8</v>
      </c>
      <c r="M354" s="6">
        <v>0.6</v>
      </c>
      <c r="N354" s="6">
        <v>0.6</v>
      </c>
      <c r="O354" s="6">
        <v>0</v>
      </c>
      <c r="P354" s="6">
        <v>0.6</v>
      </c>
      <c r="Q354" s="6">
        <v>237</v>
      </c>
      <c r="R354" s="6">
        <v>0</v>
      </c>
      <c r="S354" s="6">
        <v>423</v>
      </c>
      <c r="T354" s="6">
        <v>48</v>
      </c>
      <c r="U354" s="6">
        <v>0</v>
      </c>
      <c r="V354" s="6" t="s">
        <v>395</v>
      </c>
      <c r="W354" s="9" t="s">
        <v>398</v>
      </c>
      <c r="X354" s="6" t="s">
        <v>391</v>
      </c>
      <c r="Y354" s="6" t="s">
        <v>392</v>
      </c>
      <c r="Z354" s="2">
        <v>3</v>
      </c>
      <c r="AA354" s="9" t="s">
        <v>399</v>
      </c>
      <c r="AB354">
        <v>15</v>
      </c>
      <c r="AC354">
        <v>12</v>
      </c>
      <c r="AD354">
        <v>0</v>
      </c>
    </row>
    <row r="355" spans="1:30" customFormat="1" ht="30" x14ac:dyDescent="0.25">
      <c r="A355" s="6">
        <v>0</v>
      </c>
      <c r="B355" s="6">
        <v>0</v>
      </c>
      <c r="C355" s="6">
        <v>0</v>
      </c>
      <c r="D355" s="6">
        <v>0</v>
      </c>
      <c r="E355" s="6">
        <v>0.2</v>
      </c>
      <c r="F355" s="6">
        <v>0</v>
      </c>
      <c r="G355" s="6">
        <v>0</v>
      </c>
      <c r="H355" s="6">
        <v>0</v>
      </c>
      <c r="I355" s="6">
        <v>0</v>
      </c>
      <c r="J355" s="6">
        <v>0</v>
      </c>
      <c r="K355" s="6">
        <v>0</v>
      </c>
      <c r="L355" s="6">
        <v>4.8</v>
      </c>
      <c r="M355" s="6">
        <v>0.6</v>
      </c>
      <c r="N355" s="6">
        <v>0.6</v>
      </c>
      <c r="O355" s="6">
        <v>0</v>
      </c>
      <c r="P355" s="6">
        <v>0.6</v>
      </c>
      <c r="Q355" s="6">
        <v>237</v>
      </c>
      <c r="R355" s="6">
        <v>0</v>
      </c>
      <c r="S355" s="6">
        <v>423</v>
      </c>
      <c r="T355" s="6">
        <v>480</v>
      </c>
      <c r="U355" s="6">
        <v>0</v>
      </c>
      <c r="V355" s="6" t="s">
        <v>395</v>
      </c>
      <c r="W355" s="9" t="s">
        <v>398</v>
      </c>
      <c r="X355" s="6" t="s">
        <v>391</v>
      </c>
      <c r="Y355" s="6" t="s">
        <v>392</v>
      </c>
      <c r="Z355" s="2">
        <v>3</v>
      </c>
      <c r="AA355" s="9" t="s">
        <v>399</v>
      </c>
      <c r="AB355">
        <v>15</v>
      </c>
      <c r="AC355">
        <v>12</v>
      </c>
      <c r="AD355">
        <v>0</v>
      </c>
    </row>
    <row r="356" spans="1:30" customFormat="1" ht="30" x14ac:dyDescent="0.25">
      <c r="A356" s="6">
        <v>0</v>
      </c>
      <c r="B356" s="6">
        <v>0</v>
      </c>
      <c r="C356" s="6">
        <v>0</v>
      </c>
      <c r="D356" s="6">
        <v>0</v>
      </c>
      <c r="E356" s="6">
        <v>0.1</v>
      </c>
      <c r="F356" s="6">
        <v>0</v>
      </c>
      <c r="G356" s="6">
        <v>0</v>
      </c>
      <c r="H356" s="6">
        <v>0</v>
      </c>
      <c r="I356" s="6">
        <v>0</v>
      </c>
      <c r="J356" s="6">
        <v>0</v>
      </c>
      <c r="K356" s="6">
        <v>0</v>
      </c>
      <c r="L356" s="6">
        <v>4.4000000000000004</v>
      </c>
      <c r="M356" s="6">
        <v>0.55000000000000004</v>
      </c>
      <c r="N356" s="6">
        <v>0.55000000000000004</v>
      </c>
      <c r="O356" s="6">
        <v>0</v>
      </c>
      <c r="P356" s="6">
        <v>0.55000000000000004</v>
      </c>
      <c r="Q356" s="6">
        <v>237</v>
      </c>
      <c r="R356" s="6">
        <v>0</v>
      </c>
      <c r="S356" s="6">
        <v>423</v>
      </c>
      <c r="T356" s="6">
        <v>48</v>
      </c>
      <c r="U356" s="6">
        <v>0</v>
      </c>
      <c r="V356" s="6" t="s">
        <v>395</v>
      </c>
      <c r="W356" s="9" t="s">
        <v>398</v>
      </c>
      <c r="X356" s="6" t="s">
        <v>391</v>
      </c>
      <c r="Y356" s="6" t="s">
        <v>392</v>
      </c>
      <c r="Z356" s="2">
        <v>3</v>
      </c>
      <c r="AA356" s="9" t="s">
        <v>399</v>
      </c>
      <c r="AB356">
        <v>15</v>
      </c>
      <c r="AC356">
        <v>12</v>
      </c>
      <c r="AD356">
        <v>0</v>
      </c>
    </row>
    <row r="357" spans="1:30" customFormat="1" ht="30" x14ac:dyDescent="0.25">
      <c r="A357" s="6">
        <v>0</v>
      </c>
      <c r="B357" s="6">
        <v>0</v>
      </c>
      <c r="C357" s="6">
        <v>0</v>
      </c>
      <c r="D357" s="6">
        <v>0</v>
      </c>
      <c r="E357" s="6">
        <v>0.1</v>
      </c>
      <c r="F357" s="6">
        <v>0</v>
      </c>
      <c r="G357" s="6">
        <v>0</v>
      </c>
      <c r="H357" s="6">
        <v>0</v>
      </c>
      <c r="I357" s="6">
        <v>0</v>
      </c>
      <c r="J357" s="6">
        <v>0</v>
      </c>
      <c r="K357" s="6">
        <v>0</v>
      </c>
      <c r="L357" s="6">
        <v>4.4000000000000004</v>
      </c>
      <c r="M357" s="6">
        <v>0.55000000000000004</v>
      </c>
      <c r="N357" s="6">
        <v>0.55000000000000004</v>
      </c>
      <c r="O357" s="6">
        <v>0</v>
      </c>
      <c r="P357" s="6">
        <v>0.55000000000000004</v>
      </c>
      <c r="Q357" s="6">
        <v>237</v>
      </c>
      <c r="R357" s="6">
        <v>0</v>
      </c>
      <c r="S357" s="6">
        <v>423</v>
      </c>
      <c r="T357" s="6">
        <v>432</v>
      </c>
      <c r="U357" s="6">
        <v>0</v>
      </c>
      <c r="V357" s="6" t="s">
        <v>395</v>
      </c>
      <c r="W357" s="9" t="s">
        <v>398</v>
      </c>
      <c r="X357" s="6" t="s">
        <v>391</v>
      </c>
      <c r="Y357" s="6" t="s">
        <v>392</v>
      </c>
      <c r="Z357" s="2">
        <v>3</v>
      </c>
      <c r="AA357" s="9" t="s">
        <v>399</v>
      </c>
      <c r="AB357">
        <v>15</v>
      </c>
      <c r="AC357">
        <v>12</v>
      </c>
      <c r="AD357">
        <v>0</v>
      </c>
    </row>
    <row r="358" spans="1:30" customFormat="1" ht="30" x14ac:dyDescent="0.25">
      <c r="A358" s="6">
        <v>0</v>
      </c>
      <c r="B358" s="6">
        <v>0</v>
      </c>
      <c r="C358" s="6">
        <v>0</v>
      </c>
      <c r="D358" s="6">
        <v>0</v>
      </c>
      <c r="E358" s="6">
        <v>0.05</v>
      </c>
      <c r="F358" s="6">
        <v>0</v>
      </c>
      <c r="G358" s="6">
        <v>0</v>
      </c>
      <c r="H358" s="6">
        <v>0</v>
      </c>
      <c r="I358" s="6">
        <v>0</v>
      </c>
      <c r="J358" s="6">
        <v>0</v>
      </c>
      <c r="K358" s="6">
        <v>0</v>
      </c>
      <c r="L358" s="6">
        <v>4.2</v>
      </c>
      <c r="M358" s="6">
        <v>0.52500000000000002</v>
      </c>
      <c r="N358" s="6">
        <v>0.52500000000000002</v>
      </c>
      <c r="O358" s="6">
        <v>0</v>
      </c>
      <c r="P358" s="6">
        <v>0.52500000000000002</v>
      </c>
      <c r="Q358" s="6">
        <v>237</v>
      </c>
      <c r="R358" s="6">
        <v>0</v>
      </c>
      <c r="S358" s="6">
        <v>423</v>
      </c>
      <c r="T358" s="6">
        <v>96</v>
      </c>
      <c r="U358" s="6">
        <v>0</v>
      </c>
      <c r="V358" s="6" t="s">
        <v>395</v>
      </c>
      <c r="W358" s="9" t="s">
        <v>398</v>
      </c>
      <c r="X358" s="6" t="s">
        <v>391</v>
      </c>
      <c r="Y358" s="6" t="s">
        <v>392</v>
      </c>
      <c r="Z358" s="2">
        <v>3</v>
      </c>
      <c r="AA358" s="9" t="s">
        <v>399</v>
      </c>
      <c r="AB358">
        <v>15</v>
      </c>
      <c r="AC358">
        <v>12</v>
      </c>
      <c r="AD358">
        <v>0</v>
      </c>
    </row>
    <row r="359" spans="1:30" customFormat="1" ht="30" x14ac:dyDescent="0.25">
      <c r="A359" s="6">
        <v>0</v>
      </c>
      <c r="B359" s="6">
        <v>0</v>
      </c>
      <c r="C359" s="6">
        <v>0</v>
      </c>
      <c r="D359" s="6">
        <v>0</v>
      </c>
      <c r="E359" s="6">
        <v>0.05</v>
      </c>
      <c r="F359" s="6">
        <v>0</v>
      </c>
      <c r="G359" s="6">
        <v>0</v>
      </c>
      <c r="H359" s="6">
        <v>0</v>
      </c>
      <c r="I359" s="6">
        <v>0</v>
      </c>
      <c r="J359" s="6">
        <v>0</v>
      </c>
      <c r="K359" s="6">
        <v>0</v>
      </c>
      <c r="L359" s="6">
        <v>4.2</v>
      </c>
      <c r="M359" s="6">
        <v>0.52500000000000002</v>
      </c>
      <c r="N359" s="6">
        <v>0.52500000000000002</v>
      </c>
      <c r="O359" s="6">
        <v>0</v>
      </c>
      <c r="P359" s="6">
        <v>0.52500000000000002</v>
      </c>
      <c r="Q359" s="6">
        <v>237</v>
      </c>
      <c r="R359" s="6">
        <v>0</v>
      </c>
      <c r="S359" s="6">
        <v>423</v>
      </c>
      <c r="T359" s="6">
        <v>456</v>
      </c>
      <c r="U359" s="6">
        <v>0</v>
      </c>
      <c r="V359" s="6" t="s">
        <v>395</v>
      </c>
      <c r="W359" s="9" t="s">
        <v>398</v>
      </c>
      <c r="X359" s="6" t="s">
        <v>391</v>
      </c>
      <c r="Y359" s="6" t="s">
        <v>392</v>
      </c>
      <c r="Z359" s="2">
        <v>3</v>
      </c>
      <c r="AA359" s="9" t="s">
        <v>399</v>
      </c>
      <c r="AB359">
        <v>15</v>
      </c>
      <c r="AC359">
        <v>12</v>
      </c>
      <c r="AD359">
        <v>0</v>
      </c>
    </row>
    <row r="360" spans="1:30" customFormat="1" ht="30" x14ac:dyDescent="0.25">
      <c r="A360" s="6">
        <v>0</v>
      </c>
      <c r="B360" s="6">
        <v>0</v>
      </c>
      <c r="C360" s="6">
        <v>0</v>
      </c>
      <c r="D360" s="6">
        <v>0</v>
      </c>
      <c r="E360" s="6">
        <v>0.02</v>
      </c>
      <c r="F360" s="6">
        <v>0</v>
      </c>
      <c r="G360" s="6">
        <v>0</v>
      </c>
      <c r="H360" s="6">
        <v>0</v>
      </c>
      <c r="I360" s="6">
        <v>0</v>
      </c>
      <c r="J360" s="6">
        <v>0</v>
      </c>
      <c r="K360" s="6">
        <v>0</v>
      </c>
      <c r="L360" s="6">
        <v>4.08</v>
      </c>
      <c r="M360" s="6">
        <v>0.51</v>
      </c>
      <c r="N360" s="6">
        <v>0.51</v>
      </c>
      <c r="O360" s="6">
        <v>0</v>
      </c>
      <c r="P360" s="6">
        <v>0.51</v>
      </c>
      <c r="Q360" s="6">
        <v>237</v>
      </c>
      <c r="R360" s="6">
        <v>0</v>
      </c>
      <c r="S360" s="6">
        <v>423</v>
      </c>
      <c r="T360" s="6">
        <v>336</v>
      </c>
      <c r="U360" s="6">
        <v>0</v>
      </c>
      <c r="V360" s="6" t="s">
        <v>395</v>
      </c>
      <c r="W360" s="9" t="s">
        <v>398</v>
      </c>
      <c r="X360" s="6" t="s">
        <v>391</v>
      </c>
      <c r="Y360" s="6" t="s">
        <v>392</v>
      </c>
      <c r="Z360" s="2">
        <v>3</v>
      </c>
      <c r="AA360" s="9" t="s">
        <v>399</v>
      </c>
      <c r="AB360">
        <v>15</v>
      </c>
      <c r="AC360">
        <v>12</v>
      </c>
      <c r="AD360">
        <v>0</v>
      </c>
    </row>
    <row r="361" spans="1:30" customFormat="1" ht="30" x14ac:dyDescent="0.25">
      <c r="A361" s="6">
        <v>0</v>
      </c>
      <c r="B361" s="6">
        <v>0</v>
      </c>
      <c r="C361" s="6">
        <v>0</v>
      </c>
      <c r="D361" s="6">
        <v>0</v>
      </c>
      <c r="E361" s="6">
        <v>0.02</v>
      </c>
      <c r="F361" s="6">
        <v>0</v>
      </c>
      <c r="G361" s="6">
        <v>0</v>
      </c>
      <c r="H361" s="6">
        <v>0</v>
      </c>
      <c r="I361" s="6">
        <v>0</v>
      </c>
      <c r="J361" s="6">
        <v>0</v>
      </c>
      <c r="K361" s="6">
        <v>0</v>
      </c>
      <c r="L361" s="6">
        <v>4.08</v>
      </c>
      <c r="M361" s="6">
        <v>0.51</v>
      </c>
      <c r="N361" s="6">
        <v>0.51</v>
      </c>
      <c r="O361" s="6">
        <v>0</v>
      </c>
      <c r="P361" s="6">
        <v>0.51</v>
      </c>
      <c r="Q361" s="6">
        <v>237</v>
      </c>
      <c r="R361" s="6">
        <v>0</v>
      </c>
      <c r="S361" s="6">
        <v>423</v>
      </c>
      <c r="T361" s="6">
        <v>720</v>
      </c>
      <c r="U361" s="6">
        <v>0</v>
      </c>
      <c r="V361" s="6" t="s">
        <v>395</v>
      </c>
      <c r="W361" s="9" t="s">
        <v>398</v>
      </c>
      <c r="X361" s="6" t="s">
        <v>391</v>
      </c>
      <c r="Y361" s="6" t="s">
        <v>392</v>
      </c>
      <c r="Z361" s="2">
        <v>3</v>
      </c>
      <c r="AA361" s="9" t="s">
        <v>399</v>
      </c>
      <c r="AB361">
        <v>15</v>
      </c>
      <c r="AC361">
        <v>12</v>
      </c>
      <c r="AD361">
        <v>0</v>
      </c>
    </row>
    <row r="362" spans="1:30" customFormat="1" x14ac:dyDescent="0.25">
      <c r="A362" s="6">
        <v>0.04</v>
      </c>
      <c r="B362" s="6">
        <v>0</v>
      </c>
      <c r="C362" s="6">
        <v>0</v>
      </c>
      <c r="D362" s="6">
        <v>0</v>
      </c>
      <c r="E362" s="6">
        <v>0.2</v>
      </c>
      <c r="F362" s="6">
        <v>0</v>
      </c>
      <c r="G362" s="6">
        <v>0</v>
      </c>
      <c r="H362" s="6">
        <v>0</v>
      </c>
      <c r="I362" s="6">
        <v>0</v>
      </c>
      <c r="J362" s="6">
        <v>0</v>
      </c>
      <c r="K362" s="6">
        <v>0</v>
      </c>
      <c r="L362" s="6">
        <v>8.6999999999999993</v>
      </c>
      <c r="M362" s="6">
        <v>0.65</v>
      </c>
      <c r="N362" s="6">
        <v>0.65</v>
      </c>
      <c r="O362" s="6">
        <v>0</v>
      </c>
      <c r="P362" s="6">
        <v>0.65</v>
      </c>
      <c r="Q362" s="6">
        <v>238</v>
      </c>
      <c r="R362" s="6">
        <v>0</v>
      </c>
      <c r="S362" s="6">
        <v>448</v>
      </c>
      <c r="T362" s="6">
        <v>144</v>
      </c>
      <c r="U362" s="6">
        <v>0</v>
      </c>
      <c r="V362" s="6" t="s">
        <v>395</v>
      </c>
      <c r="W362" s="9" t="s">
        <v>401</v>
      </c>
      <c r="X362" s="6" t="s">
        <v>391</v>
      </c>
      <c r="Y362" s="6" t="s">
        <v>392</v>
      </c>
      <c r="Z362" s="2">
        <v>3</v>
      </c>
      <c r="AA362" s="9" t="s">
        <v>402</v>
      </c>
      <c r="AB362">
        <v>15</v>
      </c>
      <c r="AC362">
        <v>12</v>
      </c>
      <c r="AD362">
        <v>0</v>
      </c>
    </row>
    <row r="363" spans="1:30" customFormat="1" x14ac:dyDescent="0.25">
      <c r="A363" s="6">
        <v>0</v>
      </c>
      <c r="B363" s="6">
        <v>0</v>
      </c>
      <c r="C363" s="6">
        <v>0</v>
      </c>
      <c r="D363" s="6">
        <v>0</v>
      </c>
      <c r="E363" s="6">
        <v>0</v>
      </c>
      <c r="F363" s="6">
        <v>0</v>
      </c>
      <c r="G363" s="6">
        <v>0</v>
      </c>
      <c r="H363" s="6">
        <v>0</v>
      </c>
      <c r="I363" s="6">
        <v>0</v>
      </c>
      <c r="J363" s="6">
        <v>0</v>
      </c>
      <c r="K363" s="6">
        <v>0</v>
      </c>
      <c r="L363" s="6">
        <v>7.7</v>
      </c>
      <c r="M363" s="6">
        <v>0.5</v>
      </c>
      <c r="N363" s="6">
        <v>0.5</v>
      </c>
      <c r="O363" s="6">
        <v>0</v>
      </c>
      <c r="P363" s="6">
        <v>0.5</v>
      </c>
      <c r="Q363" s="6">
        <v>191</v>
      </c>
      <c r="R363" s="6">
        <v>0</v>
      </c>
      <c r="S363" s="6">
        <v>423</v>
      </c>
      <c r="T363" s="6">
        <v>456</v>
      </c>
      <c r="U363" s="6">
        <v>60</v>
      </c>
      <c r="V363" s="6" t="s">
        <v>407</v>
      </c>
      <c r="W363" s="9" t="s">
        <v>403</v>
      </c>
      <c r="X363" s="6" t="s">
        <v>404</v>
      </c>
      <c r="Y363" s="6" t="s">
        <v>405</v>
      </c>
      <c r="Z363" s="2">
        <v>2</v>
      </c>
      <c r="AA363" s="9" t="s">
        <v>406</v>
      </c>
      <c r="AB363">
        <v>15.7</v>
      </c>
      <c r="AC363">
        <v>8</v>
      </c>
      <c r="AD363">
        <v>0</v>
      </c>
    </row>
    <row r="364" spans="1:30" customFormat="1" x14ac:dyDescent="0.25">
      <c r="A364" s="6">
        <v>1.6500000000000001E-2</v>
      </c>
      <c r="B364" s="6">
        <v>0</v>
      </c>
      <c r="C364" s="6">
        <v>0</v>
      </c>
      <c r="D364" s="6">
        <v>0</v>
      </c>
      <c r="E364" s="6">
        <v>0</v>
      </c>
      <c r="F364" s="6">
        <v>0</v>
      </c>
      <c r="G364" s="6">
        <v>0</v>
      </c>
      <c r="H364" s="6">
        <v>0.05</v>
      </c>
      <c r="I364" s="6">
        <v>0</v>
      </c>
      <c r="J364" s="6">
        <v>0</v>
      </c>
      <c r="K364" s="6">
        <v>0</v>
      </c>
      <c r="L364" s="6">
        <v>40</v>
      </c>
      <c r="M364" s="6">
        <v>0</v>
      </c>
      <c r="N364" s="6">
        <v>0.1</v>
      </c>
      <c r="O364" s="6">
        <v>0</v>
      </c>
      <c r="P364" s="6">
        <v>0.2</v>
      </c>
      <c r="Q364" s="6">
        <v>188</v>
      </c>
      <c r="R364" s="6">
        <v>0</v>
      </c>
      <c r="S364" s="6">
        <v>448</v>
      </c>
      <c r="T364" s="6">
        <v>140</v>
      </c>
      <c r="U364" s="6">
        <v>0</v>
      </c>
      <c r="V364" s="6" t="s">
        <v>410</v>
      </c>
      <c r="W364" s="9" t="s">
        <v>409</v>
      </c>
      <c r="X364" s="6" t="s">
        <v>411</v>
      </c>
      <c r="Y364" s="6" t="s">
        <v>405</v>
      </c>
      <c r="Z364" s="2">
        <v>2</v>
      </c>
      <c r="AA364" s="9" t="s">
        <v>412</v>
      </c>
      <c r="AB364">
        <v>15.7</v>
      </c>
      <c r="AC364">
        <v>8</v>
      </c>
      <c r="AD364">
        <v>0</v>
      </c>
    </row>
    <row r="365" spans="1:30" customFormat="1" x14ac:dyDescent="0.25">
      <c r="A365" s="6">
        <v>1.0999999999999999E-2</v>
      </c>
      <c r="B365" s="6">
        <v>0</v>
      </c>
      <c r="C365" s="6">
        <v>0</v>
      </c>
      <c r="D365" s="6">
        <v>0</v>
      </c>
      <c r="E365" s="6">
        <v>0</v>
      </c>
      <c r="F365" s="6">
        <v>0</v>
      </c>
      <c r="G365" s="6">
        <v>0</v>
      </c>
      <c r="H365" s="6">
        <v>0.05</v>
      </c>
      <c r="I365" s="6">
        <v>0</v>
      </c>
      <c r="J365" s="6">
        <v>0</v>
      </c>
      <c r="K365" s="6">
        <v>0</v>
      </c>
      <c r="L365" s="6">
        <v>26</v>
      </c>
      <c r="M365" s="6">
        <v>0</v>
      </c>
      <c r="N365" s="6">
        <v>0.1</v>
      </c>
      <c r="O365" s="6">
        <v>0</v>
      </c>
      <c r="P365" s="6">
        <v>0.2</v>
      </c>
      <c r="Q365" s="6">
        <v>188</v>
      </c>
      <c r="R365" s="6">
        <v>0</v>
      </c>
      <c r="S365" s="6">
        <v>448</v>
      </c>
      <c r="T365" s="6">
        <v>146</v>
      </c>
      <c r="U365" s="6">
        <v>0</v>
      </c>
      <c r="V365" s="6" t="s">
        <v>410</v>
      </c>
      <c r="W365" s="9" t="s">
        <v>409</v>
      </c>
      <c r="X365" s="6" t="s">
        <v>411</v>
      </c>
      <c r="Y365" s="6" t="s">
        <v>405</v>
      </c>
      <c r="Z365" s="2">
        <v>2</v>
      </c>
      <c r="AA365" s="9" t="s">
        <v>412</v>
      </c>
      <c r="AB365">
        <v>15.7</v>
      </c>
      <c r="AC365">
        <v>8</v>
      </c>
      <c r="AD365">
        <v>0</v>
      </c>
    </row>
    <row r="366" spans="1:30" customFormat="1" x14ac:dyDescent="0.25">
      <c r="A366" s="6">
        <v>1.6500000000000001E-2</v>
      </c>
      <c r="B366" s="6">
        <v>0</v>
      </c>
      <c r="C366" s="6">
        <v>0</v>
      </c>
      <c r="D366" s="6">
        <v>0</v>
      </c>
      <c r="E366" s="6">
        <v>0</v>
      </c>
      <c r="F366" s="6">
        <v>0</v>
      </c>
      <c r="G366" s="6">
        <v>0</v>
      </c>
      <c r="H366" s="6">
        <v>0.05</v>
      </c>
      <c r="I366" s="6">
        <v>0</v>
      </c>
      <c r="J366" s="6">
        <v>0</v>
      </c>
      <c r="K366" s="6">
        <v>0</v>
      </c>
      <c r="L366" s="6">
        <v>26</v>
      </c>
      <c r="M366" s="6">
        <v>0</v>
      </c>
      <c r="N366" s="6">
        <v>0.1</v>
      </c>
      <c r="O366" s="6">
        <v>0</v>
      </c>
      <c r="P366" s="6">
        <v>0.2</v>
      </c>
      <c r="Q366" s="6">
        <v>188</v>
      </c>
      <c r="R366" s="6">
        <v>0</v>
      </c>
      <c r="S366" s="6">
        <v>448</v>
      </c>
      <c r="T366" s="6">
        <v>140</v>
      </c>
      <c r="U366" s="6">
        <v>0</v>
      </c>
      <c r="V366" s="6" t="s">
        <v>410</v>
      </c>
      <c r="W366" s="9" t="s">
        <v>409</v>
      </c>
      <c r="X366" s="6" t="s">
        <v>411</v>
      </c>
      <c r="Y366" s="6" t="s">
        <v>405</v>
      </c>
      <c r="Z366" s="2">
        <v>2</v>
      </c>
      <c r="AA366" s="9" t="s">
        <v>412</v>
      </c>
      <c r="AB366">
        <v>15.7</v>
      </c>
      <c r="AC366">
        <v>8</v>
      </c>
      <c r="AD366">
        <v>0</v>
      </c>
    </row>
    <row r="367" spans="1:30" customFormat="1" x14ac:dyDescent="0.25">
      <c r="A367" s="6">
        <v>2.5000000000000001E-2</v>
      </c>
      <c r="B367" s="6">
        <v>0</v>
      </c>
      <c r="C367" s="6">
        <v>0</v>
      </c>
      <c r="D367" s="6">
        <v>0</v>
      </c>
      <c r="E367" s="6">
        <v>0</v>
      </c>
      <c r="F367" s="6">
        <v>0</v>
      </c>
      <c r="G367" s="6">
        <v>0</v>
      </c>
      <c r="H367" s="6">
        <v>0.05</v>
      </c>
      <c r="I367" s="6">
        <v>0</v>
      </c>
      <c r="J367" s="6">
        <v>0</v>
      </c>
      <c r="K367" s="6">
        <v>0</v>
      </c>
      <c r="L367" s="6">
        <v>26</v>
      </c>
      <c r="M367" s="6">
        <v>0</v>
      </c>
      <c r="N367" s="6">
        <v>0.1</v>
      </c>
      <c r="O367" s="6">
        <v>0</v>
      </c>
      <c r="P367" s="6">
        <v>0.2</v>
      </c>
      <c r="Q367" s="6">
        <v>188</v>
      </c>
      <c r="R367" s="6">
        <v>0</v>
      </c>
      <c r="S367" s="6">
        <v>448</v>
      </c>
      <c r="T367" s="6">
        <v>210</v>
      </c>
      <c r="U367" s="6">
        <v>0</v>
      </c>
      <c r="V367" s="6" t="s">
        <v>410</v>
      </c>
      <c r="W367" s="9" t="s">
        <v>409</v>
      </c>
      <c r="X367" s="6" t="s">
        <v>411</v>
      </c>
      <c r="Y367" s="6" t="s">
        <v>405</v>
      </c>
      <c r="Z367" s="2">
        <v>2</v>
      </c>
      <c r="AA367" s="9" t="s">
        <v>412</v>
      </c>
      <c r="AB367">
        <v>15.7</v>
      </c>
      <c r="AC367">
        <v>8</v>
      </c>
      <c r="AD367">
        <v>0</v>
      </c>
    </row>
    <row r="368" spans="1:30" customFormat="1" x14ac:dyDescent="0.25">
      <c r="A368" s="6">
        <v>3.3000000000000002E-2</v>
      </c>
      <c r="B368" s="6">
        <v>0</v>
      </c>
      <c r="C368" s="6">
        <v>0</v>
      </c>
      <c r="D368" s="6">
        <v>0</v>
      </c>
      <c r="E368" s="6">
        <v>0</v>
      </c>
      <c r="F368" s="6">
        <v>0</v>
      </c>
      <c r="G368" s="6">
        <v>0</v>
      </c>
      <c r="H368" s="6">
        <v>0.05</v>
      </c>
      <c r="I368" s="6">
        <v>0</v>
      </c>
      <c r="J368" s="6">
        <v>0</v>
      </c>
      <c r="K368" s="6">
        <v>0</v>
      </c>
      <c r="L368" s="6">
        <v>26</v>
      </c>
      <c r="M368" s="6">
        <v>0</v>
      </c>
      <c r="N368" s="6">
        <v>0.1</v>
      </c>
      <c r="O368" s="6">
        <v>0</v>
      </c>
      <c r="P368" s="6">
        <v>0.2</v>
      </c>
      <c r="Q368" s="6">
        <v>188</v>
      </c>
      <c r="R368" s="6">
        <v>0</v>
      </c>
      <c r="S368" s="6">
        <v>448</v>
      </c>
      <c r="T368" s="6">
        <v>210</v>
      </c>
      <c r="U368" s="6">
        <v>0</v>
      </c>
      <c r="V368" s="6" t="s">
        <v>410</v>
      </c>
      <c r="W368" s="9" t="s">
        <v>409</v>
      </c>
      <c r="X368" s="6" t="s">
        <v>411</v>
      </c>
      <c r="Y368" s="6" t="s">
        <v>405</v>
      </c>
      <c r="Z368" s="2">
        <v>2</v>
      </c>
      <c r="AA368" s="9" t="s">
        <v>412</v>
      </c>
      <c r="AB368">
        <v>15.7</v>
      </c>
      <c r="AC368">
        <v>8</v>
      </c>
      <c r="AD368">
        <v>0</v>
      </c>
    </row>
    <row r="369" spans="1:30" customFormat="1" x14ac:dyDescent="0.25">
      <c r="A369" s="6">
        <v>0</v>
      </c>
      <c r="B369" s="6">
        <v>1.3333333333333332E-2</v>
      </c>
      <c r="C369" s="6">
        <v>0</v>
      </c>
      <c r="D369" s="6">
        <v>0</v>
      </c>
      <c r="E369" s="6">
        <v>0.33333333333333331</v>
      </c>
      <c r="F369" s="6">
        <v>0</v>
      </c>
      <c r="G369" s="6">
        <v>0</v>
      </c>
      <c r="H369" s="6">
        <v>0</v>
      </c>
      <c r="I369" s="6">
        <v>0</v>
      </c>
      <c r="J369" s="6">
        <v>0</v>
      </c>
      <c r="K369" s="6">
        <v>0</v>
      </c>
      <c r="L369" s="6">
        <v>26.666666666666664</v>
      </c>
      <c r="M369" s="6">
        <v>0</v>
      </c>
      <c r="N369" s="6">
        <v>0.33333333333333331</v>
      </c>
      <c r="O369" s="6">
        <v>0</v>
      </c>
      <c r="P369" s="6">
        <v>0.66666666666666663</v>
      </c>
      <c r="Q369" s="6">
        <v>214</v>
      </c>
      <c r="R369" s="6">
        <v>0</v>
      </c>
      <c r="S369" s="6">
        <v>448</v>
      </c>
      <c r="T369" s="6">
        <v>336</v>
      </c>
      <c r="U369" s="6">
        <v>0</v>
      </c>
      <c r="V369" s="6" t="s">
        <v>415</v>
      </c>
      <c r="W369" s="9" t="s">
        <v>413</v>
      </c>
      <c r="X369" s="6" t="s">
        <v>414</v>
      </c>
      <c r="Y369" s="6" t="s">
        <v>415</v>
      </c>
      <c r="Z369" s="2">
        <v>3</v>
      </c>
      <c r="AA369" s="9" t="s">
        <v>416</v>
      </c>
      <c r="AB369">
        <v>16.600000000000001</v>
      </c>
      <c r="AC369">
        <v>12</v>
      </c>
      <c r="AD369">
        <v>0</v>
      </c>
    </row>
    <row r="370" spans="1:30" customFormat="1" x14ac:dyDescent="0.25">
      <c r="A370" s="6">
        <v>0</v>
      </c>
      <c r="B370" s="6">
        <v>0</v>
      </c>
      <c r="C370" s="6">
        <v>0</v>
      </c>
      <c r="D370" s="6">
        <v>0</v>
      </c>
      <c r="E370" s="6">
        <v>0</v>
      </c>
      <c r="F370" s="6">
        <v>0</v>
      </c>
      <c r="G370" s="6">
        <v>0</v>
      </c>
      <c r="H370" s="6">
        <v>0</v>
      </c>
      <c r="I370" s="6">
        <v>0</v>
      </c>
      <c r="J370" s="6">
        <v>0</v>
      </c>
      <c r="K370" s="6">
        <v>0</v>
      </c>
      <c r="L370" s="6">
        <v>7</v>
      </c>
      <c r="M370" s="6">
        <v>0.56000000000000005</v>
      </c>
      <c r="N370" s="6">
        <v>0.28000000000000003</v>
      </c>
      <c r="O370" s="6">
        <v>0</v>
      </c>
      <c r="P370" s="6">
        <v>0.56000000000000005</v>
      </c>
      <c r="Q370" s="6">
        <v>258</v>
      </c>
      <c r="R370" s="6">
        <v>0</v>
      </c>
      <c r="S370" s="6">
        <v>408</v>
      </c>
      <c r="T370" s="6">
        <v>672</v>
      </c>
      <c r="U370" s="6">
        <v>60</v>
      </c>
      <c r="V370" s="6" t="s">
        <v>419</v>
      </c>
      <c r="W370" s="9" t="s">
        <v>211</v>
      </c>
      <c r="X370" s="6" t="s">
        <v>400</v>
      </c>
      <c r="Y370" s="6" t="s">
        <v>420</v>
      </c>
      <c r="Z370" s="2">
        <v>3</v>
      </c>
      <c r="AA370" s="9" t="s">
        <v>421</v>
      </c>
      <c r="AB370">
        <v>17.399999999999999</v>
      </c>
      <c r="AC370">
        <v>10</v>
      </c>
      <c r="AD370">
        <v>0</v>
      </c>
    </row>
    <row r="371" spans="1:30" customFormat="1" x14ac:dyDescent="0.25">
      <c r="A371" s="6">
        <v>0</v>
      </c>
      <c r="B371" s="6">
        <v>0</v>
      </c>
      <c r="C371" s="6">
        <v>0</v>
      </c>
      <c r="D371" s="6">
        <v>0</v>
      </c>
      <c r="E371" s="6">
        <v>0</v>
      </c>
      <c r="F371" s="6">
        <v>0</v>
      </c>
      <c r="G371" s="6">
        <v>0</v>
      </c>
      <c r="H371" s="6">
        <v>0</v>
      </c>
      <c r="I371" s="6">
        <v>0</v>
      </c>
      <c r="J371" s="6">
        <v>0</v>
      </c>
      <c r="K371" s="6">
        <v>0</v>
      </c>
      <c r="L371" s="6">
        <v>7</v>
      </c>
      <c r="M371" s="6">
        <v>0.56000000000000005</v>
      </c>
      <c r="N371" s="6">
        <v>0.28000000000000003</v>
      </c>
      <c r="O371" s="6">
        <v>0</v>
      </c>
      <c r="P371" s="6">
        <v>0.56000000000000005</v>
      </c>
      <c r="Q371" s="6">
        <v>258</v>
      </c>
      <c r="R371" s="6">
        <v>0</v>
      </c>
      <c r="S371" s="6">
        <v>408</v>
      </c>
      <c r="T371" s="6">
        <v>144</v>
      </c>
      <c r="U371" s="6">
        <v>60</v>
      </c>
      <c r="V371" s="6" t="s">
        <v>419</v>
      </c>
      <c r="W371" s="9" t="s">
        <v>211</v>
      </c>
      <c r="X371" s="6" t="s">
        <v>400</v>
      </c>
      <c r="Y371" s="6" t="s">
        <v>420</v>
      </c>
      <c r="Z371" s="2">
        <v>3</v>
      </c>
      <c r="AA371" s="9" t="s">
        <v>421</v>
      </c>
      <c r="AB371">
        <v>17.399999999999999</v>
      </c>
      <c r="AC371">
        <v>10</v>
      </c>
      <c r="AD371">
        <v>0</v>
      </c>
    </row>
    <row r="372" spans="1:30" customFormat="1" x14ac:dyDescent="0.25">
      <c r="A372" s="6">
        <v>0</v>
      </c>
      <c r="B372" s="6">
        <v>0</v>
      </c>
      <c r="C372" s="6">
        <v>0</v>
      </c>
      <c r="D372" s="6">
        <v>0</v>
      </c>
      <c r="E372" s="6">
        <v>0</v>
      </c>
      <c r="F372" s="6">
        <v>0</v>
      </c>
      <c r="G372" s="6">
        <v>0</v>
      </c>
      <c r="H372" s="6">
        <v>0</v>
      </c>
      <c r="I372" s="6">
        <v>0</v>
      </c>
      <c r="J372" s="6">
        <v>0</v>
      </c>
      <c r="K372" s="6">
        <v>0</v>
      </c>
      <c r="L372" s="6">
        <v>7</v>
      </c>
      <c r="M372" s="6">
        <v>0.56000000000000005</v>
      </c>
      <c r="N372" s="6">
        <v>0.28000000000000003</v>
      </c>
      <c r="O372" s="6">
        <v>0</v>
      </c>
      <c r="P372" s="6">
        <v>0.56000000000000005</v>
      </c>
      <c r="Q372" s="6">
        <v>258</v>
      </c>
      <c r="R372" s="6">
        <v>0</v>
      </c>
      <c r="S372" s="6">
        <v>408</v>
      </c>
      <c r="T372" s="6">
        <v>240</v>
      </c>
      <c r="U372" s="6">
        <v>60</v>
      </c>
      <c r="V372" s="6" t="s">
        <v>419</v>
      </c>
      <c r="W372" s="9" t="s">
        <v>211</v>
      </c>
      <c r="X372" s="6" t="s">
        <v>400</v>
      </c>
      <c r="Y372" s="6" t="s">
        <v>420</v>
      </c>
      <c r="Z372" s="2">
        <v>3</v>
      </c>
      <c r="AA372" s="9" t="s">
        <v>421</v>
      </c>
      <c r="AB372">
        <v>17.399999999999999</v>
      </c>
      <c r="AC372">
        <v>10</v>
      </c>
      <c r="AD372">
        <v>0</v>
      </c>
    </row>
    <row r="373" spans="1:30" customFormat="1" x14ac:dyDescent="0.25">
      <c r="A373" s="6">
        <v>0</v>
      </c>
      <c r="B373" s="6">
        <v>0</v>
      </c>
      <c r="C373" s="6">
        <v>0</v>
      </c>
      <c r="D373" s="6">
        <v>0</v>
      </c>
      <c r="E373" s="6">
        <v>0</v>
      </c>
      <c r="F373" s="6">
        <v>0</v>
      </c>
      <c r="G373" s="6">
        <v>0</v>
      </c>
      <c r="H373" s="6">
        <v>0</v>
      </c>
      <c r="I373" s="6">
        <v>0</v>
      </c>
      <c r="J373" s="6">
        <v>0</v>
      </c>
      <c r="K373" s="6">
        <v>0</v>
      </c>
      <c r="L373" s="6">
        <v>7</v>
      </c>
      <c r="M373" s="6">
        <v>0.56000000000000005</v>
      </c>
      <c r="N373" s="6">
        <v>0.28000000000000003</v>
      </c>
      <c r="O373" s="6">
        <v>0</v>
      </c>
      <c r="P373" s="6">
        <v>0.56000000000000005</v>
      </c>
      <c r="Q373" s="6">
        <v>258</v>
      </c>
      <c r="R373" s="6">
        <v>0</v>
      </c>
      <c r="S373" s="6">
        <v>408</v>
      </c>
      <c r="T373" s="6">
        <v>504</v>
      </c>
      <c r="U373" s="6">
        <v>60</v>
      </c>
      <c r="V373" s="6" t="s">
        <v>419</v>
      </c>
      <c r="W373" s="9" t="s">
        <v>211</v>
      </c>
      <c r="X373" s="6" t="s">
        <v>400</v>
      </c>
      <c r="Y373" s="6" t="s">
        <v>420</v>
      </c>
      <c r="Z373" s="2">
        <v>3</v>
      </c>
      <c r="AA373" s="9" t="s">
        <v>421</v>
      </c>
      <c r="AB373">
        <v>17.399999999999999</v>
      </c>
      <c r="AC373">
        <v>10</v>
      </c>
      <c r="AD373">
        <v>0</v>
      </c>
    </row>
    <row r="374" spans="1:30" customFormat="1" x14ac:dyDescent="0.25">
      <c r="A374" s="6">
        <v>0</v>
      </c>
      <c r="B374" s="6">
        <v>0</v>
      </c>
      <c r="C374" s="6">
        <v>0</v>
      </c>
      <c r="D374" s="6">
        <v>0</v>
      </c>
      <c r="E374" s="6">
        <v>0</v>
      </c>
      <c r="F374" s="6">
        <v>0</v>
      </c>
      <c r="G374" s="6">
        <v>0</v>
      </c>
      <c r="H374" s="6">
        <v>0</v>
      </c>
      <c r="I374" s="6">
        <v>0</v>
      </c>
      <c r="J374" s="6">
        <v>0</v>
      </c>
      <c r="K374" s="6">
        <v>0</v>
      </c>
      <c r="L374" s="6">
        <v>7</v>
      </c>
      <c r="M374" s="6">
        <v>0.56000000000000005</v>
      </c>
      <c r="N374" s="6">
        <v>0.28000000000000003</v>
      </c>
      <c r="O374" s="6">
        <v>0</v>
      </c>
      <c r="P374" s="6">
        <v>0.56000000000000005</v>
      </c>
      <c r="Q374" s="6">
        <v>258</v>
      </c>
      <c r="R374" s="6">
        <v>0</v>
      </c>
      <c r="S374" s="6">
        <v>408</v>
      </c>
      <c r="T374" s="6">
        <v>312</v>
      </c>
      <c r="U374" s="6">
        <v>60</v>
      </c>
      <c r="V374" s="6" t="s">
        <v>419</v>
      </c>
      <c r="W374" s="9" t="s">
        <v>211</v>
      </c>
      <c r="X374" s="6" t="s">
        <v>400</v>
      </c>
      <c r="Y374" s="6" t="s">
        <v>420</v>
      </c>
      <c r="Z374" s="2">
        <v>3</v>
      </c>
      <c r="AA374" s="9" t="s">
        <v>421</v>
      </c>
      <c r="AB374">
        <v>17.399999999999999</v>
      </c>
      <c r="AC374">
        <v>10</v>
      </c>
      <c r="AD374">
        <v>0</v>
      </c>
    </row>
    <row r="375" spans="1:30" customFormat="1" ht="21" customHeight="1" x14ac:dyDescent="0.25">
      <c r="A375" s="6">
        <v>0</v>
      </c>
      <c r="B375" s="6">
        <v>0</v>
      </c>
      <c r="C375" s="6">
        <v>0</v>
      </c>
      <c r="D375" s="6">
        <v>0</v>
      </c>
      <c r="E375" s="6">
        <v>0</v>
      </c>
      <c r="F375" s="6">
        <v>0</v>
      </c>
      <c r="G375" s="6">
        <v>0</v>
      </c>
      <c r="H375" s="6">
        <v>0</v>
      </c>
      <c r="I375" s="6">
        <v>0</v>
      </c>
      <c r="J375" s="6">
        <v>0</v>
      </c>
      <c r="K375" s="6">
        <v>0</v>
      </c>
      <c r="L375" s="6">
        <v>7</v>
      </c>
      <c r="M375" s="6">
        <v>0.56000000000000005</v>
      </c>
      <c r="N375" s="6">
        <v>0.28000000000000003</v>
      </c>
      <c r="O375" s="6">
        <v>0</v>
      </c>
      <c r="P375" s="6">
        <v>0.56000000000000005</v>
      </c>
      <c r="Q375" s="6">
        <v>258</v>
      </c>
      <c r="R375" s="6">
        <v>0</v>
      </c>
      <c r="S375" s="6">
        <v>408</v>
      </c>
      <c r="T375" s="6">
        <v>408</v>
      </c>
      <c r="U375" s="6">
        <v>60</v>
      </c>
      <c r="V375" s="6" t="s">
        <v>419</v>
      </c>
      <c r="W375" s="9" t="s">
        <v>211</v>
      </c>
      <c r="X375" s="6" t="s">
        <v>400</v>
      </c>
      <c r="Y375" s="6" t="s">
        <v>420</v>
      </c>
      <c r="Z375" s="2">
        <v>3</v>
      </c>
      <c r="AA375" s="9" t="s">
        <v>421</v>
      </c>
      <c r="AB375">
        <v>17.399999999999999</v>
      </c>
      <c r="AC375">
        <v>10</v>
      </c>
      <c r="AD375">
        <v>0</v>
      </c>
    </row>
    <row r="376" spans="1:30" customFormat="1" x14ac:dyDescent="0.25">
      <c r="A376" s="6">
        <v>0</v>
      </c>
      <c r="B376" s="6">
        <v>0</v>
      </c>
      <c r="C376" s="6">
        <v>0</v>
      </c>
      <c r="D376" s="6">
        <v>0</v>
      </c>
      <c r="E376" s="6">
        <v>0</v>
      </c>
      <c r="F376" s="6">
        <v>0</v>
      </c>
      <c r="G376" s="6">
        <v>0</v>
      </c>
      <c r="H376" s="6">
        <v>0</v>
      </c>
      <c r="I376" s="6">
        <v>0</v>
      </c>
      <c r="J376" s="6">
        <v>0</v>
      </c>
      <c r="K376" s="6">
        <v>0</v>
      </c>
      <c r="L376" s="6">
        <v>4</v>
      </c>
      <c r="M376" s="6">
        <v>0.56000000000000005</v>
      </c>
      <c r="N376" s="6">
        <v>0.28000000000000003</v>
      </c>
      <c r="O376" s="6">
        <v>0</v>
      </c>
      <c r="P376" s="6">
        <v>0.56000000000000005</v>
      </c>
      <c r="Q376" s="6">
        <v>258</v>
      </c>
      <c r="R376" s="6">
        <v>0</v>
      </c>
      <c r="S376" s="6">
        <v>408</v>
      </c>
      <c r="T376" s="6">
        <v>348</v>
      </c>
      <c r="U376" s="6">
        <v>60</v>
      </c>
      <c r="V376" s="6" t="s">
        <v>419</v>
      </c>
      <c r="W376" s="9" t="s">
        <v>211</v>
      </c>
      <c r="X376" s="6" t="s">
        <v>400</v>
      </c>
      <c r="Y376" s="6" t="s">
        <v>420</v>
      </c>
      <c r="Z376" s="2">
        <v>3</v>
      </c>
      <c r="AA376" s="9" t="s">
        <v>421</v>
      </c>
      <c r="AB376">
        <v>17.399999999999999</v>
      </c>
      <c r="AC376">
        <v>10</v>
      </c>
      <c r="AD376">
        <v>0</v>
      </c>
    </row>
    <row r="377" spans="1:30" customFormat="1" x14ac:dyDescent="0.25">
      <c r="A377" s="6">
        <v>0</v>
      </c>
      <c r="B377" s="6">
        <v>0</v>
      </c>
      <c r="C377" s="6">
        <v>0</v>
      </c>
      <c r="D377" s="6">
        <v>0</v>
      </c>
      <c r="E377" s="6">
        <v>0</v>
      </c>
      <c r="F377" s="6">
        <v>0</v>
      </c>
      <c r="G377" s="6">
        <v>0</v>
      </c>
      <c r="H377" s="6">
        <v>0</v>
      </c>
      <c r="I377" s="6">
        <v>0</v>
      </c>
      <c r="J377" s="6">
        <v>0</v>
      </c>
      <c r="K377" s="6">
        <v>0</v>
      </c>
      <c r="L377" s="6">
        <v>10</v>
      </c>
      <c r="M377" s="6">
        <v>0.56000000000000005</v>
      </c>
      <c r="N377" s="6">
        <v>0.28000000000000003</v>
      </c>
      <c r="O377" s="6">
        <v>0</v>
      </c>
      <c r="P377" s="6">
        <v>0.56000000000000005</v>
      </c>
      <c r="Q377" s="6">
        <v>258</v>
      </c>
      <c r="R377" s="6">
        <v>0</v>
      </c>
      <c r="S377" s="6">
        <v>408</v>
      </c>
      <c r="T377" s="6">
        <v>504</v>
      </c>
      <c r="U377" s="6">
        <v>60</v>
      </c>
      <c r="V377" s="6" t="s">
        <v>419</v>
      </c>
      <c r="W377" s="9" t="s">
        <v>211</v>
      </c>
      <c r="X377" s="6" t="s">
        <v>400</v>
      </c>
      <c r="Y377" s="6" t="s">
        <v>420</v>
      </c>
      <c r="Z377" s="2">
        <v>3</v>
      </c>
      <c r="AA377" s="9" t="s">
        <v>421</v>
      </c>
      <c r="AB377">
        <v>17.399999999999999</v>
      </c>
      <c r="AC377">
        <v>10</v>
      </c>
      <c r="AD377">
        <v>0</v>
      </c>
    </row>
    <row r="378" spans="1:30" customFormat="1" x14ac:dyDescent="0.25">
      <c r="A378" s="6">
        <v>0</v>
      </c>
      <c r="B378" s="6">
        <v>0.01</v>
      </c>
      <c r="C378" s="6">
        <v>0</v>
      </c>
      <c r="D378" s="6">
        <v>0</v>
      </c>
      <c r="E378" s="6">
        <v>0</v>
      </c>
      <c r="F378" s="6">
        <v>0</v>
      </c>
      <c r="G378" s="6">
        <v>0</v>
      </c>
      <c r="H378" s="6">
        <v>0</v>
      </c>
      <c r="I378" s="6">
        <v>0</v>
      </c>
      <c r="J378" s="6">
        <v>0</v>
      </c>
      <c r="K378" s="6">
        <v>0</v>
      </c>
      <c r="L378" s="6">
        <v>7</v>
      </c>
      <c r="M378" s="6">
        <v>0.64</v>
      </c>
      <c r="N378" s="6">
        <v>0.28999999999999998</v>
      </c>
      <c r="O378" s="6">
        <v>0</v>
      </c>
      <c r="P378" s="6">
        <v>0.57999999999999996</v>
      </c>
      <c r="Q378" s="6">
        <v>258</v>
      </c>
      <c r="R378" s="6">
        <v>0</v>
      </c>
      <c r="S378" s="6">
        <v>408</v>
      </c>
      <c r="T378" s="6">
        <v>504</v>
      </c>
      <c r="U378" s="6">
        <v>60</v>
      </c>
      <c r="V378" s="6" t="s">
        <v>419</v>
      </c>
      <c r="W378" s="9" t="s">
        <v>211</v>
      </c>
      <c r="X378" s="6" t="s">
        <v>400</v>
      </c>
      <c r="Y378" s="6" t="s">
        <v>420</v>
      </c>
      <c r="Z378" s="2">
        <v>3</v>
      </c>
      <c r="AA378" s="9" t="s">
        <v>421</v>
      </c>
      <c r="AB378">
        <v>17.399999999999999</v>
      </c>
      <c r="AC378">
        <v>10</v>
      </c>
      <c r="AD378">
        <v>0</v>
      </c>
    </row>
    <row r="379" spans="1:30" customFormat="1" x14ac:dyDescent="0.25">
      <c r="A379" s="6">
        <v>0</v>
      </c>
      <c r="B379" s="6">
        <v>5.5555555555555558E-3</v>
      </c>
      <c r="C379" s="6">
        <v>0</v>
      </c>
      <c r="D379" s="6">
        <v>0</v>
      </c>
      <c r="E379" s="6">
        <v>0</v>
      </c>
      <c r="F379" s="6">
        <v>0</v>
      </c>
      <c r="G379" s="6">
        <v>0</v>
      </c>
      <c r="H379" s="6">
        <v>0</v>
      </c>
      <c r="I379" s="6">
        <v>0</v>
      </c>
      <c r="J379" s="6">
        <v>0</v>
      </c>
      <c r="K379" s="6">
        <v>0</v>
      </c>
      <c r="L379" s="6">
        <v>7</v>
      </c>
      <c r="M379" s="6">
        <v>0.64</v>
      </c>
      <c r="N379" s="6">
        <v>0.28999999999999998</v>
      </c>
      <c r="O379" s="6">
        <v>0</v>
      </c>
      <c r="P379" s="6">
        <v>0.57999999999999996</v>
      </c>
      <c r="Q379" s="6">
        <v>258</v>
      </c>
      <c r="R379" s="6">
        <v>0</v>
      </c>
      <c r="S379" s="6">
        <v>408</v>
      </c>
      <c r="T379" s="6">
        <v>168</v>
      </c>
      <c r="U379" s="6">
        <v>60</v>
      </c>
      <c r="V379" s="6" t="s">
        <v>419</v>
      </c>
      <c r="W379" s="9" t="s">
        <v>211</v>
      </c>
      <c r="X379" s="6" t="s">
        <v>400</v>
      </c>
      <c r="Y379" s="6" t="s">
        <v>420</v>
      </c>
      <c r="Z379" s="2">
        <v>3</v>
      </c>
      <c r="AA379" s="9" t="s">
        <v>421</v>
      </c>
      <c r="AB379">
        <v>17.399999999999999</v>
      </c>
      <c r="AC379">
        <v>10</v>
      </c>
      <c r="AD379">
        <v>0</v>
      </c>
    </row>
    <row r="380" spans="1:30" customFormat="1" x14ac:dyDescent="0.25">
      <c r="A380" s="6">
        <v>0</v>
      </c>
      <c r="B380" s="6">
        <v>6.7567567567567571E-3</v>
      </c>
      <c r="C380" s="6">
        <v>0</v>
      </c>
      <c r="D380" s="6">
        <v>0</v>
      </c>
      <c r="E380" s="6">
        <v>0</v>
      </c>
      <c r="F380" s="6">
        <v>0</v>
      </c>
      <c r="G380" s="6">
        <v>0</v>
      </c>
      <c r="H380" s="6">
        <v>0</v>
      </c>
      <c r="I380" s="6">
        <v>0</v>
      </c>
      <c r="J380" s="6">
        <v>0</v>
      </c>
      <c r="K380" s="6">
        <v>0</v>
      </c>
      <c r="L380" s="6">
        <v>7</v>
      </c>
      <c r="M380" s="6">
        <v>0.64</v>
      </c>
      <c r="N380" s="6">
        <v>0.28999999999999998</v>
      </c>
      <c r="O380" s="6">
        <v>0</v>
      </c>
      <c r="P380" s="6">
        <v>0.57999999999999996</v>
      </c>
      <c r="Q380" s="6">
        <v>258</v>
      </c>
      <c r="R380" s="6">
        <v>0</v>
      </c>
      <c r="S380" s="6">
        <v>408</v>
      </c>
      <c r="T380" s="6">
        <v>336</v>
      </c>
      <c r="U380" s="6">
        <v>60</v>
      </c>
      <c r="V380" s="6" t="s">
        <v>419</v>
      </c>
      <c r="W380" s="9" t="s">
        <v>211</v>
      </c>
      <c r="X380" s="6" t="s">
        <v>400</v>
      </c>
      <c r="Y380" s="6" t="s">
        <v>420</v>
      </c>
      <c r="Z380" s="2">
        <v>3</v>
      </c>
      <c r="AA380" s="9" t="s">
        <v>421</v>
      </c>
      <c r="AB380">
        <v>17.399999999999999</v>
      </c>
      <c r="AC380">
        <v>10</v>
      </c>
      <c r="AD380">
        <v>0</v>
      </c>
    </row>
    <row r="381" spans="1:30" customFormat="1" x14ac:dyDescent="0.25">
      <c r="A381" s="6">
        <v>0</v>
      </c>
      <c r="B381" s="6">
        <v>7.0422535211267607E-3</v>
      </c>
      <c r="C381" s="6">
        <v>0</v>
      </c>
      <c r="D381" s="6">
        <v>0</v>
      </c>
      <c r="E381" s="6">
        <v>0</v>
      </c>
      <c r="F381" s="6">
        <v>0</v>
      </c>
      <c r="G381" s="6">
        <v>0</v>
      </c>
      <c r="H381" s="6">
        <v>0</v>
      </c>
      <c r="I381" s="6">
        <v>0</v>
      </c>
      <c r="J381" s="6">
        <v>0</v>
      </c>
      <c r="K381" s="6">
        <v>0</v>
      </c>
      <c r="L381" s="6">
        <v>7</v>
      </c>
      <c r="M381" s="6">
        <v>0.64</v>
      </c>
      <c r="N381" s="6">
        <v>0.28999999999999998</v>
      </c>
      <c r="O381" s="6">
        <v>0</v>
      </c>
      <c r="P381" s="6">
        <v>0.57999999999999996</v>
      </c>
      <c r="Q381" s="6">
        <v>258</v>
      </c>
      <c r="R381" s="6">
        <v>0</v>
      </c>
      <c r="S381" s="6">
        <v>408</v>
      </c>
      <c r="T381" s="6">
        <v>504</v>
      </c>
      <c r="U381" s="6">
        <v>60</v>
      </c>
      <c r="V381" s="6" t="s">
        <v>419</v>
      </c>
      <c r="W381" s="9" t="s">
        <v>211</v>
      </c>
      <c r="X381" s="6" t="s">
        <v>400</v>
      </c>
      <c r="Y381" s="6" t="s">
        <v>420</v>
      </c>
      <c r="Z381" s="2">
        <v>3</v>
      </c>
      <c r="AA381" s="9" t="s">
        <v>421</v>
      </c>
      <c r="AB381">
        <v>17.399999999999999</v>
      </c>
      <c r="AC381">
        <v>10</v>
      </c>
      <c r="AD381">
        <v>0</v>
      </c>
    </row>
    <row r="382" spans="1:30" customFormat="1" x14ac:dyDescent="0.25">
      <c r="A382" s="6">
        <v>0</v>
      </c>
      <c r="B382" s="6">
        <v>0</v>
      </c>
      <c r="C382" s="6">
        <v>0</v>
      </c>
      <c r="D382" s="6">
        <v>0</v>
      </c>
      <c r="E382" s="6">
        <v>0</v>
      </c>
      <c r="F382" s="6">
        <v>0</v>
      </c>
      <c r="G382" s="6">
        <v>0</v>
      </c>
      <c r="H382" s="6">
        <v>0</v>
      </c>
      <c r="I382" s="6">
        <v>0</v>
      </c>
      <c r="J382" s="6">
        <v>0</v>
      </c>
      <c r="K382" s="6">
        <v>0</v>
      </c>
      <c r="L382" s="6">
        <v>5</v>
      </c>
      <c r="M382" s="6">
        <v>0.5</v>
      </c>
      <c r="N382" s="6">
        <v>0.25</v>
      </c>
      <c r="O382" s="6">
        <v>0</v>
      </c>
      <c r="P382" s="6">
        <v>0.5</v>
      </c>
      <c r="Q382" s="6">
        <v>258</v>
      </c>
      <c r="R382" s="6">
        <v>0</v>
      </c>
      <c r="S382" s="6">
        <v>443</v>
      </c>
      <c r="T382" s="6">
        <v>168</v>
      </c>
      <c r="U382" s="6">
        <v>60</v>
      </c>
      <c r="V382" s="6" t="s">
        <v>419</v>
      </c>
      <c r="W382" s="9" t="s">
        <v>211</v>
      </c>
      <c r="X382" s="6" t="s">
        <v>422</v>
      </c>
      <c r="Y382" s="6" t="s">
        <v>420</v>
      </c>
      <c r="Z382" s="2">
        <v>3</v>
      </c>
      <c r="AA382" s="9" t="s">
        <v>427</v>
      </c>
      <c r="AB382">
        <v>17.399999999999999</v>
      </c>
      <c r="AC382">
        <v>10</v>
      </c>
      <c r="AD382">
        <v>0</v>
      </c>
    </row>
    <row r="383" spans="1:30" customFormat="1" x14ac:dyDescent="0.25">
      <c r="A383" s="6">
        <v>0</v>
      </c>
      <c r="B383" s="6">
        <v>0</v>
      </c>
      <c r="C383" s="6">
        <v>0</v>
      </c>
      <c r="D383" s="6">
        <v>0</v>
      </c>
      <c r="E383" s="6">
        <v>0</v>
      </c>
      <c r="F383" s="6">
        <v>0</v>
      </c>
      <c r="G383" s="6">
        <v>0</v>
      </c>
      <c r="H383" s="6">
        <v>0</v>
      </c>
      <c r="I383" s="6">
        <v>0</v>
      </c>
      <c r="J383" s="6">
        <v>0</v>
      </c>
      <c r="K383" s="6">
        <v>0</v>
      </c>
      <c r="L383" s="6">
        <v>5</v>
      </c>
      <c r="M383" s="6">
        <v>0.5</v>
      </c>
      <c r="N383" s="6">
        <v>0.25</v>
      </c>
      <c r="O383" s="6">
        <v>0</v>
      </c>
      <c r="P383" s="6">
        <v>0.5</v>
      </c>
      <c r="Q383" s="6">
        <v>258</v>
      </c>
      <c r="R383" s="6">
        <v>0</v>
      </c>
      <c r="S383" s="6">
        <v>473</v>
      </c>
      <c r="T383" s="6">
        <v>96</v>
      </c>
      <c r="U383" s="6">
        <v>60</v>
      </c>
      <c r="V383" s="6" t="s">
        <v>419</v>
      </c>
      <c r="W383" s="9" t="s">
        <v>211</v>
      </c>
      <c r="X383" s="6" t="s">
        <v>422</v>
      </c>
      <c r="Y383" s="6" t="s">
        <v>420</v>
      </c>
      <c r="Z383" s="2">
        <v>3</v>
      </c>
      <c r="AA383" s="9" t="s">
        <v>427</v>
      </c>
      <c r="AB383">
        <v>17.399999999999999</v>
      </c>
      <c r="AC383">
        <v>10</v>
      </c>
      <c r="AD383">
        <v>0</v>
      </c>
    </row>
    <row r="384" spans="1:30" customFormat="1" x14ac:dyDescent="0.25">
      <c r="A384" s="6">
        <v>0</v>
      </c>
      <c r="B384" s="6">
        <v>0</v>
      </c>
      <c r="C384" s="6">
        <v>0</v>
      </c>
      <c r="D384" s="6">
        <v>0</v>
      </c>
      <c r="E384" s="6">
        <v>0</v>
      </c>
      <c r="F384" s="6">
        <v>0</v>
      </c>
      <c r="G384" s="6">
        <v>0</v>
      </c>
      <c r="H384" s="6">
        <v>0</v>
      </c>
      <c r="I384" s="6">
        <v>0</v>
      </c>
      <c r="J384" s="6">
        <v>0</v>
      </c>
      <c r="K384" s="6">
        <v>0</v>
      </c>
      <c r="L384" s="6">
        <v>10</v>
      </c>
      <c r="M384" s="6">
        <v>0.5</v>
      </c>
      <c r="N384" s="6">
        <v>0.25</v>
      </c>
      <c r="O384" s="6">
        <v>0</v>
      </c>
      <c r="P384" s="6">
        <v>0.5</v>
      </c>
      <c r="Q384" s="6">
        <v>258</v>
      </c>
      <c r="R384" s="6">
        <v>0</v>
      </c>
      <c r="S384" s="6">
        <v>443</v>
      </c>
      <c r="T384" s="6">
        <v>168</v>
      </c>
      <c r="U384" s="6">
        <v>60</v>
      </c>
      <c r="V384" s="6" t="s">
        <v>419</v>
      </c>
      <c r="W384" s="9" t="s">
        <v>211</v>
      </c>
      <c r="X384" s="6" t="s">
        <v>423</v>
      </c>
      <c r="Y384" s="6" t="s">
        <v>425</v>
      </c>
      <c r="Z384" s="2">
        <v>1</v>
      </c>
      <c r="AA384" s="9" t="s">
        <v>427</v>
      </c>
      <c r="AB384">
        <v>19.7</v>
      </c>
      <c r="AC384">
        <v>10</v>
      </c>
      <c r="AD384">
        <v>0</v>
      </c>
    </row>
    <row r="385" spans="1:30" customFormat="1" x14ac:dyDescent="0.25">
      <c r="A385" s="6">
        <v>0</v>
      </c>
      <c r="B385" s="6">
        <v>0</v>
      </c>
      <c r="C385" s="6">
        <v>0</v>
      </c>
      <c r="D385" s="6">
        <v>0</v>
      </c>
      <c r="E385" s="6">
        <v>0</v>
      </c>
      <c r="F385" s="6">
        <v>0</v>
      </c>
      <c r="G385" s="6">
        <v>0</v>
      </c>
      <c r="H385" s="6">
        <v>0</v>
      </c>
      <c r="I385" s="6">
        <v>0</v>
      </c>
      <c r="J385" s="6">
        <v>0</v>
      </c>
      <c r="K385" s="6">
        <v>0</v>
      </c>
      <c r="L385" s="6">
        <v>5</v>
      </c>
      <c r="M385" s="6">
        <v>0.5</v>
      </c>
      <c r="N385" s="6">
        <v>0.25</v>
      </c>
      <c r="O385" s="6">
        <v>0</v>
      </c>
      <c r="P385" s="6">
        <v>0.5</v>
      </c>
      <c r="Q385" s="6">
        <v>258</v>
      </c>
      <c r="R385" s="6">
        <v>0</v>
      </c>
      <c r="S385" s="6">
        <v>473</v>
      </c>
      <c r="T385" s="6">
        <v>96</v>
      </c>
      <c r="U385" s="6">
        <v>60</v>
      </c>
      <c r="V385" s="6" t="s">
        <v>419</v>
      </c>
      <c r="W385" s="9" t="s">
        <v>211</v>
      </c>
      <c r="X385" s="6" t="s">
        <v>423</v>
      </c>
      <c r="Y385" s="6" t="s">
        <v>425</v>
      </c>
      <c r="Z385" s="2">
        <v>1</v>
      </c>
      <c r="AA385" s="9" t="s">
        <v>427</v>
      </c>
      <c r="AB385">
        <v>19.7</v>
      </c>
      <c r="AC385">
        <v>10</v>
      </c>
      <c r="AD385">
        <v>0</v>
      </c>
    </row>
    <row r="386" spans="1:30" customFormat="1" x14ac:dyDescent="0.25">
      <c r="A386" s="6">
        <v>0</v>
      </c>
      <c r="B386" s="6">
        <v>0</v>
      </c>
      <c r="C386" s="6">
        <v>0</v>
      </c>
      <c r="D386" s="6">
        <v>0</v>
      </c>
      <c r="E386" s="6">
        <v>3.3057851239669422E-2</v>
      </c>
      <c r="F386" s="6">
        <v>0</v>
      </c>
      <c r="G386" s="6">
        <v>0</v>
      </c>
      <c r="H386" s="6">
        <v>0</v>
      </c>
      <c r="I386" s="6">
        <v>0</v>
      </c>
      <c r="J386" s="6">
        <v>0</v>
      </c>
      <c r="K386" s="6">
        <v>0</v>
      </c>
      <c r="L386" s="6">
        <v>5.1652892561983474</v>
      </c>
      <c r="M386" s="6">
        <v>0.51652892561983477</v>
      </c>
      <c r="N386" s="6">
        <v>0.25826446280991738</v>
      </c>
      <c r="O386" s="6">
        <v>0</v>
      </c>
      <c r="P386" s="6">
        <v>0.51652892561983477</v>
      </c>
      <c r="Q386" s="6">
        <v>258</v>
      </c>
      <c r="R386" s="6">
        <v>0</v>
      </c>
      <c r="S386" s="6">
        <v>443</v>
      </c>
      <c r="T386" s="6">
        <v>120</v>
      </c>
      <c r="U386" s="6">
        <v>60</v>
      </c>
      <c r="V386" s="6" t="s">
        <v>419</v>
      </c>
      <c r="W386" s="9" t="s">
        <v>211</v>
      </c>
      <c r="X386" s="6" t="s">
        <v>422</v>
      </c>
      <c r="Y386" s="6" t="s">
        <v>420</v>
      </c>
      <c r="Z386" s="2">
        <v>3</v>
      </c>
      <c r="AA386" s="9" t="s">
        <v>427</v>
      </c>
      <c r="AB386">
        <v>17.399999999999999</v>
      </c>
      <c r="AC386">
        <v>10</v>
      </c>
      <c r="AD386">
        <v>0</v>
      </c>
    </row>
    <row r="387" spans="1:30" customFormat="1" x14ac:dyDescent="0.25">
      <c r="A387" s="6">
        <v>0</v>
      </c>
      <c r="B387" s="6">
        <v>0</v>
      </c>
      <c r="C387" s="6">
        <v>0</v>
      </c>
      <c r="D387" s="6">
        <v>0</v>
      </c>
      <c r="E387" s="6">
        <v>0.1013215859030837</v>
      </c>
      <c r="F387" s="6">
        <v>0</v>
      </c>
      <c r="G387" s="6">
        <v>0</v>
      </c>
      <c r="H387" s="6">
        <v>0</v>
      </c>
      <c r="I387" s="6">
        <v>0</v>
      </c>
      <c r="J387" s="6">
        <v>0</v>
      </c>
      <c r="K387" s="6">
        <v>0</v>
      </c>
      <c r="L387" s="6">
        <v>5.5066079295154182</v>
      </c>
      <c r="M387" s="6">
        <v>0.5506607929515418</v>
      </c>
      <c r="N387" s="6">
        <v>0.2753303964757709</v>
      </c>
      <c r="O387" s="6">
        <v>0</v>
      </c>
      <c r="P387" s="6">
        <v>0.5506607929515418</v>
      </c>
      <c r="Q387" s="6">
        <v>258</v>
      </c>
      <c r="R387" s="6">
        <v>0</v>
      </c>
      <c r="S387" s="6">
        <v>443</v>
      </c>
      <c r="T387" s="6">
        <v>120</v>
      </c>
      <c r="U387" s="6">
        <v>60</v>
      </c>
      <c r="V387" s="6" t="s">
        <v>419</v>
      </c>
      <c r="W387" s="9" t="s">
        <v>211</v>
      </c>
      <c r="X387" s="6" t="s">
        <v>422</v>
      </c>
      <c r="Y387" s="6" t="s">
        <v>420</v>
      </c>
      <c r="Z387" s="2">
        <v>3</v>
      </c>
      <c r="AA387" s="9" t="s">
        <v>427</v>
      </c>
      <c r="AB387">
        <v>17.399999999999999</v>
      </c>
      <c r="AC387">
        <v>10</v>
      </c>
      <c r="AD387">
        <v>0</v>
      </c>
    </row>
    <row r="388" spans="1:30" customFormat="1" x14ac:dyDescent="0.25">
      <c r="A388" s="6">
        <v>0</v>
      </c>
      <c r="B388" s="6">
        <v>0</v>
      </c>
      <c r="C388" s="6">
        <v>0</v>
      </c>
      <c r="D388" s="6">
        <v>0</v>
      </c>
      <c r="E388" s="6">
        <v>1.2658227848101266E-2</v>
      </c>
      <c r="F388" s="6">
        <v>0</v>
      </c>
      <c r="G388" s="6">
        <v>0</v>
      </c>
      <c r="H388" s="6">
        <v>0</v>
      </c>
      <c r="I388" s="6">
        <v>0</v>
      </c>
      <c r="J388" s="6">
        <v>0</v>
      </c>
      <c r="K388" s="6">
        <v>0</v>
      </c>
      <c r="L388" s="6">
        <v>5.0632911392405058</v>
      </c>
      <c r="M388" s="6">
        <v>0.50632911392405056</v>
      </c>
      <c r="N388" s="6">
        <v>0.25316455696202528</v>
      </c>
      <c r="O388" s="6">
        <v>0</v>
      </c>
      <c r="P388" s="6">
        <v>0.50632911392405056</v>
      </c>
      <c r="Q388" s="6">
        <v>258</v>
      </c>
      <c r="R388" s="6">
        <v>0</v>
      </c>
      <c r="S388" s="6">
        <v>443</v>
      </c>
      <c r="T388" s="6">
        <v>120</v>
      </c>
      <c r="U388" s="6">
        <v>60</v>
      </c>
      <c r="V388" s="6" t="s">
        <v>419</v>
      </c>
      <c r="W388" s="9" t="s">
        <v>211</v>
      </c>
      <c r="X388" s="6" t="s">
        <v>422</v>
      </c>
      <c r="Y388" s="6" t="s">
        <v>420</v>
      </c>
      <c r="Z388" s="2">
        <v>3</v>
      </c>
      <c r="AA388" s="9" t="s">
        <v>427</v>
      </c>
      <c r="AB388">
        <v>17.399999999999999</v>
      </c>
      <c r="AC388">
        <v>10</v>
      </c>
      <c r="AD388">
        <v>0</v>
      </c>
    </row>
    <row r="389" spans="1:30" customFormat="1" x14ac:dyDescent="0.25">
      <c r="A389" s="6">
        <v>0</v>
      </c>
      <c r="B389" s="6">
        <v>0</v>
      </c>
      <c r="C389" s="6">
        <v>0</v>
      </c>
      <c r="D389" s="6">
        <v>0</v>
      </c>
      <c r="E389" s="6">
        <v>0.25</v>
      </c>
      <c r="F389" s="6">
        <v>0</v>
      </c>
      <c r="G389" s="6">
        <v>0</v>
      </c>
      <c r="H389" s="6">
        <v>0</v>
      </c>
      <c r="I389" s="6">
        <v>0</v>
      </c>
      <c r="J389" s="6">
        <v>0</v>
      </c>
      <c r="K389" s="6">
        <v>0</v>
      </c>
      <c r="L389" s="6">
        <v>6.25</v>
      </c>
      <c r="M389" s="6">
        <v>0.625</v>
      </c>
      <c r="N389" s="6">
        <v>0.3125</v>
      </c>
      <c r="O389" s="6">
        <v>0</v>
      </c>
      <c r="P389" s="6">
        <v>0.625</v>
      </c>
      <c r="Q389" s="6">
        <v>258</v>
      </c>
      <c r="R389" s="6">
        <v>0</v>
      </c>
      <c r="S389" s="6">
        <v>443</v>
      </c>
      <c r="T389" s="6">
        <v>120</v>
      </c>
      <c r="U389" s="6">
        <v>60</v>
      </c>
      <c r="V389" s="6" t="s">
        <v>419</v>
      </c>
      <c r="W389" s="9" t="s">
        <v>211</v>
      </c>
      <c r="X389" s="6" t="s">
        <v>53</v>
      </c>
      <c r="Y389" s="6" t="s">
        <v>53</v>
      </c>
      <c r="Z389" s="2">
        <v>3</v>
      </c>
      <c r="AA389" s="9" t="s">
        <v>427</v>
      </c>
      <c r="AB389">
        <v>15.1</v>
      </c>
      <c r="AC389">
        <v>12</v>
      </c>
      <c r="AD389">
        <v>0</v>
      </c>
    </row>
    <row r="390" spans="1:30" customFormat="1" x14ac:dyDescent="0.25">
      <c r="A390" s="6">
        <v>0</v>
      </c>
      <c r="B390" s="6">
        <v>0</v>
      </c>
      <c r="C390" s="6">
        <v>0</v>
      </c>
      <c r="D390" s="6">
        <v>0</v>
      </c>
      <c r="E390" s="6">
        <v>1</v>
      </c>
      <c r="F390" s="6">
        <v>0</v>
      </c>
      <c r="G390" s="6">
        <v>0</v>
      </c>
      <c r="H390" s="6">
        <v>0</v>
      </c>
      <c r="I390" s="6">
        <v>0</v>
      </c>
      <c r="J390" s="6">
        <v>0</v>
      </c>
      <c r="K390" s="6">
        <v>0</v>
      </c>
      <c r="L390" s="6">
        <v>10</v>
      </c>
      <c r="M390" s="6">
        <v>1</v>
      </c>
      <c r="N390" s="6">
        <v>0.5</v>
      </c>
      <c r="O390" s="6">
        <v>0</v>
      </c>
      <c r="P390" s="6">
        <v>1</v>
      </c>
      <c r="Q390" s="6">
        <v>258</v>
      </c>
      <c r="R390" s="6">
        <v>0</v>
      </c>
      <c r="S390" s="6">
        <v>443</v>
      </c>
      <c r="T390" s="6">
        <v>120</v>
      </c>
      <c r="U390" s="6">
        <v>60</v>
      </c>
      <c r="V390" s="6" t="s">
        <v>419</v>
      </c>
      <c r="W390" s="9" t="s">
        <v>211</v>
      </c>
      <c r="X390" s="6" t="s">
        <v>424</v>
      </c>
      <c r="Y390" s="6" t="s">
        <v>426</v>
      </c>
      <c r="Z390" s="2">
        <v>0</v>
      </c>
      <c r="AA390" s="9" t="s">
        <v>427</v>
      </c>
      <c r="AB390">
        <v>19.5</v>
      </c>
      <c r="AC390">
        <v>6</v>
      </c>
      <c r="AD390">
        <v>0</v>
      </c>
    </row>
    <row r="391" spans="1:30" customFormat="1" x14ac:dyDescent="0.25">
      <c r="A391" s="6">
        <v>0</v>
      </c>
      <c r="B391" s="6">
        <v>0</v>
      </c>
      <c r="C391" s="6">
        <v>0</v>
      </c>
      <c r="D391" s="6">
        <v>0</v>
      </c>
      <c r="E391" s="6">
        <v>0.1</v>
      </c>
      <c r="F391" s="6">
        <v>0</v>
      </c>
      <c r="G391" s="6">
        <v>0</v>
      </c>
      <c r="H391" s="6">
        <v>0</v>
      </c>
      <c r="I391" s="6">
        <v>0</v>
      </c>
      <c r="J391" s="6">
        <v>0</v>
      </c>
      <c r="K391" s="6">
        <v>0</v>
      </c>
      <c r="L391" s="6">
        <v>5.5</v>
      </c>
      <c r="M391" s="6">
        <v>0</v>
      </c>
      <c r="N391" s="6">
        <v>0.27500000000000002</v>
      </c>
      <c r="O391" s="6">
        <v>0</v>
      </c>
      <c r="P391" s="6">
        <v>0.55000000000000004</v>
      </c>
      <c r="Q391" s="6">
        <v>258</v>
      </c>
      <c r="R391" s="6">
        <v>0</v>
      </c>
      <c r="S391" s="6">
        <v>448</v>
      </c>
      <c r="T391" s="6">
        <v>600</v>
      </c>
      <c r="U391" s="6">
        <v>60</v>
      </c>
      <c r="V391" s="6" t="s">
        <v>419</v>
      </c>
      <c r="W391" s="9" t="s">
        <v>211</v>
      </c>
      <c r="X391" s="6" t="s">
        <v>400</v>
      </c>
      <c r="Y391" s="6" t="s">
        <v>420</v>
      </c>
      <c r="Z391" s="2">
        <v>3</v>
      </c>
      <c r="AA391" s="9" t="s">
        <v>428</v>
      </c>
      <c r="AB391">
        <v>17.399999999999999</v>
      </c>
      <c r="AC391">
        <v>10</v>
      </c>
      <c r="AD391">
        <v>0</v>
      </c>
    </row>
    <row r="392" spans="1:30" customFormat="1" x14ac:dyDescent="0.25">
      <c r="A392" s="6">
        <v>0</v>
      </c>
      <c r="B392" s="6">
        <v>0</v>
      </c>
      <c r="C392" s="6">
        <v>0</v>
      </c>
      <c r="D392" s="6">
        <v>0</v>
      </c>
      <c r="E392" s="6">
        <v>0.1</v>
      </c>
      <c r="F392" s="6">
        <v>0</v>
      </c>
      <c r="G392" s="6">
        <v>0</v>
      </c>
      <c r="H392" s="6">
        <v>0</v>
      </c>
      <c r="I392" s="6">
        <v>0</v>
      </c>
      <c r="J392" s="6">
        <v>0</v>
      </c>
      <c r="K392" s="6">
        <v>0</v>
      </c>
      <c r="L392" s="6">
        <v>5.5</v>
      </c>
      <c r="M392" s="6">
        <v>7.7000000000000013E-2</v>
      </c>
      <c r="N392" s="6">
        <v>0.27500000000000002</v>
      </c>
      <c r="O392" s="6">
        <v>0</v>
      </c>
      <c r="P392" s="6">
        <v>0.55000000000000004</v>
      </c>
      <c r="Q392" s="6">
        <v>258</v>
      </c>
      <c r="R392" s="6">
        <v>0</v>
      </c>
      <c r="S392" s="6">
        <v>448</v>
      </c>
      <c r="T392" s="6">
        <v>240</v>
      </c>
      <c r="U392" s="6">
        <v>60</v>
      </c>
      <c r="V392" s="6" t="s">
        <v>419</v>
      </c>
      <c r="W392" s="9" t="s">
        <v>211</v>
      </c>
      <c r="X392" s="6" t="s">
        <v>400</v>
      </c>
      <c r="Y392" s="6" t="s">
        <v>420</v>
      </c>
      <c r="Z392" s="2">
        <v>3</v>
      </c>
      <c r="AA392" s="9" t="s">
        <v>428</v>
      </c>
      <c r="AB392">
        <v>17.399999999999999</v>
      </c>
      <c r="AC392">
        <v>10</v>
      </c>
      <c r="AD392">
        <v>0</v>
      </c>
    </row>
    <row r="393" spans="1:30" customFormat="1" x14ac:dyDescent="0.25">
      <c r="A393" s="6">
        <v>0</v>
      </c>
      <c r="B393" s="6">
        <v>0</v>
      </c>
      <c r="C393" s="6">
        <v>0</v>
      </c>
      <c r="D393" s="6">
        <v>0</v>
      </c>
      <c r="E393" s="6">
        <v>0.1</v>
      </c>
      <c r="F393" s="6">
        <v>0</v>
      </c>
      <c r="G393" s="6">
        <v>0</v>
      </c>
      <c r="H393" s="6">
        <v>0</v>
      </c>
      <c r="I393" s="6">
        <v>0</v>
      </c>
      <c r="J393" s="6">
        <v>0</v>
      </c>
      <c r="K393" s="6">
        <v>0</v>
      </c>
      <c r="L393" s="6">
        <v>5.5</v>
      </c>
      <c r="M393" s="6">
        <v>0.55000000000000004</v>
      </c>
      <c r="N393" s="6">
        <v>0.27500000000000002</v>
      </c>
      <c r="O393" s="6">
        <v>0</v>
      </c>
      <c r="P393" s="6">
        <v>0.55000000000000004</v>
      </c>
      <c r="Q393" s="6">
        <v>258</v>
      </c>
      <c r="R393" s="6">
        <v>0</v>
      </c>
      <c r="S393" s="6">
        <v>448</v>
      </c>
      <c r="T393" s="6">
        <v>120</v>
      </c>
      <c r="U393" s="6">
        <v>60</v>
      </c>
      <c r="V393" s="6" t="s">
        <v>419</v>
      </c>
      <c r="W393" s="9" t="s">
        <v>211</v>
      </c>
      <c r="X393" s="6" t="s">
        <v>400</v>
      </c>
      <c r="Y393" s="6" t="s">
        <v>420</v>
      </c>
      <c r="Z393" s="2">
        <v>3</v>
      </c>
      <c r="AA393" s="9" t="s">
        <v>428</v>
      </c>
      <c r="AB393">
        <v>17.399999999999999</v>
      </c>
      <c r="AC393">
        <v>10</v>
      </c>
      <c r="AD393">
        <v>0</v>
      </c>
    </row>
    <row r="394" spans="1:30" customFormat="1" x14ac:dyDescent="0.25">
      <c r="A394" s="6">
        <v>0</v>
      </c>
      <c r="B394" s="6">
        <v>0</v>
      </c>
      <c r="C394" s="6">
        <v>0</v>
      </c>
      <c r="D394" s="6">
        <v>0</v>
      </c>
      <c r="E394" s="6">
        <v>0.1</v>
      </c>
      <c r="F394" s="6">
        <v>0</v>
      </c>
      <c r="G394" s="6">
        <v>0</v>
      </c>
      <c r="H394" s="6">
        <v>0</v>
      </c>
      <c r="I394" s="6">
        <v>0</v>
      </c>
      <c r="J394" s="6">
        <v>0</v>
      </c>
      <c r="K394" s="6">
        <v>0</v>
      </c>
      <c r="L394" s="6">
        <v>5.5</v>
      </c>
      <c r="M394" s="6">
        <v>0.55000000000000004</v>
      </c>
      <c r="N394" s="6">
        <v>0.27500000000000002</v>
      </c>
      <c r="O394" s="6">
        <v>0</v>
      </c>
      <c r="P394" s="6">
        <v>0.55000000000000004</v>
      </c>
      <c r="Q394" s="6">
        <v>258</v>
      </c>
      <c r="R394" s="6">
        <v>0</v>
      </c>
      <c r="S394" s="6">
        <v>448</v>
      </c>
      <c r="T394" s="6">
        <v>240</v>
      </c>
      <c r="U394" s="6">
        <v>60</v>
      </c>
      <c r="V394" s="6" t="s">
        <v>419</v>
      </c>
      <c r="W394" s="9" t="s">
        <v>211</v>
      </c>
      <c r="X394" s="6" t="s">
        <v>400</v>
      </c>
      <c r="Y394" s="6" t="s">
        <v>420</v>
      </c>
      <c r="Z394" s="2">
        <v>3</v>
      </c>
      <c r="AA394" s="9" t="s">
        <v>428</v>
      </c>
      <c r="AB394">
        <v>17.399999999999999</v>
      </c>
      <c r="AC394">
        <v>10</v>
      </c>
      <c r="AD394">
        <v>0</v>
      </c>
    </row>
    <row r="395" spans="1:30" customFormat="1" x14ac:dyDescent="0.25">
      <c r="A395" s="6">
        <v>0</v>
      </c>
      <c r="B395" s="6">
        <v>0</v>
      </c>
      <c r="C395" s="6">
        <v>0</v>
      </c>
      <c r="D395" s="6">
        <v>0</v>
      </c>
      <c r="E395" s="6">
        <v>0.05</v>
      </c>
      <c r="F395" s="6">
        <v>0</v>
      </c>
      <c r="G395" s="6">
        <v>0</v>
      </c>
      <c r="H395" s="6">
        <v>0</v>
      </c>
      <c r="I395" s="6">
        <v>0</v>
      </c>
      <c r="J395" s="6">
        <v>0</v>
      </c>
      <c r="K395" s="6">
        <v>0</v>
      </c>
      <c r="L395" s="6">
        <v>5.25</v>
      </c>
      <c r="M395" s="6">
        <v>0</v>
      </c>
      <c r="N395" s="6">
        <v>0.26250000000000001</v>
      </c>
      <c r="O395" s="6">
        <v>0</v>
      </c>
      <c r="P395" s="6">
        <v>0.52500000000000002</v>
      </c>
      <c r="Q395" s="6">
        <v>258</v>
      </c>
      <c r="R395" s="6">
        <v>0</v>
      </c>
      <c r="S395" s="6">
        <v>448</v>
      </c>
      <c r="T395" s="6">
        <v>600</v>
      </c>
      <c r="U395" s="6">
        <v>60</v>
      </c>
      <c r="V395" s="6" t="s">
        <v>419</v>
      </c>
      <c r="W395" s="9" t="s">
        <v>211</v>
      </c>
      <c r="X395" s="6" t="s">
        <v>400</v>
      </c>
      <c r="Y395" s="6" t="s">
        <v>420</v>
      </c>
      <c r="Z395" s="2">
        <v>3</v>
      </c>
      <c r="AA395" s="9" t="s">
        <v>428</v>
      </c>
      <c r="AB395">
        <v>17.399999999999999</v>
      </c>
      <c r="AC395">
        <v>10</v>
      </c>
      <c r="AD395">
        <v>0</v>
      </c>
    </row>
    <row r="396" spans="1:30" customFormat="1" x14ac:dyDescent="0.25">
      <c r="A396" s="6">
        <v>0</v>
      </c>
      <c r="B396" s="6">
        <v>0</v>
      </c>
      <c r="C396" s="6">
        <v>0</v>
      </c>
      <c r="D396" s="6">
        <v>0</v>
      </c>
      <c r="E396" s="6">
        <v>0.05</v>
      </c>
      <c r="F396" s="6">
        <v>0</v>
      </c>
      <c r="G396" s="6">
        <v>0</v>
      </c>
      <c r="H396" s="6">
        <v>0</v>
      </c>
      <c r="I396" s="6">
        <v>0</v>
      </c>
      <c r="J396" s="6">
        <v>0</v>
      </c>
      <c r="K396" s="6">
        <v>0</v>
      </c>
      <c r="L396" s="6">
        <v>5.25</v>
      </c>
      <c r="M396" s="6">
        <v>0.52500000000000002</v>
      </c>
      <c r="N396" s="6">
        <v>0.26250000000000001</v>
      </c>
      <c r="O396" s="6">
        <v>0</v>
      </c>
      <c r="P396" s="6">
        <v>0.52500000000000002</v>
      </c>
      <c r="Q396" s="6">
        <v>258</v>
      </c>
      <c r="R396" s="6">
        <v>0</v>
      </c>
      <c r="S396" s="6">
        <v>448</v>
      </c>
      <c r="T396" s="6">
        <v>120</v>
      </c>
      <c r="U396" s="6">
        <v>60</v>
      </c>
      <c r="V396" s="6" t="s">
        <v>419</v>
      </c>
      <c r="W396" s="9" t="s">
        <v>211</v>
      </c>
      <c r="X396" s="6" t="s">
        <v>400</v>
      </c>
      <c r="Y396" s="6" t="s">
        <v>420</v>
      </c>
      <c r="Z396" s="2">
        <v>3</v>
      </c>
      <c r="AA396" s="9" t="s">
        <v>428</v>
      </c>
      <c r="AB396">
        <v>17.399999999999999</v>
      </c>
      <c r="AC396">
        <v>10</v>
      </c>
      <c r="AD396">
        <v>0</v>
      </c>
    </row>
    <row r="397" spans="1:30" customFormat="1" x14ac:dyDescent="0.25">
      <c r="A397" s="6">
        <v>0</v>
      </c>
      <c r="B397" s="6">
        <v>0</v>
      </c>
      <c r="C397" s="6">
        <v>0</v>
      </c>
      <c r="D397" s="6">
        <v>0</v>
      </c>
      <c r="E397" s="6">
        <v>0.05</v>
      </c>
      <c r="F397" s="6">
        <v>0</v>
      </c>
      <c r="G397" s="6">
        <v>0</v>
      </c>
      <c r="H397" s="6">
        <v>0</v>
      </c>
      <c r="I397" s="6">
        <v>0</v>
      </c>
      <c r="J397" s="6">
        <v>0</v>
      </c>
      <c r="K397" s="6">
        <v>0</v>
      </c>
      <c r="L397" s="6">
        <v>5.25</v>
      </c>
      <c r="M397" s="6">
        <v>0.52500000000000002</v>
      </c>
      <c r="N397" s="6">
        <v>0.26250000000000001</v>
      </c>
      <c r="O397" s="6">
        <v>0</v>
      </c>
      <c r="P397" s="6">
        <v>0.52500000000000002</v>
      </c>
      <c r="Q397" s="6">
        <v>258</v>
      </c>
      <c r="R397" s="6">
        <v>0</v>
      </c>
      <c r="S397" s="6">
        <v>448</v>
      </c>
      <c r="T397" s="6">
        <v>240</v>
      </c>
      <c r="U397" s="6">
        <v>60</v>
      </c>
      <c r="V397" s="6" t="s">
        <v>419</v>
      </c>
      <c r="W397" s="9" t="s">
        <v>211</v>
      </c>
      <c r="X397" s="6" t="s">
        <v>400</v>
      </c>
      <c r="Y397" s="6" t="s">
        <v>420</v>
      </c>
      <c r="Z397" s="2">
        <v>3</v>
      </c>
      <c r="AA397" s="9" t="s">
        <v>428</v>
      </c>
      <c r="AB397">
        <v>17.399999999999999</v>
      </c>
      <c r="AC397">
        <v>10</v>
      </c>
      <c r="AD397">
        <v>0</v>
      </c>
    </row>
    <row r="398" spans="1:30" customFormat="1" x14ac:dyDescent="0.25">
      <c r="A398" s="6">
        <v>0</v>
      </c>
      <c r="B398" s="6">
        <v>0</v>
      </c>
      <c r="C398" s="6">
        <v>0</v>
      </c>
      <c r="D398" s="6">
        <v>0</v>
      </c>
      <c r="E398" s="6">
        <v>0.1</v>
      </c>
      <c r="F398" s="6">
        <v>0</v>
      </c>
      <c r="G398" s="6">
        <v>0</v>
      </c>
      <c r="H398" s="6">
        <v>0</v>
      </c>
      <c r="I398" s="6">
        <v>0</v>
      </c>
      <c r="J398" s="6">
        <v>0</v>
      </c>
      <c r="K398" s="6">
        <v>0</v>
      </c>
      <c r="L398" s="6">
        <v>5.5</v>
      </c>
      <c r="M398" s="6">
        <v>0</v>
      </c>
      <c r="N398" s="6">
        <v>0.27500000000000002</v>
      </c>
      <c r="O398" s="6">
        <v>0</v>
      </c>
      <c r="P398" s="6">
        <v>0.55000000000000004</v>
      </c>
      <c r="Q398" s="6">
        <v>258</v>
      </c>
      <c r="R398" s="6">
        <v>0</v>
      </c>
      <c r="S398" s="6">
        <v>448</v>
      </c>
      <c r="T398" s="6">
        <v>600</v>
      </c>
      <c r="U398" s="6">
        <v>60</v>
      </c>
      <c r="V398" s="6" t="s">
        <v>419</v>
      </c>
      <c r="W398" s="9" t="s">
        <v>211</v>
      </c>
      <c r="X398" s="6" t="s">
        <v>400</v>
      </c>
      <c r="Y398" s="6" t="s">
        <v>420</v>
      </c>
      <c r="Z398" s="2">
        <v>3</v>
      </c>
      <c r="AA398" s="9" t="s">
        <v>428</v>
      </c>
      <c r="AB398">
        <v>17.399999999999999</v>
      </c>
      <c r="AC398">
        <v>10</v>
      </c>
      <c r="AD398">
        <v>0</v>
      </c>
    </row>
    <row r="399" spans="1:30" customFormat="1" x14ac:dyDescent="0.25">
      <c r="A399" s="6">
        <v>0</v>
      </c>
      <c r="B399" s="6">
        <v>0</v>
      </c>
      <c r="C399" s="6">
        <v>0</v>
      </c>
      <c r="D399" s="6">
        <v>0</v>
      </c>
      <c r="E399" s="6">
        <v>0</v>
      </c>
      <c r="F399" s="6">
        <v>0</v>
      </c>
      <c r="G399" s="6">
        <v>0</v>
      </c>
      <c r="H399" s="6">
        <v>0</v>
      </c>
      <c r="I399" s="6">
        <v>0</v>
      </c>
      <c r="J399" s="6">
        <v>0</v>
      </c>
      <c r="K399" s="6">
        <v>0</v>
      </c>
      <c r="L399" s="6">
        <v>5</v>
      </c>
      <c r="M399" s="6">
        <v>0.5</v>
      </c>
      <c r="N399" s="6">
        <v>0.25</v>
      </c>
      <c r="O399" s="6">
        <v>0</v>
      </c>
      <c r="P399" s="6">
        <v>0.5</v>
      </c>
      <c r="Q399" s="6">
        <v>258</v>
      </c>
      <c r="R399" s="6">
        <v>0</v>
      </c>
      <c r="S399" s="6">
        <v>448</v>
      </c>
      <c r="T399" s="6">
        <v>120</v>
      </c>
      <c r="U399" s="6">
        <v>60</v>
      </c>
      <c r="V399" s="6" t="s">
        <v>419</v>
      </c>
      <c r="W399" s="9" t="s">
        <v>211</v>
      </c>
      <c r="X399" s="6" t="s">
        <v>400</v>
      </c>
      <c r="Y399" s="6" t="s">
        <v>420</v>
      </c>
      <c r="Z399" s="2">
        <v>3</v>
      </c>
      <c r="AA399" s="9" t="s">
        <v>428</v>
      </c>
      <c r="AB399">
        <v>17.399999999999999</v>
      </c>
      <c r="AC399">
        <v>10</v>
      </c>
      <c r="AD399">
        <v>0</v>
      </c>
    </row>
    <row r="400" spans="1:30" customFormat="1" x14ac:dyDescent="0.25">
      <c r="A400" s="6">
        <v>0</v>
      </c>
      <c r="B400" s="6">
        <v>0</v>
      </c>
      <c r="C400" s="6">
        <v>0</v>
      </c>
      <c r="D400" s="6">
        <v>0</v>
      </c>
      <c r="E400" s="6">
        <v>0</v>
      </c>
      <c r="F400" s="6">
        <v>0</v>
      </c>
      <c r="G400" s="6">
        <v>0</v>
      </c>
      <c r="H400" s="6">
        <v>0</v>
      </c>
      <c r="I400" s="6">
        <v>0</v>
      </c>
      <c r="J400" s="6">
        <v>0</v>
      </c>
      <c r="K400" s="6">
        <v>0</v>
      </c>
      <c r="L400" s="6">
        <v>5</v>
      </c>
      <c r="M400" s="6">
        <v>0.5</v>
      </c>
      <c r="N400" s="6">
        <v>0.25</v>
      </c>
      <c r="O400" s="6">
        <v>0</v>
      </c>
      <c r="P400" s="6">
        <v>0.5</v>
      </c>
      <c r="Q400" s="6">
        <v>258</v>
      </c>
      <c r="R400" s="6">
        <v>0</v>
      </c>
      <c r="S400" s="6">
        <v>448</v>
      </c>
      <c r="T400" s="6">
        <v>168</v>
      </c>
      <c r="U400" s="6">
        <v>60</v>
      </c>
      <c r="V400" s="6" t="s">
        <v>419</v>
      </c>
      <c r="W400" s="9" t="s">
        <v>211</v>
      </c>
      <c r="X400" s="6" t="s">
        <v>400</v>
      </c>
      <c r="Y400" s="6" t="s">
        <v>420</v>
      </c>
      <c r="Z400" s="2">
        <v>3</v>
      </c>
      <c r="AA400" s="9" t="s">
        <v>428</v>
      </c>
      <c r="AB400">
        <v>17.399999999999999</v>
      </c>
      <c r="AC400">
        <v>10</v>
      </c>
      <c r="AD400">
        <v>0</v>
      </c>
    </row>
    <row r="401" spans="1:30" customFormat="1" x14ac:dyDescent="0.25">
      <c r="A401" s="6">
        <v>0</v>
      </c>
      <c r="B401" s="6">
        <v>0</v>
      </c>
      <c r="C401" s="6">
        <v>0</v>
      </c>
      <c r="D401" s="6">
        <v>0</v>
      </c>
      <c r="E401" s="6">
        <v>9.8901098901098897E-2</v>
      </c>
      <c r="F401" s="6">
        <v>0</v>
      </c>
      <c r="G401" s="6">
        <v>0</v>
      </c>
      <c r="H401" s="6">
        <v>0</v>
      </c>
      <c r="I401" s="6">
        <v>0</v>
      </c>
      <c r="J401" s="6">
        <v>0</v>
      </c>
      <c r="K401" s="6">
        <v>0</v>
      </c>
      <c r="L401" s="6">
        <v>7.6923076923076916</v>
      </c>
      <c r="M401" s="6">
        <v>0.32967032967032966</v>
      </c>
      <c r="N401" s="6">
        <v>0.16483516483516483</v>
      </c>
      <c r="O401" s="6">
        <v>0</v>
      </c>
      <c r="P401" s="6">
        <v>0.32967032967032966</v>
      </c>
      <c r="Q401" s="6">
        <v>213</v>
      </c>
      <c r="R401" s="6">
        <v>0</v>
      </c>
      <c r="S401" s="6">
        <v>448</v>
      </c>
      <c r="T401" s="6">
        <v>144</v>
      </c>
      <c r="U401" s="6">
        <v>30</v>
      </c>
      <c r="V401" s="6" t="s">
        <v>429</v>
      </c>
      <c r="W401" s="9" t="s">
        <v>430</v>
      </c>
      <c r="X401" s="6" t="s">
        <v>431</v>
      </c>
      <c r="Y401" s="6" t="s">
        <v>429</v>
      </c>
      <c r="Z401" s="2">
        <v>3</v>
      </c>
      <c r="AA401" s="9" t="s">
        <v>432</v>
      </c>
      <c r="AB401">
        <v>17.399999999999999</v>
      </c>
      <c r="AC401">
        <v>10</v>
      </c>
      <c r="AD401">
        <v>0</v>
      </c>
    </row>
    <row r="402" spans="1:30" customFormat="1" x14ac:dyDescent="0.25">
      <c r="A402" s="6">
        <v>0</v>
      </c>
      <c r="B402" s="6">
        <v>0</v>
      </c>
      <c r="C402" s="6">
        <v>0</v>
      </c>
      <c r="D402" s="6">
        <v>0</v>
      </c>
      <c r="E402" s="6">
        <v>0.25</v>
      </c>
      <c r="F402" s="6">
        <v>0</v>
      </c>
      <c r="G402" s="6">
        <v>0</v>
      </c>
      <c r="H402" s="6">
        <v>0</v>
      </c>
      <c r="I402" s="6">
        <v>0</v>
      </c>
      <c r="J402" s="6">
        <v>0</v>
      </c>
      <c r="K402" s="6">
        <v>0</v>
      </c>
      <c r="L402" s="6">
        <v>3.75</v>
      </c>
      <c r="M402" s="6">
        <v>0.3125</v>
      </c>
      <c r="N402" s="6">
        <v>0.3125</v>
      </c>
      <c r="O402" s="6">
        <v>0</v>
      </c>
      <c r="P402" s="6">
        <v>0.3125</v>
      </c>
      <c r="Q402" s="6">
        <v>298</v>
      </c>
      <c r="R402" s="6">
        <v>0</v>
      </c>
      <c r="S402" s="6">
        <v>443</v>
      </c>
      <c r="T402" s="6">
        <v>72</v>
      </c>
      <c r="U402" s="6">
        <v>0</v>
      </c>
      <c r="V402" s="6" t="s">
        <v>433</v>
      </c>
      <c r="W402" s="9" t="s">
        <v>438</v>
      </c>
      <c r="X402" s="6" t="s">
        <v>434</v>
      </c>
      <c r="Y402" s="6" t="s">
        <v>435</v>
      </c>
      <c r="Z402" s="2">
        <v>3</v>
      </c>
      <c r="AA402" s="9" t="s">
        <v>54</v>
      </c>
      <c r="AB402">
        <v>12.8</v>
      </c>
      <c r="AC402">
        <v>18</v>
      </c>
      <c r="AD402">
        <v>1</v>
      </c>
    </row>
    <row r="403" spans="1:30" customFormat="1" x14ac:dyDescent="0.25">
      <c r="A403" s="6">
        <v>3.6764705882352942E-2</v>
      </c>
      <c r="B403" s="6">
        <v>0</v>
      </c>
      <c r="C403" s="6">
        <v>0</v>
      </c>
      <c r="D403" s="6">
        <v>0</v>
      </c>
      <c r="E403" s="6">
        <v>0.25</v>
      </c>
      <c r="F403" s="6">
        <v>0</v>
      </c>
      <c r="G403" s="6">
        <v>0</v>
      </c>
      <c r="H403" s="6">
        <v>0</v>
      </c>
      <c r="I403" s="6">
        <v>0</v>
      </c>
      <c r="J403" s="6">
        <v>0</v>
      </c>
      <c r="K403" s="6">
        <v>0</v>
      </c>
      <c r="L403" s="6">
        <v>3.75</v>
      </c>
      <c r="M403" s="6">
        <v>0.3125</v>
      </c>
      <c r="N403" s="6">
        <v>0.3125</v>
      </c>
      <c r="O403" s="6">
        <v>0</v>
      </c>
      <c r="P403" s="6">
        <v>0.3125</v>
      </c>
      <c r="Q403" s="6">
        <v>298</v>
      </c>
      <c r="R403" s="6">
        <v>0</v>
      </c>
      <c r="S403" s="6">
        <v>443</v>
      </c>
      <c r="T403" s="6">
        <v>72</v>
      </c>
      <c r="U403" s="6">
        <v>0</v>
      </c>
      <c r="V403" s="6" t="s">
        <v>433</v>
      </c>
      <c r="W403" s="9" t="s">
        <v>438</v>
      </c>
      <c r="X403" s="6" t="s">
        <v>434</v>
      </c>
      <c r="Y403" s="6" t="s">
        <v>435</v>
      </c>
      <c r="Z403" s="2">
        <v>3</v>
      </c>
      <c r="AA403" s="9" t="s">
        <v>54</v>
      </c>
      <c r="AB403">
        <v>12.8</v>
      </c>
      <c r="AC403">
        <v>18</v>
      </c>
      <c r="AD403">
        <v>1</v>
      </c>
    </row>
    <row r="404" spans="1:30" customFormat="1" x14ac:dyDescent="0.25">
      <c r="A404" s="6">
        <v>0.11029411764705883</v>
      </c>
      <c r="B404" s="6">
        <v>0</v>
      </c>
      <c r="C404" s="6">
        <v>0</v>
      </c>
      <c r="D404" s="6">
        <v>0</v>
      </c>
      <c r="E404" s="6">
        <v>0.25</v>
      </c>
      <c r="F404" s="6">
        <v>0</v>
      </c>
      <c r="G404" s="6">
        <v>0</v>
      </c>
      <c r="H404" s="6">
        <v>0</v>
      </c>
      <c r="I404" s="6">
        <v>0</v>
      </c>
      <c r="J404" s="6">
        <v>0</v>
      </c>
      <c r="K404" s="6">
        <v>0</v>
      </c>
      <c r="L404" s="6">
        <v>3.75</v>
      </c>
      <c r="M404" s="6">
        <v>0.3125</v>
      </c>
      <c r="N404" s="6">
        <v>0.3125</v>
      </c>
      <c r="O404" s="6">
        <v>0</v>
      </c>
      <c r="P404" s="6">
        <v>0.3125</v>
      </c>
      <c r="Q404" s="6">
        <v>298</v>
      </c>
      <c r="R404" s="6">
        <v>0</v>
      </c>
      <c r="S404" s="6">
        <v>443</v>
      </c>
      <c r="T404" s="6">
        <v>72</v>
      </c>
      <c r="U404" s="6">
        <v>0</v>
      </c>
      <c r="V404" s="6" t="s">
        <v>433</v>
      </c>
      <c r="W404" s="9" t="s">
        <v>438</v>
      </c>
      <c r="X404" s="6" t="s">
        <v>434</v>
      </c>
      <c r="Y404" s="6" t="s">
        <v>435</v>
      </c>
      <c r="Z404" s="2">
        <v>3</v>
      </c>
      <c r="AA404" s="9" t="s">
        <v>54</v>
      </c>
      <c r="AB404">
        <v>12.8</v>
      </c>
      <c r="AC404">
        <v>18</v>
      </c>
      <c r="AD404">
        <v>1</v>
      </c>
    </row>
    <row r="405" spans="1:30" customFormat="1" x14ac:dyDescent="0.25">
      <c r="A405" s="6">
        <v>0.18382352941176472</v>
      </c>
      <c r="B405" s="6">
        <v>0</v>
      </c>
      <c r="C405" s="6">
        <v>0</v>
      </c>
      <c r="D405" s="6">
        <v>0</v>
      </c>
      <c r="E405" s="6">
        <v>0.25</v>
      </c>
      <c r="F405" s="6">
        <v>0</v>
      </c>
      <c r="G405" s="6">
        <v>0</v>
      </c>
      <c r="H405" s="6">
        <v>0</v>
      </c>
      <c r="I405" s="6">
        <v>0</v>
      </c>
      <c r="J405" s="6">
        <v>0</v>
      </c>
      <c r="K405" s="6">
        <v>0</v>
      </c>
      <c r="L405" s="6">
        <v>3.75</v>
      </c>
      <c r="M405" s="6">
        <v>0.3125</v>
      </c>
      <c r="N405" s="6">
        <v>0.3125</v>
      </c>
      <c r="O405" s="6">
        <v>0</v>
      </c>
      <c r="P405" s="6">
        <v>0.3125</v>
      </c>
      <c r="Q405" s="6">
        <v>298</v>
      </c>
      <c r="R405" s="6">
        <v>0</v>
      </c>
      <c r="S405" s="6">
        <v>443</v>
      </c>
      <c r="T405" s="6">
        <v>72</v>
      </c>
      <c r="U405" s="6">
        <v>0</v>
      </c>
      <c r="V405" s="6" t="s">
        <v>433</v>
      </c>
      <c r="W405" s="9" t="s">
        <v>438</v>
      </c>
      <c r="X405" s="6" t="s">
        <v>434</v>
      </c>
      <c r="Y405" s="6" t="s">
        <v>435</v>
      </c>
      <c r="Z405" s="2">
        <v>3</v>
      </c>
      <c r="AA405" s="9" t="s">
        <v>54</v>
      </c>
      <c r="AB405">
        <v>12.8</v>
      </c>
      <c r="AC405">
        <v>18</v>
      </c>
      <c r="AD405">
        <v>1</v>
      </c>
    </row>
    <row r="406" spans="1:30" customFormat="1" x14ac:dyDescent="0.25">
      <c r="A406" s="6">
        <v>0</v>
      </c>
      <c r="B406" s="6">
        <v>0</v>
      </c>
      <c r="C406" s="6">
        <v>0</v>
      </c>
      <c r="D406" s="6">
        <v>0</v>
      </c>
      <c r="E406" s="6">
        <v>1</v>
      </c>
      <c r="F406" s="6">
        <v>0</v>
      </c>
      <c r="G406" s="6">
        <v>0</v>
      </c>
      <c r="H406" s="6">
        <v>0</v>
      </c>
      <c r="I406" s="6">
        <v>0</v>
      </c>
      <c r="J406" s="6">
        <v>0</v>
      </c>
      <c r="K406" s="6">
        <v>0</v>
      </c>
      <c r="L406" s="6">
        <v>6</v>
      </c>
      <c r="M406" s="6">
        <v>0.5</v>
      </c>
      <c r="N406" s="6">
        <v>0.5</v>
      </c>
      <c r="O406" s="6">
        <v>0</v>
      </c>
      <c r="P406" s="6">
        <v>0.5</v>
      </c>
      <c r="Q406" s="6">
        <v>298</v>
      </c>
      <c r="R406" s="6">
        <v>0</v>
      </c>
      <c r="S406" s="6">
        <v>443</v>
      </c>
      <c r="T406" s="6">
        <v>72</v>
      </c>
      <c r="U406" s="6">
        <v>0</v>
      </c>
      <c r="V406" s="6" t="s">
        <v>433</v>
      </c>
      <c r="W406" s="9" t="s">
        <v>438</v>
      </c>
      <c r="X406" s="6" t="s">
        <v>434</v>
      </c>
      <c r="Y406" s="6" t="s">
        <v>435</v>
      </c>
      <c r="Z406" s="2">
        <v>3</v>
      </c>
      <c r="AA406" s="9" t="s">
        <v>54</v>
      </c>
      <c r="AB406">
        <v>12.8</v>
      </c>
      <c r="AC406">
        <v>18</v>
      </c>
      <c r="AD406">
        <v>1</v>
      </c>
    </row>
    <row r="407" spans="1:30" customFormat="1" x14ac:dyDescent="0.25">
      <c r="A407" s="6">
        <v>0.05</v>
      </c>
      <c r="B407" s="6">
        <v>0</v>
      </c>
      <c r="C407" s="6">
        <v>0</v>
      </c>
      <c r="D407" s="6">
        <v>0</v>
      </c>
      <c r="E407" s="6">
        <v>1</v>
      </c>
      <c r="F407" s="6">
        <v>0</v>
      </c>
      <c r="G407" s="6">
        <v>0</v>
      </c>
      <c r="H407" s="6">
        <v>0</v>
      </c>
      <c r="I407" s="6">
        <v>0</v>
      </c>
      <c r="J407" s="6">
        <v>0</v>
      </c>
      <c r="K407" s="6">
        <v>0</v>
      </c>
      <c r="L407" s="6">
        <v>6</v>
      </c>
      <c r="M407" s="6">
        <v>0.5</v>
      </c>
      <c r="N407" s="6">
        <v>0.5</v>
      </c>
      <c r="O407" s="6">
        <v>0</v>
      </c>
      <c r="P407" s="6">
        <v>0.5</v>
      </c>
      <c r="Q407" s="6">
        <v>298</v>
      </c>
      <c r="R407" s="6">
        <v>0</v>
      </c>
      <c r="S407" s="6">
        <v>443</v>
      </c>
      <c r="T407" s="6">
        <v>72</v>
      </c>
      <c r="U407" s="6">
        <v>0</v>
      </c>
      <c r="V407" s="6" t="s">
        <v>433</v>
      </c>
      <c r="W407" s="9" t="s">
        <v>438</v>
      </c>
      <c r="X407" s="6" t="s">
        <v>434</v>
      </c>
      <c r="Y407" s="6" t="s">
        <v>435</v>
      </c>
      <c r="Z407" s="2">
        <v>3</v>
      </c>
      <c r="AA407" s="9" t="s">
        <v>54</v>
      </c>
      <c r="AB407">
        <v>12.8</v>
      </c>
      <c r="AC407">
        <v>18</v>
      </c>
      <c r="AD407">
        <v>1</v>
      </c>
    </row>
    <row r="408" spans="1:30" customFormat="1" x14ac:dyDescent="0.25">
      <c r="A408" s="6">
        <v>0.15</v>
      </c>
      <c r="B408" s="6">
        <v>0</v>
      </c>
      <c r="C408" s="6">
        <v>0</v>
      </c>
      <c r="D408" s="6">
        <v>0</v>
      </c>
      <c r="E408" s="6">
        <v>1</v>
      </c>
      <c r="F408" s="6">
        <v>0</v>
      </c>
      <c r="G408" s="6">
        <v>0</v>
      </c>
      <c r="H408" s="6">
        <v>0</v>
      </c>
      <c r="I408" s="6">
        <v>0</v>
      </c>
      <c r="J408" s="6">
        <v>0</v>
      </c>
      <c r="K408" s="6">
        <v>0</v>
      </c>
      <c r="L408" s="6">
        <v>6</v>
      </c>
      <c r="M408" s="6">
        <v>0.5</v>
      </c>
      <c r="N408" s="6">
        <v>0.5</v>
      </c>
      <c r="O408" s="6">
        <v>0</v>
      </c>
      <c r="P408" s="6">
        <v>0.5</v>
      </c>
      <c r="Q408" s="6">
        <v>298</v>
      </c>
      <c r="R408" s="6">
        <v>0</v>
      </c>
      <c r="S408" s="6">
        <v>443</v>
      </c>
      <c r="T408" s="6">
        <v>72</v>
      </c>
      <c r="U408" s="6">
        <v>0</v>
      </c>
      <c r="V408" s="6" t="s">
        <v>433</v>
      </c>
      <c r="W408" s="9" t="s">
        <v>438</v>
      </c>
      <c r="X408" s="6" t="s">
        <v>434</v>
      </c>
      <c r="Y408" s="6" t="s">
        <v>435</v>
      </c>
      <c r="Z408" s="2">
        <v>3</v>
      </c>
      <c r="AA408" s="9" t="s">
        <v>54</v>
      </c>
      <c r="AB408">
        <v>12.8</v>
      </c>
      <c r="AC408">
        <v>18</v>
      </c>
      <c r="AD408">
        <v>1</v>
      </c>
    </row>
    <row r="409" spans="1:30" customFormat="1" x14ac:dyDescent="0.25">
      <c r="A409" s="6">
        <v>0.25</v>
      </c>
      <c r="B409" s="6">
        <v>0</v>
      </c>
      <c r="C409" s="6">
        <v>0</v>
      </c>
      <c r="D409" s="6">
        <v>0</v>
      </c>
      <c r="E409" s="6">
        <v>1</v>
      </c>
      <c r="F409" s="6">
        <v>0</v>
      </c>
      <c r="G409" s="6">
        <v>0</v>
      </c>
      <c r="H409" s="6">
        <v>0</v>
      </c>
      <c r="I409" s="6">
        <v>0</v>
      </c>
      <c r="J409" s="6">
        <v>0</v>
      </c>
      <c r="K409" s="6">
        <v>0</v>
      </c>
      <c r="L409" s="6">
        <v>6</v>
      </c>
      <c r="M409" s="6">
        <v>0.5</v>
      </c>
      <c r="N409" s="6">
        <v>0.5</v>
      </c>
      <c r="O409" s="6">
        <v>0</v>
      </c>
      <c r="P409" s="6">
        <v>0.5</v>
      </c>
      <c r="Q409" s="6">
        <v>298</v>
      </c>
      <c r="R409" s="6">
        <v>0</v>
      </c>
      <c r="S409" s="6">
        <v>443</v>
      </c>
      <c r="T409" s="6">
        <v>72</v>
      </c>
      <c r="U409" s="6">
        <v>0</v>
      </c>
      <c r="V409" s="6" t="s">
        <v>433</v>
      </c>
      <c r="W409" s="9" t="s">
        <v>438</v>
      </c>
      <c r="X409" s="6" t="s">
        <v>434</v>
      </c>
      <c r="Y409" s="6" t="s">
        <v>435</v>
      </c>
      <c r="Z409" s="2">
        <v>3</v>
      </c>
      <c r="AA409" s="9" t="s">
        <v>54</v>
      </c>
      <c r="AB409">
        <v>12.8</v>
      </c>
      <c r="AC409">
        <v>18</v>
      </c>
      <c r="AD409">
        <v>1</v>
      </c>
    </row>
    <row r="410" spans="1:30" customFormat="1" x14ac:dyDescent="0.25">
      <c r="A410" s="6">
        <v>0</v>
      </c>
      <c r="B410" s="6">
        <v>0</v>
      </c>
      <c r="C410" s="6">
        <v>0</v>
      </c>
      <c r="D410" s="6">
        <v>0</v>
      </c>
      <c r="E410" s="6">
        <v>4</v>
      </c>
      <c r="F410" s="6">
        <v>0</v>
      </c>
      <c r="G410" s="6">
        <v>0</v>
      </c>
      <c r="H410" s="6">
        <v>0</v>
      </c>
      <c r="I410" s="6">
        <v>0</v>
      </c>
      <c r="J410" s="6">
        <v>0</v>
      </c>
      <c r="K410" s="6">
        <v>0</v>
      </c>
      <c r="L410" s="6">
        <v>15</v>
      </c>
      <c r="M410" s="6">
        <v>1.25</v>
      </c>
      <c r="N410" s="6">
        <v>1.25</v>
      </c>
      <c r="O410" s="6">
        <v>0</v>
      </c>
      <c r="P410" s="6">
        <v>1.25</v>
      </c>
      <c r="Q410" s="6">
        <v>298</v>
      </c>
      <c r="R410" s="6">
        <v>0</v>
      </c>
      <c r="S410" s="6">
        <v>443</v>
      </c>
      <c r="T410" s="6">
        <v>72</v>
      </c>
      <c r="U410" s="6">
        <v>0</v>
      </c>
      <c r="V410" s="6" t="s">
        <v>433</v>
      </c>
      <c r="W410" s="9" t="s">
        <v>438</v>
      </c>
      <c r="X410" s="6" t="s">
        <v>434</v>
      </c>
      <c r="Y410" s="6" t="s">
        <v>435</v>
      </c>
      <c r="Z410" s="2">
        <v>3</v>
      </c>
      <c r="AA410" s="9" t="s">
        <v>54</v>
      </c>
      <c r="AB410">
        <v>12.8</v>
      </c>
      <c r="AC410">
        <v>18</v>
      </c>
      <c r="AD410">
        <v>1</v>
      </c>
    </row>
    <row r="411" spans="1:30" customFormat="1" x14ac:dyDescent="0.25">
      <c r="A411" s="6">
        <v>3.6764705882352942E-2</v>
      </c>
      <c r="B411" s="6">
        <v>0</v>
      </c>
      <c r="C411" s="6">
        <v>0</v>
      </c>
      <c r="D411" s="6">
        <v>0</v>
      </c>
      <c r="E411" s="6">
        <v>4</v>
      </c>
      <c r="F411" s="6">
        <v>0</v>
      </c>
      <c r="G411" s="6">
        <v>0</v>
      </c>
      <c r="H411" s="6">
        <v>0</v>
      </c>
      <c r="I411" s="6">
        <v>0</v>
      </c>
      <c r="J411" s="6">
        <v>0</v>
      </c>
      <c r="K411" s="6">
        <v>0</v>
      </c>
      <c r="L411" s="6">
        <v>15</v>
      </c>
      <c r="M411" s="6">
        <v>1.25</v>
      </c>
      <c r="N411" s="6">
        <v>1.25</v>
      </c>
      <c r="O411" s="6">
        <v>0</v>
      </c>
      <c r="P411" s="6">
        <v>1.25</v>
      </c>
      <c r="Q411" s="6">
        <v>298</v>
      </c>
      <c r="R411" s="6">
        <v>0</v>
      </c>
      <c r="S411" s="6">
        <v>443</v>
      </c>
      <c r="T411" s="6">
        <v>72</v>
      </c>
      <c r="U411" s="6">
        <v>0</v>
      </c>
      <c r="V411" s="6" t="s">
        <v>433</v>
      </c>
      <c r="W411" s="9" t="s">
        <v>438</v>
      </c>
      <c r="X411" s="6" t="s">
        <v>434</v>
      </c>
      <c r="Y411" s="6" t="s">
        <v>435</v>
      </c>
      <c r="Z411" s="2">
        <v>3</v>
      </c>
      <c r="AA411" s="9" t="s">
        <v>54</v>
      </c>
      <c r="AB411">
        <v>12.8</v>
      </c>
      <c r="AC411">
        <v>18</v>
      </c>
      <c r="AD411">
        <v>1</v>
      </c>
    </row>
    <row r="412" spans="1:30" customFormat="1" x14ac:dyDescent="0.25">
      <c r="A412" s="6">
        <v>0.11029411764705883</v>
      </c>
      <c r="B412" s="6">
        <v>0</v>
      </c>
      <c r="C412" s="6">
        <v>0</v>
      </c>
      <c r="D412" s="6">
        <v>0</v>
      </c>
      <c r="E412" s="6">
        <v>4</v>
      </c>
      <c r="F412" s="6">
        <v>0</v>
      </c>
      <c r="G412" s="6">
        <v>0</v>
      </c>
      <c r="H412" s="6">
        <v>0</v>
      </c>
      <c r="I412" s="6">
        <v>0</v>
      </c>
      <c r="J412" s="6">
        <v>0</v>
      </c>
      <c r="K412" s="6">
        <v>0</v>
      </c>
      <c r="L412" s="6">
        <v>15</v>
      </c>
      <c r="M412" s="6">
        <v>1.25</v>
      </c>
      <c r="N412" s="6">
        <v>1.25</v>
      </c>
      <c r="O412" s="6">
        <v>0</v>
      </c>
      <c r="P412" s="6">
        <v>1.25</v>
      </c>
      <c r="Q412" s="6">
        <v>298</v>
      </c>
      <c r="R412" s="6">
        <v>0</v>
      </c>
      <c r="S412" s="6">
        <v>443</v>
      </c>
      <c r="T412" s="6">
        <v>72</v>
      </c>
      <c r="U412" s="6">
        <v>0</v>
      </c>
      <c r="V412" s="6" t="s">
        <v>433</v>
      </c>
      <c r="W412" s="9" t="s">
        <v>438</v>
      </c>
      <c r="X412" s="6" t="s">
        <v>434</v>
      </c>
      <c r="Y412" s="6" t="s">
        <v>435</v>
      </c>
      <c r="Z412" s="2">
        <v>3</v>
      </c>
      <c r="AA412" s="9" t="s">
        <v>54</v>
      </c>
      <c r="AB412">
        <v>12.8</v>
      </c>
      <c r="AC412">
        <v>18</v>
      </c>
      <c r="AD412">
        <v>1</v>
      </c>
    </row>
    <row r="413" spans="1:30" customFormat="1" x14ac:dyDescent="0.25">
      <c r="A413" s="6">
        <v>0.18382352941176472</v>
      </c>
      <c r="B413" s="6">
        <v>0</v>
      </c>
      <c r="C413" s="6">
        <v>0</v>
      </c>
      <c r="D413" s="6">
        <v>0</v>
      </c>
      <c r="E413" s="6">
        <v>4</v>
      </c>
      <c r="F413" s="6">
        <v>0</v>
      </c>
      <c r="G413" s="6">
        <v>0</v>
      </c>
      <c r="H413" s="6">
        <v>0</v>
      </c>
      <c r="I413" s="6">
        <v>0</v>
      </c>
      <c r="J413" s="6">
        <v>0</v>
      </c>
      <c r="K413" s="6">
        <v>0</v>
      </c>
      <c r="L413" s="6">
        <v>15</v>
      </c>
      <c r="M413" s="6">
        <v>1.25</v>
      </c>
      <c r="N413" s="6">
        <v>1.25</v>
      </c>
      <c r="O413" s="6">
        <v>0</v>
      </c>
      <c r="P413" s="6">
        <v>1.25</v>
      </c>
      <c r="Q413" s="6">
        <v>298</v>
      </c>
      <c r="R413" s="6">
        <v>0</v>
      </c>
      <c r="S413" s="6">
        <v>443</v>
      </c>
      <c r="T413" s="6">
        <v>72</v>
      </c>
      <c r="U413" s="6">
        <v>0</v>
      </c>
      <c r="V413" s="6" t="s">
        <v>433</v>
      </c>
      <c r="W413" s="9" t="s">
        <v>438</v>
      </c>
      <c r="X413" s="6" t="s">
        <v>434</v>
      </c>
      <c r="Y413" s="6" t="s">
        <v>435</v>
      </c>
      <c r="Z413" s="2">
        <v>3</v>
      </c>
      <c r="AA413" s="9" t="s">
        <v>54</v>
      </c>
      <c r="AB413">
        <v>12.8</v>
      </c>
      <c r="AC413">
        <v>18</v>
      </c>
      <c r="AD413">
        <v>1</v>
      </c>
    </row>
    <row r="414" spans="1:30" customFormat="1" x14ac:dyDescent="0.25">
      <c r="A414" s="6">
        <v>0</v>
      </c>
      <c r="B414" s="6">
        <v>0.03</v>
      </c>
      <c r="C414" s="6">
        <v>0</v>
      </c>
      <c r="D414" s="6">
        <v>0</v>
      </c>
      <c r="E414" s="6">
        <v>0.5</v>
      </c>
      <c r="F414" s="6">
        <v>0</v>
      </c>
      <c r="G414" s="6">
        <v>0</v>
      </c>
      <c r="H414" s="6">
        <v>0</v>
      </c>
      <c r="I414" s="6">
        <v>0</v>
      </c>
      <c r="J414" s="6">
        <v>0</v>
      </c>
      <c r="K414" s="6">
        <v>0</v>
      </c>
      <c r="L414" s="6">
        <v>4.5</v>
      </c>
      <c r="M414" s="6">
        <v>0</v>
      </c>
      <c r="N414" s="6">
        <v>0.375</v>
      </c>
      <c r="O414" s="6">
        <v>0</v>
      </c>
      <c r="P414" s="6">
        <v>0.44999999999999996</v>
      </c>
      <c r="Q414" s="6">
        <v>258</v>
      </c>
      <c r="R414" s="6">
        <v>0</v>
      </c>
      <c r="S414" s="6">
        <v>448</v>
      </c>
      <c r="T414" s="6">
        <v>336</v>
      </c>
      <c r="U414" s="6">
        <v>0</v>
      </c>
      <c r="V414" s="6" t="s">
        <v>433</v>
      </c>
      <c r="W414" s="9" t="s">
        <v>52</v>
      </c>
      <c r="X414" s="6" t="s">
        <v>434</v>
      </c>
      <c r="Y414" s="6" t="s">
        <v>435</v>
      </c>
      <c r="Z414" s="2">
        <v>3</v>
      </c>
      <c r="AA414" s="9" t="s">
        <v>439</v>
      </c>
      <c r="AB414">
        <v>12.8</v>
      </c>
      <c r="AC414">
        <v>18</v>
      </c>
      <c r="AD414">
        <v>1</v>
      </c>
    </row>
    <row r="415" spans="1:30" customFormat="1" x14ac:dyDescent="0.25">
      <c r="A415" s="6">
        <v>0</v>
      </c>
      <c r="B415" s="6">
        <v>7.4999999999999997E-2</v>
      </c>
      <c r="C415" s="6">
        <v>0</v>
      </c>
      <c r="D415" s="6">
        <v>0</v>
      </c>
      <c r="E415" s="6">
        <v>0.5</v>
      </c>
      <c r="F415" s="6">
        <v>0</v>
      </c>
      <c r="G415" s="6">
        <v>0</v>
      </c>
      <c r="H415" s="6">
        <v>0</v>
      </c>
      <c r="I415" s="6">
        <v>0</v>
      </c>
      <c r="J415" s="6">
        <v>0</v>
      </c>
      <c r="K415" s="6">
        <v>0</v>
      </c>
      <c r="L415" s="6">
        <v>4.5</v>
      </c>
      <c r="M415" s="6">
        <v>0</v>
      </c>
      <c r="N415" s="6">
        <v>0.375</v>
      </c>
      <c r="O415" s="6">
        <v>0</v>
      </c>
      <c r="P415" s="6">
        <v>0.44999999999999996</v>
      </c>
      <c r="Q415" s="6">
        <v>258</v>
      </c>
      <c r="R415" s="6">
        <v>0</v>
      </c>
      <c r="S415" s="6">
        <v>448</v>
      </c>
      <c r="T415" s="6">
        <v>336</v>
      </c>
      <c r="U415" s="6">
        <v>0</v>
      </c>
      <c r="V415" s="6" t="s">
        <v>433</v>
      </c>
      <c r="W415" s="9" t="s">
        <v>52</v>
      </c>
      <c r="X415" s="6" t="s">
        <v>434</v>
      </c>
      <c r="Y415" s="6" t="s">
        <v>435</v>
      </c>
      <c r="Z415" s="2">
        <v>3</v>
      </c>
      <c r="AA415" s="9" t="s">
        <v>439</v>
      </c>
      <c r="AB415">
        <v>12.8</v>
      </c>
      <c r="AC415">
        <v>18</v>
      </c>
      <c r="AD415">
        <v>1</v>
      </c>
    </row>
    <row r="416" spans="1:30" customFormat="1" x14ac:dyDescent="0.25">
      <c r="A416" s="6">
        <v>3.7499999999999999E-2</v>
      </c>
      <c r="B416" s="6">
        <v>0</v>
      </c>
      <c r="C416" s="6">
        <v>0</v>
      </c>
      <c r="D416" s="6">
        <v>0</v>
      </c>
      <c r="E416" s="6">
        <v>0.5</v>
      </c>
      <c r="F416" s="6">
        <v>0</v>
      </c>
      <c r="G416" s="6">
        <v>0</v>
      </c>
      <c r="H416" s="6">
        <v>0</v>
      </c>
      <c r="I416" s="6">
        <v>0</v>
      </c>
      <c r="J416" s="6">
        <v>0</v>
      </c>
      <c r="K416" s="6">
        <v>0</v>
      </c>
      <c r="L416" s="6">
        <v>4.5</v>
      </c>
      <c r="M416" s="6">
        <v>0.44999999999999996</v>
      </c>
      <c r="N416" s="6">
        <v>0.375</v>
      </c>
      <c r="O416" s="6">
        <v>0</v>
      </c>
      <c r="P416" s="6">
        <v>0.44999999999999996</v>
      </c>
      <c r="Q416" s="6">
        <v>258</v>
      </c>
      <c r="R416" s="6">
        <v>0</v>
      </c>
      <c r="S416" s="6">
        <v>448</v>
      </c>
      <c r="T416" s="6">
        <v>336</v>
      </c>
      <c r="U416" s="6">
        <v>0</v>
      </c>
      <c r="V416" s="6" t="s">
        <v>433</v>
      </c>
      <c r="W416" s="9" t="s">
        <v>52</v>
      </c>
      <c r="X416" s="6" t="s">
        <v>434</v>
      </c>
      <c r="Y416" s="6" t="s">
        <v>435</v>
      </c>
      <c r="Z416" s="2">
        <v>3</v>
      </c>
      <c r="AA416" s="9" t="s">
        <v>439</v>
      </c>
      <c r="AB416">
        <v>12.8</v>
      </c>
      <c r="AC416">
        <v>18</v>
      </c>
      <c r="AD416">
        <v>1</v>
      </c>
    </row>
    <row r="417" spans="1:30" customFormat="1" x14ac:dyDescent="0.25">
      <c r="A417" s="6">
        <v>3.7313432835820899E-2</v>
      </c>
      <c r="B417" s="6">
        <v>0</v>
      </c>
      <c r="C417" s="6">
        <v>0</v>
      </c>
      <c r="D417" s="6">
        <v>0</v>
      </c>
      <c r="E417" s="6">
        <v>0.49253731343283602</v>
      </c>
      <c r="F417" s="6">
        <v>0</v>
      </c>
      <c r="G417" s="6">
        <v>0</v>
      </c>
      <c r="H417" s="6">
        <v>0</v>
      </c>
      <c r="I417" s="6">
        <v>0</v>
      </c>
      <c r="J417" s="6">
        <v>0</v>
      </c>
      <c r="K417" s="6">
        <v>0</v>
      </c>
      <c r="L417" s="6">
        <v>2.23880597014925</v>
      </c>
      <c r="M417" s="6">
        <v>0.44776119402985098</v>
      </c>
      <c r="N417" s="6">
        <v>0.224</v>
      </c>
      <c r="O417" s="6">
        <v>0</v>
      </c>
      <c r="P417" s="6">
        <v>0.44800000000000001</v>
      </c>
      <c r="Q417" s="6">
        <v>258</v>
      </c>
      <c r="R417" s="6">
        <v>0</v>
      </c>
      <c r="S417" s="6">
        <v>443</v>
      </c>
      <c r="T417" s="6">
        <v>5</v>
      </c>
      <c r="U417" s="6">
        <v>0</v>
      </c>
      <c r="V417" s="6" t="s">
        <v>433</v>
      </c>
      <c r="W417" s="9" t="s">
        <v>52</v>
      </c>
      <c r="X417" s="6" t="s">
        <v>434</v>
      </c>
      <c r="Y417" s="6" t="s">
        <v>435</v>
      </c>
      <c r="Z417" s="2">
        <v>3</v>
      </c>
      <c r="AA417" s="9" t="s">
        <v>440</v>
      </c>
      <c r="AB417">
        <v>12.8</v>
      </c>
      <c r="AC417">
        <v>18</v>
      </c>
      <c r="AD417">
        <v>1</v>
      </c>
    </row>
    <row r="418" spans="1:30" customFormat="1" x14ac:dyDescent="0.25">
      <c r="A418" s="6">
        <v>0</v>
      </c>
      <c r="B418" s="6">
        <v>0</v>
      </c>
      <c r="C418" s="6">
        <v>0</v>
      </c>
      <c r="D418" s="6">
        <v>0</v>
      </c>
      <c r="E418" s="6">
        <v>1</v>
      </c>
      <c r="F418" s="6">
        <v>0</v>
      </c>
      <c r="G418" s="6">
        <v>0</v>
      </c>
      <c r="H418" s="6">
        <v>0</v>
      </c>
      <c r="I418" s="6">
        <v>0</v>
      </c>
      <c r="J418" s="6">
        <v>0</v>
      </c>
      <c r="K418" s="6">
        <v>0</v>
      </c>
      <c r="L418" s="6">
        <v>3</v>
      </c>
      <c r="M418" s="6">
        <v>0.5</v>
      </c>
      <c r="N418" s="6">
        <v>0.5</v>
      </c>
      <c r="O418" s="6">
        <v>0</v>
      </c>
      <c r="P418" s="6">
        <v>0.5</v>
      </c>
      <c r="Q418" s="6">
        <v>200</v>
      </c>
      <c r="R418" s="6">
        <v>0</v>
      </c>
      <c r="S418" s="6">
        <v>423</v>
      </c>
      <c r="T418" s="6">
        <v>360</v>
      </c>
      <c r="U418" s="6">
        <v>0</v>
      </c>
      <c r="V418" s="6" t="s">
        <v>441</v>
      </c>
      <c r="W418" s="9" t="s">
        <v>442</v>
      </c>
      <c r="X418" s="6" t="s">
        <v>443</v>
      </c>
      <c r="Y418" s="6" t="s">
        <v>444</v>
      </c>
      <c r="Z418" s="2">
        <v>3</v>
      </c>
      <c r="AA418" s="9" t="s">
        <v>437</v>
      </c>
      <c r="AB418">
        <v>10.5</v>
      </c>
      <c r="AC418">
        <v>30</v>
      </c>
      <c r="AD418">
        <v>1</v>
      </c>
    </row>
    <row r="419" spans="1:30" customFormat="1" x14ac:dyDescent="0.25">
      <c r="A419" s="6">
        <v>0</v>
      </c>
      <c r="B419" s="6">
        <v>0</v>
      </c>
      <c r="C419" s="6">
        <v>0</v>
      </c>
      <c r="D419" s="6">
        <v>0</v>
      </c>
      <c r="E419" s="6">
        <v>1</v>
      </c>
      <c r="F419" s="6">
        <v>0</v>
      </c>
      <c r="G419" s="6">
        <v>0</v>
      </c>
      <c r="H419" s="6">
        <v>0</v>
      </c>
      <c r="I419" s="6">
        <v>0</v>
      </c>
      <c r="J419" s="6">
        <v>0</v>
      </c>
      <c r="K419" s="6">
        <v>0</v>
      </c>
      <c r="L419" s="6">
        <v>5</v>
      </c>
      <c r="M419" s="6">
        <v>0.5</v>
      </c>
      <c r="N419" s="6">
        <v>0.5</v>
      </c>
      <c r="O419" s="6">
        <v>0</v>
      </c>
      <c r="P419" s="6">
        <v>0.5</v>
      </c>
      <c r="Q419" s="6">
        <v>200</v>
      </c>
      <c r="R419" s="6">
        <v>0</v>
      </c>
      <c r="S419" s="6">
        <v>423</v>
      </c>
      <c r="T419" s="6">
        <v>360</v>
      </c>
      <c r="U419" s="6">
        <v>0</v>
      </c>
      <c r="V419" s="6" t="s">
        <v>441</v>
      </c>
      <c r="W419" s="9" t="s">
        <v>442</v>
      </c>
      <c r="X419" s="6" t="s">
        <v>443</v>
      </c>
      <c r="Y419" s="6" t="s">
        <v>444</v>
      </c>
      <c r="Z419" s="2">
        <v>3</v>
      </c>
      <c r="AA419" s="9" t="s">
        <v>437</v>
      </c>
      <c r="AB419">
        <v>10.5</v>
      </c>
      <c r="AC419">
        <v>30</v>
      </c>
      <c r="AD419">
        <v>1</v>
      </c>
    </row>
    <row r="420" spans="1:30" customFormat="1" ht="30" x14ac:dyDescent="0.25">
      <c r="A420" s="6">
        <v>0</v>
      </c>
      <c r="B420" s="6">
        <v>0</v>
      </c>
      <c r="C420" s="6">
        <v>0</v>
      </c>
      <c r="D420" s="6">
        <v>0</v>
      </c>
      <c r="E420" s="6">
        <v>1</v>
      </c>
      <c r="F420" s="6">
        <v>0</v>
      </c>
      <c r="G420" s="6">
        <v>0</v>
      </c>
      <c r="H420" s="6">
        <v>0</v>
      </c>
      <c r="I420" s="6">
        <v>0</v>
      </c>
      <c r="J420" s="6">
        <v>0</v>
      </c>
      <c r="K420" s="6">
        <v>0</v>
      </c>
      <c r="L420" s="6">
        <v>3</v>
      </c>
      <c r="M420" s="6">
        <v>0.5</v>
      </c>
      <c r="N420" s="6">
        <v>0.16666666666666666</v>
      </c>
      <c r="O420" s="6">
        <v>0</v>
      </c>
      <c r="P420" s="6">
        <v>0.5</v>
      </c>
      <c r="Q420" s="6">
        <v>368</v>
      </c>
      <c r="R420" s="6">
        <v>0</v>
      </c>
      <c r="S420" s="6">
        <v>423</v>
      </c>
      <c r="T420" s="6">
        <v>1080</v>
      </c>
      <c r="U420" s="6">
        <v>0</v>
      </c>
      <c r="V420" s="6" t="s">
        <v>441</v>
      </c>
      <c r="W420" s="9" t="s">
        <v>445</v>
      </c>
      <c r="X420" s="6" t="s">
        <v>443</v>
      </c>
      <c r="Y420" s="6" t="s">
        <v>444</v>
      </c>
      <c r="Z420" s="2">
        <v>3</v>
      </c>
      <c r="AA420" s="9" t="s">
        <v>446</v>
      </c>
      <c r="AB420">
        <v>10.5</v>
      </c>
      <c r="AC420">
        <v>30</v>
      </c>
      <c r="AD420">
        <v>1</v>
      </c>
    </row>
    <row r="421" spans="1:30" customFormat="1" ht="30" x14ac:dyDescent="0.25">
      <c r="A421" s="6">
        <v>0</v>
      </c>
      <c r="B421" s="6">
        <v>0</v>
      </c>
      <c r="C421" s="6">
        <v>0</v>
      </c>
      <c r="D421" s="6">
        <v>0</v>
      </c>
      <c r="E421" s="6">
        <v>1</v>
      </c>
      <c r="F421" s="6">
        <v>0</v>
      </c>
      <c r="G421" s="6">
        <v>0</v>
      </c>
      <c r="H421" s="6">
        <v>0</v>
      </c>
      <c r="I421" s="6">
        <v>0</v>
      </c>
      <c r="J421" s="6">
        <v>0</v>
      </c>
      <c r="K421" s="6">
        <v>0</v>
      </c>
      <c r="L421" s="6">
        <v>3</v>
      </c>
      <c r="M421" s="6">
        <v>0.5</v>
      </c>
      <c r="N421" s="6">
        <v>0.16666666666666666</v>
      </c>
      <c r="O421" s="6">
        <v>0</v>
      </c>
      <c r="P421" s="6">
        <v>0.5</v>
      </c>
      <c r="Q421" s="6">
        <v>368</v>
      </c>
      <c r="R421" s="6">
        <v>0</v>
      </c>
      <c r="S421" s="6">
        <v>448</v>
      </c>
      <c r="T421" s="6">
        <v>1080</v>
      </c>
      <c r="U421" s="6">
        <v>0</v>
      </c>
      <c r="V421" s="6" t="s">
        <v>441</v>
      </c>
      <c r="W421" s="9" t="s">
        <v>445</v>
      </c>
      <c r="X421" s="6" t="s">
        <v>443</v>
      </c>
      <c r="Y421" s="6" t="s">
        <v>444</v>
      </c>
      <c r="Z421" s="2">
        <v>3</v>
      </c>
      <c r="AA421" s="9" t="s">
        <v>446</v>
      </c>
      <c r="AB421">
        <v>10.5</v>
      </c>
      <c r="AC421">
        <v>30</v>
      </c>
      <c r="AD421">
        <v>1</v>
      </c>
    </row>
    <row r="422" spans="1:30" customFormat="1" ht="30" x14ac:dyDescent="0.25">
      <c r="A422" s="6">
        <v>0</v>
      </c>
      <c r="B422" s="6">
        <v>0</v>
      </c>
      <c r="C422" s="6">
        <v>0</v>
      </c>
      <c r="D422" s="6">
        <v>0</v>
      </c>
      <c r="E422" s="6">
        <v>1</v>
      </c>
      <c r="F422" s="6">
        <v>0</v>
      </c>
      <c r="G422" s="6">
        <v>0</v>
      </c>
      <c r="H422" s="6">
        <v>0</v>
      </c>
      <c r="I422" s="6">
        <v>0</v>
      </c>
      <c r="J422" s="6">
        <v>0</v>
      </c>
      <c r="K422" s="6">
        <v>0</v>
      </c>
      <c r="L422" s="6">
        <v>3</v>
      </c>
      <c r="M422" s="6">
        <v>1</v>
      </c>
      <c r="N422" s="6">
        <v>0.33333333333333331</v>
      </c>
      <c r="O422" s="6">
        <v>0</v>
      </c>
      <c r="P422" s="6">
        <v>1</v>
      </c>
      <c r="Q422" s="6">
        <v>368</v>
      </c>
      <c r="R422" s="6">
        <v>0</v>
      </c>
      <c r="S422" s="6">
        <v>423</v>
      </c>
      <c r="T422" s="6">
        <v>1080</v>
      </c>
      <c r="U422" s="6">
        <v>0</v>
      </c>
      <c r="V422" s="6" t="s">
        <v>441</v>
      </c>
      <c r="W422" s="9" t="s">
        <v>445</v>
      </c>
      <c r="X422" s="6" t="s">
        <v>443</v>
      </c>
      <c r="Y422" s="6" t="s">
        <v>444</v>
      </c>
      <c r="Z422" s="2">
        <v>3</v>
      </c>
      <c r="AA422" s="9" t="s">
        <v>446</v>
      </c>
      <c r="AB422">
        <v>10.5</v>
      </c>
      <c r="AC422">
        <v>30</v>
      </c>
      <c r="AD422">
        <v>1</v>
      </c>
    </row>
    <row r="423" spans="1:30" customFormat="1" ht="30" x14ac:dyDescent="0.25">
      <c r="A423" s="6">
        <v>0</v>
      </c>
      <c r="B423" s="6">
        <v>0</v>
      </c>
      <c r="C423" s="6">
        <v>0</v>
      </c>
      <c r="D423" s="6">
        <v>0</v>
      </c>
      <c r="E423" s="6">
        <v>1</v>
      </c>
      <c r="F423" s="6">
        <v>0</v>
      </c>
      <c r="G423" s="6">
        <v>0</v>
      </c>
      <c r="H423" s="6">
        <v>0</v>
      </c>
      <c r="I423" s="6">
        <v>0</v>
      </c>
      <c r="J423" s="6">
        <v>0</v>
      </c>
      <c r="K423" s="6">
        <v>0</v>
      </c>
      <c r="L423" s="6">
        <v>5</v>
      </c>
      <c r="M423" s="6">
        <v>1</v>
      </c>
      <c r="N423" s="6">
        <v>0.33333333333333331</v>
      </c>
      <c r="O423" s="6">
        <v>0</v>
      </c>
      <c r="P423" s="6">
        <v>1</v>
      </c>
      <c r="Q423" s="6">
        <v>368</v>
      </c>
      <c r="R423" s="6">
        <v>0</v>
      </c>
      <c r="S423" s="6">
        <v>423</v>
      </c>
      <c r="T423" s="6">
        <v>1080</v>
      </c>
      <c r="U423" s="6">
        <v>0</v>
      </c>
      <c r="V423" s="6" t="s">
        <v>441</v>
      </c>
      <c r="W423" s="9" t="s">
        <v>445</v>
      </c>
      <c r="X423" s="6" t="s">
        <v>443</v>
      </c>
      <c r="Y423" s="6" t="s">
        <v>444</v>
      </c>
      <c r="Z423" s="2">
        <v>3</v>
      </c>
      <c r="AA423" s="9" t="s">
        <v>446</v>
      </c>
      <c r="AB423">
        <v>10.5</v>
      </c>
      <c r="AC423">
        <v>30</v>
      </c>
      <c r="AD423">
        <v>1</v>
      </c>
    </row>
    <row r="424" spans="1:30" customFormat="1" ht="30" x14ac:dyDescent="0.25">
      <c r="A424" s="6">
        <v>0</v>
      </c>
      <c r="B424" s="6">
        <v>0</v>
      </c>
      <c r="C424" s="6">
        <v>0</v>
      </c>
      <c r="D424" s="6">
        <v>0</v>
      </c>
      <c r="E424" s="6">
        <v>0.5</v>
      </c>
      <c r="F424" s="6">
        <v>0</v>
      </c>
      <c r="G424" s="6">
        <v>0</v>
      </c>
      <c r="H424" s="6">
        <v>0</v>
      </c>
      <c r="I424" s="6">
        <v>0</v>
      </c>
      <c r="J424" s="6">
        <v>0</v>
      </c>
      <c r="K424" s="6">
        <v>0</v>
      </c>
      <c r="L424" s="6">
        <v>3</v>
      </c>
      <c r="M424" s="6">
        <v>1</v>
      </c>
      <c r="N424" s="6">
        <v>0.33333333333333331</v>
      </c>
      <c r="O424" s="6">
        <v>0</v>
      </c>
      <c r="P424" s="6">
        <v>1</v>
      </c>
      <c r="Q424" s="6">
        <v>368</v>
      </c>
      <c r="R424" s="6">
        <v>0</v>
      </c>
      <c r="S424" s="6">
        <v>423</v>
      </c>
      <c r="T424" s="6">
        <v>1080</v>
      </c>
      <c r="U424" s="6">
        <v>0</v>
      </c>
      <c r="V424" s="6" t="s">
        <v>441</v>
      </c>
      <c r="W424" s="9" t="s">
        <v>445</v>
      </c>
      <c r="X424" s="6" t="s">
        <v>443</v>
      </c>
      <c r="Y424" s="6" t="s">
        <v>444</v>
      </c>
      <c r="Z424" s="2">
        <v>3</v>
      </c>
      <c r="AA424" s="9" t="s">
        <v>446</v>
      </c>
      <c r="AB424">
        <v>10.5</v>
      </c>
      <c r="AC424">
        <v>30</v>
      </c>
      <c r="AD424">
        <v>1</v>
      </c>
    </row>
    <row r="425" spans="1:30" customFormat="1" ht="30" x14ac:dyDescent="0.25">
      <c r="A425" s="6">
        <v>0</v>
      </c>
      <c r="B425" s="6">
        <v>0</v>
      </c>
      <c r="C425" s="6">
        <v>0</v>
      </c>
      <c r="D425" s="6">
        <v>0</v>
      </c>
      <c r="E425" s="6">
        <v>0.5</v>
      </c>
      <c r="F425" s="6">
        <v>0</v>
      </c>
      <c r="G425" s="6">
        <v>0</v>
      </c>
      <c r="H425" s="6">
        <v>0</v>
      </c>
      <c r="I425" s="6">
        <v>0</v>
      </c>
      <c r="J425" s="6">
        <v>0</v>
      </c>
      <c r="K425" s="6">
        <v>0</v>
      </c>
      <c r="L425" s="6">
        <v>5</v>
      </c>
      <c r="M425" s="6">
        <v>1</v>
      </c>
      <c r="N425" s="6">
        <v>0.33333333333333331</v>
      </c>
      <c r="O425" s="6">
        <v>0</v>
      </c>
      <c r="P425" s="6">
        <v>1</v>
      </c>
      <c r="Q425" s="6">
        <v>368</v>
      </c>
      <c r="R425" s="6">
        <v>0</v>
      </c>
      <c r="S425" s="6">
        <v>423</v>
      </c>
      <c r="T425" s="6">
        <v>1080</v>
      </c>
      <c r="U425" s="6">
        <v>0</v>
      </c>
      <c r="V425" s="6" t="s">
        <v>441</v>
      </c>
      <c r="W425" s="9" t="s">
        <v>445</v>
      </c>
      <c r="X425" s="6" t="s">
        <v>443</v>
      </c>
      <c r="Y425" s="6" t="s">
        <v>444</v>
      </c>
      <c r="Z425" s="2">
        <v>3</v>
      </c>
      <c r="AA425" s="9" t="s">
        <v>446</v>
      </c>
      <c r="AB425">
        <v>10.5</v>
      </c>
      <c r="AC425">
        <v>30</v>
      </c>
      <c r="AD425">
        <v>1</v>
      </c>
    </row>
    <row r="426" spans="1:30" customFormat="1" ht="30" x14ac:dyDescent="0.25">
      <c r="A426" s="6">
        <v>0</v>
      </c>
      <c r="B426" s="6">
        <v>0</v>
      </c>
      <c r="C426" s="6">
        <v>0</v>
      </c>
      <c r="D426" s="6">
        <v>0</v>
      </c>
      <c r="E426" s="6">
        <v>1</v>
      </c>
      <c r="F426" s="6">
        <v>0</v>
      </c>
      <c r="G426" s="6">
        <v>0</v>
      </c>
      <c r="H426" s="6">
        <v>0</v>
      </c>
      <c r="I426" s="6">
        <v>0</v>
      </c>
      <c r="J426" s="6">
        <v>0</v>
      </c>
      <c r="K426" s="6">
        <v>0</v>
      </c>
      <c r="L426" s="6">
        <v>3</v>
      </c>
      <c r="M426" s="6">
        <v>1</v>
      </c>
      <c r="N426" s="6">
        <v>0.33333333333333331</v>
      </c>
      <c r="O426" s="6">
        <v>0</v>
      </c>
      <c r="P426" s="6">
        <v>1</v>
      </c>
      <c r="Q426" s="6">
        <v>368</v>
      </c>
      <c r="R426" s="6">
        <v>0</v>
      </c>
      <c r="S426" s="6">
        <v>448</v>
      </c>
      <c r="T426" s="6">
        <v>1080</v>
      </c>
      <c r="U426" s="6">
        <v>0</v>
      </c>
      <c r="V426" s="6" t="s">
        <v>441</v>
      </c>
      <c r="W426" s="9" t="s">
        <v>445</v>
      </c>
      <c r="X426" s="6" t="s">
        <v>443</v>
      </c>
      <c r="Y426" s="6" t="s">
        <v>444</v>
      </c>
      <c r="Z426" s="2">
        <v>3</v>
      </c>
      <c r="AA426" s="9" t="s">
        <v>446</v>
      </c>
      <c r="AB426">
        <v>10.5</v>
      </c>
      <c r="AC426">
        <v>30</v>
      </c>
      <c r="AD426">
        <v>1</v>
      </c>
    </row>
    <row r="427" spans="1:30" customFormat="1" ht="30" x14ac:dyDescent="0.25">
      <c r="A427" s="6">
        <v>0</v>
      </c>
      <c r="B427" s="6">
        <v>0</v>
      </c>
      <c r="C427" s="6">
        <v>0</v>
      </c>
      <c r="D427" s="6">
        <v>0</v>
      </c>
      <c r="E427" s="6">
        <v>0.5</v>
      </c>
      <c r="F427" s="6">
        <v>0</v>
      </c>
      <c r="G427" s="6">
        <v>0</v>
      </c>
      <c r="H427" s="6">
        <v>0</v>
      </c>
      <c r="I427" s="6">
        <v>0</v>
      </c>
      <c r="J427" s="6">
        <v>0</v>
      </c>
      <c r="K427" s="6">
        <v>0</v>
      </c>
      <c r="L427" s="6">
        <v>3</v>
      </c>
      <c r="M427" s="6">
        <v>1</v>
      </c>
      <c r="N427" s="6">
        <v>0.33333333333333331</v>
      </c>
      <c r="O427" s="6">
        <v>0</v>
      </c>
      <c r="P427" s="6">
        <v>1</v>
      </c>
      <c r="Q427" s="6">
        <v>368</v>
      </c>
      <c r="R427" s="6">
        <v>0</v>
      </c>
      <c r="S427" s="6">
        <v>448</v>
      </c>
      <c r="T427" s="6">
        <v>1080</v>
      </c>
      <c r="U427" s="6">
        <v>0</v>
      </c>
      <c r="V427" s="6" t="s">
        <v>441</v>
      </c>
      <c r="W427" s="9" t="s">
        <v>445</v>
      </c>
      <c r="X427" s="6" t="s">
        <v>443</v>
      </c>
      <c r="Y427" s="6" t="s">
        <v>444</v>
      </c>
      <c r="Z427" s="2">
        <v>3</v>
      </c>
      <c r="AA427" s="9" t="s">
        <v>446</v>
      </c>
      <c r="AB427">
        <v>10.5</v>
      </c>
      <c r="AC427">
        <v>30</v>
      </c>
      <c r="AD427">
        <v>1</v>
      </c>
    </row>
    <row r="428" spans="1:30" customFormat="1" x14ac:dyDescent="0.25">
      <c r="A428" s="6">
        <v>0</v>
      </c>
      <c r="B428" s="6">
        <v>0</v>
      </c>
      <c r="C428" s="6">
        <v>0</v>
      </c>
      <c r="D428" s="6">
        <v>0</v>
      </c>
      <c r="E428" s="6">
        <v>1</v>
      </c>
      <c r="F428" s="6">
        <v>0</v>
      </c>
      <c r="G428" s="6">
        <v>0</v>
      </c>
      <c r="H428" s="6">
        <v>0</v>
      </c>
      <c r="I428" s="6">
        <v>0</v>
      </c>
      <c r="J428" s="6">
        <v>0</v>
      </c>
      <c r="K428" s="6">
        <v>0</v>
      </c>
      <c r="L428" s="6">
        <v>10</v>
      </c>
      <c r="M428" s="6">
        <v>0.4</v>
      </c>
      <c r="N428" s="6">
        <v>0.5</v>
      </c>
      <c r="O428" s="6">
        <v>0</v>
      </c>
      <c r="P428" s="6">
        <v>0.5</v>
      </c>
      <c r="Q428" s="6">
        <v>231</v>
      </c>
      <c r="R428" s="6">
        <v>0</v>
      </c>
      <c r="S428" s="6">
        <v>403</v>
      </c>
      <c r="T428" s="6">
        <v>12</v>
      </c>
      <c r="U428" s="6">
        <v>0</v>
      </c>
      <c r="V428" s="6" t="s">
        <v>441</v>
      </c>
      <c r="W428" s="9" t="s">
        <v>396</v>
      </c>
      <c r="X428" s="6" t="s">
        <v>443</v>
      </c>
      <c r="Y428" s="6" t="s">
        <v>444</v>
      </c>
      <c r="Z428" s="2">
        <v>3</v>
      </c>
      <c r="AA428" s="9" t="s">
        <v>397</v>
      </c>
      <c r="AB428">
        <v>10.5</v>
      </c>
      <c r="AC428">
        <v>30</v>
      </c>
      <c r="AD428">
        <v>1</v>
      </c>
    </row>
    <row r="429" spans="1:30" customFormat="1" x14ac:dyDescent="0.25">
      <c r="A429" s="6">
        <v>0</v>
      </c>
      <c r="B429" s="6">
        <v>0</v>
      </c>
      <c r="C429" s="6">
        <v>0</v>
      </c>
      <c r="D429" s="6">
        <v>0</v>
      </c>
      <c r="E429" s="6">
        <v>1</v>
      </c>
      <c r="F429" s="6">
        <v>0</v>
      </c>
      <c r="G429" s="6">
        <v>0</v>
      </c>
      <c r="H429" s="6">
        <v>0</v>
      </c>
      <c r="I429" s="6">
        <v>0</v>
      </c>
      <c r="J429" s="6">
        <v>0</v>
      </c>
      <c r="K429" s="6">
        <v>0</v>
      </c>
      <c r="L429" s="6">
        <v>10</v>
      </c>
      <c r="M429" s="6">
        <v>0.4</v>
      </c>
      <c r="N429" s="6">
        <v>0.5</v>
      </c>
      <c r="O429" s="6">
        <v>0</v>
      </c>
      <c r="P429" s="6">
        <v>0.5</v>
      </c>
      <c r="Q429" s="6">
        <v>231</v>
      </c>
      <c r="R429" s="6">
        <v>0</v>
      </c>
      <c r="S429" s="6">
        <v>403</v>
      </c>
      <c r="T429" s="6">
        <v>24</v>
      </c>
      <c r="U429" s="6">
        <v>0</v>
      </c>
      <c r="V429" s="6" t="s">
        <v>441</v>
      </c>
      <c r="W429" s="9" t="s">
        <v>396</v>
      </c>
      <c r="X429" s="6" t="s">
        <v>443</v>
      </c>
      <c r="Y429" s="6" t="s">
        <v>444</v>
      </c>
      <c r="Z429" s="2">
        <v>3</v>
      </c>
      <c r="AA429" s="9" t="s">
        <v>397</v>
      </c>
      <c r="AB429">
        <v>10.5</v>
      </c>
      <c r="AC429">
        <v>30</v>
      </c>
      <c r="AD429">
        <v>1</v>
      </c>
    </row>
    <row r="430" spans="1:30" customFormat="1" x14ac:dyDescent="0.25">
      <c r="A430" s="6">
        <v>0</v>
      </c>
      <c r="B430" s="6">
        <v>0</v>
      </c>
      <c r="C430" s="6">
        <v>0</v>
      </c>
      <c r="D430" s="6">
        <v>0</v>
      </c>
      <c r="E430" s="6">
        <v>1</v>
      </c>
      <c r="F430" s="6">
        <v>0</v>
      </c>
      <c r="G430" s="6">
        <v>0</v>
      </c>
      <c r="H430" s="6">
        <v>0</v>
      </c>
      <c r="I430" s="6">
        <v>0</v>
      </c>
      <c r="J430" s="6">
        <v>0</v>
      </c>
      <c r="K430" s="6">
        <v>0</v>
      </c>
      <c r="L430" s="6">
        <v>6</v>
      </c>
      <c r="M430" s="6">
        <v>0.4</v>
      </c>
      <c r="N430" s="6">
        <v>0.5</v>
      </c>
      <c r="O430" s="6">
        <v>0</v>
      </c>
      <c r="P430" s="6">
        <v>0.5</v>
      </c>
      <c r="Q430" s="6">
        <v>231</v>
      </c>
      <c r="R430" s="6">
        <v>0</v>
      </c>
      <c r="S430" s="6">
        <v>423</v>
      </c>
      <c r="T430" s="6">
        <v>12</v>
      </c>
      <c r="U430" s="6">
        <v>0</v>
      </c>
      <c r="V430" s="6" t="s">
        <v>441</v>
      </c>
      <c r="W430" s="9" t="s">
        <v>396</v>
      </c>
      <c r="X430" s="6" t="s">
        <v>443</v>
      </c>
      <c r="Y430" s="6" t="s">
        <v>444</v>
      </c>
      <c r="Z430" s="2">
        <v>3</v>
      </c>
      <c r="AA430" s="9" t="s">
        <v>397</v>
      </c>
      <c r="AB430">
        <v>10.5</v>
      </c>
      <c r="AC430">
        <v>30</v>
      </c>
      <c r="AD430">
        <v>1</v>
      </c>
    </row>
    <row r="431" spans="1:30" customFormat="1" x14ac:dyDescent="0.25">
      <c r="A431" s="6">
        <v>0</v>
      </c>
      <c r="B431" s="6">
        <v>0</v>
      </c>
      <c r="C431" s="6">
        <v>0</v>
      </c>
      <c r="D431" s="6">
        <v>0</v>
      </c>
      <c r="E431" s="6">
        <v>1</v>
      </c>
      <c r="F431" s="6">
        <v>0</v>
      </c>
      <c r="G431" s="6">
        <v>0</v>
      </c>
      <c r="H431" s="6">
        <v>0</v>
      </c>
      <c r="I431" s="6">
        <v>0</v>
      </c>
      <c r="J431" s="6">
        <v>0</v>
      </c>
      <c r="K431" s="6">
        <v>0</v>
      </c>
      <c r="L431" s="6">
        <v>6</v>
      </c>
      <c r="M431" s="6">
        <v>0.4</v>
      </c>
      <c r="N431" s="6">
        <v>0.5</v>
      </c>
      <c r="O431" s="6">
        <v>0</v>
      </c>
      <c r="P431" s="6">
        <v>0.5</v>
      </c>
      <c r="Q431" s="6">
        <v>231</v>
      </c>
      <c r="R431" s="6">
        <v>0</v>
      </c>
      <c r="S431" s="6">
        <v>423</v>
      </c>
      <c r="T431" s="6">
        <v>24</v>
      </c>
      <c r="U431" s="6">
        <v>0</v>
      </c>
      <c r="V431" s="6" t="s">
        <v>441</v>
      </c>
      <c r="W431" s="9" t="s">
        <v>396</v>
      </c>
      <c r="X431" s="6" t="s">
        <v>443</v>
      </c>
      <c r="Y431" s="6" t="s">
        <v>444</v>
      </c>
      <c r="Z431" s="2">
        <v>3</v>
      </c>
      <c r="AA431" s="9" t="s">
        <v>397</v>
      </c>
      <c r="AB431">
        <v>10.5</v>
      </c>
      <c r="AC431">
        <v>30</v>
      </c>
      <c r="AD431">
        <v>1</v>
      </c>
    </row>
    <row r="432" spans="1:30" customFormat="1" x14ac:dyDescent="0.25">
      <c r="A432" s="6">
        <v>0</v>
      </c>
      <c r="B432" s="6">
        <v>0</v>
      </c>
      <c r="C432" s="6">
        <v>0</v>
      </c>
      <c r="D432" s="6">
        <v>0</v>
      </c>
      <c r="E432" s="6">
        <v>1</v>
      </c>
      <c r="F432" s="6">
        <v>0</v>
      </c>
      <c r="G432" s="6">
        <v>0</v>
      </c>
      <c r="H432" s="6">
        <v>0</v>
      </c>
      <c r="I432" s="6">
        <v>0</v>
      </c>
      <c r="J432" s="6">
        <v>0</v>
      </c>
      <c r="K432" s="6">
        <v>0</v>
      </c>
      <c r="L432" s="6">
        <v>10</v>
      </c>
      <c r="M432" s="6">
        <v>0.4</v>
      </c>
      <c r="N432" s="6">
        <v>0.5</v>
      </c>
      <c r="O432" s="6">
        <v>0</v>
      </c>
      <c r="P432" s="6">
        <v>0.5</v>
      </c>
      <c r="Q432" s="6">
        <v>231</v>
      </c>
      <c r="R432" s="6">
        <v>0</v>
      </c>
      <c r="S432" s="6">
        <v>423</v>
      </c>
      <c r="T432" s="6">
        <v>2</v>
      </c>
      <c r="U432" s="6">
        <v>0</v>
      </c>
      <c r="V432" s="6" t="s">
        <v>441</v>
      </c>
      <c r="W432" s="9" t="s">
        <v>396</v>
      </c>
      <c r="X432" s="6" t="s">
        <v>443</v>
      </c>
      <c r="Y432" s="6" t="s">
        <v>444</v>
      </c>
      <c r="Z432" s="2">
        <v>3</v>
      </c>
      <c r="AA432" s="9" t="s">
        <v>397</v>
      </c>
      <c r="AB432">
        <v>10.5</v>
      </c>
      <c r="AC432">
        <v>30</v>
      </c>
      <c r="AD432">
        <v>1</v>
      </c>
    </row>
    <row r="433" spans="1:30" customFormat="1" x14ac:dyDescent="0.25">
      <c r="A433" s="6">
        <v>0</v>
      </c>
      <c r="B433" s="6">
        <v>0</v>
      </c>
      <c r="C433" s="6">
        <v>0</v>
      </c>
      <c r="D433" s="6">
        <v>0</v>
      </c>
      <c r="E433" s="6">
        <v>1</v>
      </c>
      <c r="F433" s="6">
        <v>0</v>
      </c>
      <c r="G433" s="6">
        <v>0</v>
      </c>
      <c r="H433" s="6">
        <v>0</v>
      </c>
      <c r="I433" s="6">
        <v>0</v>
      </c>
      <c r="J433" s="6">
        <v>0</v>
      </c>
      <c r="K433" s="6">
        <v>0</v>
      </c>
      <c r="L433" s="6">
        <v>10</v>
      </c>
      <c r="M433" s="6">
        <v>0.4</v>
      </c>
      <c r="N433" s="6">
        <v>0.5</v>
      </c>
      <c r="O433" s="6">
        <v>0</v>
      </c>
      <c r="P433" s="6">
        <v>0.5</v>
      </c>
      <c r="Q433" s="6">
        <v>231</v>
      </c>
      <c r="R433" s="6">
        <v>0</v>
      </c>
      <c r="S433" s="6">
        <v>423</v>
      </c>
      <c r="T433" s="6">
        <v>6</v>
      </c>
      <c r="U433" s="6">
        <v>0</v>
      </c>
      <c r="V433" s="6" t="s">
        <v>441</v>
      </c>
      <c r="W433" s="9" t="s">
        <v>396</v>
      </c>
      <c r="X433" s="6" t="s">
        <v>443</v>
      </c>
      <c r="Y433" s="6" t="s">
        <v>444</v>
      </c>
      <c r="Z433" s="2">
        <v>3</v>
      </c>
      <c r="AA433" s="9" t="s">
        <v>397</v>
      </c>
      <c r="AB433">
        <v>10.5</v>
      </c>
      <c r="AC433">
        <v>30</v>
      </c>
      <c r="AD433">
        <v>1</v>
      </c>
    </row>
    <row r="434" spans="1:30" customFormat="1" x14ac:dyDescent="0.25">
      <c r="A434" s="6">
        <v>0</v>
      </c>
      <c r="B434" s="6">
        <v>0</v>
      </c>
      <c r="C434" s="6">
        <v>0</v>
      </c>
      <c r="D434" s="6">
        <v>0</v>
      </c>
      <c r="E434" s="6">
        <v>1</v>
      </c>
      <c r="F434" s="6">
        <v>0</v>
      </c>
      <c r="G434" s="6">
        <v>0</v>
      </c>
      <c r="H434" s="6">
        <v>0</v>
      </c>
      <c r="I434" s="6">
        <v>0</v>
      </c>
      <c r="J434" s="6">
        <v>0</v>
      </c>
      <c r="K434" s="6">
        <v>0</v>
      </c>
      <c r="L434" s="6">
        <v>10</v>
      </c>
      <c r="M434" s="6">
        <v>0.4</v>
      </c>
      <c r="N434" s="6">
        <v>0.5</v>
      </c>
      <c r="O434" s="6">
        <v>0</v>
      </c>
      <c r="P434" s="6">
        <v>0.5</v>
      </c>
      <c r="Q434" s="6">
        <v>231</v>
      </c>
      <c r="R434" s="6">
        <v>0</v>
      </c>
      <c r="S434" s="6">
        <v>423</v>
      </c>
      <c r="T434" s="6">
        <v>12</v>
      </c>
      <c r="U434" s="6">
        <v>0</v>
      </c>
      <c r="V434" s="6" t="s">
        <v>441</v>
      </c>
      <c r="W434" s="9" t="s">
        <v>396</v>
      </c>
      <c r="X434" s="6" t="s">
        <v>443</v>
      </c>
      <c r="Y434" s="6" t="s">
        <v>444</v>
      </c>
      <c r="Z434" s="2">
        <v>3</v>
      </c>
      <c r="AA434" s="9" t="s">
        <v>397</v>
      </c>
      <c r="AB434">
        <v>10.5</v>
      </c>
      <c r="AC434">
        <v>30</v>
      </c>
      <c r="AD434">
        <v>1</v>
      </c>
    </row>
    <row r="435" spans="1:30" customFormat="1" x14ac:dyDescent="0.25">
      <c r="A435" s="6">
        <v>0</v>
      </c>
      <c r="B435" s="6">
        <v>0</v>
      </c>
      <c r="C435" s="6">
        <v>0</v>
      </c>
      <c r="D435" s="6">
        <v>0</v>
      </c>
      <c r="E435" s="6">
        <v>1</v>
      </c>
      <c r="F435" s="6">
        <v>0</v>
      </c>
      <c r="G435" s="6">
        <v>0</v>
      </c>
      <c r="H435" s="6">
        <v>0</v>
      </c>
      <c r="I435" s="6">
        <v>0</v>
      </c>
      <c r="J435" s="6">
        <v>0</v>
      </c>
      <c r="K435" s="6">
        <v>0</v>
      </c>
      <c r="L435" s="6">
        <v>10</v>
      </c>
      <c r="M435" s="6">
        <v>0.4</v>
      </c>
      <c r="N435" s="6">
        <v>0.5</v>
      </c>
      <c r="O435" s="6">
        <v>0</v>
      </c>
      <c r="P435" s="6">
        <v>0.5</v>
      </c>
      <c r="Q435" s="6">
        <v>231</v>
      </c>
      <c r="R435" s="6">
        <v>0</v>
      </c>
      <c r="S435" s="6">
        <v>423</v>
      </c>
      <c r="T435" s="6">
        <v>24</v>
      </c>
      <c r="U435" s="6">
        <v>0</v>
      </c>
      <c r="V435" s="6" t="s">
        <v>441</v>
      </c>
      <c r="W435" s="9" t="s">
        <v>396</v>
      </c>
      <c r="X435" s="6" t="s">
        <v>443</v>
      </c>
      <c r="Y435" s="6" t="s">
        <v>444</v>
      </c>
      <c r="Z435" s="2">
        <v>3</v>
      </c>
      <c r="AA435" s="9" t="s">
        <v>397</v>
      </c>
      <c r="AB435">
        <v>10.5</v>
      </c>
      <c r="AC435">
        <v>30</v>
      </c>
      <c r="AD435">
        <v>1</v>
      </c>
    </row>
    <row r="436" spans="1:30" customFormat="1" x14ac:dyDescent="0.25">
      <c r="A436" s="6">
        <v>0</v>
      </c>
      <c r="B436" s="6">
        <v>0</v>
      </c>
      <c r="C436" s="6">
        <v>0</v>
      </c>
      <c r="D436" s="6">
        <v>0</v>
      </c>
      <c r="E436" s="6">
        <v>1</v>
      </c>
      <c r="F436" s="6">
        <v>0</v>
      </c>
      <c r="G436" s="6">
        <v>0</v>
      </c>
      <c r="H436" s="6">
        <v>0</v>
      </c>
      <c r="I436" s="6">
        <v>0</v>
      </c>
      <c r="J436" s="6">
        <v>0</v>
      </c>
      <c r="K436" s="6">
        <v>0</v>
      </c>
      <c r="L436" s="6">
        <v>6</v>
      </c>
      <c r="M436" s="6">
        <v>0.4</v>
      </c>
      <c r="N436" s="6">
        <v>0.5</v>
      </c>
      <c r="O436" s="6">
        <v>0</v>
      </c>
      <c r="P436" s="6">
        <v>0.5</v>
      </c>
      <c r="Q436" s="6">
        <v>231</v>
      </c>
      <c r="R436" s="6">
        <v>0</v>
      </c>
      <c r="S436" s="6">
        <v>443</v>
      </c>
      <c r="T436" s="6">
        <v>2</v>
      </c>
      <c r="U436" s="6">
        <v>0</v>
      </c>
      <c r="V436" s="6" t="s">
        <v>441</v>
      </c>
      <c r="W436" s="9" t="s">
        <v>396</v>
      </c>
      <c r="X436" s="6" t="s">
        <v>443</v>
      </c>
      <c r="Y436" s="6" t="s">
        <v>444</v>
      </c>
      <c r="Z436" s="2">
        <v>3</v>
      </c>
      <c r="AA436" s="9" t="s">
        <v>397</v>
      </c>
      <c r="AB436">
        <v>10.5</v>
      </c>
      <c r="AC436">
        <v>30</v>
      </c>
      <c r="AD436">
        <v>1</v>
      </c>
    </row>
    <row r="437" spans="1:30" customFormat="1" x14ac:dyDescent="0.25">
      <c r="A437" s="6">
        <v>0</v>
      </c>
      <c r="B437" s="6">
        <v>0</v>
      </c>
      <c r="C437" s="6">
        <v>0</v>
      </c>
      <c r="D437" s="6">
        <v>0</v>
      </c>
      <c r="E437" s="6">
        <v>1</v>
      </c>
      <c r="F437" s="6">
        <v>0</v>
      </c>
      <c r="G437" s="6">
        <v>0</v>
      </c>
      <c r="H437" s="6">
        <v>0</v>
      </c>
      <c r="I437" s="6">
        <v>0</v>
      </c>
      <c r="J437" s="6">
        <v>0</v>
      </c>
      <c r="K437" s="6">
        <v>0</v>
      </c>
      <c r="L437" s="6">
        <v>6</v>
      </c>
      <c r="M437" s="6">
        <v>0.4</v>
      </c>
      <c r="N437" s="6">
        <v>0.5</v>
      </c>
      <c r="O437" s="6">
        <v>0</v>
      </c>
      <c r="P437" s="6">
        <v>0.5</v>
      </c>
      <c r="Q437" s="6">
        <v>231</v>
      </c>
      <c r="R437" s="6">
        <v>0</v>
      </c>
      <c r="S437" s="6">
        <v>443</v>
      </c>
      <c r="T437" s="6">
        <v>6</v>
      </c>
      <c r="U437" s="6">
        <v>0</v>
      </c>
      <c r="V437" s="6" t="s">
        <v>441</v>
      </c>
      <c r="W437" s="9" t="s">
        <v>396</v>
      </c>
      <c r="X437" s="6" t="s">
        <v>443</v>
      </c>
      <c r="Y437" s="6" t="s">
        <v>444</v>
      </c>
      <c r="Z437" s="2">
        <v>3</v>
      </c>
      <c r="AA437" s="9" t="s">
        <v>397</v>
      </c>
      <c r="AB437">
        <v>10.5</v>
      </c>
      <c r="AC437">
        <v>30</v>
      </c>
      <c r="AD437">
        <v>1</v>
      </c>
    </row>
    <row r="438" spans="1:30" customFormat="1" x14ac:dyDescent="0.25">
      <c r="A438" s="6">
        <v>0</v>
      </c>
      <c r="B438" s="6">
        <v>0</v>
      </c>
      <c r="C438" s="6">
        <v>0</v>
      </c>
      <c r="D438" s="6">
        <v>0</v>
      </c>
      <c r="E438" s="6">
        <v>1</v>
      </c>
      <c r="F438" s="6">
        <v>0</v>
      </c>
      <c r="G438" s="6">
        <v>0</v>
      </c>
      <c r="H438" s="6">
        <v>0</v>
      </c>
      <c r="I438" s="6">
        <v>0</v>
      </c>
      <c r="J438" s="6">
        <v>0</v>
      </c>
      <c r="K438" s="6">
        <v>0</v>
      </c>
      <c r="L438" s="6">
        <v>6</v>
      </c>
      <c r="M438" s="6">
        <v>0.4</v>
      </c>
      <c r="N438" s="6">
        <v>0.5</v>
      </c>
      <c r="O438" s="6">
        <v>0</v>
      </c>
      <c r="P438" s="6">
        <v>0.5</v>
      </c>
      <c r="Q438" s="6">
        <v>231</v>
      </c>
      <c r="R438" s="6">
        <v>0</v>
      </c>
      <c r="S438" s="6">
        <v>443</v>
      </c>
      <c r="T438" s="6">
        <v>12</v>
      </c>
      <c r="U438" s="6">
        <v>0</v>
      </c>
      <c r="V438" s="6" t="s">
        <v>441</v>
      </c>
      <c r="W438" s="9" t="s">
        <v>396</v>
      </c>
      <c r="X438" s="6" t="s">
        <v>443</v>
      </c>
      <c r="Y438" s="6" t="s">
        <v>444</v>
      </c>
      <c r="Z438" s="2">
        <v>3</v>
      </c>
      <c r="AA438" s="9" t="s">
        <v>397</v>
      </c>
      <c r="AB438">
        <v>10.5</v>
      </c>
      <c r="AC438">
        <v>30</v>
      </c>
      <c r="AD438">
        <v>1</v>
      </c>
    </row>
    <row r="439" spans="1:30" customFormat="1" x14ac:dyDescent="0.25">
      <c r="A439" s="6">
        <v>0</v>
      </c>
      <c r="B439" s="6">
        <v>0</v>
      </c>
      <c r="C439" s="6">
        <v>0</v>
      </c>
      <c r="D439" s="6">
        <v>0</v>
      </c>
      <c r="E439" s="6">
        <v>1</v>
      </c>
      <c r="F439" s="6">
        <v>0</v>
      </c>
      <c r="G439" s="6">
        <v>0</v>
      </c>
      <c r="H439" s="6">
        <v>0</v>
      </c>
      <c r="I439" s="6">
        <v>0</v>
      </c>
      <c r="J439" s="6">
        <v>0</v>
      </c>
      <c r="K439" s="6">
        <v>0</v>
      </c>
      <c r="L439" s="6">
        <v>10</v>
      </c>
      <c r="M439" s="6">
        <v>0.4</v>
      </c>
      <c r="N439" s="6">
        <v>0.5</v>
      </c>
      <c r="O439" s="6">
        <v>0</v>
      </c>
      <c r="P439" s="6">
        <v>0.5</v>
      </c>
      <c r="Q439" s="6">
        <v>231</v>
      </c>
      <c r="R439" s="6">
        <v>0</v>
      </c>
      <c r="S439" s="6">
        <v>443</v>
      </c>
      <c r="T439" s="6">
        <v>2</v>
      </c>
      <c r="U439" s="6">
        <v>0</v>
      </c>
      <c r="V439" s="6" t="s">
        <v>441</v>
      </c>
      <c r="W439" s="9" t="s">
        <v>396</v>
      </c>
      <c r="X439" s="6" t="s">
        <v>443</v>
      </c>
      <c r="Y439" s="6" t="s">
        <v>444</v>
      </c>
      <c r="Z439" s="2">
        <v>3</v>
      </c>
      <c r="AA439" s="9" t="s">
        <v>397</v>
      </c>
      <c r="AB439">
        <v>10.5</v>
      </c>
      <c r="AC439">
        <v>30</v>
      </c>
      <c r="AD439">
        <v>1</v>
      </c>
    </row>
    <row r="440" spans="1:30" customFormat="1" x14ac:dyDescent="0.25">
      <c r="A440" s="6">
        <v>0</v>
      </c>
      <c r="B440" s="6">
        <v>0</v>
      </c>
      <c r="C440" s="6">
        <v>0</v>
      </c>
      <c r="D440" s="6">
        <v>0</v>
      </c>
      <c r="E440" s="6">
        <v>1</v>
      </c>
      <c r="F440" s="6">
        <v>0</v>
      </c>
      <c r="G440" s="6">
        <v>0</v>
      </c>
      <c r="H440" s="6">
        <v>0</v>
      </c>
      <c r="I440" s="6">
        <v>0</v>
      </c>
      <c r="J440" s="6">
        <v>0</v>
      </c>
      <c r="K440" s="6">
        <v>0</v>
      </c>
      <c r="L440" s="6">
        <v>10</v>
      </c>
      <c r="M440" s="6">
        <v>0.4</v>
      </c>
      <c r="N440" s="6">
        <v>0.5</v>
      </c>
      <c r="O440" s="6">
        <v>0</v>
      </c>
      <c r="P440" s="6">
        <v>0.5</v>
      </c>
      <c r="Q440" s="6">
        <v>231</v>
      </c>
      <c r="R440" s="6">
        <v>0</v>
      </c>
      <c r="S440" s="6">
        <v>443</v>
      </c>
      <c r="T440" s="6">
        <v>6</v>
      </c>
      <c r="U440" s="6">
        <v>0</v>
      </c>
      <c r="V440" s="6" t="s">
        <v>441</v>
      </c>
      <c r="W440" s="9" t="s">
        <v>396</v>
      </c>
      <c r="X440" s="6" t="s">
        <v>443</v>
      </c>
      <c r="Y440" s="6" t="s">
        <v>444</v>
      </c>
      <c r="Z440" s="2">
        <v>3</v>
      </c>
      <c r="AA440" s="9" t="s">
        <v>397</v>
      </c>
      <c r="AB440">
        <v>10.5</v>
      </c>
      <c r="AC440">
        <v>30</v>
      </c>
      <c r="AD440">
        <v>1</v>
      </c>
    </row>
    <row r="441" spans="1:30" customFormat="1" x14ac:dyDescent="0.25">
      <c r="A441" s="6">
        <v>0</v>
      </c>
      <c r="B441" s="6">
        <v>0</v>
      </c>
      <c r="C441" s="6">
        <v>0</v>
      </c>
      <c r="D441" s="6">
        <v>0</v>
      </c>
      <c r="E441" s="6">
        <v>1</v>
      </c>
      <c r="F441" s="6">
        <v>0</v>
      </c>
      <c r="G441" s="6">
        <v>0</v>
      </c>
      <c r="H441" s="6">
        <v>0</v>
      </c>
      <c r="I441" s="6">
        <v>0</v>
      </c>
      <c r="J441" s="6">
        <v>0</v>
      </c>
      <c r="K441" s="6">
        <v>0</v>
      </c>
      <c r="L441" s="6">
        <v>10</v>
      </c>
      <c r="M441" s="6">
        <v>0.4</v>
      </c>
      <c r="N441" s="6">
        <v>0.5</v>
      </c>
      <c r="O441" s="6">
        <v>0</v>
      </c>
      <c r="P441" s="6">
        <v>0.5</v>
      </c>
      <c r="Q441" s="6">
        <v>231</v>
      </c>
      <c r="R441" s="6">
        <v>0</v>
      </c>
      <c r="S441" s="6">
        <v>443</v>
      </c>
      <c r="T441" s="6">
        <v>12</v>
      </c>
      <c r="U441" s="6">
        <v>0</v>
      </c>
      <c r="V441" s="6" t="s">
        <v>441</v>
      </c>
      <c r="W441" s="9" t="s">
        <v>396</v>
      </c>
      <c r="X441" s="6" t="s">
        <v>443</v>
      </c>
      <c r="Y441" s="6" t="s">
        <v>444</v>
      </c>
      <c r="Z441" s="2">
        <v>3</v>
      </c>
      <c r="AA441" s="9" t="s">
        <v>397</v>
      </c>
      <c r="AB441">
        <v>10.5</v>
      </c>
      <c r="AC441">
        <v>30</v>
      </c>
      <c r="AD441">
        <v>1</v>
      </c>
    </row>
    <row r="442" spans="1:30" customFormat="1" x14ac:dyDescent="0.25">
      <c r="A442" s="6">
        <v>0</v>
      </c>
      <c r="B442" s="6">
        <v>0</v>
      </c>
      <c r="C442" s="6">
        <v>0</v>
      </c>
      <c r="D442" s="6">
        <v>0</v>
      </c>
      <c r="E442" s="6">
        <v>1</v>
      </c>
      <c r="F442" s="6">
        <v>0</v>
      </c>
      <c r="G442" s="6">
        <v>0</v>
      </c>
      <c r="H442" s="6">
        <v>0</v>
      </c>
      <c r="I442" s="6">
        <v>0</v>
      </c>
      <c r="J442" s="6">
        <v>0</v>
      </c>
      <c r="K442" s="6">
        <v>0</v>
      </c>
      <c r="L442" s="6">
        <v>10</v>
      </c>
      <c r="M442" s="6">
        <v>0.4</v>
      </c>
      <c r="N442" s="6">
        <v>0.5</v>
      </c>
      <c r="O442" s="6">
        <v>0</v>
      </c>
      <c r="P442" s="6">
        <v>0.5</v>
      </c>
      <c r="Q442" s="6">
        <v>231</v>
      </c>
      <c r="R442" s="6">
        <v>0</v>
      </c>
      <c r="S442" s="6">
        <v>443</v>
      </c>
      <c r="T442" s="6">
        <v>24</v>
      </c>
      <c r="U442" s="6">
        <v>0</v>
      </c>
      <c r="V442" s="6" t="s">
        <v>441</v>
      </c>
      <c r="W442" s="9" t="s">
        <v>396</v>
      </c>
      <c r="X442" s="6" t="s">
        <v>443</v>
      </c>
      <c r="Y442" s="6" t="s">
        <v>444</v>
      </c>
      <c r="Z442" s="2">
        <v>3</v>
      </c>
      <c r="AA442" s="9" t="s">
        <v>397</v>
      </c>
      <c r="AB442">
        <v>10.5</v>
      </c>
      <c r="AC442">
        <v>30</v>
      </c>
      <c r="AD442">
        <v>1</v>
      </c>
    </row>
    <row r="443" spans="1:30" customFormat="1" x14ac:dyDescent="0.25">
      <c r="A443" s="6">
        <v>0</v>
      </c>
      <c r="B443" s="6">
        <v>0</v>
      </c>
      <c r="C443" s="6">
        <v>0</v>
      </c>
      <c r="D443" s="6">
        <v>0</v>
      </c>
      <c r="E443" s="6">
        <v>1</v>
      </c>
      <c r="F443" s="6">
        <v>0</v>
      </c>
      <c r="G443" s="6">
        <v>0</v>
      </c>
      <c r="H443" s="6">
        <v>0</v>
      </c>
      <c r="I443" s="6">
        <v>0</v>
      </c>
      <c r="J443" s="6">
        <v>0</v>
      </c>
      <c r="K443" s="6">
        <v>0</v>
      </c>
      <c r="L443" s="6">
        <v>14</v>
      </c>
      <c r="M443" s="6">
        <v>0.4</v>
      </c>
      <c r="N443" s="6">
        <v>0.5</v>
      </c>
      <c r="O443" s="6">
        <v>0</v>
      </c>
      <c r="P443" s="6">
        <v>0.5</v>
      </c>
      <c r="Q443" s="6">
        <v>231</v>
      </c>
      <c r="R443" s="6">
        <v>0</v>
      </c>
      <c r="S443" s="6">
        <v>443</v>
      </c>
      <c r="T443" s="6">
        <v>2</v>
      </c>
      <c r="U443" s="6">
        <v>0</v>
      </c>
      <c r="V443" s="6" t="s">
        <v>441</v>
      </c>
      <c r="W443" s="9" t="s">
        <v>396</v>
      </c>
      <c r="X443" s="6" t="s">
        <v>443</v>
      </c>
      <c r="Y443" s="6" t="s">
        <v>444</v>
      </c>
      <c r="Z443" s="2">
        <v>3</v>
      </c>
      <c r="AA443" s="9" t="s">
        <v>397</v>
      </c>
      <c r="AB443">
        <v>10.5</v>
      </c>
      <c r="AC443">
        <v>30</v>
      </c>
      <c r="AD443">
        <v>1</v>
      </c>
    </row>
    <row r="444" spans="1:30" customFormat="1" x14ac:dyDescent="0.25">
      <c r="A444" s="6">
        <v>0</v>
      </c>
      <c r="B444" s="6">
        <v>0</v>
      </c>
      <c r="C444" s="6">
        <v>0</v>
      </c>
      <c r="D444" s="6">
        <v>0</v>
      </c>
      <c r="E444" s="6">
        <v>1</v>
      </c>
      <c r="F444" s="6">
        <v>0</v>
      </c>
      <c r="G444" s="6">
        <v>0</v>
      </c>
      <c r="H444" s="6">
        <v>0</v>
      </c>
      <c r="I444" s="6">
        <v>0</v>
      </c>
      <c r="J444" s="6">
        <v>0</v>
      </c>
      <c r="K444" s="6">
        <v>0</v>
      </c>
      <c r="L444" s="6">
        <v>14</v>
      </c>
      <c r="M444" s="6">
        <v>0.4</v>
      </c>
      <c r="N444" s="6">
        <v>0.5</v>
      </c>
      <c r="O444" s="6">
        <v>0</v>
      </c>
      <c r="P444" s="6">
        <v>0.5</v>
      </c>
      <c r="Q444" s="6">
        <v>231</v>
      </c>
      <c r="R444" s="6">
        <v>0</v>
      </c>
      <c r="S444" s="6">
        <v>443</v>
      </c>
      <c r="T444" s="6">
        <v>6</v>
      </c>
      <c r="U444" s="6">
        <v>0</v>
      </c>
      <c r="V444" s="6" t="s">
        <v>441</v>
      </c>
      <c r="W444" s="9" t="s">
        <v>396</v>
      </c>
      <c r="X444" s="6" t="s">
        <v>443</v>
      </c>
      <c r="Y444" s="6" t="s">
        <v>444</v>
      </c>
      <c r="Z444" s="2">
        <v>3</v>
      </c>
      <c r="AA444" s="9" t="s">
        <v>397</v>
      </c>
      <c r="AB444">
        <v>10.5</v>
      </c>
      <c r="AC444">
        <v>30</v>
      </c>
      <c r="AD444">
        <v>1</v>
      </c>
    </row>
    <row r="445" spans="1:30" customFormat="1" ht="32.25" x14ac:dyDescent="0.25">
      <c r="A445" s="6">
        <v>0</v>
      </c>
      <c r="B445" s="6">
        <v>0</v>
      </c>
      <c r="C445" s="6">
        <v>0</v>
      </c>
      <c r="D445" s="6">
        <v>0</v>
      </c>
      <c r="E445" s="6">
        <v>1</v>
      </c>
      <c r="F445" s="6">
        <v>0</v>
      </c>
      <c r="G445" s="6">
        <v>0</v>
      </c>
      <c r="H445" s="6">
        <v>0</v>
      </c>
      <c r="I445" s="6">
        <v>0</v>
      </c>
      <c r="J445" s="6">
        <v>0</v>
      </c>
      <c r="K445" s="6">
        <v>0</v>
      </c>
      <c r="L445" s="6">
        <v>3</v>
      </c>
      <c r="M445" s="6">
        <v>0.6</v>
      </c>
      <c r="N445" s="6">
        <v>0.6</v>
      </c>
      <c r="O445" s="6">
        <v>0</v>
      </c>
      <c r="P445" s="6">
        <v>0.6</v>
      </c>
      <c r="Q445" s="6">
        <v>233</v>
      </c>
      <c r="R445" s="6">
        <v>0</v>
      </c>
      <c r="S445" s="6">
        <v>433</v>
      </c>
      <c r="T445" s="6">
        <v>48</v>
      </c>
      <c r="U445" s="6">
        <v>0</v>
      </c>
      <c r="V445" s="6" t="s">
        <v>441</v>
      </c>
      <c r="W445" s="9" t="s">
        <v>1276</v>
      </c>
      <c r="X445" s="6" t="s">
        <v>443</v>
      </c>
      <c r="Y445" s="6" t="s">
        <v>444</v>
      </c>
      <c r="Z445" s="2">
        <v>3</v>
      </c>
      <c r="AA445" s="10" t="s">
        <v>1275</v>
      </c>
      <c r="AB445">
        <v>10.5</v>
      </c>
      <c r="AC445">
        <v>30</v>
      </c>
      <c r="AD445">
        <v>1</v>
      </c>
    </row>
    <row r="446" spans="1:30" customFormat="1" ht="32.25" x14ac:dyDescent="0.25">
      <c r="A446" s="6">
        <v>0</v>
      </c>
      <c r="B446" s="6">
        <v>0.05</v>
      </c>
      <c r="C446" s="6">
        <v>0</v>
      </c>
      <c r="D446" s="6">
        <v>0</v>
      </c>
      <c r="E446" s="6">
        <v>1</v>
      </c>
      <c r="F446" s="6">
        <v>0</v>
      </c>
      <c r="G446" s="6">
        <v>0</v>
      </c>
      <c r="H446" s="6">
        <v>0</v>
      </c>
      <c r="I446" s="6">
        <v>0</v>
      </c>
      <c r="J446" s="6">
        <v>0</v>
      </c>
      <c r="K446" s="6">
        <v>0</v>
      </c>
      <c r="L446" s="6">
        <v>3</v>
      </c>
      <c r="M446" s="6">
        <v>0.6</v>
      </c>
      <c r="N446" s="6">
        <v>0.6</v>
      </c>
      <c r="O446" s="6">
        <v>0</v>
      </c>
      <c r="P446" s="6">
        <v>0.6</v>
      </c>
      <c r="Q446" s="6">
        <v>233</v>
      </c>
      <c r="R446" s="6">
        <v>0</v>
      </c>
      <c r="S446" s="6">
        <v>433</v>
      </c>
      <c r="T446" s="6">
        <v>48</v>
      </c>
      <c r="U446" s="6">
        <v>0</v>
      </c>
      <c r="V446" s="6" t="s">
        <v>441</v>
      </c>
      <c r="W446" s="9" t="s">
        <v>1276</v>
      </c>
      <c r="X446" s="6" t="s">
        <v>443</v>
      </c>
      <c r="Y446" s="6" t="s">
        <v>444</v>
      </c>
      <c r="Z446" s="2">
        <v>3</v>
      </c>
      <c r="AA446" s="9" t="s">
        <v>1275</v>
      </c>
      <c r="AB446">
        <v>10.5</v>
      </c>
      <c r="AC446">
        <v>30</v>
      </c>
      <c r="AD446">
        <v>1</v>
      </c>
    </row>
    <row r="447" spans="1:30" customFormat="1" ht="32.25" x14ac:dyDescent="0.25">
      <c r="A447" s="6">
        <v>0</v>
      </c>
      <c r="B447" s="6">
        <v>0</v>
      </c>
      <c r="C447" s="6">
        <v>0</v>
      </c>
      <c r="D447" s="6">
        <v>0</v>
      </c>
      <c r="E447" s="6">
        <v>1</v>
      </c>
      <c r="F447" s="6">
        <v>0</v>
      </c>
      <c r="G447" s="6">
        <v>0</v>
      </c>
      <c r="H447" s="6">
        <v>0</v>
      </c>
      <c r="I447" s="6">
        <v>0</v>
      </c>
      <c r="J447" s="6">
        <v>0</v>
      </c>
      <c r="K447" s="6">
        <v>0</v>
      </c>
      <c r="L447" s="6">
        <v>6</v>
      </c>
      <c r="M447" s="6">
        <v>0.6</v>
      </c>
      <c r="N447" s="6">
        <v>0.6</v>
      </c>
      <c r="O447" s="6">
        <v>0</v>
      </c>
      <c r="P447" s="6">
        <v>0.6</v>
      </c>
      <c r="Q447" s="6">
        <v>233</v>
      </c>
      <c r="R447" s="6">
        <v>0</v>
      </c>
      <c r="S447" s="6">
        <v>433</v>
      </c>
      <c r="T447" s="6">
        <v>48</v>
      </c>
      <c r="U447" s="6">
        <v>0</v>
      </c>
      <c r="V447" s="6" t="s">
        <v>441</v>
      </c>
      <c r="W447" s="9" t="s">
        <v>1276</v>
      </c>
      <c r="X447" s="6" t="s">
        <v>443</v>
      </c>
      <c r="Y447" s="6" t="s">
        <v>444</v>
      </c>
      <c r="Z447" s="2">
        <v>3</v>
      </c>
      <c r="AA447" s="9" t="s">
        <v>1275</v>
      </c>
      <c r="AB447">
        <v>10.5</v>
      </c>
      <c r="AC447">
        <v>30</v>
      </c>
      <c r="AD447">
        <v>1</v>
      </c>
    </row>
    <row r="448" spans="1:30" customFormat="1" ht="32.25" x14ac:dyDescent="0.25">
      <c r="A448" s="6">
        <v>0</v>
      </c>
      <c r="B448" s="6">
        <v>0.05</v>
      </c>
      <c r="C448" s="6">
        <v>0</v>
      </c>
      <c r="D448" s="6">
        <v>0</v>
      </c>
      <c r="E448" s="6">
        <v>1</v>
      </c>
      <c r="F448" s="6">
        <v>0</v>
      </c>
      <c r="G448" s="6">
        <v>0</v>
      </c>
      <c r="H448" s="6">
        <v>0</v>
      </c>
      <c r="I448" s="6">
        <v>0</v>
      </c>
      <c r="J448" s="6">
        <v>0</v>
      </c>
      <c r="K448" s="6">
        <v>0</v>
      </c>
      <c r="L448" s="6">
        <v>6</v>
      </c>
      <c r="M448" s="6">
        <v>0.6</v>
      </c>
      <c r="N448" s="6">
        <v>0.6</v>
      </c>
      <c r="O448" s="6">
        <v>0</v>
      </c>
      <c r="P448" s="6">
        <v>0.6</v>
      </c>
      <c r="Q448" s="6">
        <v>233</v>
      </c>
      <c r="R448" s="6">
        <v>0</v>
      </c>
      <c r="S448" s="6">
        <v>433</v>
      </c>
      <c r="T448" s="6">
        <v>48</v>
      </c>
      <c r="U448" s="6">
        <v>0</v>
      </c>
      <c r="V448" s="6" t="s">
        <v>441</v>
      </c>
      <c r="W448" s="9" t="s">
        <v>1276</v>
      </c>
      <c r="X448" s="6" t="s">
        <v>443</v>
      </c>
      <c r="Y448" s="6" t="s">
        <v>444</v>
      </c>
      <c r="Z448" s="2">
        <v>3</v>
      </c>
      <c r="AA448" s="9" t="s">
        <v>1275</v>
      </c>
      <c r="AB448">
        <v>10.5</v>
      </c>
      <c r="AC448">
        <v>30</v>
      </c>
      <c r="AD448">
        <v>1</v>
      </c>
    </row>
    <row r="449" spans="1:30" customFormat="1" ht="32.25" x14ac:dyDescent="0.25">
      <c r="A449" s="6">
        <v>0</v>
      </c>
      <c r="B449" s="6">
        <v>0</v>
      </c>
      <c r="C449" s="6">
        <v>0</v>
      </c>
      <c r="D449" s="6">
        <v>0</v>
      </c>
      <c r="E449" s="6">
        <v>0.5</v>
      </c>
      <c r="F449" s="6">
        <v>0</v>
      </c>
      <c r="G449" s="6">
        <v>0</v>
      </c>
      <c r="H449" s="6">
        <v>0</v>
      </c>
      <c r="I449" s="6">
        <v>0</v>
      </c>
      <c r="J449" s="6">
        <v>0</v>
      </c>
      <c r="K449" s="6">
        <v>0</v>
      </c>
      <c r="L449" s="6">
        <v>2.25</v>
      </c>
      <c r="M449" s="6">
        <v>0.44999999999999996</v>
      </c>
      <c r="N449" s="6">
        <v>0.44999999999999996</v>
      </c>
      <c r="O449" s="6">
        <v>0</v>
      </c>
      <c r="P449" s="6">
        <v>0.44999999999999996</v>
      </c>
      <c r="Q449" s="6">
        <v>233</v>
      </c>
      <c r="R449" s="6">
        <v>0</v>
      </c>
      <c r="S449" s="6">
        <v>433</v>
      </c>
      <c r="T449" s="6">
        <v>48</v>
      </c>
      <c r="U449" s="6">
        <v>0</v>
      </c>
      <c r="V449" s="6" t="s">
        <v>441</v>
      </c>
      <c r="W449" s="9" t="s">
        <v>1276</v>
      </c>
      <c r="X449" s="6" t="s">
        <v>443</v>
      </c>
      <c r="Y449" s="6" t="s">
        <v>444</v>
      </c>
      <c r="Z449" s="2">
        <v>3</v>
      </c>
      <c r="AA449" s="9" t="s">
        <v>1275</v>
      </c>
      <c r="AB449">
        <v>10.5</v>
      </c>
      <c r="AC449">
        <v>30</v>
      </c>
      <c r="AD449">
        <v>1</v>
      </c>
    </row>
    <row r="450" spans="1:30" customFormat="1" ht="32.25" x14ac:dyDescent="0.25">
      <c r="A450" s="6">
        <v>0</v>
      </c>
      <c r="B450" s="6">
        <v>3.7500000000000006E-2</v>
      </c>
      <c r="C450" s="6">
        <v>0</v>
      </c>
      <c r="D450" s="6">
        <v>0</v>
      </c>
      <c r="E450" s="6">
        <v>0.5</v>
      </c>
      <c r="F450" s="6">
        <v>0</v>
      </c>
      <c r="G450" s="6">
        <v>0</v>
      </c>
      <c r="H450" s="6">
        <v>0</v>
      </c>
      <c r="I450" s="6">
        <v>0</v>
      </c>
      <c r="J450" s="6">
        <v>0</v>
      </c>
      <c r="K450" s="6">
        <v>0</v>
      </c>
      <c r="L450" s="6">
        <v>2.25</v>
      </c>
      <c r="M450" s="6">
        <v>0.44999999999999996</v>
      </c>
      <c r="N450" s="6">
        <v>0.44999999999999996</v>
      </c>
      <c r="O450" s="6">
        <v>0</v>
      </c>
      <c r="P450" s="6">
        <v>0.44999999999999996</v>
      </c>
      <c r="Q450" s="6">
        <v>233</v>
      </c>
      <c r="R450" s="6">
        <v>0</v>
      </c>
      <c r="S450" s="6">
        <v>433</v>
      </c>
      <c r="T450" s="6">
        <v>48</v>
      </c>
      <c r="U450" s="6">
        <v>0</v>
      </c>
      <c r="V450" s="6" t="s">
        <v>441</v>
      </c>
      <c r="W450" s="9" t="s">
        <v>1276</v>
      </c>
      <c r="X450" s="6" t="s">
        <v>443</v>
      </c>
      <c r="Y450" s="6" t="s">
        <v>444</v>
      </c>
      <c r="Z450" s="2">
        <v>3</v>
      </c>
      <c r="AA450" s="9" t="s">
        <v>1275</v>
      </c>
      <c r="AB450">
        <v>10.5</v>
      </c>
      <c r="AC450">
        <v>30</v>
      </c>
      <c r="AD450">
        <v>1</v>
      </c>
    </row>
    <row r="451" spans="1:30" customFormat="1" x14ac:dyDescent="0.25">
      <c r="A451" s="6">
        <v>0</v>
      </c>
      <c r="B451" s="6">
        <v>0</v>
      </c>
      <c r="C451" s="6">
        <v>0</v>
      </c>
      <c r="D451" s="6">
        <v>0</v>
      </c>
      <c r="E451" s="6">
        <v>0.5</v>
      </c>
      <c r="F451" s="6">
        <v>0</v>
      </c>
      <c r="G451" s="6">
        <v>0</v>
      </c>
      <c r="H451" s="6">
        <v>0</v>
      </c>
      <c r="I451" s="6">
        <v>0</v>
      </c>
      <c r="J451" s="6">
        <v>0</v>
      </c>
      <c r="K451" s="6">
        <v>0</v>
      </c>
      <c r="L451" s="6">
        <v>4.5</v>
      </c>
      <c r="M451" s="6">
        <v>0.30000000000000004</v>
      </c>
      <c r="N451" s="6">
        <v>0.375</v>
      </c>
      <c r="O451" s="6">
        <v>0</v>
      </c>
      <c r="P451" s="6">
        <v>0.375</v>
      </c>
      <c r="Q451" s="6">
        <v>231</v>
      </c>
      <c r="R451" s="6">
        <v>0</v>
      </c>
      <c r="S451" s="6">
        <v>448</v>
      </c>
      <c r="T451" s="6">
        <v>168</v>
      </c>
      <c r="U451" s="6">
        <v>0</v>
      </c>
      <c r="V451" s="6" t="s">
        <v>441</v>
      </c>
      <c r="W451" s="9" t="s">
        <v>396</v>
      </c>
      <c r="X451" s="6" t="s">
        <v>443</v>
      </c>
      <c r="Y451" s="6" t="s">
        <v>444</v>
      </c>
      <c r="Z451" s="2">
        <v>3</v>
      </c>
      <c r="AA451" s="9" t="s">
        <v>380</v>
      </c>
      <c r="AB451">
        <v>10.5</v>
      </c>
      <c r="AC451">
        <v>30</v>
      </c>
      <c r="AD451">
        <v>1</v>
      </c>
    </row>
    <row r="452" spans="1:30" customFormat="1" x14ac:dyDescent="0.25">
      <c r="A452" s="6">
        <v>0</v>
      </c>
      <c r="B452" s="6">
        <v>0</v>
      </c>
      <c r="C452" s="6">
        <v>0</v>
      </c>
      <c r="D452" s="6">
        <v>0</v>
      </c>
      <c r="E452" s="6">
        <v>0.5</v>
      </c>
      <c r="F452" s="6">
        <v>0</v>
      </c>
      <c r="G452" s="6">
        <v>0</v>
      </c>
      <c r="H452" s="6">
        <v>0</v>
      </c>
      <c r="I452" s="6">
        <v>0</v>
      </c>
      <c r="J452" s="6">
        <v>0</v>
      </c>
      <c r="K452" s="6">
        <v>0</v>
      </c>
      <c r="L452" s="6">
        <v>4.5</v>
      </c>
      <c r="M452" s="6">
        <v>0.30000000000000004</v>
      </c>
      <c r="N452" s="6">
        <v>0.375</v>
      </c>
      <c r="O452" s="6">
        <v>0</v>
      </c>
      <c r="P452" s="6">
        <v>0.375</v>
      </c>
      <c r="Q452" s="6">
        <v>231</v>
      </c>
      <c r="R452" s="6">
        <v>0</v>
      </c>
      <c r="S452" s="6">
        <v>448</v>
      </c>
      <c r="T452" s="6">
        <v>168</v>
      </c>
      <c r="U452" s="6">
        <v>0</v>
      </c>
      <c r="V452" s="6" t="s">
        <v>441</v>
      </c>
      <c r="W452" s="9" t="s">
        <v>396</v>
      </c>
      <c r="X452" s="6" t="s">
        <v>443</v>
      </c>
      <c r="Y452" s="6" t="s">
        <v>444</v>
      </c>
      <c r="Z452" s="2">
        <v>3</v>
      </c>
      <c r="AA452" s="9" t="s">
        <v>380</v>
      </c>
      <c r="AB452">
        <v>10.5</v>
      </c>
      <c r="AC452">
        <v>30</v>
      </c>
      <c r="AD452">
        <v>1</v>
      </c>
    </row>
    <row r="453" spans="1:30" customFormat="1" x14ac:dyDescent="0.25">
      <c r="A453" s="6">
        <v>3.7500000000000006E-2</v>
      </c>
      <c r="B453" s="6">
        <v>0</v>
      </c>
      <c r="C453" s="6">
        <v>0</v>
      </c>
      <c r="D453" s="6">
        <v>0</v>
      </c>
      <c r="E453" s="6">
        <v>0.5</v>
      </c>
      <c r="F453" s="6">
        <v>0</v>
      </c>
      <c r="G453" s="6">
        <v>0</v>
      </c>
      <c r="H453" s="6">
        <v>0</v>
      </c>
      <c r="I453" s="6">
        <v>0</v>
      </c>
      <c r="J453" s="6">
        <v>0</v>
      </c>
      <c r="K453" s="6">
        <v>0</v>
      </c>
      <c r="L453" s="6">
        <v>4.5</v>
      </c>
      <c r="M453" s="6">
        <v>0.30000000000000004</v>
      </c>
      <c r="N453" s="6">
        <v>0.375</v>
      </c>
      <c r="O453" s="6">
        <v>0</v>
      </c>
      <c r="P453" s="6">
        <v>0.375</v>
      </c>
      <c r="Q453" s="6">
        <v>231</v>
      </c>
      <c r="R453" s="6">
        <v>0</v>
      </c>
      <c r="S453" s="6">
        <v>448</v>
      </c>
      <c r="T453" s="6">
        <v>168</v>
      </c>
      <c r="U453" s="6">
        <v>0</v>
      </c>
      <c r="V453" s="6" t="s">
        <v>441</v>
      </c>
      <c r="W453" s="9" t="s">
        <v>396</v>
      </c>
      <c r="X453" s="6" t="s">
        <v>443</v>
      </c>
      <c r="Y453" s="6" t="s">
        <v>444</v>
      </c>
      <c r="Z453" s="2">
        <v>3</v>
      </c>
      <c r="AA453" s="9" t="s">
        <v>380</v>
      </c>
      <c r="AB453">
        <v>10.5</v>
      </c>
      <c r="AC453">
        <v>30</v>
      </c>
      <c r="AD453">
        <v>1</v>
      </c>
    </row>
    <row r="454" spans="1:30" customFormat="1" x14ac:dyDescent="0.25">
      <c r="A454" s="6">
        <v>3.7500000000000006E-2</v>
      </c>
      <c r="B454" s="6">
        <v>0</v>
      </c>
      <c r="C454" s="6">
        <v>0</v>
      </c>
      <c r="D454" s="6">
        <v>0</v>
      </c>
      <c r="E454" s="6">
        <v>0.5</v>
      </c>
      <c r="F454" s="6">
        <v>0</v>
      </c>
      <c r="G454" s="6">
        <v>0</v>
      </c>
      <c r="H454" s="6">
        <v>0</v>
      </c>
      <c r="I454" s="6">
        <v>0</v>
      </c>
      <c r="J454" s="6">
        <v>0</v>
      </c>
      <c r="K454" s="6">
        <v>0</v>
      </c>
      <c r="L454" s="6">
        <v>4.5</v>
      </c>
      <c r="M454" s="6">
        <v>0.30000000000000004</v>
      </c>
      <c r="N454" s="6">
        <v>0.375</v>
      </c>
      <c r="O454" s="6">
        <v>0</v>
      </c>
      <c r="P454" s="6">
        <v>0.375</v>
      </c>
      <c r="Q454" s="6">
        <v>231</v>
      </c>
      <c r="R454" s="6">
        <v>0</v>
      </c>
      <c r="S454" s="6">
        <v>448</v>
      </c>
      <c r="T454" s="6">
        <v>168</v>
      </c>
      <c r="U454" s="6">
        <v>0</v>
      </c>
      <c r="V454" s="6" t="s">
        <v>441</v>
      </c>
      <c r="W454" s="9" t="s">
        <v>396</v>
      </c>
      <c r="X454" s="6" t="s">
        <v>443</v>
      </c>
      <c r="Y454" s="6" t="s">
        <v>444</v>
      </c>
      <c r="Z454" s="2">
        <v>3</v>
      </c>
      <c r="AA454" s="9" t="s">
        <v>380</v>
      </c>
      <c r="AB454">
        <v>10.5</v>
      </c>
      <c r="AC454">
        <v>30</v>
      </c>
      <c r="AD454">
        <v>1</v>
      </c>
    </row>
    <row r="455" spans="1:30" customFormat="1" x14ac:dyDescent="0.25">
      <c r="A455" s="6">
        <v>5.5000000000000007E-2</v>
      </c>
      <c r="B455" s="6">
        <v>0</v>
      </c>
      <c r="C455" s="6">
        <v>0</v>
      </c>
      <c r="D455" s="6">
        <v>0</v>
      </c>
      <c r="E455" s="6">
        <v>0.1</v>
      </c>
      <c r="F455" s="6">
        <v>0</v>
      </c>
      <c r="G455" s="6">
        <v>0</v>
      </c>
      <c r="H455" s="6">
        <v>0</v>
      </c>
      <c r="I455" s="6">
        <v>0</v>
      </c>
      <c r="J455" s="6">
        <v>0</v>
      </c>
      <c r="K455" s="6">
        <v>0</v>
      </c>
      <c r="L455" s="6">
        <v>3.3000000000000003</v>
      </c>
      <c r="M455" s="6">
        <v>0.22000000000000003</v>
      </c>
      <c r="N455" s="6">
        <v>0.27500000000000002</v>
      </c>
      <c r="O455" s="6">
        <v>0</v>
      </c>
      <c r="P455" s="6">
        <v>0.27500000000000002</v>
      </c>
      <c r="Q455" s="6">
        <v>231</v>
      </c>
      <c r="R455" s="6">
        <v>0</v>
      </c>
      <c r="S455" s="6">
        <v>448</v>
      </c>
      <c r="T455" s="6">
        <v>168</v>
      </c>
      <c r="U455" s="6">
        <v>0</v>
      </c>
      <c r="V455" s="6" t="s">
        <v>441</v>
      </c>
      <c r="W455" s="9" t="s">
        <v>396</v>
      </c>
      <c r="X455" s="6" t="s">
        <v>443</v>
      </c>
      <c r="Y455" s="6" t="s">
        <v>444</v>
      </c>
      <c r="Z455" s="2">
        <v>3</v>
      </c>
      <c r="AA455" s="9" t="s">
        <v>380</v>
      </c>
      <c r="AB455">
        <v>10.5</v>
      </c>
      <c r="AC455">
        <v>30</v>
      </c>
      <c r="AD455">
        <v>1</v>
      </c>
    </row>
    <row r="456" spans="1:30" customFormat="1" x14ac:dyDescent="0.25">
      <c r="A456" s="6">
        <v>0</v>
      </c>
      <c r="B456" s="6">
        <v>0</v>
      </c>
      <c r="C456" s="6">
        <v>0</v>
      </c>
      <c r="D456" s="6">
        <v>0</v>
      </c>
      <c r="E456" s="6">
        <v>0.5</v>
      </c>
      <c r="F456" s="6">
        <v>0</v>
      </c>
      <c r="G456" s="6">
        <v>0</v>
      </c>
      <c r="H456" s="6">
        <v>0</v>
      </c>
      <c r="I456" s="6">
        <v>0</v>
      </c>
      <c r="J456" s="6">
        <v>0</v>
      </c>
      <c r="K456" s="6">
        <v>0</v>
      </c>
      <c r="L456" s="6">
        <v>4.5</v>
      </c>
      <c r="M456" s="6">
        <v>0.375</v>
      </c>
      <c r="N456" s="6">
        <v>0.375</v>
      </c>
      <c r="O456" s="6">
        <v>0</v>
      </c>
      <c r="P456" s="6">
        <v>0.375</v>
      </c>
      <c r="Q456" s="6">
        <v>231</v>
      </c>
      <c r="R456" s="6">
        <v>0</v>
      </c>
      <c r="S456" s="6">
        <v>448</v>
      </c>
      <c r="T456" s="6">
        <v>168</v>
      </c>
      <c r="U456" s="6">
        <v>0</v>
      </c>
      <c r="V456" s="6" t="s">
        <v>441</v>
      </c>
      <c r="W456" s="9" t="s">
        <v>396</v>
      </c>
      <c r="X456" s="6" t="s">
        <v>443</v>
      </c>
      <c r="Y456" s="6" t="s">
        <v>444</v>
      </c>
      <c r="Z456" s="2">
        <v>3</v>
      </c>
      <c r="AA456" s="9" t="s">
        <v>380</v>
      </c>
      <c r="AB456">
        <v>10.5</v>
      </c>
      <c r="AC456">
        <v>30</v>
      </c>
      <c r="AD456">
        <v>1</v>
      </c>
    </row>
    <row r="457" spans="1:30" customFormat="1" x14ac:dyDescent="0.25">
      <c r="A457" s="6">
        <v>3.7500000000000006E-2</v>
      </c>
      <c r="B457" s="6">
        <v>0</v>
      </c>
      <c r="C457" s="6">
        <v>0</v>
      </c>
      <c r="D457" s="6">
        <v>0</v>
      </c>
      <c r="E457" s="6">
        <v>0.5</v>
      </c>
      <c r="F457" s="6">
        <v>0</v>
      </c>
      <c r="G457" s="6">
        <v>0</v>
      </c>
      <c r="H457" s="6">
        <v>0</v>
      </c>
      <c r="I457" s="6">
        <v>0</v>
      </c>
      <c r="J457" s="6">
        <v>0</v>
      </c>
      <c r="K457" s="6">
        <v>0</v>
      </c>
      <c r="L457" s="6">
        <v>4.5</v>
      </c>
      <c r="M457" s="6">
        <v>0.375</v>
      </c>
      <c r="N457" s="6">
        <v>0.375</v>
      </c>
      <c r="O457" s="6">
        <v>0</v>
      </c>
      <c r="P457" s="6">
        <v>0.375</v>
      </c>
      <c r="Q457" s="6">
        <v>231</v>
      </c>
      <c r="R457" s="6">
        <v>0</v>
      </c>
      <c r="S457" s="6">
        <v>448</v>
      </c>
      <c r="T457" s="6">
        <v>168</v>
      </c>
      <c r="U457" s="6">
        <v>0</v>
      </c>
      <c r="V457" s="6" t="s">
        <v>441</v>
      </c>
      <c r="W457" s="9" t="s">
        <v>396</v>
      </c>
      <c r="X457" s="6" t="s">
        <v>443</v>
      </c>
      <c r="Y457" s="6" t="s">
        <v>444</v>
      </c>
      <c r="Z457" s="2">
        <v>3</v>
      </c>
      <c r="AA457" s="9" t="s">
        <v>380</v>
      </c>
      <c r="AB457">
        <v>10.5</v>
      </c>
      <c r="AC457">
        <v>30</v>
      </c>
      <c r="AD457">
        <v>1</v>
      </c>
    </row>
    <row r="458" spans="1:30" customFormat="1" x14ac:dyDescent="0.25">
      <c r="A458" s="6">
        <v>3.7500000000000006E-2</v>
      </c>
      <c r="B458" s="6">
        <v>0</v>
      </c>
      <c r="C458" s="6">
        <v>0</v>
      </c>
      <c r="D458" s="6">
        <v>0</v>
      </c>
      <c r="E458" s="6">
        <v>0.5</v>
      </c>
      <c r="F458" s="6">
        <v>0</v>
      </c>
      <c r="G458" s="6">
        <v>0</v>
      </c>
      <c r="H458" s="6">
        <v>0</v>
      </c>
      <c r="I458" s="6">
        <v>0</v>
      </c>
      <c r="J458" s="6">
        <v>0</v>
      </c>
      <c r="K458" s="6">
        <v>0</v>
      </c>
      <c r="L458" s="6">
        <v>4.5</v>
      </c>
      <c r="M458" s="6">
        <v>0.375</v>
      </c>
      <c r="N458" s="6">
        <v>0.375</v>
      </c>
      <c r="O458" s="6">
        <v>0</v>
      </c>
      <c r="P458" s="6">
        <v>0.375</v>
      </c>
      <c r="Q458" s="6">
        <v>231</v>
      </c>
      <c r="R458" s="6">
        <v>0</v>
      </c>
      <c r="S458" s="6">
        <v>448</v>
      </c>
      <c r="T458" s="6">
        <v>168</v>
      </c>
      <c r="U458" s="6">
        <v>0</v>
      </c>
      <c r="V458" s="6" t="s">
        <v>441</v>
      </c>
      <c r="W458" s="9" t="s">
        <v>396</v>
      </c>
      <c r="X458" s="6" t="s">
        <v>443</v>
      </c>
      <c r="Y458" s="6" t="s">
        <v>444</v>
      </c>
      <c r="Z458" s="2">
        <v>3</v>
      </c>
      <c r="AA458" s="9" t="s">
        <v>380</v>
      </c>
      <c r="AB458">
        <v>10.5</v>
      </c>
      <c r="AC458">
        <v>30</v>
      </c>
      <c r="AD458">
        <v>1</v>
      </c>
    </row>
    <row r="459" spans="1:30" customFormat="1" x14ac:dyDescent="0.25">
      <c r="A459" s="6">
        <v>0</v>
      </c>
      <c r="B459" s="6">
        <v>0</v>
      </c>
      <c r="C459" s="6">
        <v>0</v>
      </c>
      <c r="D459" s="6">
        <v>0</v>
      </c>
      <c r="E459" s="6">
        <v>0</v>
      </c>
      <c r="F459" s="6">
        <v>0</v>
      </c>
      <c r="G459" s="6">
        <v>0</v>
      </c>
      <c r="H459" s="6">
        <v>0</v>
      </c>
      <c r="I459" s="6">
        <v>0</v>
      </c>
      <c r="J459" s="6">
        <v>0</v>
      </c>
      <c r="K459" s="6">
        <v>0</v>
      </c>
      <c r="L459" s="6">
        <v>15</v>
      </c>
      <c r="M459" s="6">
        <v>0.62</v>
      </c>
      <c r="N459" s="6">
        <v>0.56000000000000005</v>
      </c>
      <c r="O459" s="6">
        <v>0</v>
      </c>
      <c r="P459" s="6">
        <v>0.56000000000000005</v>
      </c>
      <c r="Q459" s="6">
        <v>142</v>
      </c>
      <c r="R459" s="6">
        <v>0</v>
      </c>
      <c r="S459" s="6">
        <v>448</v>
      </c>
      <c r="T459" s="6">
        <v>240</v>
      </c>
      <c r="U459" s="6">
        <v>0</v>
      </c>
      <c r="V459" s="6" t="s">
        <v>447</v>
      </c>
      <c r="W459" s="9" t="s">
        <v>448</v>
      </c>
      <c r="X459" s="6" t="s">
        <v>449</v>
      </c>
      <c r="Y459" s="6" t="s">
        <v>447</v>
      </c>
      <c r="Z459" s="2">
        <v>2</v>
      </c>
      <c r="AA459" s="9" t="s">
        <v>450</v>
      </c>
      <c r="AB459">
        <v>17.7</v>
      </c>
      <c r="AC459">
        <v>8</v>
      </c>
      <c r="AD459">
        <v>0</v>
      </c>
    </row>
    <row r="460" spans="1:30" customFormat="1" x14ac:dyDescent="0.25">
      <c r="A460" s="6">
        <v>0.05</v>
      </c>
      <c r="B460" s="6">
        <v>0</v>
      </c>
      <c r="C460" s="6">
        <v>0</v>
      </c>
      <c r="D460" s="6">
        <v>0</v>
      </c>
      <c r="E460" s="6">
        <v>0.2</v>
      </c>
      <c r="F460" s="6">
        <v>0</v>
      </c>
      <c r="G460" s="6">
        <v>0</v>
      </c>
      <c r="H460" s="6">
        <v>0</v>
      </c>
      <c r="I460" s="6">
        <v>0</v>
      </c>
      <c r="J460" s="6">
        <v>0</v>
      </c>
      <c r="K460" s="6">
        <v>0</v>
      </c>
      <c r="L460" s="6">
        <v>5</v>
      </c>
      <c r="M460" s="6">
        <v>0</v>
      </c>
      <c r="N460" s="6">
        <v>0.3</v>
      </c>
      <c r="O460" s="6">
        <v>0</v>
      </c>
      <c r="P460" s="6">
        <v>0.6</v>
      </c>
      <c r="Q460" s="6">
        <v>258</v>
      </c>
      <c r="R460" s="6">
        <v>0</v>
      </c>
      <c r="S460" s="6">
        <v>448</v>
      </c>
      <c r="T460" s="6">
        <v>240</v>
      </c>
      <c r="U460" s="6">
        <v>60</v>
      </c>
      <c r="V460" s="6" t="s">
        <v>451</v>
      </c>
      <c r="W460" s="9" t="s">
        <v>52</v>
      </c>
      <c r="X460" s="6" t="s">
        <v>452</v>
      </c>
      <c r="Y460" s="6" t="s">
        <v>453</v>
      </c>
      <c r="Z460" s="2">
        <v>3</v>
      </c>
      <c r="AA460" s="9" t="s">
        <v>454</v>
      </c>
      <c r="AB460">
        <v>15.6</v>
      </c>
      <c r="AC460">
        <v>12</v>
      </c>
      <c r="AD460">
        <v>0</v>
      </c>
    </row>
    <row r="461" spans="1:30" customFormat="1" x14ac:dyDescent="0.25">
      <c r="A461" s="6">
        <v>0</v>
      </c>
      <c r="B461" s="6">
        <v>0</v>
      </c>
      <c r="C461" s="6">
        <v>0</v>
      </c>
      <c r="D461" s="6">
        <v>0</v>
      </c>
      <c r="E461" s="6">
        <v>0.5</v>
      </c>
      <c r="F461" s="6">
        <v>0</v>
      </c>
      <c r="G461" s="6">
        <v>0</v>
      </c>
      <c r="H461" s="6">
        <v>0</v>
      </c>
      <c r="I461" s="6">
        <v>0</v>
      </c>
      <c r="J461" s="6">
        <v>0</v>
      </c>
      <c r="K461" s="6">
        <v>0</v>
      </c>
      <c r="L461" s="6">
        <v>7.5</v>
      </c>
      <c r="M461" s="6">
        <v>0</v>
      </c>
      <c r="N461" s="6">
        <v>0.375</v>
      </c>
      <c r="O461" s="6">
        <v>0</v>
      </c>
      <c r="P461" s="6">
        <v>0.44999999999999996</v>
      </c>
      <c r="Q461" s="6">
        <v>258</v>
      </c>
      <c r="R461" s="6">
        <v>0</v>
      </c>
      <c r="S461" s="6">
        <v>448</v>
      </c>
      <c r="T461" s="6">
        <v>336</v>
      </c>
      <c r="U461" s="6">
        <v>0</v>
      </c>
      <c r="V461" s="6" t="s">
        <v>451</v>
      </c>
      <c r="W461" s="9" t="s">
        <v>52</v>
      </c>
      <c r="X461" s="6" t="s">
        <v>452</v>
      </c>
      <c r="Y461" s="6" t="s">
        <v>453</v>
      </c>
      <c r="Z461" s="2">
        <v>3</v>
      </c>
      <c r="AA461" s="9" t="s">
        <v>439</v>
      </c>
      <c r="AB461">
        <v>15.6</v>
      </c>
      <c r="AC461">
        <v>12</v>
      </c>
      <c r="AD461">
        <v>0</v>
      </c>
    </row>
    <row r="462" spans="1:30" customFormat="1" x14ac:dyDescent="0.25">
      <c r="A462" s="6">
        <v>0</v>
      </c>
      <c r="B462" s="6">
        <v>7.4999999999999997E-3</v>
      </c>
      <c r="C462" s="6">
        <v>0</v>
      </c>
      <c r="D462" s="6">
        <v>0</v>
      </c>
      <c r="E462" s="6">
        <v>0.5</v>
      </c>
      <c r="F462" s="6">
        <v>0</v>
      </c>
      <c r="G462" s="6">
        <v>0</v>
      </c>
      <c r="H462" s="6">
        <v>0</v>
      </c>
      <c r="I462" s="6">
        <v>0</v>
      </c>
      <c r="J462" s="6">
        <v>0</v>
      </c>
      <c r="K462" s="6">
        <v>0</v>
      </c>
      <c r="L462" s="6">
        <v>7.5</v>
      </c>
      <c r="M462" s="6">
        <v>0</v>
      </c>
      <c r="N462" s="6">
        <v>0.375</v>
      </c>
      <c r="O462" s="6">
        <v>0</v>
      </c>
      <c r="P462" s="6">
        <v>0.44999999999999996</v>
      </c>
      <c r="Q462" s="6">
        <v>258</v>
      </c>
      <c r="R462" s="6">
        <v>0</v>
      </c>
      <c r="S462" s="6">
        <v>448</v>
      </c>
      <c r="T462" s="6">
        <v>336</v>
      </c>
      <c r="U462" s="6">
        <v>0</v>
      </c>
      <c r="V462" s="6" t="s">
        <v>451</v>
      </c>
      <c r="W462" s="9" t="s">
        <v>52</v>
      </c>
      <c r="X462" s="6" t="s">
        <v>452</v>
      </c>
      <c r="Y462" s="6" t="s">
        <v>453</v>
      </c>
      <c r="Z462" s="2">
        <v>3</v>
      </c>
      <c r="AA462" s="9" t="s">
        <v>439</v>
      </c>
      <c r="AB462">
        <v>15.6</v>
      </c>
      <c r="AC462">
        <v>12</v>
      </c>
      <c r="AD462">
        <v>0</v>
      </c>
    </row>
    <row r="463" spans="1:30" customFormat="1" x14ac:dyDescent="0.25">
      <c r="A463" s="6">
        <v>0</v>
      </c>
      <c r="B463" s="6">
        <v>0.03</v>
      </c>
      <c r="C463" s="6">
        <v>0</v>
      </c>
      <c r="D463" s="6">
        <v>0</v>
      </c>
      <c r="E463" s="6">
        <v>0.5</v>
      </c>
      <c r="F463" s="6">
        <v>0</v>
      </c>
      <c r="G463" s="6">
        <v>0</v>
      </c>
      <c r="H463" s="6">
        <v>0</v>
      </c>
      <c r="I463" s="6">
        <v>0</v>
      </c>
      <c r="J463" s="6">
        <v>0</v>
      </c>
      <c r="K463" s="6">
        <v>0</v>
      </c>
      <c r="L463" s="6">
        <v>7.5</v>
      </c>
      <c r="M463" s="6">
        <v>0</v>
      </c>
      <c r="N463" s="6">
        <v>0.375</v>
      </c>
      <c r="O463" s="6">
        <v>0</v>
      </c>
      <c r="P463" s="6">
        <v>0.44999999999999996</v>
      </c>
      <c r="Q463" s="6">
        <v>258</v>
      </c>
      <c r="R463" s="6">
        <v>0</v>
      </c>
      <c r="S463" s="6">
        <v>448</v>
      </c>
      <c r="T463" s="6">
        <v>336</v>
      </c>
      <c r="U463" s="6">
        <v>0</v>
      </c>
      <c r="V463" s="6" t="s">
        <v>451</v>
      </c>
      <c r="W463" s="9" t="s">
        <v>52</v>
      </c>
      <c r="X463" s="6" t="s">
        <v>452</v>
      </c>
      <c r="Y463" s="6" t="s">
        <v>453</v>
      </c>
      <c r="Z463" s="2">
        <v>3</v>
      </c>
      <c r="AA463" s="9" t="s">
        <v>439</v>
      </c>
      <c r="AB463">
        <v>15.6</v>
      </c>
      <c r="AC463">
        <v>12</v>
      </c>
      <c r="AD463">
        <v>0</v>
      </c>
    </row>
    <row r="464" spans="1:30" customFormat="1" x14ac:dyDescent="0.25">
      <c r="A464" s="6">
        <v>0</v>
      </c>
      <c r="B464" s="6">
        <v>0.03</v>
      </c>
      <c r="C464" s="6">
        <v>0</v>
      </c>
      <c r="D464" s="6">
        <v>0</v>
      </c>
      <c r="E464" s="6">
        <v>0.5</v>
      </c>
      <c r="F464" s="6">
        <v>0</v>
      </c>
      <c r="G464" s="6">
        <v>0</v>
      </c>
      <c r="H464" s="6">
        <v>0</v>
      </c>
      <c r="I464" s="6">
        <v>0</v>
      </c>
      <c r="J464" s="6">
        <v>0</v>
      </c>
      <c r="K464" s="6">
        <v>0</v>
      </c>
      <c r="L464" s="6">
        <v>19.95</v>
      </c>
      <c r="M464" s="6">
        <v>0</v>
      </c>
      <c r="N464" s="6">
        <v>0.375</v>
      </c>
      <c r="O464" s="6">
        <v>0</v>
      </c>
      <c r="P464" s="6">
        <v>0.44999999999999996</v>
      </c>
      <c r="Q464" s="6">
        <v>258</v>
      </c>
      <c r="R464" s="6">
        <v>0</v>
      </c>
      <c r="S464" s="6">
        <v>448</v>
      </c>
      <c r="T464" s="6">
        <v>336</v>
      </c>
      <c r="U464" s="6">
        <v>0</v>
      </c>
      <c r="V464" s="6" t="s">
        <v>451</v>
      </c>
      <c r="W464" s="9" t="s">
        <v>52</v>
      </c>
      <c r="X464" s="6" t="s">
        <v>452</v>
      </c>
      <c r="Y464" s="6" t="s">
        <v>453</v>
      </c>
      <c r="Z464" s="2">
        <v>3</v>
      </c>
      <c r="AA464" s="9" t="s">
        <v>439</v>
      </c>
      <c r="AB464">
        <v>15.6</v>
      </c>
      <c r="AC464">
        <v>12</v>
      </c>
      <c r="AD464">
        <v>0</v>
      </c>
    </row>
    <row r="465" spans="1:30" customFormat="1" x14ac:dyDescent="0.25">
      <c r="A465" s="6">
        <v>0</v>
      </c>
      <c r="B465" s="6">
        <v>0.03</v>
      </c>
      <c r="C465" s="6">
        <v>0</v>
      </c>
      <c r="D465" s="6">
        <v>0</v>
      </c>
      <c r="E465" s="6">
        <v>0.5</v>
      </c>
      <c r="F465" s="6">
        <v>0</v>
      </c>
      <c r="G465" s="6">
        <v>0</v>
      </c>
      <c r="H465" s="6">
        <v>0</v>
      </c>
      <c r="I465" s="6">
        <v>0</v>
      </c>
      <c r="J465" s="6">
        <v>0</v>
      </c>
      <c r="K465" s="6">
        <v>0</v>
      </c>
      <c r="L465" s="6">
        <v>7.5</v>
      </c>
      <c r="M465" s="6">
        <v>0</v>
      </c>
      <c r="N465" s="6">
        <v>0.375</v>
      </c>
      <c r="O465" s="6">
        <v>0</v>
      </c>
      <c r="P465" s="6">
        <v>0.44999999999999996</v>
      </c>
      <c r="Q465" s="6">
        <v>258</v>
      </c>
      <c r="R465" s="6">
        <v>0</v>
      </c>
      <c r="S465" s="6">
        <v>448</v>
      </c>
      <c r="T465" s="6">
        <v>336</v>
      </c>
      <c r="U465" s="6">
        <v>0</v>
      </c>
      <c r="V465" s="6" t="s">
        <v>451</v>
      </c>
      <c r="W465" s="9" t="s">
        <v>52</v>
      </c>
      <c r="X465" s="6" t="s">
        <v>452</v>
      </c>
      <c r="Y465" s="6" t="s">
        <v>453</v>
      </c>
      <c r="Z465" s="2">
        <v>3</v>
      </c>
      <c r="AA465" s="9" t="s">
        <v>439</v>
      </c>
      <c r="AB465">
        <v>15.6</v>
      </c>
      <c r="AC465">
        <v>12</v>
      </c>
      <c r="AD465">
        <v>0</v>
      </c>
    </row>
    <row r="466" spans="1:30" customFormat="1" x14ac:dyDescent="0.25">
      <c r="A466" s="6">
        <v>0</v>
      </c>
      <c r="B466" s="6">
        <v>0.03</v>
      </c>
      <c r="C466" s="6">
        <v>0</v>
      </c>
      <c r="D466" s="6">
        <v>0</v>
      </c>
      <c r="E466" s="6">
        <v>0.5</v>
      </c>
      <c r="F466" s="6">
        <v>0</v>
      </c>
      <c r="G466" s="6">
        <v>0</v>
      </c>
      <c r="H466" s="6">
        <v>0</v>
      </c>
      <c r="I466" s="6">
        <v>0</v>
      </c>
      <c r="J466" s="6">
        <v>0</v>
      </c>
      <c r="K466" s="6">
        <v>0</v>
      </c>
      <c r="L466" s="6">
        <v>19.95</v>
      </c>
      <c r="M466" s="6">
        <v>0</v>
      </c>
      <c r="N466" s="6">
        <v>0.375</v>
      </c>
      <c r="O466" s="6">
        <v>0</v>
      </c>
      <c r="P466" s="6">
        <v>0.44999999999999996</v>
      </c>
      <c r="Q466" s="6">
        <v>258</v>
      </c>
      <c r="R466" s="6">
        <v>0</v>
      </c>
      <c r="S466" s="6">
        <v>448</v>
      </c>
      <c r="T466" s="6">
        <v>336</v>
      </c>
      <c r="U466" s="6">
        <v>0</v>
      </c>
      <c r="V466" s="6" t="s">
        <v>451</v>
      </c>
      <c r="W466" s="9" t="s">
        <v>52</v>
      </c>
      <c r="X466" s="6" t="s">
        <v>452</v>
      </c>
      <c r="Y466" s="6" t="s">
        <v>453</v>
      </c>
      <c r="Z466" s="2">
        <v>3</v>
      </c>
      <c r="AA466" s="9" t="s">
        <v>439</v>
      </c>
      <c r="AB466">
        <v>15.6</v>
      </c>
      <c r="AC466">
        <v>12</v>
      </c>
      <c r="AD466">
        <v>0</v>
      </c>
    </row>
    <row r="467" spans="1:30" customFormat="1" x14ac:dyDescent="0.25">
      <c r="A467" s="6">
        <v>0</v>
      </c>
      <c r="B467" s="6">
        <v>7.4999999999999997E-2</v>
      </c>
      <c r="C467" s="6">
        <v>0</v>
      </c>
      <c r="D467" s="6">
        <v>0</v>
      </c>
      <c r="E467" s="6">
        <v>0.5</v>
      </c>
      <c r="F467" s="6">
        <v>0</v>
      </c>
      <c r="G467" s="6">
        <v>0</v>
      </c>
      <c r="H467" s="6">
        <v>0</v>
      </c>
      <c r="I467" s="6">
        <v>0</v>
      </c>
      <c r="J467" s="6">
        <v>0</v>
      </c>
      <c r="K467" s="6">
        <v>0</v>
      </c>
      <c r="L467" s="6">
        <v>7.5</v>
      </c>
      <c r="M467" s="6">
        <v>0</v>
      </c>
      <c r="N467" s="6">
        <v>0.375</v>
      </c>
      <c r="O467" s="6">
        <v>0</v>
      </c>
      <c r="P467" s="6">
        <v>0.44999999999999996</v>
      </c>
      <c r="Q467" s="6">
        <v>258</v>
      </c>
      <c r="R467" s="6">
        <v>0</v>
      </c>
      <c r="S467" s="6">
        <v>448</v>
      </c>
      <c r="T467" s="6">
        <v>336</v>
      </c>
      <c r="U467" s="6">
        <v>0</v>
      </c>
      <c r="V467" s="6" t="s">
        <v>451</v>
      </c>
      <c r="W467" s="9" t="s">
        <v>52</v>
      </c>
      <c r="X467" s="6" t="s">
        <v>452</v>
      </c>
      <c r="Y467" s="6" t="s">
        <v>453</v>
      </c>
      <c r="Z467" s="2">
        <v>3</v>
      </c>
      <c r="AA467" s="9" t="s">
        <v>439</v>
      </c>
      <c r="AB467">
        <v>15.6</v>
      </c>
      <c r="AC467">
        <v>12</v>
      </c>
      <c r="AD467">
        <v>0</v>
      </c>
    </row>
    <row r="468" spans="1:30" customFormat="1" x14ac:dyDescent="0.25">
      <c r="A468" s="6">
        <v>0</v>
      </c>
      <c r="B468" s="6">
        <v>7.4999999999999997E-2</v>
      </c>
      <c r="C468" s="6">
        <v>0</v>
      </c>
      <c r="D468" s="6">
        <v>0</v>
      </c>
      <c r="E468" s="6">
        <v>0.5</v>
      </c>
      <c r="F468" s="6">
        <v>0</v>
      </c>
      <c r="G468" s="6">
        <v>0</v>
      </c>
      <c r="H468" s="6">
        <v>0</v>
      </c>
      <c r="I468" s="6">
        <v>0</v>
      </c>
      <c r="J468" s="6">
        <v>0</v>
      </c>
      <c r="K468" s="6">
        <v>0</v>
      </c>
      <c r="L468" s="6">
        <v>19.95</v>
      </c>
      <c r="M468" s="6">
        <v>0</v>
      </c>
      <c r="N468" s="6">
        <v>0.375</v>
      </c>
      <c r="O468" s="6">
        <v>0</v>
      </c>
      <c r="P468" s="6">
        <v>0.44999999999999996</v>
      </c>
      <c r="Q468" s="6">
        <v>258</v>
      </c>
      <c r="R468" s="6">
        <v>0</v>
      </c>
      <c r="S468" s="6">
        <v>448</v>
      </c>
      <c r="T468" s="6">
        <v>336</v>
      </c>
      <c r="U468" s="6">
        <v>0</v>
      </c>
      <c r="V468" s="6" t="s">
        <v>451</v>
      </c>
      <c r="W468" s="9" t="s">
        <v>52</v>
      </c>
      <c r="X468" s="6" t="s">
        <v>452</v>
      </c>
      <c r="Y468" s="6" t="s">
        <v>453</v>
      </c>
      <c r="Z468" s="2">
        <v>3</v>
      </c>
      <c r="AA468" s="9" t="s">
        <v>439</v>
      </c>
      <c r="AB468">
        <v>15.6</v>
      </c>
      <c r="AC468">
        <v>12</v>
      </c>
      <c r="AD468">
        <v>0</v>
      </c>
    </row>
    <row r="469" spans="1:30" customFormat="1" x14ac:dyDescent="0.25">
      <c r="A469" s="6">
        <v>0</v>
      </c>
      <c r="B469" s="6">
        <v>7.4999999999999997E-2</v>
      </c>
      <c r="C469" s="6">
        <v>0</v>
      </c>
      <c r="D469" s="6">
        <v>0</v>
      </c>
      <c r="E469" s="6">
        <v>0.5</v>
      </c>
      <c r="F469" s="6">
        <v>0</v>
      </c>
      <c r="G469" s="6">
        <v>0</v>
      </c>
      <c r="H469" s="6">
        <v>0</v>
      </c>
      <c r="I469" s="6">
        <v>0</v>
      </c>
      <c r="J469" s="6">
        <v>0</v>
      </c>
      <c r="K469" s="6">
        <v>0</v>
      </c>
      <c r="L469" s="6">
        <v>32.549999999999997</v>
      </c>
      <c r="M469" s="6">
        <v>0</v>
      </c>
      <c r="N469" s="6">
        <v>0.375</v>
      </c>
      <c r="O469" s="6">
        <v>0</v>
      </c>
      <c r="P469" s="6">
        <v>0.44999999999999996</v>
      </c>
      <c r="Q469" s="6">
        <v>258</v>
      </c>
      <c r="R469" s="6">
        <v>0</v>
      </c>
      <c r="S469" s="6">
        <v>448</v>
      </c>
      <c r="T469" s="6">
        <v>336</v>
      </c>
      <c r="U469" s="6">
        <v>0</v>
      </c>
      <c r="V469" s="6" t="s">
        <v>451</v>
      </c>
      <c r="W469" s="9" t="s">
        <v>52</v>
      </c>
      <c r="X469" s="6" t="s">
        <v>452</v>
      </c>
      <c r="Y469" s="6" t="s">
        <v>453</v>
      </c>
      <c r="Z469" s="2">
        <v>3</v>
      </c>
      <c r="AA469" s="9" t="s">
        <v>439</v>
      </c>
      <c r="AB469">
        <v>15.6</v>
      </c>
      <c r="AC469">
        <v>12</v>
      </c>
      <c r="AD469">
        <v>0</v>
      </c>
    </row>
    <row r="470" spans="1:30" customFormat="1" x14ac:dyDescent="0.25">
      <c r="A470" s="6">
        <v>0</v>
      </c>
      <c r="B470" s="6">
        <v>7.4999999999999997E-2</v>
      </c>
      <c r="C470" s="6">
        <v>0</v>
      </c>
      <c r="D470" s="6">
        <v>0</v>
      </c>
      <c r="E470" s="6">
        <v>0.5</v>
      </c>
      <c r="F470" s="6">
        <v>0</v>
      </c>
      <c r="G470" s="6">
        <v>0</v>
      </c>
      <c r="H470" s="6">
        <v>0</v>
      </c>
      <c r="I470" s="6">
        <v>0</v>
      </c>
      <c r="J470" s="6">
        <v>0</v>
      </c>
      <c r="K470" s="6">
        <v>0</v>
      </c>
      <c r="L470" s="6">
        <v>7.5</v>
      </c>
      <c r="M470" s="6">
        <v>0</v>
      </c>
      <c r="N470" s="6">
        <v>0.375</v>
      </c>
      <c r="O470" s="6">
        <v>0</v>
      </c>
      <c r="P470" s="6">
        <v>0.44999999999999996</v>
      </c>
      <c r="Q470" s="6">
        <v>258</v>
      </c>
      <c r="R470" s="6">
        <v>0</v>
      </c>
      <c r="S470" s="6">
        <v>448</v>
      </c>
      <c r="T470" s="6">
        <v>336</v>
      </c>
      <c r="U470" s="6">
        <v>0</v>
      </c>
      <c r="V470" s="6" t="s">
        <v>451</v>
      </c>
      <c r="W470" s="9" t="s">
        <v>52</v>
      </c>
      <c r="X470" s="6" t="s">
        <v>452</v>
      </c>
      <c r="Y470" s="6" t="s">
        <v>453</v>
      </c>
      <c r="Z470" s="2">
        <v>3</v>
      </c>
      <c r="AA470" s="9" t="s">
        <v>439</v>
      </c>
      <c r="AB470">
        <v>15.6</v>
      </c>
      <c r="AC470">
        <v>12</v>
      </c>
      <c r="AD470">
        <v>0</v>
      </c>
    </row>
    <row r="471" spans="1:30" customFormat="1" x14ac:dyDescent="0.25">
      <c r="A471" s="6">
        <v>0</v>
      </c>
      <c r="B471" s="6">
        <v>7.4999999999999997E-2</v>
      </c>
      <c r="C471" s="6">
        <v>0</v>
      </c>
      <c r="D471" s="6">
        <v>0</v>
      </c>
      <c r="E471" s="6">
        <v>0.5</v>
      </c>
      <c r="F471" s="6">
        <v>0</v>
      </c>
      <c r="G471" s="6">
        <v>0</v>
      </c>
      <c r="H471" s="6">
        <v>0</v>
      </c>
      <c r="I471" s="6">
        <v>0</v>
      </c>
      <c r="J471" s="6">
        <v>0</v>
      </c>
      <c r="K471" s="6">
        <v>0</v>
      </c>
      <c r="L471" s="6">
        <v>19.95</v>
      </c>
      <c r="M471" s="6">
        <v>0</v>
      </c>
      <c r="N471" s="6">
        <v>0.375</v>
      </c>
      <c r="O471" s="6">
        <v>0</v>
      </c>
      <c r="P471" s="6">
        <v>0.44999999999999996</v>
      </c>
      <c r="Q471" s="6">
        <v>258</v>
      </c>
      <c r="R471" s="6">
        <v>0</v>
      </c>
      <c r="S471" s="6">
        <v>448</v>
      </c>
      <c r="T471" s="6">
        <v>336</v>
      </c>
      <c r="U471" s="6">
        <v>0</v>
      </c>
      <c r="V471" s="6" t="s">
        <v>451</v>
      </c>
      <c r="W471" s="9" t="s">
        <v>52</v>
      </c>
      <c r="X471" s="6" t="s">
        <v>452</v>
      </c>
      <c r="Y471" s="6" t="s">
        <v>453</v>
      </c>
      <c r="Z471" s="2">
        <v>3</v>
      </c>
      <c r="AA471" s="9" t="s">
        <v>439</v>
      </c>
      <c r="AB471">
        <v>15.6</v>
      </c>
      <c r="AC471">
        <v>12</v>
      </c>
      <c r="AD471">
        <v>0</v>
      </c>
    </row>
    <row r="472" spans="1:30" customFormat="1" x14ac:dyDescent="0.25">
      <c r="A472" s="6">
        <v>0</v>
      </c>
      <c r="B472" s="6">
        <v>6.2500000000000003E-3</v>
      </c>
      <c r="C472" s="6">
        <v>0</v>
      </c>
      <c r="D472" s="6">
        <v>0</v>
      </c>
      <c r="E472" s="6">
        <v>0.25</v>
      </c>
      <c r="F472" s="6">
        <v>0</v>
      </c>
      <c r="G472" s="6">
        <v>0</v>
      </c>
      <c r="H472" s="6">
        <v>0</v>
      </c>
      <c r="I472" s="6">
        <v>0</v>
      </c>
      <c r="J472" s="6">
        <v>0</v>
      </c>
      <c r="K472" s="6">
        <v>0</v>
      </c>
      <c r="L472" s="6">
        <v>6.25</v>
      </c>
      <c r="M472" s="6">
        <v>0</v>
      </c>
      <c r="N472" s="6">
        <v>0.3125</v>
      </c>
      <c r="O472" s="6">
        <v>0</v>
      </c>
      <c r="P472" s="6">
        <v>0.375</v>
      </c>
      <c r="Q472" s="6">
        <v>258</v>
      </c>
      <c r="R472" s="6">
        <v>0</v>
      </c>
      <c r="S472" s="6">
        <v>448</v>
      </c>
      <c r="T472" s="6">
        <v>336</v>
      </c>
      <c r="U472" s="6">
        <v>0</v>
      </c>
      <c r="V472" s="6" t="s">
        <v>451</v>
      </c>
      <c r="W472" s="9" t="s">
        <v>52</v>
      </c>
      <c r="X472" s="6" t="s">
        <v>452</v>
      </c>
      <c r="Y472" s="6" t="s">
        <v>453</v>
      </c>
      <c r="Z472" s="2">
        <v>3</v>
      </c>
      <c r="AA472" s="9" t="s">
        <v>439</v>
      </c>
      <c r="AB472">
        <v>15.6</v>
      </c>
      <c r="AC472">
        <v>12</v>
      </c>
      <c r="AD472">
        <v>0</v>
      </c>
    </row>
    <row r="473" spans="1:30" customFormat="1" x14ac:dyDescent="0.25">
      <c r="A473" s="6">
        <v>0</v>
      </c>
      <c r="B473" s="6">
        <v>6.2500000000000003E-3</v>
      </c>
      <c r="C473" s="6">
        <v>0</v>
      </c>
      <c r="D473" s="6">
        <v>0</v>
      </c>
      <c r="E473" s="6">
        <v>0.25</v>
      </c>
      <c r="F473" s="6">
        <v>0</v>
      </c>
      <c r="G473" s="6">
        <v>0</v>
      </c>
      <c r="H473" s="6">
        <v>0</v>
      </c>
      <c r="I473" s="6">
        <v>0</v>
      </c>
      <c r="J473" s="6">
        <v>0</v>
      </c>
      <c r="K473" s="6">
        <v>0</v>
      </c>
      <c r="L473" s="6">
        <v>6.25</v>
      </c>
      <c r="M473" s="6">
        <v>0</v>
      </c>
      <c r="N473" s="6">
        <v>0.3125</v>
      </c>
      <c r="O473" s="6">
        <v>0</v>
      </c>
      <c r="P473" s="6">
        <v>0.375</v>
      </c>
      <c r="Q473" s="6">
        <v>258</v>
      </c>
      <c r="R473" s="6">
        <v>0</v>
      </c>
      <c r="S473" s="6">
        <v>448</v>
      </c>
      <c r="T473" s="6">
        <v>336</v>
      </c>
      <c r="U473" s="6">
        <v>0</v>
      </c>
      <c r="V473" s="6" t="s">
        <v>451</v>
      </c>
      <c r="W473" s="9" t="s">
        <v>52</v>
      </c>
      <c r="X473" s="6" t="s">
        <v>452</v>
      </c>
      <c r="Y473" s="6" t="s">
        <v>453</v>
      </c>
      <c r="Z473" s="2">
        <v>3</v>
      </c>
      <c r="AA473" s="9" t="s">
        <v>439</v>
      </c>
      <c r="AB473">
        <v>15.6</v>
      </c>
      <c r="AC473">
        <v>12</v>
      </c>
      <c r="AD473">
        <v>0</v>
      </c>
    </row>
    <row r="474" spans="1:30" customFormat="1" x14ac:dyDescent="0.25">
      <c r="A474" s="6">
        <v>0</v>
      </c>
      <c r="B474" s="6">
        <v>2.5000000000000001E-2</v>
      </c>
      <c r="C474" s="6">
        <v>0</v>
      </c>
      <c r="D474" s="6">
        <v>0</v>
      </c>
      <c r="E474" s="6">
        <v>0.25</v>
      </c>
      <c r="F474" s="6">
        <v>0</v>
      </c>
      <c r="G474" s="6">
        <v>0</v>
      </c>
      <c r="H474" s="6">
        <v>0</v>
      </c>
      <c r="I474" s="6">
        <v>0</v>
      </c>
      <c r="J474" s="6">
        <v>0</v>
      </c>
      <c r="K474" s="6">
        <v>0</v>
      </c>
      <c r="L474" s="6">
        <v>6.25</v>
      </c>
      <c r="M474" s="6">
        <v>0</v>
      </c>
      <c r="N474" s="6">
        <v>0.3125</v>
      </c>
      <c r="O474" s="6">
        <v>0</v>
      </c>
      <c r="P474" s="6">
        <v>0.375</v>
      </c>
      <c r="Q474" s="6">
        <v>258</v>
      </c>
      <c r="R474" s="6">
        <v>0</v>
      </c>
      <c r="S474" s="6">
        <v>448</v>
      </c>
      <c r="T474" s="6">
        <v>336</v>
      </c>
      <c r="U474" s="6">
        <v>0</v>
      </c>
      <c r="V474" s="6" t="s">
        <v>451</v>
      </c>
      <c r="W474" s="9" t="s">
        <v>52</v>
      </c>
      <c r="X474" s="6" t="s">
        <v>452</v>
      </c>
      <c r="Y474" s="6" t="s">
        <v>453</v>
      </c>
      <c r="Z474" s="2">
        <v>3</v>
      </c>
      <c r="AA474" s="9" t="s">
        <v>439</v>
      </c>
      <c r="AB474">
        <v>15.6</v>
      </c>
      <c r="AC474">
        <v>12</v>
      </c>
      <c r="AD474">
        <v>0</v>
      </c>
    </row>
    <row r="475" spans="1:30" customFormat="1" x14ac:dyDescent="0.25">
      <c r="A475" s="6">
        <v>0</v>
      </c>
      <c r="B475" s="6">
        <v>2.5000000000000001E-2</v>
      </c>
      <c r="C475" s="6">
        <v>0</v>
      </c>
      <c r="D475" s="6">
        <v>0</v>
      </c>
      <c r="E475" s="6">
        <v>0.25</v>
      </c>
      <c r="F475" s="6">
        <v>0</v>
      </c>
      <c r="G475" s="6">
        <v>0</v>
      </c>
      <c r="H475" s="6">
        <v>0</v>
      </c>
      <c r="I475" s="6">
        <v>0</v>
      </c>
      <c r="J475" s="6">
        <v>0</v>
      </c>
      <c r="K475" s="6">
        <v>0</v>
      </c>
      <c r="L475" s="6">
        <v>6.25</v>
      </c>
      <c r="M475" s="6">
        <v>0</v>
      </c>
      <c r="N475" s="6">
        <v>0.3125</v>
      </c>
      <c r="O475" s="6">
        <v>0</v>
      </c>
      <c r="P475" s="6">
        <v>0.375</v>
      </c>
      <c r="Q475" s="6">
        <v>258</v>
      </c>
      <c r="R475" s="6">
        <v>0</v>
      </c>
      <c r="S475" s="6">
        <v>448</v>
      </c>
      <c r="T475" s="6">
        <v>336</v>
      </c>
      <c r="U475" s="6">
        <v>0</v>
      </c>
      <c r="V475" s="6" t="s">
        <v>451</v>
      </c>
      <c r="W475" s="9" t="s">
        <v>52</v>
      </c>
      <c r="X475" s="6" t="s">
        <v>452</v>
      </c>
      <c r="Y475" s="6" t="s">
        <v>453</v>
      </c>
      <c r="Z475" s="2">
        <v>3</v>
      </c>
      <c r="AA475" s="9" t="s">
        <v>439</v>
      </c>
      <c r="AB475">
        <v>15.6</v>
      </c>
      <c r="AC475">
        <v>12</v>
      </c>
      <c r="AD475">
        <v>0</v>
      </c>
    </row>
    <row r="476" spans="1:30" customFormat="1" x14ac:dyDescent="0.25">
      <c r="A476" s="6">
        <v>0</v>
      </c>
      <c r="B476" s="6">
        <v>2.5000000000000001E-2</v>
      </c>
      <c r="C476" s="6">
        <v>0</v>
      </c>
      <c r="D476" s="6">
        <v>0</v>
      </c>
      <c r="E476" s="6">
        <v>0.25</v>
      </c>
      <c r="F476" s="6">
        <v>0</v>
      </c>
      <c r="G476" s="6">
        <v>0</v>
      </c>
      <c r="H476" s="6">
        <v>0</v>
      </c>
      <c r="I476" s="6">
        <v>0</v>
      </c>
      <c r="J476" s="6">
        <v>0</v>
      </c>
      <c r="K476" s="6">
        <v>0</v>
      </c>
      <c r="L476" s="6">
        <v>6.25</v>
      </c>
      <c r="M476" s="6">
        <v>0</v>
      </c>
      <c r="N476" s="6">
        <v>0.3125</v>
      </c>
      <c r="O476" s="6">
        <v>0</v>
      </c>
      <c r="P476" s="6">
        <v>0.375</v>
      </c>
      <c r="Q476" s="6">
        <v>258</v>
      </c>
      <c r="R476" s="6">
        <v>0</v>
      </c>
      <c r="S476" s="6">
        <v>448</v>
      </c>
      <c r="T476" s="6">
        <v>336</v>
      </c>
      <c r="U476" s="6">
        <v>0</v>
      </c>
      <c r="V476" s="6" t="s">
        <v>451</v>
      </c>
      <c r="W476" s="9" t="s">
        <v>52</v>
      </c>
      <c r="X476" s="6" t="s">
        <v>452</v>
      </c>
      <c r="Y476" s="6" t="s">
        <v>453</v>
      </c>
      <c r="Z476" s="2">
        <v>3</v>
      </c>
      <c r="AA476" s="9" t="s">
        <v>439</v>
      </c>
      <c r="AB476">
        <v>15.6</v>
      </c>
      <c r="AC476">
        <v>12</v>
      </c>
      <c r="AD476">
        <v>0</v>
      </c>
    </row>
    <row r="477" spans="1:30" customFormat="1" x14ac:dyDescent="0.25">
      <c r="A477" s="6">
        <v>0</v>
      </c>
      <c r="B477" s="6">
        <v>6.25E-2</v>
      </c>
      <c r="C477" s="6">
        <v>0</v>
      </c>
      <c r="D477" s="6">
        <v>0</v>
      </c>
      <c r="E477" s="6">
        <v>0.25</v>
      </c>
      <c r="F477" s="6">
        <v>0</v>
      </c>
      <c r="G477" s="6">
        <v>0</v>
      </c>
      <c r="H477" s="6">
        <v>0</v>
      </c>
      <c r="I477" s="6">
        <v>0</v>
      </c>
      <c r="J477" s="6">
        <v>0</v>
      </c>
      <c r="K477" s="6">
        <v>0</v>
      </c>
      <c r="L477" s="6">
        <v>6.25</v>
      </c>
      <c r="M477" s="6">
        <v>0</v>
      </c>
      <c r="N477" s="6">
        <v>0.3125</v>
      </c>
      <c r="O477" s="6">
        <v>0</v>
      </c>
      <c r="P477" s="6">
        <v>0.375</v>
      </c>
      <c r="Q477" s="6">
        <v>258</v>
      </c>
      <c r="R477" s="6">
        <v>0</v>
      </c>
      <c r="S477" s="6">
        <v>448</v>
      </c>
      <c r="T477" s="6">
        <v>336</v>
      </c>
      <c r="U477" s="6">
        <v>0</v>
      </c>
      <c r="V477" s="6" t="s">
        <v>451</v>
      </c>
      <c r="W477" s="9" t="s">
        <v>52</v>
      </c>
      <c r="X477" s="6" t="s">
        <v>452</v>
      </c>
      <c r="Y477" s="6" t="s">
        <v>453</v>
      </c>
      <c r="Z477" s="2">
        <v>3</v>
      </c>
      <c r="AA477" s="9" t="s">
        <v>439</v>
      </c>
      <c r="AB477">
        <v>15.6</v>
      </c>
      <c r="AC477">
        <v>12</v>
      </c>
      <c r="AD477">
        <v>0</v>
      </c>
    </row>
    <row r="478" spans="1:30" customFormat="1" x14ac:dyDescent="0.25">
      <c r="A478" s="6">
        <v>0</v>
      </c>
      <c r="B478" s="6">
        <v>6.25E-2</v>
      </c>
      <c r="C478" s="6">
        <v>0</v>
      </c>
      <c r="D478" s="6">
        <v>0</v>
      </c>
      <c r="E478" s="6">
        <v>0.25</v>
      </c>
      <c r="F478" s="6">
        <v>0</v>
      </c>
      <c r="G478" s="6">
        <v>0</v>
      </c>
      <c r="H478" s="6">
        <v>0</v>
      </c>
      <c r="I478" s="6">
        <v>0</v>
      </c>
      <c r="J478" s="6">
        <v>0</v>
      </c>
      <c r="K478" s="6">
        <v>0</v>
      </c>
      <c r="L478" s="6">
        <v>16.625</v>
      </c>
      <c r="M478" s="6">
        <v>0</v>
      </c>
      <c r="N478" s="6">
        <v>0.3125</v>
      </c>
      <c r="O478" s="6">
        <v>0</v>
      </c>
      <c r="P478" s="6">
        <v>0.375</v>
      </c>
      <c r="Q478" s="6">
        <v>258</v>
      </c>
      <c r="R478" s="6">
        <v>0</v>
      </c>
      <c r="S478" s="6">
        <v>448</v>
      </c>
      <c r="T478" s="6">
        <v>336</v>
      </c>
      <c r="U478" s="6">
        <v>0</v>
      </c>
      <c r="V478" s="6" t="s">
        <v>451</v>
      </c>
      <c r="W478" s="9" t="s">
        <v>52</v>
      </c>
      <c r="X478" s="6" t="s">
        <v>452</v>
      </c>
      <c r="Y478" s="6" t="s">
        <v>453</v>
      </c>
      <c r="Z478" s="2">
        <v>3</v>
      </c>
      <c r="AA478" s="9" t="s">
        <v>439</v>
      </c>
      <c r="AB478">
        <v>15.6</v>
      </c>
      <c r="AC478">
        <v>12</v>
      </c>
      <c r="AD478">
        <v>0</v>
      </c>
    </row>
    <row r="479" spans="1:30" customFormat="1" x14ac:dyDescent="0.25">
      <c r="A479" s="6">
        <v>0</v>
      </c>
      <c r="B479" s="6">
        <v>6.25E-2</v>
      </c>
      <c r="C479" s="6">
        <v>0</v>
      </c>
      <c r="D479" s="6">
        <v>0</v>
      </c>
      <c r="E479" s="6">
        <v>0.25</v>
      </c>
      <c r="F479" s="6">
        <v>0</v>
      </c>
      <c r="G479" s="6">
        <v>0</v>
      </c>
      <c r="H479" s="6">
        <v>0</v>
      </c>
      <c r="I479" s="6">
        <v>0</v>
      </c>
      <c r="J479" s="6">
        <v>0</v>
      </c>
      <c r="K479" s="6">
        <v>0</v>
      </c>
      <c r="L479" s="6">
        <v>6.25</v>
      </c>
      <c r="M479" s="6">
        <v>0</v>
      </c>
      <c r="N479" s="6">
        <v>0.3125</v>
      </c>
      <c r="O479" s="6">
        <v>0</v>
      </c>
      <c r="P479" s="6">
        <v>0.375</v>
      </c>
      <c r="Q479" s="6">
        <v>258</v>
      </c>
      <c r="R479" s="6">
        <v>0</v>
      </c>
      <c r="S479" s="6">
        <v>448</v>
      </c>
      <c r="T479" s="6">
        <v>336</v>
      </c>
      <c r="U479" s="6">
        <v>0</v>
      </c>
      <c r="V479" s="6" t="s">
        <v>451</v>
      </c>
      <c r="W479" s="9" t="s">
        <v>52</v>
      </c>
      <c r="X479" s="6" t="s">
        <v>452</v>
      </c>
      <c r="Y479" s="6" t="s">
        <v>453</v>
      </c>
      <c r="Z479" s="2">
        <v>3</v>
      </c>
      <c r="AA479" s="9" t="s">
        <v>439</v>
      </c>
      <c r="AB479">
        <v>15.6</v>
      </c>
      <c r="AC479">
        <v>12</v>
      </c>
      <c r="AD479">
        <v>0</v>
      </c>
    </row>
    <row r="480" spans="1:30" customFormat="1" x14ac:dyDescent="0.25">
      <c r="A480" s="6">
        <v>0</v>
      </c>
      <c r="B480" s="6">
        <v>6.25E-2</v>
      </c>
      <c r="C480" s="6">
        <v>0</v>
      </c>
      <c r="D480" s="6">
        <v>0</v>
      </c>
      <c r="E480" s="6">
        <v>0.25</v>
      </c>
      <c r="F480" s="6">
        <v>0</v>
      </c>
      <c r="G480" s="6">
        <v>0</v>
      </c>
      <c r="H480" s="6">
        <v>0</v>
      </c>
      <c r="I480" s="6">
        <v>0</v>
      </c>
      <c r="J480" s="6">
        <v>0</v>
      </c>
      <c r="K480" s="6">
        <v>0</v>
      </c>
      <c r="L480" s="6">
        <v>16.625</v>
      </c>
      <c r="M480" s="6">
        <v>0</v>
      </c>
      <c r="N480" s="6">
        <v>0.3125</v>
      </c>
      <c r="O480" s="6">
        <v>0</v>
      </c>
      <c r="P480" s="6">
        <v>0.375</v>
      </c>
      <c r="Q480" s="6">
        <v>258</v>
      </c>
      <c r="R480" s="6">
        <v>0</v>
      </c>
      <c r="S480" s="6">
        <v>448</v>
      </c>
      <c r="T480" s="6">
        <v>336</v>
      </c>
      <c r="U480" s="6">
        <v>0</v>
      </c>
      <c r="V480" s="6" t="s">
        <v>451</v>
      </c>
      <c r="W480" s="9" t="s">
        <v>52</v>
      </c>
      <c r="X480" s="6" t="s">
        <v>452</v>
      </c>
      <c r="Y480" s="6" t="s">
        <v>453</v>
      </c>
      <c r="Z480" s="2">
        <v>3</v>
      </c>
      <c r="AA480" s="9" t="s">
        <v>439</v>
      </c>
      <c r="AB480">
        <v>15.6</v>
      </c>
      <c r="AC480">
        <v>12</v>
      </c>
      <c r="AD480">
        <v>0</v>
      </c>
    </row>
    <row r="481" spans="1:30" customFormat="1" x14ac:dyDescent="0.25">
      <c r="A481" s="6">
        <v>0</v>
      </c>
      <c r="B481" s="6">
        <v>6.25E-2</v>
      </c>
      <c r="C481" s="6">
        <v>0</v>
      </c>
      <c r="D481" s="6">
        <v>0</v>
      </c>
      <c r="E481" s="6">
        <v>0.25</v>
      </c>
      <c r="F481" s="6">
        <v>0</v>
      </c>
      <c r="G481" s="6">
        <v>0</v>
      </c>
      <c r="H481" s="6">
        <v>0</v>
      </c>
      <c r="I481" s="6">
        <v>0</v>
      </c>
      <c r="J481" s="6">
        <v>0</v>
      </c>
      <c r="K481" s="6">
        <v>0</v>
      </c>
      <c r="L481" s="6">
        <v>27.125</v>
      </c>
      <c r="M481" s="6">
        <v>0</v>
      </c>
      <c r="N481" s="6">
        <v>0.3125</v>
      </c>
      <c r="O481" s="6">
        <v>0</v>
      </c>
      <c r="P481" s="6">
        <v>0.375</v>
      </c>
      <c r="Q481" s="6">
        <v>258</v>
      </c>
      <c r="R481" s="6">
        <v>0</v>
      </c>
      <c r="S481" s="6">
        <v>448</v>
      </c>
      <c r="T481" s="6">
        <v>336</v>
      </c>
      <c r="U481" s="6">
        <v>0</v>
      </c>
      <c r="V481" s="6" t="s">
        <v>451</v>
      </c>
      <c r="W481" s="9" t="s">
        <v>52</v>
      </c>
      <c r="X481" s="6" t="s">
        <v>452</v>
      </c>
      <c r="Y481" s="6" t="s">
        <v>453</v>
      </c>
      <c r="Z481" s="2">
        <v>3</v>
      </c>
      <c r="AA481" s="9" t="s">
        <v>439</v>
      </c>
      <c r="AB481">
        <v>15.6</v>
      </c>
      <c r="AC481">
        <v>12</v>
      </c>
      <c r="AD481">
        <v>0</v>
      </c>
    </row>
    <row r="482" spans="1:30" customFormat="1" x14ac:dyDescent="0.25">
      <c r="A482" s="6">
        <v>0</v>
      </c>
      <c r="B482" s="6">
        <v>6.25E-2</v>
      </c>
      <c r="C482" s="6">
        <v>0</v>
      </c>
      <c r="D482" s="6">
        <v>0</v>
      </c>
      <c r="E482" s="6">
        <v>0.25</v>
      </c>
      <c r="F482" s="6">
        <v>0</v>
      </c>
      <c r="G482" s="6">
        <v>0</v>
      </c>
      <c r="H482" s="6">
        <v>0</v>
      </c>
      <c r="I482" s="6">
        <v>0</v>
      </c>
      <c r="J482" s="6">
        <v>0</v>
      </c>
      <c r="K482" s="6">
        <v>0</v>
      </c>
      <c r="L482" s="6">
        <v>6.25</v>
      </c>
      <c r="M482" s="6">
        <v>0</v>
      </c>
      <c r="N482" s="6">
        <v>0.3125</v>
      </c>
      <c r="O482" s="6">
        <v>0</v>
      </c>
      <c r="P482" s="6">
        <v>0.375</v>
      </c>
      <c r="Q482" s="6">
        <v>258</v>
      </c>
      <c r="R482" s="6">
        <v>0</v>
      </c>
      <c r="S482" s="6">
        <v>448</v>
      </c>
      <c r="T482" s="6">
        <v>336</v>
      </c>
      <c r="U482" s="6">
        <v>0</v>
      </c>
      <c r="V482" s="6" t="s">
        <v>451</v>
      </c>
      <c r="W482" s="9" t="s">
        <v>52</v>
      </c>
      <c r="X482" s="6" t="s">
        <v>452</v>
      </c>
      <c r="Y482" s="6" t="s">
        <v>453</v>
      </c>
      <c r="Z482" s="2">
        <v>3</v>
      </c>
      <c r="AA482" s="9" t="s">
        <v>439</v>
      </c>
      <c r="AB482">
        <v>15.6</v>
      </c>
      <c r="AC482">
        <v>12</v>
      </c>
      <c r="AD482">
        <v>0</v>
      </c>
    </row>
    <row r="483" spans="1:30" customFormat="1" x14ac:dyDescent="0.25">
      <c r="A483" s="6">
        <v>0</v>
      </c>
      <c r="B483" s="6">
        <v>5.3350000000000012E-3</v>
      </c>
      <c r="C483" s="6">
        <v>0</v>
      </c>
      <c r="D483" s="6">
        <v>0</v>
      </c>
      <c r="E483" s="6">
        <v>6.7000000000000004E-2</v>
      </c>
      <c r="F483" s="6">
        <v>0</v>
      </c>
      <c r="G483" s="6">
        <v>0</v>
      </c>
      <c r="H483" s="6">
        <v>0</v>
      </c>
      <c r="I483" s="6">
        <v>0</v>
      </c>
      <c r="J483" s="6">
        <v>0</v>
      </c>
      <c r="K483" s="6">
        <v>0</v>
      </c>
      <c r="L483" s="6">
        <v>5.335</v>
      </c>
      <c r="M483" s="6">
        <v>0</v>
      </c>
      <c r="N483" s="6">
        <v>0.26674999999999999</v>
      </c>
      <c r="O483" s="6">
        <v>0</v>
      </c>
      <c r="P483" s="6">
        <v>0.3201</v>
      </c>
      <c r="Q483" s="6">
        <v>258</v>
      </c>
      <c r="R483" s="6">
        <v>0</v>
      </c>
      <c r="S483" s="6">
        <v>448</v>
      </c>
      <c r="T483" s="6">
        <v>336</v>
      </c>
      <c r="U483" s="6">
        <v>0</v>
      </c>
      <c r="V483" s="6" t="s">
        <v>451</v>
      </c>
      <c r="W483" s="9" t="s">
        <v>52</v>
      </c>
      <c r="X483" s="6" t="s">
        <v>452</v>
      </c>
      <c r="Y483" s="6" t="s">
        <v>453</v>
      </c>
      <c r="Z483" s="2">
        <v>3</v>
      </c>
      <c r="AA483" s="9" t="s">
        <v>439</v>
      </c>
      <c r="AB483">
        <v>15.6</v>
      </c>
      <c r="AC483">
        <v>12</v>
      </c>
      <c r="AD483">
        <v>0</v>
      </c>
    </row>
    <row r="484" spans="1:30" customFormat="1" x14ac:dyDescent="0.25">
      <c r="A484" s="6">
        <v>0</v>
      </c>
      <c r="B484" s="6">
        <v>2.1340000000000005E-2</v>
      </c>
      <c r="C484" s="6">
        <v>0</v>
      </c>
      <c r="D484" s="6">
        <v>0</v>
      </c>
      <c r="E484" s="6">
        <v>6.7000000000000004E-2</v>
      </c>
      <c r="F484" s="6">
        <v>0</v>
      </c>
      <c r="G484" s="6">
        <v>0</v>
      </c>
      <c r="H484" s="6">
        <v>0</v>
      </c>
      <c r="I484" s="6">
        <v>0</v>
      </c>
      <c r="J484" s="6">
        <v>0</v>
      </c>
      <c r="K484" s="6">
        <v>0</v>
      </c>
      <c r="L484" s="6">
        <v>5.335</v>
      </c>
      <c r="M484" s="6">
        <v>0</v>
      </c>
      <c r="N484" s="6">
        <v>0.26674999999999999</v>
      </c>
      <c r="O484" s="6">
        <v>0</v>
      </c>
      <c r="P484" s="6">
        <v>0.3201</v>
      </c>
      <c r="Q484" s="6">
        <v>258</v>
      </c>
      <c r="R484" s="6">
        <v>0</v>
      </c>
      <c r="S484" s="6">
        <v>448</v>
      </c>
      <c r="T484" s="6">
        <v>336</v>
      </c>
      <c r="U484" s="6">
        <v>0</v>
      </c>
      <c r="V484" s="6" t="s">
        <v>451</v>
      </c>
      <c r="W484" s="9" t="s">
        <v>52</v>
      </c>
      <c r="X484" s="6" t="s">
        <v>452</v>
      </c>
      <c r="Y484" s="6" t="s">
        <v>453</v>
      </c>
      <c r="Z484" s="2">
        <v>3</v>
      </c>
      <c r="AA484" s="9" t="s">
        <v>439</v>
      </c>
      <c r="AB484">
        <v>15.6</v>
      </c>
      <c r="AC484">
        <v>12</v>
      </c>
      <c r="AD484">
        <v>0</v>
      </c>
    </row>
    <row r="485" spans="1:30" customFormat="1" x14ac:dyDescent="0.25">
      <c r="A485" s="6">
        <v>0</v>
      </c>
      <c r="B485" s="6">
        <v>5.3350000000000002E-2</v>
      </c>
      <c r="C485" s="6">
        <v>0</v>
      </c>
      <c r="D485" s="6">
        <v>0</v>
      </c>
      <c r="E485" s="6">
        <v>6.7000000000000004E-2</v>
      </c>
      <c r="F485" s="6">
        <v>0</v>
      </c>
      <c r="G485" s="6">
        <v>0</v>
      </c>
      <c r="H485" s="6">
        <v>0</v>
      </c>
      <c r="I485" s="6">
        <v>0</v>
      </c>
      <c r="J485" s="6">
        <v>0</v>
      </c>
      <c r="K485" s="6">
        <v>0</v>
      </c>
      <c r="L485" s="6">
        <v>5.335</v>
      </c>
      <c r="M485" s="6">
        <v>0</v>
      </c>
      <c r="N485" s="6">
        <v>0.26674999999999999</v>
      </c>
      <c r="O485" s="6">
        <v>0</v>
      </c>
      <c r="P485" s="6">
        <v>0.3201</v>
      </c>
      <c r="Q485" s="6">
        <v>258</v>
      </c>
      <c r="R485" s="6">
        <v>0</v>
      </c>
      <c r="S485" s="6">
        <v>448</v>
      </c>
      <c r="T485" s="6">
        <v>336</v>
      </c>
      <c r="U485" s="6">
        <v>0</v>
      </c>
      <c r="V485" s="6" t="s">
        <v>451</v>
      </c>
      <c r="W485" s="9" t="s">
        <v>52</v>
      </c>
      <c r="X485" s="6" t="s">
        <v>452</v>
      </c>
      <c r="Y485" s="6" t="s">
        <v>453</v>
      </c>
      <c r="Z485" s="2">
        <v>3</v>
      </c>
      <c r="AA485" s="9" t="s">
        <v>439</v>
      </c>
      <c r="AB485">
        <v>15.6</v>
      </c>
      <c r="AC485">
        <v>12</v>
      </c>
      <c r="AD485">
        <v>0</v>
      </c>
    </row>
    <row r="486" spans="1:30" customFormat="1" x14ac:dyDescent="0.25">
      <c r="A486" s="6">
        <v>0</v>
      </c>
      <c r="B486" s="6">
        <v>5.3350000000000002E-2</v>
      </c>
      <c r="C486" s="6">
        <v>0</v>
      </c>
      <c r="D486" s="6">
        <v>0</v>
      </c>
      <c r="E486" s="6">
        <v>6.7000000000000004E-2</v>
      </c>
      <c r="F486" s="6">
        <v>0</v>
      </c>
      <c r="G486" s="6">
        <v>0</v>
      </c>
      <c r="H486" s="6">
        <v>0</v>
      </c>
      <c r="I486" s="6">
        <v>0</v>
      </c>
      <c r="J486" s="6">
        <v>0</v>
      </c>
      <c r="K486" s="6">
        <v>0</v>
      </c>
      <c r="L486" s="6">
        <v>5.335</v>
      </c>
      <c r="M486" s="6">
        <v>0</v>
      </c>
      <c r="N486" s="6">
        <v>0.26674999999999999</v>
      </c>
      <c r="O486" s="6">
        <v>0</v>
      </c>
      <c r="P486" s="6">
        <v>0.3201</v>
      </c>
      <c r="Q486" s="6">
        <v>258</v>
      </c>
      <c r="R486" s="6">
        <v>0</v>
      </c>
      <c r="S486" s="6">
        <v>448</v>
      </c>
      <c r="T486" s="6">
        <v>336</v>
      </c>
      <c r="U486" s="6">
        <v>0</v>
      </c>
      <c r="V486" s="6" t="s">
        <v>451</v>
      </c>
      <c r="W486" s="9" t="s">
        <v>52</v>
      </c>
      <c r="X486" s="6" t="s">
        <v>452</v>
      </c>
      <c r="Y486" s="6" t="s">
        <v>453</v>
      </c>
      <c r="Z486" s="2">
        <v>3</v>
      </c>
      <c r="AA486" s="9" t="s">
        <v>439</v>
      </c>
      <c r="AB486">
        <v>15.6</v>
      </c>
      <c r="AC486">
        <v>12</v>
      </c>
      <c r="AD486">
        <v>0</v>
      </c>
    </row>
    <row r="487" spans="1:30" customFormat="1" x14ac:dyDescent="0.25">
      <c r="A487" s="6">
        <v>0</v>
      </c>
      <c r="B487" s="6">
        <v>5.3350000000000002E-2</v>
      </c>
      <c r="C487" s="6">
        <v>0</v>
      </c>
      <c r="D487" s="6">
        <v>0</v>
      </c>
      <c r="E487" s="6">
        <v>6.7000000000000004E-2</v>
      </c>
      <c r="F487" s="6">
        <v>0</v>
      </c>
      <c r="G487" s="6">
        <v>0</v>
      </c>
      <c r="H487" s="6">
        <v>0</v>
      </c>
      <c r="I487" s="6">
        <v>0</v>
      </c>
      <c r="J487" s="6">
        <v>0</v>
      </c>
      <c r="K487" s="6">
        <v>0</v>
      </c>
      <c r="L487" s="6">
        <v>5.335</v>
      </c>
      <c r="M487" s="6">
        <v>0</v>
      </c>
      <c r="N487" s="6">
        <v>0.26674999999999999</v>
      </c>
      <c r="O487" s="6">
        <v>0</v>
      </c>
      <c r="P487" s="6">
        <v>0.3201</v>
      </c>
      <c r="Q487" s="6">
        <v>258</v>
      </c>
      <c r="R487" s="6">
        <v>0</v>
      </c>
      <c r="S487" s="6">
        <v>448</v>
      </c>
      <c r="T487" s="6">
        <v>336</v>
      </c>
      <c r="U487" s="6">
        <v>0</v>
      </c>
      <c r="V487" s="6" t="s">
        <v>451</v>
      </c>
      <c r="W487" s="9" t="s">
        <v>52</v>
      </c>
      <c r="X487" s="6" t="s">
        <v>452</v>
      </c>
      <c r="Y487" s="6" t="s">
        <v>453</v>
      </c>
      <c r="Z487" s="2">
        <v>3</v>
      </c>
      <c r="AA487" s="9" t="s">
        <v>439</v>
      </c>
      <c r="AB487">
        <v>15.6</v>
      </c>
      <c r="AC487">
        <v>12</v>
      </c>
      <c r="AD487">
        <v>0</v>
      </c>
    </row>
    <row r="488" spans="1:30" customFormat="1" x14ac:dyDescent="0.25">
      <c r="A488" s="6">
        <v>6.2500000000000003E-3</v>
      </c>
      <c r="B488" s="6">
        <v>0</v>
      </c>
      <c r="C488" s="6">
        <v>0</v>
      </c>
      <c r="D488" s="6">
        <v>0</v>
      </c>
      <c r="E488" s="6">
        <v>0.25</v>
      </c>
      <c r="F488" s="6">
        <v>0</v>
      </c>
      <c r="G488" s="6">
        <v>0</v>
      </c>
      <c r="H488" s="6">
        <v>0</v>
      </c>
      <c r="I488" s="6">
        <v>0</v>
      </c>
      <c r="J488" s="6">
        <v>0</v>
      </c>
      <c r="K488" s="6">
        <v>0</v>
      </c>
      <c r="L488" s="6">
        <v>6.25</v>
      </c>
      <c r="M488" s="6">
        <v>0</v>
      </c>
      <c r="N488" s="6">
        <v>0.3125</v>
      </c>
      <c r="O488" s="6">
        <v>0</v>
      </c>
      <c r="P488" s="6">
        <v>0.375</v>
      </c>
      <c r="Q488" s="6">
        <v>258</v>
      </c>
      <c r="R488" s="6">
        <v>0</v>
      </c>
      <c r="S488" s="6">
        <v>448</v>
      </c>
      <c r="T488" s="6">
        <v>336</v>
      </c>
      <c r="U488" s="6">
        <v>0</v>
      </c>
      <c r="V488" s="6" t="s">
        <v>451</v>
      </c>
      <c r="W488" s="9" t="s">
        <v>52</v>
      </c>
      <c r="X488" s="6" t="s">
        <v>452</v>
      </c>
      <c r="Y488" s="6" t="s">
        <v>453</v>
      </c>
      <c r="Z488" s="2">
        <v>3</v>
      </c>
      <c r="AA488" s="9" t="s">
        <v>439</v>
      </c>
      <c r="AB488">
        <v>15.6</v>
      </c>
      <c r="AC488">
        <v>12</v>
      </c>
      <c r="AD488">
        <v>0</v>
      </c>
    </row>
    <row r="489" spans="1:30" customFormat="1" x14ac:dyDescent="0.25">
      <c r="A489" s="6">
        <v>6.2500000000000003E-3</v>
      </c>
      <c r="B489" s="6">
        <v>0</v>
      </c>
      <c r="C489" s="6">
        <v>0</v>
      </c>
      <c r="D489" s="6">
        <v>0</v>
      </c>
      <c r="E489" s="6">
        <v>0.25</v>
      </c>
      <c r="F489" s="6">
        <v>0</v>
      </c>
      <c r="G489" s="6">
        <v>0</v>
      </c>
      <c r="H489" s="6">
        <v>0</v>
      </c>
      <c r="I489" s="6">
        <v>0</v>
      </c>
      <c r="J489" s="6">
        <v>0</v>
      </c>
      <c r="K489" s="6">
        <v>0</v>
      </c>
      <c r="L489" s="6">
        <v>6.25</v>
      </c>
      <c r="M489" s="6">
        <v>0</v>
      </c>
      <c r="N489" s="6">
        <v>0.3125</v>
      </c>
      <c r="O489" s="6">
        <v>0</v>
      </c>
      <c r="P489" s="6">
        <v>0.375</v>
      </c>
      <c r="Q489" s="6">
        <v>258</v>
      </c>
      <c r="R489" s="6">
        <v>0</v>
      </c>
      <c r="S489" s="6">
        <v>448</v>
      </c>
      <c r="T489" s="6">
        <v>336</v>
      </c>
      <c r="U489" s="6">
        <v>0</v>
      </c>
      <c r="V489" s="6" t="s">
        <v>451</v>
      </c>
      <c r="W489" s="9" t="s">
        <v>52</v>
      </c>
      <c r="X489" s="6" t="s">
        <v>452</v>
      </c>
      <c r="Y489" s="6" t="s">
        <v>453</v>
      </c>
      <c r="Z489" s="2">
        <v>3</v>
      </c>
      <c r="AA489" s="9" t="s">
        <v>439</v>
      </c>
      <c r="AB489">
        <v>15.6</v>
      </c>
      <c r="AC489">
        <v>12</v>
      </c>
      <c r="AD489">
        <v>0</v>
      </c>
    </row>
    <row r="490" spans="1:30" customFormat="1" x14ac:dyDescent="0.25">
      <c r="A490" s="6">
        <v>2.5000000000000001E-2</v>
      </c>
      <c r="B490" s="6">
        <v>0</v>
      </c>
      <c r="C490" s="6">
        <v>0</v>
      </c>
      <c r="D490" s="6">
        <v>0</v>
      </c>
      <c r="E490" s="6">
        <v>0.25</v>
      </c>
      <c r="F490" s="6">
        <v>0</v>
      </c>
      <c r="G490" s="6">
        <v>0</v>
      </c>
      <c r="H490" s="6">
        <v>0</v>
      </c>
      <c r="I490" s="6">
        <v>0</v>
      </c>
      <c r="J490" s="6">
        <v>0</v>
      </c>
      <c r="K490" s="6">
        <v>0</v>
      </c>
      <c r="L490" s="6">
        <v>6.25</v>
      </c>
      <c r="M490" s="6">
        <v>0</v>
      </c>
      <c r="N490" s="6">
        <v>0.3125</v>
      </c>
      <c r="O490" s="6">
        <v>0</v>
      </c>
      <c r="P490" s="6">
        <v>0.375</v>
      </c>
      <c r="Q490" s="6">
        <v>258</v>
      </c>
      <c r="R490" s="6">
        <v>0</v>
      </c>
      <c r="S490" s="6">
        <v>448</v>
      </c>
      <c r="T490" s="6">
        <v>336</v>
      </c>
      <c r="U490" s="6">
        <v>0</v>
      </c>
      <c r="V490" s="6" t="s">
        <v>451</v>
      </c>
      <c r="W490" s="9" t="s">
        <v>52</v>
      </c>
      <c r="X490" s="6" t="s">
        <v>452</v>
      </c>
      <c r="Y490" s="6" t="s">
        <v>453</v>
      </c>
      <c r="Z490" s="2">
        <v>3</v>
      </c>
      <c r="AA490" s="9" t="s">
        <v>439</v>
      </c>
      <c r="AB490">
        <v>15.6</v>
      </c>
      <c r="AC490">
        <v>12</v>
      </c>
      <c r="AD490">
        <v>0</v>
      </c>
    </row>
    <row r="491" spans="1:30" customFormat="1" x14ac:dyDescent="0.25">
      <c r="A491" s="6">
        <v>2.5000000000000001E-2</v>
      </c>
      <c r="B491" s="6">
        <v>0</v>
      </c>
      <c r="C491" s="6">
        <v>0</v>
      </c>
      <c r="D491" s="6">
        <v>0</v>
      </c>
      <c r="E491" s="6">
        <v>0.25</v>
      </c>
      <c r="F491" s="6">
        <v>0</v>
      </c>
      <c r="G491" s="6">
        <v>0</v>
      </c>
      <c r="H491" s="6">
        <v>0</v>
      </c>
      <c r="I491" s="6">
        <v>0</v>
      </c>
      <c r="J491" s="6">
        <v>0</v>
      </c>
      <c r="K491" s="6">
        <v>0</v>
      </c>
      <c r="L491" s="6">
        <v>6.25</v>
      </c>
      <c r="M491" s="6">
        <v>0</v>
      </c>
      <c r="N491" s="6">
        <v>0.3125</v>
      </c>
      <c r="O491" s="6">
        <v>0</v>
      </c>
      <c r="P491" s="6">
        <v>0.375</v>
      </c>
      <c r="Q491" s="6">
        <v>258</v>
      </c>
      <c r="R491" s="6">
        <v>0</v>
      </c>
      <c r="S491" s="6">
        <v>448</v>
      </c>
      <c r="T491" s="6">
        <v>336</v>
      </c>
      <c r="U491" s="6">
        <v>0</v>
      </c>
      <c r="V491" s="6" t="s">
        <v>451</v>
      </c>
      <c r="W491" s="9" t="s">
        <v>52</v>
      </c>
      <c r="X491" s="6" t="s">
        <v>452</v>
      </c>
      <c r="Y491" s="6" t="s">
        <v>453</v>
      </c>
      <c r="Z491" s="2">
        <v>3</v>
      </c>
      <c r="AA491" s="9" t="s">
        <v>439</v>
      </c>
      <c r="AB491">
        <v>15.6</v>
      </c>
      <c r="AC491">
        <v>12</v>
      </c>
      <c r="AD491">
        <v>0</v>
      </c>
    </row>
    <row r="492" spans="1:30" customFormat="1" x14ac:dyDescent="0.25">
      <c r="A492" s="6">
        <v>6.25E-2</v>
      </c>
      <c r="B492" s="6">
        <v>0</v>
      </c>
      <c r="C492" s="6">
        <v>0</v>
      </c>
      <c r="D492" s="6">
        <v>0</v>
      </c>
      <c r="E492" s="6">
        <v>0.25</v>
      </c>
      <c r="F492" s="6">
        <v>0</v>
      </c>
      <c r="G492" s="6">
        <v>0</v>
      </c>
      <c r="H492" s="6">
        <v>0</v>
      </c>
      <c r="I492" s="6">
        <v>0</v>
      </c>
      <c r="J492" s="6">
        <v>0</v>
      </c>
      <c r="K492" s="6">
        <v>0</v>
      </c>
      <c r="L492" s="6">
        <v>6.25</v>
      </c>
      <c r="M492" s="6">
        <v>0</v>
      </c>
      <c r="N492" s="6">
        <v>0.3125</v>
      </c>
      <c r="O492" s="6">
        <v>0</v>
      </c>
      <c r="P492" s="6">
        <v>0.375</v>
      </c>
      <c r="Q492" s="6">
        <v>258</v>
      </c>
      <c r="R492" s="6">
        <v>0</v>
      </c>
      <c r="S492" s="6">
        <v>448</v>
      </c>
      <c r="T492" s="6">
        <v>336</v>
      </c>
      <c r="U492" s="6">
        <v>0</v>
      </c>
      <c r="V492" s="6" t="s">
        <v>451</v>
      </c>
      <c r="W492" s="9" t="s">
        <v>52</v>
      </c>
      <c r="X492" s="6" t="s">
        <v>452</v>
      </c>
      <c r="Y492" s="6" t="s">
        <v>453</v>
      </c>
      <c r="Z492" s="2">
        <v>3</v>
      </c>
      <c r="AA492" s="9" t="s">
        <v>439</v>
      </c>
      <c r="AB492">
        <v>15.6</v>
      </c>
      <c r="AC492">
        <v>12</v>
      </c>
      <c r="AD492">
        <v>0</v>
      </c>
    </row>
    <row r="493" spans="1:30" customFormat="1" x14ac:dyDescent="0.25">
      <c r="A493" s="6">
        <v>6.25E-2</v>
      </c>
      <c r="B493" s="6">
        <v>0</v>
      </c>
      <c r="C493" s="6">
        <v>0</v>
      </c>
      <c r="D493" s="6">
        <v>0</v>
      </c>
      <c r="E493" s="6">
        <v>0.25</v>
      </c>
      <c r="F493" s="6">
        <v>0</v>
      </c>
      <c r="G493" s="6">
        <v>0</v>
      </c>
      <c r="H493" s="6">
        <v>0</v>
      </c>
      <c r="I493" s="6">
        <v>0</v>
      </c>
      <c r="J493" s="6">
        <v>0</v>
      </c>
      <c r="K493" s="6">
        <v>0</v>
      </c>
      <c r="L493" s="6">
        <v>6.25</v>
      </c>
      <c r="M493" s="6">
        <v>0</v>
      </c>
      <c r="N493" s="6">
        <v>0.3125</v>
      </c>
      <c r="O493" s="6">
        <v>0</v>
      </c>
      <c r="P493" s="6">
        <v>0.375</v>
      </c>
      <c r="Q493" s="6">
        <v>258</v>
      </c>
      <c r="R493" s="6">
        <v>0</v>
      </c>
      <c r="S493" s="6">
        <v>448</v>
      </c>
      <c r="T493" s="6">
        <v>336</v>
      </c>
      <c r="U493" s="6">
        <v>0</v>
      </c>
      <c r="V493" s="6" t="s">
        <v>451</v>
      </c>
      <c r="W493" s="9" t="s">
        <v>52</v>
      </c>
      <c r="X493" s="6" t="s">
        <v>452</v>
      </c>
      <c r="Y493" s="6" t="s">
        <v>453</v>
      </c>
      <c r="Z493" s="2">
        <v>3</v>
      </c>
      <c r="AA493" s="9" t="s">
        <v>439</v>
      </c>
      <c r="AB493">
        <v>15.6</v>
      </c>
      <c r="AC493">
        <v>12</v>
      </c>
      <c r="AD493">
        <v>0</v>
      </c>
    </row>
    <row r="494" spans="1:30" customFormat="1" x14ac:dyDescent="0.25">
      <c r="A494" s="6">
        <v>6.25E-2</v>
      </c>
      <c r="B494" s="6">
        <v>0</v>
      </c>
      <c r="C494" s="6">
        <v>0</v>
      </c>
      <c r="D494" s="6">
        <v>0</v>
      </c>
      <c r="E494" s="6">
        <v>0.25</v>
      </c>
      <c r="F494" s="6">
        <v>0</v>
      </c>
      <c r="G494" s="6">
        <v>0</v>
      </c>
      <c r="H494" s="6">
        <v>0</v>
      </c>
      <c r="I494" s="6">
        <v>0</v>
      </c>
      <c r="J494" s="6">
        <v>0</v>
      </c>
      <c r="K494" s="6">
        <v>0</v>
      </c>
      <c r="L494" s="6">
        <v>6.25</v>
      </c>
      <c r="M494" s="6">
        <v>0</v>
      </c>
      <c r="N494" s="6">
        <v>0.3125</v>
      </c>
      <c r="O494" s="6">
        <v>0</v>
      </c>
      <c r="P494" s="6">
        <v>0.375</v>
      </c>
      <c r="Q494" s="6">
        <v>258</v>
      </c>
      <c r="R494" s="6">
        <v>0</v>
      </c>
      <c r="S494" s="6">
        <v>448</v>
      </c>
      <c r="T494" s="6">
        <v>336</v>
      </c>
      <c r="U494" s="6">
        <v>0</v>
      </c>
      <c r="V494" s="6" t="s">
        <v>451</v>
      </c>
      <c r="W494" s="9" t="s">
        <v>52</v>
      </c>
      <c r="X494" s="6" t="s">
        <v>452</v>
      </c>
      <c r="Y494" s="6" t="s">
        <v>453</v>
      </c>
      <c r="Z494" s="2">
        <v>3</v>
      </c>
      <c r="AA494" s="9" t="s">
        <v>439</v>
      </c>
      <c r="AB494">
        <v>15.6</v>
      </c>
      <c r="AC494">
        <v>12</v>
      </c>
      <c r="AD494">
        <v>0</v>
      </c>
    </row>
    <row r="495" spans="1:30" customFormat="1" x14ac:dyDescent="0.25">
      <c r="A495" s="6">
        <v>0</v>
      </c>
      <c r="B495" s="6">
        <v>0.06</v>
      </c>
      <c r="C495" s="6">
        <v>0</v>
      </c>
      <c r="D495" s="6">
        <v>0</v>
      </c>
      <c r="E495" s="6">
        <v>0.2</v>
      </c>
      <c r="F495" s="6">
        <v>0</v>
      </c>
      <c r="G495" s="6">
        <v>0</v>
      </c>
      <c r="H495" s="6">
        <v>0</v>
      </c>
      <c r="I495" s="6">
        <v>0</v>
      </c>
      <c r="J495" s="6">
        <v>0</v>
      </c>
      <c r="K495" s="6">
        <v>0</v>
      </c>
      <c r="L495" s="6">
        <v>3.5999999999999996</v>
      </c>
      <c r="M495" s="6">
        <v>0.36</v>
      </c>
      <c r="N495" s="6">
        <v>0.3</v>
      </c>
      <c r="O495" s="6">
        <v>0</v>
      </c>
      <c r="P495" s="6">
        <v>0.36</v>
      </c>
      <c r="Q495" s="6">
        <v>258</v>
      </c>
      <c r="R495" s="6">
        <v>0</v>
      </c>
      <c r="S495" s="6">
        <v>448</v>
      </c>
      <c r="T495" s="6">
        <v>336</v>
      </c>
      <c r="U495" s="6">
        <v>0</v>
      </c>
      <c r="V495" s="6" t="s">
        <v>451</v>
      </c>
      <c r="W495" s="9" t="s">
        <v>52</v>
      </c>
      <c r="X495" s="6" t="s">
        <v>452</v>
      </c>
      <c r="Y495" s="6" t="s">
        <v>453</v>
      </c>
      <c r="Z495" s="2">
        <v>3</v>
      </c>
      <c r="AA495" s="9" t="s">
        <v>439</v>
      </c>
      <c r="AB495">
        <v>15.6</v>
      </c>
      <c r="AC495">
        <v>12</v>
      </c>
      <c r="AD495">
        <v>0</v>
      </c>
    </row>
    <row r="496" spans="1:30" customFormat="1" x14ac:dyDescent="0.25">
      <c r="A496" s="6">
        <v>0</v>
      </c>
      <c r="B496" s="6">
        <v>5.3350000000000002E-2</v>
      </c>
      <c r="C496" s="6">
        <v>0</v>
      </c>
      <c r="D496" s="6">
        <v>0</v>
      </c>
      <c r="E496" s="6">
        <v>6.7000000000000004E-2</v>
      </c>
      <c r="F496" s="6">
        <v>0</v>
      </c>
      <c r="G496" s="6">
        <v>0</v>
      </c>
      <c r="H496" s="6">
        <v>0</v>
      </c>
      <c r="I496" s="6">
        <v>0</v>
      </c>
      <c r="J496" s="6">
        <v>0</v>
      </c>
      <c r="K496" s="6">
        <v>0</v>
      </c>
      <c r="L496" s="6">
        <v>3.2009999999999996</v>
      </c>
      <c r="M496" s="6">
        <v>0.3201</v>
      </c>
      <c r="N496" s="6">
        <v>0.26674999999999999</v>
      </c>
      <c r="O496" s="6">
        <v>0</v>
      </c>
      <c r="P496" s="6">
        <v>0.3201</v>
      </c>
      <c r="Q496" s="6">
        <v>258</v>
      </c>
      <c r="R496" s="6">
        <v>0</v>
      </c>
      <c r="S496" s="6">
        <v>448</v>
      </c>
      <c r="T496" s="6">
        <v>336</v>
      </c>
      <c r="U496" s="6">
        <v>0</v>
      </c>
      <c r="V496" s="6" t="s">
        <v>451</v>
      </c>
      <c r="W496" s="9" t="s">
        <v>52</v>
      </c>
      <c r="X496" s="6" t="s">
        <v>452</v>
      </c>
      <c r="Y496" s="6" t="s">
        <v>453</v>
      </c>
      <c r="Z496" s="2">
        <v>3</v>
      </c>
      <c r="AA496" s="9" t="s">
        <v>439</v>
      </c>
      <c r="AB496">
        <v>15.6</v>
      </c>
      <c r="AC496">
        <v>12</v>
      </c>
      <c r="AD496">
        <v>0</v>
      </c>
    </row>
    <row r="497" spans="1:30" customFormat="1" x14ac:dyDescent="0.25">
      <c r="A497" s="6">
        <v>0</v>
      </c>
      <c r="B497" s="6">
        <v>0.06</v>
      </c>
      <c r="C497" s="6">
        <v>0</v>
      </c>
      <c r="D497" s="6">
        <v>0</v>
      </c>
      <c r="E497" s="6">
        <v>0.2</v>
      </c>
      <c r="F497" s="6">
        <v>0</v>
      </c>
      <c r="G497" s="6">
        <v>0</v>
      </c>
      <c r="H497" s="6">
        <v>0</v>
      </c>
      <c r="I497" s="6">
        <v>0</v>
      </c>
      <c r="J497" s="6">
        <v>0</v>
      </c>
      <c r="K497" s="6">
        <v>0</v>
      </c>
      <c r="L497" s="6">
        <v>3.5999999999999996</v>
      </c>
      <c r="M497" s="6">
        <v>0.6</v>
      </c>
      <c r="N497" s="6">
        <v>0.3</v>
      </c>
      <c r="O497" s="6">
        <v>0</v>
      </c>
      <c r="P497" s="6">
        <v>0.36</v>
      </c>
      <c r="Q497" s="6">
        <v>258</v>
      </c>
      <c r="R497" s="6">
        <v>0</v>
      </c>
      <c r="S497" s="6">
        <v>448</v>
      </c>
      <c r="T497" s="6">
        <v>336</v>
      </c>
      <c r="U497" s="6">
        <v>0</v>
      </c>
      <c r="V497" s="6" t="s">
        <v>451</v>
      </c>
      <c r="W497" s="9" t="s">
        <v>52</v>
      </c>
      <c r="X497" s="6" t="s">
        <v>452</v>
      </c>
      <c r="Y497" s="6" t="s">
        <v>453</v>
      </c>
      <c r="Z497" s="2">
        <v>3</v>
      </c>
      <c r="AA497" s="9" t="s">
        <v>439</v>
      </c>
      <c r="AB497">
        <v>15.6</v>
      </c>
      <c r="AC497">
        <v>12</v>
      </c>
      <c r="AD497">
        <v>0</v>
      </c>
    </row>
    <row r="498" spans="1:30" customFormat="1" x14ac:dyDescent="0.25">
      <c r="A498" s="6">
        <v>0</v>
      </c>
      <c r="B498" s="6">
        <v>5.3350000000000002E-2</v>
      </c>
      <c r="C498" s="6">
        <v>0</v>
      </c>
      <c r="D498" s="6">
        <v>0</v>
      </c>
      <c r="E498" s="6">
        <v>6.7000000000000004E-2</v>
      </c>
      <c r="F498" s="6">
        <v>0</v>
      </c>
      <c r="G498" s="6">
        <v>0</v>
      </c>
      <c r="H498" s="6">
        <v>0</v>
      </c>
      <c r="I498" s="6">
        <v>0</v>
      </c>
      <c r="J498" s="6">
        <v>0</v>
      </c>
      <c r="K498" s="6">
        <v>0</v>
      </c>
      <c r="L498" s="6">
        <v>3.2009999999999996</v>
      </c>
      <c r="M498" s="6">
        <v>0.53349999999999997</v>
      </c>
      <c r="N498" s="6">
        <v>0.26674999999999999</v>
      </c>
      <c r="O498" s="6">
        <v>0</v>
      </c>
      <c r="P498" s="6">
        <v>0.3201</v>
      </c>
      <c r="Q498" s="6">
        <v>258</v>
      </c>
      <c r="R498" s="6">
        <v>0</v>
      </c>
      <c r="S498" s="6">
        <v>448</v>
      </c>
      <c r="T498" s="6">
        <v>336</v>
      </c>
      <c r="U498" s="6">
        <v>0</v>
      </c>
      <c r="V498" s="6" t="s">
        <v>451</v>
      </c>
      <c r="W498" s="9" t="s">
        <v>52</v>
      </c>
      <c r="X498" s="6" t="s">
        <v>452</v>
      </c>
      <c r="Y498" s="6" t="s">
        <v>453</v>
      </c>
      <c r="Z498" s="2">
        <v>3</v>
      </c>
      <c r="AA498" s="9" t="s">
        <v>439</v>
      </c>
      <c r="AB498">
        <v>15.6</v>
      </c>
      <c r="AC498">
        <v>12</v>
      </c>
      <c r="AD498">
        <v>0</v>
      </c>
    </row>
    <row r="499" spans="1:30" customFormat="1" x14ac:dyDescent="0.25">
      <c r="A499" s="6">
        <v>0</v>
      </c>
      <c r="B499" s="6">
        <v>0.12</v>
      </c>
      <c r="C499" s="6">
        <v>0</v>
      </c>
      <c r="D499" s="6">
        <v>0</v>
      </c>
      <c r="E499" s="6">
        <v>0.5</v>
      </c>
      <c r="F499" s="6">
        <v>0</v>
      </c>
      <c r="G499" s="6">
        <v>0</v>
      </c>
      <c r="H499" s="6">
        <v>0</v>
      </c>
      <c r="I499" s="6">
        <v>0</v>
      </c>
      <c r="J499" s="6">
        <v>0</v>
      </c>
      <c r="K499" s="6">
        <v>0</v>
      </c>
      <c r="L499" s="6">
        <v>4.5</v>
      </c>
      <c r="M499" s="6">
        <v>0.75</v>
      </c>
      <c r="N499" s="6">
        <v>0.375</v>
      </c>
      <c r="O499" s="6">
        <v>0</v>
      </c>
      <c r="P499" s="6">
        <v>0.75</v>
      </c>
      <c r="Q499" s="6">
        <v>258</v>
      </c>
      <c r="R499" s="6">
        <v>0</v>
      </c>
      <c r="S499" s="6">
        <v>448</v>
      </c>
      <c r="T499" s="6">
        <v>336</v>
      </c>
      <c r="U499" s="6">
        <v>0</v>
      </c>
      <c r="V499" s="6" t="s">
        <v>451</v>
      </c>
      <c r="W499" s="9" t="s">
        <v>52</v>
      </c>
      <c r="X499" s="6" t="s">
        <v>452</v>
      </c>
      <c r="Y499" s="6" t="s">
        <v>453</v>
      </c>
      <c r="Z499" s="2">
        <v>3</v>
      </c>
      <c r="AA499" s="9" t="s">
        <v>455</v>
      </c>
      <c r="AB499">
        <v>15.6</v>
      </c>
      <c r="AC499">
        <v>12</v>
      </c>
      <c r="AD499">
        <v>0</v>
      </c>
    </row>
    <row r="500" spans="1:30" customFormat="1" x14ac:dyDescent="0.25">
      <c r="A500" s="6">
        <v>0</v>
      </c>
      <c r="B500" s="6">
        <v>0.15</v>
      </c>
      <c r="C500" s="6">
        <v>0</v>
      </c>
      <c r="D500" s="6">
        <v>0</v>
      </c>
      <c r="E500" s="6">
        <v>0.5</v>
      </c>
      <c r="F500" s="6">
        <v>0</v>
      </c>
      <c r="G500" s="6">
        <v>0</v>
      </c>
      <c r="H500" s="6">
        <v>0</v>
      </c>
      <c r="I500" s="6">
        <v>0</v>
      </c>
      <c r="J500" s="6">
        <v>0</v>
      </c>
      <c r="K500" s="6">
        <v>0</v>
      </c>
      <c r="L500" s="6">
        <v>4.5</v>
      </c>
      <c r="M500" s="6">
        <v>0.75</v>
      </c>
      <c r="N500" s="6">
        <v>0.375</v>
      </c>
      <c r="O500" s="6">
        <v>0</v>
      </c>
      <c r="P500" s="6">
        <v>0.75</v>
      </c>
      <c r="Q500" s="6">
        <v>258</v>
      </c>
      <c r="R500" s="6">
        <v>0</v>
      </c>
      <c r="S500" s="6">
        <v>448</v>
      </c>
      <c r="T500" s="6">
        <v>336</v>
      </c>
      <c r="U500" s="6">
        <v>0</v>
      </c>
      <c r="V500" s="6" t="s">
        <v>451</v>
      </c>
      <c r="W500" s="9" t="s">
        <v>52</v>
      </c>
      <c r="X500" s="6" t="s">
        <v>452</v>
      </c>
      <c r="Y500" s="6" t="s">
        <v>453</v>
      </c>
      <c r="Z500" s="2">
        <v>3</v>
      </c>
      <c r="AA500" s="9" t="s">
        <v>455</v>
      </c>
      <c r="AB500">
        <v>15.6</v>
      </c>
      <c r="AC500">
        <v>12</v>
      </c>
      <c r="AD500">
        <v>0</v>
      </c>
    </row>
    <row r="501" spans="1:30" customFormat="1" x14ac:dyDescent="0.25">
      <c r="A501" s="6">
        <v>0</v>
      </c>
      <c r="B501" s="6">
        <v>0.22499999999999998</v>
      </c>
      <c r="C501" s="6">
        <v>0</v>
      </c>
      <c r="D501" s="6">
        <v>0</v>
      </c>
      <c r="E501" s="6">
        <v>0.5</v>
      </c>
      <c r="F501" s="6">
        <v>0</v>
      </c>
      <c r="G501" s="6">
        <v>0</v>
      </c>
      <c r="H501" s="6">
        <v>0</v>
      </c>
      <c r="I501" s="6">
        <v>0</v>
      </c>
      <c r="J501" s="6">
        <v>0</v>
      </c>
      <c r="K501" s="6">
        <v>0</v>
      </c>
      <c r="L501" s="6">
        <v>4.5</v>
      </c>
      <c r="M501" s="6">
        <v>0.75</v>
      </c>
      <c r="N501" s="6">
        <v>0.375</v>
      </c>
      <c r="O501" s="6">
        <v>0</v>
      </c>
      <c r="P501" s="6">
        <v>0.75</v>
      </c>
      <c r="Q501" s="6">
        <v>258</v>
      </c>
      <c r="R501" s="6">
        <v>0</v>
      </c>
      <c r="S501" s="6">
        <v>448</v>
      </c>
      <c r="T501" s="6">
        <v>336</v>
      </c>
      <c r="U501" s="6">
        <v>0</v>
      </c>
      <c r="V501" s="6" t="s">
        <v>451</v>
      </c>
      <c r="W501" s="9" t="s">
        <v>52</v>
      </c>
      <c r="X501" s="6" t="s">
        <v>452</v>
      </c>
      <c r="Y501" s="6" t="s">
        <v>453</v>
      </c>
      <c r="Z501" s="2">
        <v>3</v>
      </c>
      <c r="AA501" s="9" t="s">
        <v>455</v>
      </c>
      <c r="AB501">
        <v>15.6</v>
      </c>
      <c r="AC501">
        <v>12</v>
      </c>
      <c r="AD501">
        <v>0</v>
      </c>
    </row>
    <row r="502" spans="1:30" customFormat="1" x14ac:dyDescent="0.25">
      <c r="A502" s="6">
        <v>0</v>
      </c>
      <c r="B502" s="6">
        <v>0.06</v>
      </c>
      <c r="C502" s="6">
        <v>0</v>
      </c>
      <c r="D502" s="6">
        <v>0</v>
      </c>
      <c r="E502" s="6">
        <v>0.2</v>
      </c>
      <c r="F502" s="6">
        <v>0</v>
      </c>
      <c r="G502" s="6">
        <v>0</v>
      </c>
      <c r="H502" s="6">
        <v>0</v>
      </c>
      <c r="I502" s="6">
        <v>0</v>
      </c>
      <c r="J502" s="6">
        <v>0</v>
      </c>
      <c r="K502" s="6">
        <v>0</v>
      </c>
      <c r="L502" s="6">
        <v>3.5999999999999996</v>
      </c>
      <c r="M502" s="6">
        <v>0.6</v>
      </c>
      <c r="N502" s="6">
        <v>0.3</v>
      </c>
      <c r="O502" s="6">
        <v>0</v>
      </c>
      <c r="P502" s="6">
        <v>0.6</v>
      </c>
      <c r="Q502" s="6">
        <v>258</v>
      </c>
      <c r="R502" s="6">
        <v>0</v>
      </c>
      <c r="S502" s="6">
        <v>448</v>
      </c>
      <c r="T502" s="6">
        <v>336</v>
      </c>
      <c r="U502" s="6">
        <v>0</v>
      </c>
      <c r="V502" s="6" t="s">
        <v>451</v>
      </c>
      <c r="W502" s="9" t="s">
        <v>52</v>
      </c>
      <c r="X502" s="6" t="s">
        <v>452</v>
      </c>
      <c r="Y502" s="6" t="s">
        <v>453</v>
      </c>
      <c r="Z502" s="2">
        <v>3</v>
      </c>
      <c r="AA502" s="9" t="s">
        <v>455</v>
      </c>
      <c r="AB502">
        <v>15.6</v>
      </c>
      <c r="AC502">
        <v>12</v>
      </c>
      <c r="AD502">
        <v>0</v>
      </c>
    </row>
    <row r="503" spans="1:30" customFormat="1" x14ac:dyDescent="0.25">
      <c r="A503" s="6">
        <v>0</v>
      </c>
      <c r="B503" s="6">
        <v>9.6000000000000002E-2</v>
      </c>
      <c r="C503" s="6">
        <v>0</v>
      </c>
      <c r="D503" s="6">
        <v>0</v>
      </c>
      <c r="E503" s="6">
        <v>0.2</v>
      </c>
      <c r="F503" s="6">
        <v>0</v>
      </c>
      <c r="G503" s="6">
        <v>0</v>
      </c>
      <c r="H503" s="6">
        <v>0</v>
      </c>
      <c r="I503" s="6">
        <v>0</v>
      </c>
      <c r="J503" s="6">
        <v>0</v>
      </c>
      <c r="K503" s="6">
        <v>0</v>
      </c>
      <c r="L503" s="6">
        <v>3.5999999999999996</v>
      </c>
      <c r="M503" s="6">
        <v>0.6</v>
      </c>
      <c r="N503" s="6">
        <v>0.3</v>
      </c>
      <c r="O503" s="6">
        <v>0</v>
      </c>
      <c r="P503" s="6">
        <v>0.6</v>
      </c>
      <c r="Q503" s="6">
        <v>258</v>
      </c>
      <c r="R503" s="6">
        <v>0</v>
      </c>
      <c r="S503" s="6">
        <v>448</v>
      </c>
      <c r="T503" s="6">
        <v>336</v>
      </c>
      <c r="U503" s="6">
        <v>0</v>
      </c>
      <c r="V503" s="6" t="s">
        <v>451</v>
      </c>
      <c r="W503" s="9" t="s">
        <v>52</v>
      </c>
      <c r="X503" s="6" t="s">
        <v>452</v>
      </c>
      <c r="Y503" s="6" t="s">
        <v>453</v>
      </c>
      <c r="Z503" s="2">
        <v>3</v>
      </c>
      <c r="AA503" s="9" t="s">
        <v>455</v>
      </c>
      <c r="AB503">
        <v>15.6</v>
      </c>
      <c r="AC503">
        <v>12</v>
      </c>
      <c r="AD503">
        <v>0</v>
      </c>
    </row>
    <row r="504" spans="1:30" customFormat="1" x14ac:dyDescent="0.25">
      <c r="A504" s="6">
        <v>0</v>
      </c>
      <c r="B504" s="6">
        <v>0.12</v>
      </c>
      <c r="C504" s="6">
        <v>0</v>
      </c>
      <c r="D504" s="6">
        <v>0</v>
      </c>
      <c r="E504" s="6">
        <v>0.2</v>
      </c>
      <c r="F504" s="6">
        <v>0</v>
      </c>
      <c r="G504" s="6">
        <v>0</v>
      </c>
      <c r="H504" s="6">
        <v>0</v>
      </c>
      <c r="I504" s="6">
        <v>0</v>
      </c>
      <c r="J504" s="6">
        <v>0</v>
      </c>
      <c r="K504" s="6">
        <v>0</v>
      </c>
      <c r="L504" s="6">
        <v>3.5999999999999996</v>
      </c>
      <c r="M504" s="6">
        <v>0.6</v>
      </c>
      <c r="N504" s="6">
        <v>0.3</v>
      </c>
      <c r="O504" s="6">
        <v>0</v>
      </c>
      <c r="P504" s="6">
        <v>0.6</v>
      </c>
      <c r="Q504" s="6">
        <v>258</v>
      </c>
      <c r="R504" s="6">
        <v>0</v>
      </c>
      <c r="S504" s="6">
        <v>448</v>
      </c>
      <c r="T504" s="6">
        <v>336</v>
      </c>
      <c r="U504" s="6">
        <v>0</v>
      </c>
      <c r="V504" s="6" t="s">
        <v>451</v>
      </c>
      <c r="W504" s="9" t="s">
        <v>52</v>
      </c>
      <c r="X504" s="6" t="s">
        <v>452</v>
      </c>
      <c r="Y504" s="6" t="s">
        <v>453</v>
      </c>
      <c r="Z504" s="2">
        <v>3</v>
      </c>
      <c r="AA504" s="9" t="s">
        <v>455</v>
      </c>
      <c r="AB504">
        <v>15.6</v>
      </c>
      <c r="AC504">
        <v>12</v>
      </c>
      <c r="AD504">
        <v>0</v>
      </c>
    </row>
    <row r="505" spans="1:30" customFormat="1" x14ac:dyDescent="0.25">
      <c r="A505" s="6">
        <v>0</v>
      </c>
      <c r="B505" s="6">
        <v>0.18</v>
      </c>
      <c r="C505" s="6">
        <v>0</v>
      </c>
      <c r="D505" s="6">
        <v>0</v>
      </c>
      <c r="E505" s="6">
        <v>0.2</v>
      </c>
      <c r="F505" s="6">
        <v>0</v>
      </c>
      <c r="G505" s="6">
        <v>0</v>
      </c>
      <c r="H505" s="6">
        <v>0</v>
      </c>
      <c r="I505" s="6">
        <v>0</v>
      </c>
      <c r="J505" s="6">
        <v>0</v>
      </c>
      <c r="K505" s="6">
        <v>0</v>
      </c>
      <c r="L505" s="6">
        <v>3.5999999999999996</v>
      </c>
      <c r="M505" s="6">
        <v>0.6</v>
      </c>
      <c r="N505" s="6">
        <v>0.3</v>
      </c>
      <c r="O505" s="6">
        <v>0</v>
      </c>
      <c r="P505" s="6">
        <v>0.6</v>
      </c>
      <c r="Q505" s="6">
        <v>258</v>
      </c>
      <c r="R505" s="6">
        <v>0</v>
      </c>
      <c r="S505" s="6">
        <v>448</v>
      </c>
      <c r="T505" s="6">
        <v>336</v>
      </c>
      <c r="U505" s="6">
        <v>0</v>
      </c>
      <c r="V505" s="6" t="s">
        <v>451</v>
      </c>
      <c r="W505" s="9" t="s">
        <v>52</v>
      </c>
      <c r="X505" s="6" t="s">
        <v>452</v>
      </c>
      <c r="Y505" s="6" t="s">
        <v>453</v>
      </c>
      <c r="Z505" s="2">
        <v>3</v>
      </c>
      <c r="AA505" s="9" t="s">
        <v>455</v>
      </c>
      <c r="AB505">
        <v>15.6</v>
      </c>
      <c r="AC505">
        <v>12</v>
      </c>
      <c r="AD505">
        <v>0</v>
      </c>
    </row>
    <row r="506" spans="1:30" customFormat="1" x14ac:dyDescent="0.25">
      <c r="A506" s="6">
        <v>0</v>
      </c>
      <c r="B506" s="6">
        <v>5.3350000000000002E-2</v>
      </c>
      <c r="C506" s="6">
        <v>0</v>
      </c>
      <c r="D506" s="6">
        <v>0</v>
      </c>
      <c r="E506" s="6">
        <v>6.7000000000000004E-2</v>
      </c>
      <c r="F506" s="6">
        <v>0</v>
      </c>
      <c r="G506" s="6">
        <v>0</v>
      </c>
      <c r="H506" s="6">
        <v>0</v>
      </c>
      <c r="I506" s="6">
        <v>0</v>
      </c>
      <c r="J506" s="6">
        <v>0</v>
      </c>
      <c r="K506" s="6">
        <v>0</v>
      </c>
      <c r="L506" s="6">
        <v>3.2009999999999996</v>
      </c>
      <c r="M506" s="6">
        <v>0.53349999999999997</v>
      </c>
      <c r="N506" s="6">
        <v>0.26674999999999999</v>
      </c>
      <c r="O506" s="6">
        <v>0</v>
      </c>
      <c r="P506" s="6">
        <v>0.53349999999999997</v>
      </c>
      <c r="Q506" s="6">
        <v>258</v>
      </c>
      <c r="R506" s="6">
        <v>0</v>
      </c>
      <c r="S506" s="6">
        <v>448</v>
      </c>
      <c r="T506" s="6">
        <v>336</v>
      </c>
      <c r="U506" s="6">
        <v>0</v>
      </c>
      <c r="V506" s="6" t="s">
        <v>451</v>
      </c>
      <c r="W506" s="9" t="s">
        <v>52</v>
      </c>
      <c r="X506" s="6" t="s">
        <v>452</v>
      </c>
      <c r="Y506" s="6" t="s">
        <v>453</v>
      </c>
      <c r="Z506" s="2">
        <v>3</v>
      </c>
      <c r="AA506" s="9" t="s">
        <v>455</v>
      </c>
      <c r="AB506">
        <v>15.6</v>
      </c>
      <c r="AC506">
        <v>12</v>
      </c>
      <c r="AD506">
        <v>0</v>
      </c>
    </row>
    <row r="507" spans="1:30" customFormat="1" x14ac:dyDescent="0.25">
      <c r="A507" s="6">
        <v>0</v>
      </c>
      <c r="B507" s="6">
        <v>8.5360000000000019E-2</v>
      </c>
      <c r="C507" s="6">
        <v>0</v>
      </c>
      <c r="D507" s="6">
        <v>0</v>
      </c>
      <c r="E507" s="6">
        <v>6.7000000000000004E-2</v>
      </c>
      <c r="F507" s="6">
        <v>0</v>
      </c>
      <c r="G507" s="6">
        <v>0</v>
      </c>
      <c r="H507" s="6">
        <v>0</v>
      </c>
      <c r="I507" s="6">
        <v>0</v>
      </c>
      <c r="J507" s="6">
        <v>0</v>
      </c>
      <c r="K507" s="6">
        <v>0</v>
      </c>
      <c r="L507" s="6">
        <v>3.2009999999999996</v>
      </c>
      <c r="M507" s="6">
        <v>0.53349999999999997</v>
      </c>
      <c r="N507" s="6">
        <v>0.26674999999999999</v>
      </c>
      <c r="O507" s="6">
        <v>0</v>
      </c>
      <c r="P507" s="6">
        <v>0.53349999999999997</v>
      </c>
      <c r="Q507" s="6">
        <v>258</v>
      </c>
      <c r="R507" s="6">
        <v>0</v>
      </c>
      <c r="S507" s="6">
        <v>448</v>
      </c>
      <c r="T507" s="6">
        <v>336</v>
      </c>
      <c r="U507" s="6">
        <v>0</v>
      </c>
      <c r="V507" s="6" t="s">
        <v>451</v>
      </c>
      <c r="W507" s="9" t="s">
        <v>52</v>
      </c>
      <c r="X507" s="6" t="s">
        <v>452</v>
      </c>
      <c r="Y507" s="6" t="s">
        <v>453</v>
      </c>
      <c r="Z507" s="2">
        <v>3</v>
      </c>
      <c r="AA507" s="9" t="s">
        <v>455</v>
      </c>
      <c r="AB507">
        <v>15.6</v>
      </c>
      <c r="AC507">
        <v>12</v>
      </c>
      <c r="AD507">
        <v>0</v>
      </c>
    </row>
    <row r="508" spans="1:30" customFormat="1" x14ac:dyDescent="0.25">
      <c r="A508" s="6">
        <v>0</v>
      </c>
      <c r="B508" s="6">
        <v>0.1067</v>
      </c>
      <c r="C508" s="6">
        <v>0</v>
      </c>
      <c r="D508" s="6">
        <v>0</v>
      </c>
      <c r="E508" s="6">
        <v>6.7000000000000004E-2</v>
      </c>
      <c r="F508" s="6">
        <v>0</v>
      </c>
      <c r="G508" s="6">
        <v>0</v>
      </c>
      <c r="H508" s="6">
        <v>0</v>
      </c>
      <c r="I508" s="6">
        <v>0</v>
      </c>
      <c r="J508" s="6">
        <v>0</v>
      </c>
      <c r="K508" s="6">
        <v>0</v>
      </c>
      <c r="L508" s="6">
        <v>3.2009999999999996</v>
      </c>
      <c r="M508" s="6">
        <v>0.53349999999999997</v>
      </c>
      <c r="N508" s="6">
        <v>0.26674999999999999</v>
      </c>
      <c r="O508" s="6">
        <v>0</v>
      </c>
      <c r="P508" s="6">
        <v>0.53349999999999997</v>
      </c>
      <c r="Q508" s="6">
        <v>258</v>
      </c>
      <c r="R508" s="6">
        <v>0</v>
      </c>
      <c r="S508" s="6">
        <v>448</v>
      </c>
      <c r="T508" s="6">
        <v>336</v>
      </c>
      <c r="U508" s="6">
        <v>0</v>
      </c>
      <c r="V508" s="6" t="s">
        <v>451</v>
      </c>
      <c r="W508" s="9" t="s">
        <v>52</v>
      </c>
      <c r="X508" s="6" t="s">
        <v>452</v>
      </c>
      <c r="Y508" s="6" t="s">
        <v>453</v>
      </c>
      <c r="Z508" s="2">
        <v>3</v>
      </c>
      <c r="AA508" s="9" t="s">
        <v>455</v>
      </c>
      <c r="AB508">
        <v>15.6</v>
      </c>
      <c r="AC508">
        <v>12</v>
      </c>
      <c r="AD508">
        <v>0</v>
      </c>
    </row>
    <row r="509" spans="1:30" customFormat="1" x14ac:dyDescent="0.25">
      <c r="A509" s="6">
        <v>0</v>
      </c>
      <c r="B509" s="6">
        <v>0.16005</v>
      </c>
      <c r="C509" s="6">
        <v>0</v>
      </c>
      <c r="D509" s="6">
        <v>0</v>
      </c>
      <c r="E509" s="6">
        <v>6.7000000000000004E-2</v>
      </c>
      <c r="F509" s="6">
        <v>0</v>
      </c>
      <c r="G509" s="6">
        <v>0</v>
      </c>
      <c r="H509" s="6">
        <v>0</v>
      </c>
      <c r="I509" s="6">
        <v>0</v>
      </c>
      <c r="J509" s="6">
        <v>0</v>
      </c>
      <c r="K509" s="6">
        <v>0</v>
      </c>
      <c r="L509" s="6">
        <v>3.2009999999999996</v>
      </c>
      <c r="M509" s="6">
        <v>0.53349999999999997</v>
      </c>
      <c r="N509" s="6">
        <v>0.26674999999999999</v>
      </c>
      <c r="O509" s="6">
        <v>0</v>
      </c>
      <c r="P509" s="6">
        <v>0.53349999999999997</v>
      </c>
      <c r="Q509" s="6">
        <v>258</v>
      </c>
      <c r="R509" s="6">
        <v>0</v>
      </c>
      <c r="S509" s="6">
        <v>448</v>
      </c>
      <c r="T509" s="6">
        <v>336</v>
      </c>
      <c r="U509" s="6">
        <v>0</v>
      </c>
      <c r="V509" s="6" t="s">
        <v>451</v>
      </c>
      <c r="W509" s="9" t="s">
        <v>52</v>
      </c>
      <c r="X509" s="6" t="s">
        <v>452</v>
      </c>
      <c r="Y509" s="6" t="s">
        <v>453</v>
      </c>
      <c r="Z509" s="2">
        <v>3</v>
      </c>
      <c r="AA509" s="9" t="s">
        <v>455</v>
      </c>
      <c r="AB509">
        <v>15.6</v>
      </c>
      <c r="AC509">
        <v>12</v>
      </c>
      <c r="AD509">
        <v>0</v>
      </c>
    </row>
    <row r="510" spans="1:30" customFormat="1" x14ac:dyDescent="0.25">
      <c r="A510" s="6">
        <v>0</v>
      </c>
      <c r="B510" s="6">
        <v>5.1999999999999998E-2</v>
      </c>
      <c r="C510" s="6">
        <v>0</v>
      </c>
      <c r="D510" s="6">
        <v>0</v>
      </c>
      <c r="E510" s="6">
        <v>0.04</v>
      </c>
      <c r="F510" s="6">
        <v>0</v>
      </c>
      <c r="G510" s="6">
        <v>0</v>
      </c>
      <c r="H510" s="6">
        <v>0</v>
      </c>
      <c r="I510" s="6">
        <v>0</v>
      </c>
      <c r="J510" s="6">
        <v>0</v>
      </c>
      <c r="K510" s="6">
        <v>0</v>
      </c>
      <c r="L510" s="6">
        <v>3.12</v>
      </c>
      <c r="M510" s="6">
        <v>0.52</v>
      </c>
      <c r="N510" s="6">
        <v>0.26</v>
      </c>
      <c r="O510" s="6">
        <v>0</v>
      </c>
      <c r="P510" s="6">
        <v>0.52</v>
      </c>
      <c r="Q510" s="6">
        <v>258</v>
      </c>
      <c r="R510" s="6">
        <v>0</v>
      </c>
      <c r="S510" s="6">
        <v>448</v>
      </c>
      <c r="T510" s="6">
        <v>336</v>
      </c>
      <c r="U510" s="6">
        <v>0</v>
      </c>
      <c r="V510" s="6" t="s">
        <v>451</v>
      </c>
      <c r="W510" s="9" t="s">
        <v>52</v>
      </c>
      <c r="X510" s="6" t="s">
        <v>452</v>
      </c>
      <c r="Y510" s="6" t="s">
        <v>453</v>
      </c>
      <c r="Z510" s="2">
        <v>3</v>
      </c>
      <c r="AA510" s="9" t="s">
        <v>455</v>
      </c>
      <c r="AB510">
        <v>15.6</v>
      </c>
      <c r="AC510">
        <v>12</v>
      </c>
      <c r="AD510">
        <v>0</v>
      </c>
    </row>
    <row r="511" spans="1:30" customFormat="1" x14ac:dyDescent="0.25">
      <c r="A511" s="6">
        <v>0</v>
      </c>
      <c r="B511" s="6">
        <v>8.3199999999999996E-2</v>
      </c>
      <c r="C511" s="6">
        <v>0</v>
      </c>
      <c r="D511" s="6">
        <v>0</v>
      </c>
      <c r="E511" s="6">
        <v>0.04</v>
      </c>
      <c r="F511" s="6">
        <v>0</v>
      </c>
      <c r="G511" s="6">
        <v>0</v>
      </c>
      <c r="H511" s="6">
        <v>0</v>
      </c>
      <c r="I511" s="6">
        <v>0</v>
      </c>
      <c r="J511" s="6">
        <v>0</v>
      </c>
      <c r="K511" s="6">
        <v>0</v>
      </c>
      <c r="L511" s="6">
        <v>3.12</v>
      </c>
      <c r="M511" s="6">
        <v>0.52</v>
      </c>
      <c r="N511" s="6">
        <v>0.26</v>
      </c>
      <c r="O511" s="6">
        <v>0</v>
      </c>
      <c r="P511" s="6">
        <v>0.52</v>
      </c>
      <c r="Q511" s="6">
        <v>258</v>
      </c>
      <c r="R511" s="6">
        <v>0</v>
      </c>
      <c r="S511" s="6">
        <v>448</v>
      </c>
      <c r="T511" s="6">
        <v>336</v>
      </c>
      <c r="U511" s="6">
        <v>0</v>
      </c>
      <c r="V511" s="6" t="s">
        <v>451</v>
      </c>
      <c r="W511" s="9" t="s">
        <v>52</v>
      </c>
      <c r="X511" s="6" t="s">
        <v>452</v>
      </c>
      <c r="Y511" s="6" t="s">
        <v>453</v>
      </c>
      <c r="Z511" s="2">
        <v>3</v>
      </c>
      <c r="AA511" s="9" t="s">
        <v>455</v>
      </c>
      <c r="AB511">
        <v>15.6</v>
      </c>
      <c r="AC511">
        <v>12</v>
      </c>
      <c r="AD511">
        <v>0</v>
      </c>
    </row>
    <row r="512" spans="1:30" customFormat="1" x14ac:dyDescent="0.25">
      <c r="A512" s="6">
        <v>0</v>
      </c>
      <c r="B512" s="6">
        <v>0.104</v>
      </c>
      <c r="C512" s="6">
        <v>0</v>
      </c>
      <c r="D512" s="6">
        <v>0</v>
      </c>
      <c r="E512" s="6">
        <v>0.04</v>
      </c>
      <c r="F512" s="6">
        <v>0</v>
      </c>
      <c r="G512" s="6">
        <v>0</v>
      </c>
      <c r="H512" s="6">
        <v>0</v>
      </c>
      <c r="I512" s="6">
        <v>0</v>
      </c>
      <c r="J512" s="6">
        <v>0</v>
      </c>
      <c r="K512" s="6">
        <v>0</v>
      </c>
      <c r="L512" s="6">
        <v>3.12</v>
      </c>
      <c r="M512" s="6">
        <v>0.52</v>
      </c>
      <c r="N512" s="6">
        <v>0.26</v>
      </c>
      <c r="O512" s="6">
        <v>0</v>
      </c>
      <c r="P512" s="6">
        <v>0.52</v>
      </c>
      <c r="Q512" s="6">
        <v>258</v>
      </c>
      <c r="R512" s="6">
        <v>0</v>
      </c>
      <c r="S512" s="6">
        <v>448</v>
      </c>
      <c r="T512" s="6">
        <v>336</v>
      </c>
      <c r="U512" s="6">
        <v>0</v>
      </c>
      <c r="V512" s="6" t="s">
        <v>451</v>
      </c>
      <c r="W512" s="9" t="s">
        <v>52</v>
      </c>
      <c r="X512" s="6" t="s">
        <v>452</v>
      </c>
      <c r="Y512" s="6" t="s">
        <v>453</v>
      </c>
      <c r="Z512" s="2">
        <v>3</v>
      </c>
      <c r="AA512" s="9" t="s">
        <v>455</v>
      </c>
      <c r="AB512">
        <v>15.6</v>
      </c>
      <c r="AC512">
        <v>12</v>
      </c>
      <c r="AD512">
        <v>0</v>
      </c>
    </row>
    <row r="513" spans="1:30" customFormat="1" x14ac:dyDescent="0.25">
      <c r="A513" s="6">
        <v>0</v>
      </c>
      <c r="B513" s="6">
        <v>5.0999999999999997E-2</v>
      </c>
      <c r="C513" s="6">
        <v>0</v>
      </c>
      <c r="D513" s="6">
        <v>0</v>
      </c>
      <c r="E513" s="6">
        <v>0.02</v>
      </c>
      <c r="F513" s="6">
        <v>0</v>
      </c>
      <c r="G513" s="6">
        <v>0</v>
      </c>
      <c r="H513" s="6">
        <v>0</v>
      </c>
      <c r="I513" s="6">
        <v>0</v>
      </c>
      <c r="J513" s="6">
        <v>0</v>
      </c>
      <c r="K513" s="6">
        <v>0</v>
      </c>
      <c r="L513" s="6">
        <v>3.06</v>
      </c>
      <c r="M513" s="6">
        <v>0.51</v>
      </c>
      <c r="N513" s="6">
        <v>0.255</v>
      </c>
      <c r="O513" s="6">
        <v>0</v>
      </c>
      <c r="P513" s="6">
        <v>0.51</v>
      </c>
      <c r="Q513" s="6">
        <v>258</v>
      </c>
      <c r="R513" s="6">
        <v>0</v>
      </c>
      <c r="S513" s="6">
        <v>448</v>
      </c>
      <c r="T513" s="6">
        <v>336</v>
      </c>
      <c r="U513" s="6">
        <v>0</v>
      </c>
      <c r="V513" s="6" t="s">
        <v>451</v>
      </c>
      <c r="W513" s="9" t="s">
        <v>52</v>
      </c>
      <c r="X513" s="6" t="s">
        <v>452</v>
      </c>
      <c r="Y513" s="6" t="s">
        <v>453</v>
      </c>
      <c r="Z513" s="2">
        <v>3</v>
      </c>
      <c r="AA513" s="9" t="s">
        <v>455</v>
      </c>
      <c r="AB513">
        <v>15.6</v>
      </c>
      <c r="AC513">
        <v>12</v>
      </c>
      <c r="AD513">
        <v>0</v>
      </c>
    </row>
    <row r="514" spans="1:30" customFormat="1" x14ac:dyDescent="0.25">
      <c r="A514" s="6">
        <v>0</v>
      </c>
      <c r="B514" s="6">
        <v>8.1600000000000006E-2</v>
      </c>
      <c r="C514" s="6">
        <v>0</v>
      </c>
      <c r="D514" s="6">
        <v>0</v>
      </c>
      <c r="E514" s="6">
        <v>0.02</v>
      </c>
      <c r="F514" s="6">
        <v>0</v>
      </c>
      <c r="G514" s="6">
        <v>0</v>
      </c>
      <c r="H514" s="6">
        <v>0</v>
      </c>
      <c r="I514" s="6">
        <v>0</v>
      </c>
      <c r="J514" s="6">
        <v>0</v>
      </c>
      <c r="K514" s="6">
        <v>0</v>
      </c>
      <c r="L514" s="6">
        <v>3.06</v>
      </c>
      <c r="M514" s="6">
        <v>0.51</v>
      </c>
      <c r="N514" s="6">
        <v>0.255</v>
      </c>
      <c r="O514" s="6">
        <v>0</v>
      </c>
      <c r="P514" s="6">
        <v>0.51</v>
      </c>
      <c r="Q514" s="6">
        <v>258</v>
      </c>
      <c r="R514" s="6">
        <v>0</v>
      </c>
      <c r="S514" s="6">
        <v>448</v>
      </c>
      <c r="T514" s="6">
        <v>336</v>
      </c>
      <c r="U514" s="6">
        <v>0</v>
      </c>
      <c r="V514" s="6" t="s">
        <v>451</v>
      </c>
      <c r="W514" s="9" t="s">
        <v>52</v>
      </c>
      <c r="X514" s="6" t="s">
        <v>452</v>
      </c>
      <c r="Y514" s="6" t="s">
        <v>453</v>
      </c>
      <c r="Z514" s="2">
        <v>3</v>
      </c>
      <c r="AA514" s="9" t="s">
        <v>455</v>
      </c>
      <c r="AB514">
        <v>15.6</v>
      </c>
      <c r="AC514">
        <v>12</v>
      </c>
      <c r="AD514">
        <v>0</v>
      </c>
    </row>
    <row r="515" spans="1:30" customFormat="1" x14ac:dyDescent="0.25">
      <c r="A515" s="6">
        <v>0</v>
      </c>
      <c r="B515" s="6">
        <v>0.10199999999999999</v>
      </c>
      <c r="C515" s="6">
        <v>0</v>
      </c>
      <c r="D515" s="6">
        <v>0</v>
      </c>
      <c r="E515" s="6">
        <v>0.02</v>
      </c>
      <c r="F515" s="6">
        <v>0</v>
      </c>
      <c r="G515" s="6">
        <v>0</v>
      </c>
      <c r="H515" s="6">
        <v>0</v>
      </c>
      <c r="I515" s="6">
        <v>0</v>
      </c>
      <c r="J515" s="6">
        <v>0</v>
      </c>
      <c r="K515" s="6">
        <v>0</v>
      </c>
      <c r="L515" s="6">
        <v>3.06</v>
      </c>
      <c r="M515" s="6">
        <v>0.51</v>
      </c>
      <c r="N515" s="6">
        <v>0.255</v>
      </c>
      <c r="O515" s="6">
        <v>0</v>
      </c>
      <c r="P515" s="6">
        <v>0.51</v>
      </c>
      <c r="Q515" s="6">
        <v>258</v>
      </c>
      <c r="R515" s="6">
        <v>0</v>
      </c>
      <c r="S515" s="6">
        <v>448</v>
      </c>
      <c r="T515" s="6">
        <v>336</v>
      </c>
      <c r="U515" s="6">
        <v>0</v>
      </c>
      <c r="V515" s="6" t="s">
        <v>451</v>
      </c>
      <c r="W515" s="9" t="s">
        <v>52</v>
      </c>
      <c r="X515" s="6" t="s">
        <v>452</v>
      </c>
      <c r="Y515" s="6" t="s">
        <v>453</v>
      </c>
      <c r="Z515" s="2">
        <v>3</v>
      </c>
      <c r="AA515" s="9" t="s">
        <v>455</v>
      </c>
      <c r="AB515">
        <v>15.6</v>
      </c>
      <c r="AC515">
        <v>12</v>
      </c>
      <c r="AD515">
        <v>0</v>
      </c>
    </row>
    <row r="516" spans="1:30" customFormat="1" ht="30" x14ac:dyDescent="0.25">
      <c r="A516" s="6">
        <v>0</v>
      </c>
      <c r="B516" s="6">
        <v>0</v>
      </c>
      <c r="C516" s="6">
        <v>0</v>
      </c>
      <c r="D516" s="6">
        <v>0</v>
      </c>
      <c r="E516" s="6">
        <v>0.5</v>
      </c>
      <c r="F516" s="6">
        <v>0</v>
      </c>
      <c r="G516" s="6">
        <v>0</v>
      </c>
      <c r="H516" s="6">
        <v>0</v>
      </c>
      <c r="I516" s="6">
        <v>0</v>
      </c>
      <c r="J516" s="6">
        <v>0</v>
      </c>
      <c r="K516" s="6">
        <v>0</v>
      </c>
      <c r="L516" s="6">
        <v>7.5</v>
      </c>
      <c r="M516" s="6">
        <v>0.75</v>
      </c>
      <c r="N516" s="6">
        <v>0.375</v>
      </c>
      <c r="O516" s="6">
        <v>0</v>
      </c>
      <c r="P516" s="6">
        <v>0.75</v>
      </c>
      <c r="Q516" s="6">
        <v>318</v>
      </c>
      <c r="R516" s="6">
        <v>0</v>
      </c>
      <c r="S516" s="6">
        <v>448</v>
      </c>
      <c r="T516" s="6">
        <v>336</v>
      </c>
      <c r="U516" s="6">
        <v>0</v>
      </c>
      <c r="V516" s="6" t="s">
        <v>451</v>
      </c>
      <c r="W516" s="9" t="s">
        <v>456</v>
      </c>
      <c r="X516" s="6" t="s">
        <v>452</v>
      </c>
      <c r="Y516" s="6" t="s">
        <v>453</v>
      </c>
      <c r="Z516" s="2">
        <v>3</v>
      </c>
      <c r="AA516" s="9" t="s">
        <v>455</v>
      </c>
      <c r="AB516">
        <v>15.6</v>
      </c>
      <c r="AC516">
        <v>12</v>
      </c>
      <c r="AD516">
        <v>0</v>
      </c>
    </row>
    <row r="517" spans="1:30" customFormat="1" ht="30" x14ac:dyDescent="0.25">
      <c r="A517" s="6">
        <v>0.06</v>
      </c>
      <c r="B517" s="6">
        <v>0</v>
      </c>
      <c r="C517" s="6">
        <v>0</v>
      </c>
      <c r="D517" s="6">
        <v>0</v>
      </c>
      <c r="E517" s="6">
        <v>0.5</v>
      </c>
      <c r="F517" s="6">
        <v>0</v>
      </c>
      <c r="G517" s="6">
        <v>0</v>
      </c>
      <c r="H517" s="6">
        <v>0</v>
      </c>
      <c r="I517" s="6">
        <v>0</v>
      </c>
      <c r="J517" s="6">
        <v>0</v>
      </c>
      <c r="K517" s="6">
        <v>0</v>
      </c>
      <c r="L517" s="6">
        <v>7.5</v>
      </c>
      <c r="M517" s="6">
        <v>0.75</v>
      </c>
      <c r="N517" s="6">
        <v>0.375</v>
      </c>
      <c r="O517" s="6">
        <v>0</v>
      </c>
      <c r="P517" s="6">
        <v>0.75</v>
      </c>
      <c r="Q517" s="6">
        <v>318</v>
      </c>
      <c r="R517" s="6">
        <v>0</v>
      </c>
      <c r="S517" s="6">
        <v>448</v>
      </c>
      <c r="T517" s="6">
        <v>336</v>
      </c>
      <c r="U517" s="6">
        <v>0</v>
      </c>
      <c r="V517" s="6" t="s">
        <v>451</v>
      </c>
      <c r="W517" s="9" t="s">
        <v>456</v>
      </c>
      <c r="X517" s="6" t="s">
        <v>452</v>
      </c>
      <c r="Y517" s="6" t="s">
        <v>453</v>
      </c>
      <c r="Z517" s="2">
        <v>3</v>
      </c>
      <c r="AA517" s="9" t="s">
        <v>455</v>
      </c>
      <c r="AB517">
        <v>15.6</v>
      </c>
      <c r="AC517">
        <v>12</v>
      </c>
      <c r="AD517">
        <v>0</v>
      </c>
    </row>
    <row r="518" spans="1:30" customFormat="1" ht="30" x14ac:dyDescent="0.25">
      <c r="A518" s="6">
        <v>0</v>
      </c>
      <c r="B518" s="6">
        <v>0.03</v>
      </c>
      <c r="C518" s="6">
        <v>0</v>
      </c>
      <c r="D518" s="6">
        <v>0</v>
      </c>
      <c r="E518" s="6">
        <v>0.5</v>
      </c>
      <c r="F518" s="6">
        <v>0</v>
      </c>
      <c r="G518" s="6">
        <v>0</v>
      </c>
      <c r="H518" s="6">
        <v>0</v>
      </c>
      <c r="I518" s="6">
        <v>0</v>
      </c>
      <c r="J518" s="6">
        <v>0</v>
      </c>
      <c r="K518" s="6">
        <v>0</v>
      </c>
      <c r="L518" s="6">
        <v>7.5</v>
      </c>
      <c r="M518" s="6">
        <v>0.75</v>
      </c>
      <c r="N518" s="6">
        <v>0.375</v>
      </c>
      <c r="O518" s="6">
        <v>0</v>
      </c>
      <c r="P518" s="6">
        <v>0.75</v>
      </c>
      <c r="Q518" s="6">
        <v>318</v>
      </c>
      <c r="R518" s="6">
        <v>0</v>
      </c>
      <c r="S518" s="6">
        <v>448</v>
      </c>
      <c r="T518" s="6">
        <v>336</v>
      </c>
      <c r="U518" s="6">
        <v>0</v>
      </c>
      <c r="V518" s="6" t="s">
        <v>451</v>
      </c>
      <c r="W518" s="9" t="s">
        <v>456</v>
      </c>
      <c r="X518" s="6" t="s">
        <v>452</v>
      </c>
      <c r="Y518" s="6" t="s">
        <v>453</v>
      </c>
      <c r="Z518" s="2">
        <v>3</v>
      </c>
      <c r="AA518" s="9" t="s">
        <v>455</v>
      </c>
      <c r="AB518">
        <v>15.6</v>
      </c>
      <c r="AC518">
        <v>12</v>
      </c>
      <c r="AD518">
        <v>0</v>
      </c>
    </row>
    <row r="519" spans="1:30" customFormat="1" ht="30" x14ac:dyDescent="0.25">
      <c r="A519" s="6">
        <v>0</v>
      </c>
      <c r="B519" s="6">
        <v>0</v>
      </c>
      <c r="C519" s="6">
        <v>0</v>
      </c>
      <c r="D519" s="6">
        <v>0</v>
      </c>
      <c r="E519" s="6">
        <v>0.5</v>
      </c>
      <c r="F519" s="6">
        <v>0</v>
      </c>
      <c r="G519" s="6">
        <v>0</v>
      </c>
      <c r="H519" s="6">
        <v>0</v>
      </c>
      <c r="I519" s="6">
        <v>0</v>
      </c>
      <c r="J519" s="6">
        <v>0</v>
      </c>
      <c r="K519" s="6">
        <v>0</v>
      </c>
      <c r="L519" s="6">
        <v>22.5</v>
      </c>
      <c r="M519" s="6">
        <v>0.75</v>
      </c>
      <c r="N519" s="6">
        <v>0.375</v>
      </c>
      <c r="O519" s="6">
        <v>0</v>
      </c>
      <c r="P519" s="6">
        <v>0.75</v>
      </c>
      <c r="Q519" s="6">
        <v>318</v>
      </c>
      <c r="R519" s="6">
        <v>0</v>
      </c>
      <c r="S519" s="6">
        <v>448</v>
      </c>
      <c r="T519" s="6">
        <v>336</v>
      </c>
      <c r="U519" s="6">
        <v>0</v>
      </c>
      <c r="V519" s="6" t="s">
        <v>451</v>
      </c>
      <c r="W519" s="9" t="s">
        <v>456</v>
      </c>
      <c r="X519" s="6" t="s">
        <v>452</v>
      </c>
      <c r="Y519" s="6" t="s">
        <v>453</v>
      </c>
      <c r="Z519" s="2">
        <v>3</v>
      </c>
      <c r="AA519" s="9" t="s">
        <v>455</v>
      </c>
      <c r="AB519">
        <v>15.6</v>
      </c>
      <c r="AC519">
        <v>12</v>
      </c>
      <c r="AD519">
        <v>0</v>
      </c>
    </row>
    <row r="520" spans="1:30" customFormat="1" ht="30" x14ac:dyDescent="0.25">
      <c r="A520" s="6">
        <v>0.06</v>
      </c>
      <c r="B520" s="6">
        <v>0</v>
      </c>
      <c r="C520" s="6">
        <v>0</v>
      </c>
      <c r="D520" s="6">
        <v>0</v>
      </c>
      <c r="E520" s="6">
        <v>0.5</v>
      </c>
      <c r="F520" s="6">
        <v>0</v>
      </c>
      <c r="G520" s="6">
        <v>0</v>
      </c>
      <c r="H520" s="6">
        <v>0</v>
      </c>
      <c r="I520" s="6">
        <v>0</v>
      </c>
      <c r="J520" s="6">
        <v>0</v>
      </c>
      <c r="K520" s="6">
        <v>0</v>
      </c>
      <c r="L520" s="6">
        <v>22.5</v>
      </c>
      <c r="M520" s="6">
        <v>0.75</v>
      </c>
      <c r="N520" s="6">
        <v>0.375</v>
      </c>
      <c r="O520" s="6">
        <v>0</v>
      </c>
      <c r="P520" s="6">
        <v>0.75</v>
      </c>
      <c r="Q520" s="6">
        <v>318</v>
      </c>
      <c r="R520" s="6">
        <v>0</v>
      </c>
      <c r="S520" s="6">
        <v>448</v>
      </c>
      <c r="T520" s="6">
        <v>336</v>
      </c>
      <c r="U520" s="6">
        <v>0</v>
      </c>
      <c r="V520" s="6" t="s">
        <v>451</v>
      </c>
      <c r="W520" s="9" t="s">
        <v>456</v>
      </c>
      <c r="X520" s="6" t="s">
        <v>452</v>
      </c>
      <c r="Y520" s="6" t="s">
        <v>453</v>
      </c>
      <c r="Z520" s="2">
        <v>3</v>
      </c>
      <c r="AA520" s="9" t="s">
        <v>455</v>
      </c>
      <c r="AB520">
        <v>15.6</v>
      </c>
      <c r="AC520">
        <v>12</v>
      </c>
      <c r="AD520">
        <v>0</v>
      </c>
    </row>
    <row r="521" spans="1:30" customFormat="1" ht="30" x14ac:dyDescent="0.25">
      <c r="A521" s="6">
        <v>0</v>
      </c>
      <c r="B521" s="6">
        <v>0.03</v>
      </c>
      <c r="C521" s="6">
        <v>0</v>
      </c>
      <c r="D521" s="6">
        <v>0</v>
      </c>
      <c r="E521" s="6">
        <v>0.5</v>
      </c>
      <c r="F521" s="6">
        <v>0</v>
      </c>
      <c r="G521" s="6">
        <v>0</v>
      </c>
      <c r="H521" s="6">
        <v>0</v>
      </c>
      <c r="I521" s="6">
        <v>0</v>
      </c>
      <c r="J521" s="6">
        <v>0</v>
      </c>
      <c r="K521" s="6">
        <v>0</v>
      </c>
      <c r="L521" s="6">
        <v>22.5</v>
      </c>
      <c r="M521" s="6">
        <v>0.75</v>
      </c>
      <c r="N521" s="6">
        <v>0.375</v>
      </c>
      <c r="O521" s="6">
        <v>0</v>
      </c>
      <c r="P521" s="6">
        <v>0.75</v>
      </c>
      <c r="Q521" s="6">
        <v>318</v>
      </c>
      <c r="R521" s="6">
        <v>0</v>
      </c>
      <c r="S521" s="6">
        <v>448</v>
      </c>
      <c r="T521" s="6">
        <v>336</v>
      </c>
      <c r="U521" s="6">
        <v>0</v>
      </c>
      <c r="V521" s="6" t="s">
        <v>451</v>
      </c>
      <c r="W521" s="9" t="s">
        <v>456</v>
      </c>
      <c r="X521" s="6" t="s">
        <v>452</v>
      </c>
      <c r="Y521" s="6" t="s">
        <v>453</v>
      </c>
      <c r="Z521" s="2">
        <v>3</v>
      </c>
      <c r="AA521" s="9" t="s">
        <v>455</v>
      </c>
      <c r="AB521">
        <v>15.6</v>
      </c>
      <c r="AC521">
        <v>12</v>
      </c>
      <c r="AD521">
        <v>0</v>
      </c>
    </row>
    <row r="522" spans="1:30" customFormat="1" ht="30" x14ac:dyDescent="0.25">
      <c r="A522" s="6">
        <v>0</v>
      </c>
      <c r="B522" s="6">
        <v>0</v>
      </c>
      <c r="C522" s="6">
        <v>0</v>
      </c>
      <c r="D522" s="6">
        <v>0</v>
      </c>
      <c r="E522" s="6">
        <v>0.2</v>
      </c>
      <c r="F522" s="6">
        <v>0</v>
      </c>
      <c r="G522" s="6">
        <v>0</v>
      </c>
      <c r="H522" s="6">
        <v>0</v>
      </c>
      <c r="I522" s="6">
        <v>0</v>
      </c>
      <c r="J522" s="6">
        <v>0</v>
      </c>
      <c r="K522" s="6">
        <v>0</v>
      </c>
      <c r="L522" s="6">
        <v>6</v>
      </c>
      <c r="M522" s="6">
        <v>0.6</v>
      </c>
      <c r="N522" s="6">
        <v>0.3</v>
      </c>
      <c r="O522" s="6">
        <v>0</v>
      </c>
      <c r="P522" s="6">
        <v>0.6</v>
      </c>
      <c r="Q522" s="6">
        <v>318</v>
      </c>
      <c r="R522" s="6">
        <v>0</v>
      </c>
      <c r="S522" s="6">
        <v>448</v>
      </c>
      <c r="T522" s="6">
        <v>336</v>
      </c>
      <c r="U522" s="6">
        <v>0</v>
      </c>
      <c r="V522" s="6" t="s">
        <v>451</v>
      </c>
      <c r="W522" s="9" t="s">
        <v>456</v>
      </c>
      <c r="X522" s="6" t="s">
        <v>452</v>
      </c>
      <c r="Y522" s="6" t="s">
        <v>453</v>
      </c>
      <c r="Z522" s="2">
        <v>3</v>
      </c>
      <c r="AA522" s="9" t="s">
        <v>455</v>
      </c>
      <c r="AB522">
        <v>15.6</v>
      </c>
      <c r="AC522">
        <v>12</v>
      </c>
      <c r="AD522">
        <v>0</v>
      </c>
    </row>
    <row r="523" spans="1:30" customFormat="1" ht="30" x14ac:dyDescent="0.25">
      <c r="A523" s="6">
        <v>4.8000000000000001E-2</v>
      </c>
      <c r="B523" s="6">
        <v>0</v>
      </c>
      <c r="C523" s="6">
        <v>0</v>
      </c>
      <c r="D523" s="6">
        <v>0</v>
      </c>
      <c r="E523" s="6">
        <v>0.2</v>
      </c>
      <c r="F523" s="6">
        <v>0</v>
      </c>
      <c r="G523" s="6">
        <v>0</v>
      </c>
      <c r="H523" s="6">
        <v>0</v>
      </c>
      <c r="I523" s="6">
        <v>0</v>
      </c>
      <c r="J523" s="6">
        <v>0</v>
      </c>
      <c r="K523" s="6">
        <v>0</v>
      </c>
      <c r="L523" s="6">
        <v>6</v>
      </c>
      <c r="M523" s="6">
        <v>0.6</v>
      </c>
      <c r="N523" s="6">
        <v>0.3</v>
      </c>
      <c r="O523" s="6">
        <v>0</v>
      </c>
      <c r="P523" s="6">
        <v>0.6</v>
      </c>
      <c r="Q523" s="6">
        <v>318</v>
      </c>
      <c r="R523" s="6">
        <v>0</v>
      </c>
      <c r="S523" s="6">
        <v>448</v>
      </c>
      <c r="T523" s="6">
        <v>336</v>
      </c>
      <c r="U523" s="6">
        <v>0</v>
      </c>
      <c r="V523" s="6" t="s">
        <v>451</v>
      </c>
      <c r="W523" s="9" t="s">
        <v>456</v>
      </c>
      <c r="X523" s="6" t="s">
        <v>452</v>
      </c>
      <c r="Y523" s="6" t="s">
        <v>453</v>
      </c>
      <c r="Z523" s="2">
        <v>3</v>
      </c>
      <c r="AA523" s="9" t="s">
        <v>455</v>
      </c>
      <c r="AB523">
        <v>15.6</v>
      </c>
      <c r="AC523">
        <v>12</v>
      </c>
      <c r="AD523">
        <v>0</v>
      </c>
    </row>
    <row r="524" spans="1:30" customFormat="1" ht="30" x14ac:dyDescent="0.25">
      <c r="A524" s="6">
        <v>0</v>
      </c>
      <c r="B524" s="6">
        <v>2.4E-2</v>
      </c>
      <c r="C524" s="6">
        <v>0</v>
      </c>
      <c r="D524" s="6">
        <v>0</v>
      </c>
      <c r="E524" s="6">
        <v>0.2</v>
      </c>
      <c r="F524" s="6">
        <v>0</v>
      </c>
      <c r="G524" s="6">
        <v>0</v>
      </c>
      <c r="H524" s="6">
        <v>0</v>
      </c>
      <c r="I524" s="6">
        <v>0</v>
      </c>
      <c r="J524" s="6">
        <v>0</v>
      </c>
      <c r="K524" s="6">
        <v>0</v>
      </c>
      <c r="L524" s="6">
        <v>6</v>
      </c>
      <c r="M524" s="6">
        <v>0.6</v>
      </c>
      <c r="N524" s="6">
        <v>0.3</v>
      </c>
      <c r="O524" s="6">
        <v>0</v>
      </c>
      <c r="P524" s="6">
        <v>0.6</v>
      </c>
      <c r="Q524" s="6">
        <v>318</v>
      </c>
      <c r="R524" s="6">
        <v>0</v>
      </c>
      <c r="S524" s="6">
        <v>448</v>
      </c>
      <c r="T524" s="6">
        <v>336</v>
      </c>
      <c r="U524" s="6">
        <v>0</v>
      </c>
      <c r="V524" s="6" t="s">
        <v>451</v>
      </c>
      <c r="W524" s="9" t="s">
        <v>456</v>
      </c>
      <c r="X524" s="6" t="s">
        <v>452</v>
      </c>
      <c r="Y524" s="6" t="s">
        <v>453</v>
      </c>
      <c r="Z524" s="2">
        <v>3</v>
      </c>
      <c r="AA524" s="9" t="s">
        <v>455</v>
      </c>
      <c r="AB524">
        <v>15.6</v>
      </c>
      <c r="AC524">
        <v>12</v>
      </c>
      <c r="AD524">
        <v>0</v>
      </c>
    </row>
    <row r="525" spans="1:30" customFormat="1" ht="30" x14ac:dyDescent="0.25">
      <c r="A525" s="6">
        <v>0</v>
      </c>
      <c r="B525" s="6">
        <v>0</v>
      </c>
      <c r="C525" s="6">
        <v>0</v>
      </c>
      <c r="D525" s="6">
        <v>0</v>
      </c>
      <c r="E525" s="6">
        <v>0.2</v>
      </c>
      <c r="F525" s="6">
        <v>0</v>
      </c>
      <c r="G525" s="6">
        <v>0</v>
      </c>
      <c r="H525" s="6">
        <v>0</v>
      </c>
      <c r="I525" s="6">
        <v>0</v>
      </c>
      <c r="J525" s="6">
        <v>0</v>
      </c>
      <c r="K525" s="6">
        <v>0</v>
      </c>
      <c r="L525" s="6">
        <v>18</v>
      </c>
      <c r="M525" s="6">
        <v>0.6</v>
      </c>
      <c r="N525" s="6">
        <v>0.3</v>
      </c>
      <c r="O525" s="6">
        <v>0</v>
      </c>
      <c r="P525" s="6">
        <v>0.6</v>
      </c>
      <c r="Q525" s="6">
        <v>318</v>
      </c>
      <c r="R525" s="6">
        <v>0</v>
      </c>
      <c r="S525" s="6">
        <v>448</v>
      </c>
      <c r="T525" s="6">
        <v>336</v>
      </c>
      <c r="U525" s="6">
        <v>0</v>
      </c>
      <c r="V525" s="6" t="s">
        <v>451</v>
      </c>
      <c r="W525" s="9" t="s">
        <v>456</v>
      </c>
      <c r="X525" s="6" t="s">
        <v>452</v>
      </c>
      <c r="Y525" s="6" t="s">
        <v>453</v>
      </c>
      <c r="Z525" s="2">
        <v>3</v>
      </c>
      <c r="AA525" s="9" t="s">
        <v>455</v>
      </c>
      <c r="AB525">
        <v>15.6</v>
      </c>
      <c r="AC525">
        <v>12</v>
      </c>
      <c r="AD525">
        <v>0</v>
      </c>
    </row>
    <row r="526" spans="1:30" customFormat="1" ht="30" x14ac:dyDescent="0.25">
      <c r="A526" s="6">
        <v>4.8000000000000001E-2</v>
      </c>
      <c r="B526" s="6">
        <v>0</v>
      </c>
      <c r="C526" s="6">
        <v>0</v>
      </c>
      <c r="D526" s="6">
        <v>0</v>
      </c>
      <c r="E526" s="6">
        <v>0.2</v>
      </c>
      <c r="F526" s="6">
        <v>0</v>
      </c>
      <c r="G526" s="6">
        <v>0</v>
      </c>
      <c r="H526" s="6">
        <v>0</v>
      </c>
      <c r="I526" s="6">
        <v>0</v>
      </c>
      <c r="J526" s="6">
        <v>0</v>
      </c>
      <c r="K526" s="6">
        <v>0</v>
      </c>
      <c r="L526" s="6">
        <v>18</v>
      </c>
      <c r="M526" s="6">
        <v>0.6</v>
      </c>
      <c r="N526" s="6">
        <v>0.3</v>
      </c>
      <c r="O526" s="6">
        <v>0</v>
      </c>
      <c r="P526" s="6">
        <v>0.6</v>
      </c>
      <c r="Q526" s="6">
        <v>318</v>
      </c>
      <c r="R526" s="6">
        <v>0</v>
      </c>
      <c r="S526" s="6">
        <v>448</v>
      </c>
      <c r="T526" s="6">
        <v>336</v>
      </c>
      <c r="U526" s="6">
        <v>0</v>
      </c>
      <c r="V526" s="6" t="s">
        <v>451</v>
      </c>
      <c r="W526" s="9" t="s">
        <v>456</v>
      </c>
      <c r="X526" s="6" t="s">
        <v>452</v>
      </c>
      <c r="Y526" s="6" t="s">
        <v>453</v>
      </c>
      <c r="Z526" s="2">
        <v>3</v>
      </c>
      <c r="AA526" s="9" t="s">
        <v>455</v>
      </c>
      <c r="AB526">
        <v>15.6</v>
      </c>
      <c r="AC526">
        <v>12</v>
      </c>
      <c r="AD526">
        <v>0</v>
      </c>
    </row>
    <row r="527" spans="1:30" customFormat="1" ht="30" x14ac:dyDescent="0.25">
      <c r="A527" s="6">
        <v>0</v>
      </c>
      <c r="B527" s="6">
        <v>2.4E-2</v>
      </c>
      <c r="C527" s="6">
        <v>0</v>
      </c>
      <c r="D527" s="6">
        <v>0</v>
      </c>
      <c r="E527" s="6">
        <v>0.2</v>
      </c>
      <c r="F527" s="6">
        <v>0</v>
      </c>
      <c r="G527" s="6">
        <v>0</v>
      </c>
      <c r="H527" s="6">
        <v>0</v>
      </c>
      <c r="I527" s="6">
        <v>0</v>
      </c>
      <c r="J527" s="6">
        <v>0</v>
      </c>
      <c r="K527" s="6">
        <v>0</v>
      </c>
      <c r="L527" s="6">
        <v>18</v>
      </c>
      <c r="M527" s="6">
        <v>0.6</v>
      </c>
      <c r="N527" s="6">
        <v>0.3</v>
      </c>
      <c r="O527" s="6">
        <v>0</v>
      </c>
      <c r="P527" s="6">
        <v>0.6</v>
      </c>
      <c r="Q527" s="6">
        <v>318</v>
      </c>
      <c r="R527" s="6">
        <v>0</v>
      </c>
      <c r="S527" s="6">
        <v>448</v>
      </c>
      <c r="T527" s="6">
        <v>336</v>
      </c>
      <c r="U527" s="6">
        <v>0</v>
      </c>
      <c r="V527" s="6" t="s">
        <v>451</v>
      </c>
      <c r="W527" s="9" t="s">
        <v>456</v>
      </c>
      <c r="X527" s="6" t="s">
        <v>452</v>
      </c>
      <c r="Y527" s="6" t="s">
        <v>453</v>
      </c>
      <c r="Z527" s="2">
        <v>3</v>
      </c>
      <c r="AA527" s="9" t="s">
        <v>455</v>
      </c>
      <c r="AB527">
        <v>15.6</v>
      </c>
      <c r="AC527">
        <v>12</v>
      </c>
      <c r="AD527">
        <v>0</v>
      </c>
    </row>
    <row r="528" spans="1:30" customFormat="1" ht="30" x14ac:dyDescent="0.25">
      <c r="A528" s="6">
        <v>0</v>
      </c>
      <c r="B528" s="6">
        <v>0</v>
      </c>
      <c r="C528" s="6">
        <v>0</v>
      </c>
      <c r="D528" s="6">
        <v>0</v>
      </c>
      <c r="E528" s="6">
        <v>6.7000000000000004E-2</v>
      </c>
      <c r="F528" s="6">
        <v>0</v>
      </c>
      <c r="G528" s="6">
        <v>0</v>
      </c>
      <c r="H528" s="6">
        <v>0</v>
      </c>
      <c r="I528" s="6">
        <v>0</v>
      </c>
      <c r="J528" s="6">
        <v>0</v>
      </c>
      <c r="K528" s="6">
        <v>0</v>
      </c>
      <c r="L528" s="6">
        <v>5.335</v>
      </c>
      <c r="M528" s="6">
        <v>0.53349999999999997</v>
      </c>
      <c r="N528" s="6">
        <v>0.26674999999999999</v>
      </c>
      <c r="O528" s="6">
        <v>0</v>
      </c>
      <c r="P528" s="6">
        <v>0.53349999999999997</v>
      </c>
      <c r="Q528" s="6">
        <v>318</v>
      </c>
      <c r="R528" s="6">
        <v>0</v>
      </c>
      <c r="S528" s="6">
        <v>448</v>
      </c>
      <c r="T528" s="6">
        <v>336</v>
      </c>
      <c r="U528" s="6">
        <v>0</v>
      </c>
      <c r="V528" s="6" t="s">
        <v>451</v>
      </c>
      <c r="W528" s="9" t="s">
        <v>456</v>
      </c>
      <c r="X528" s="6" t="s">
        <v>452</v>
      </c>
      <c r="Y528" s="6" t="s">
        <v>453</v>
      </c>
      <c r="Z528" s="2">
        <v>3</v>
      </c>
      <c r="AA528" s="9" t="s">
        <v>455</v>
      </c>
      <c r="AB528">
        <v>15.6</v>
      </c>
      <c r="AC528">
        <v>12</v>
      </c>
      <c r="AD528">
        <v>0</v>
      </c>
    </row>
    <row r="529" spans="1:30" customFormat="1" ht="30" x14ac:dyDescent="0.25">
      <c r="A529" s="6">
        <v>4.268000000000001E-2</v>
      </c>
      <c r="B529" s="6">
        <v>0</v>
      </c>
      <c r="C529" s="6">
        <v>0</v>
      </c>
      <c r="D529" s="6">
        <v>0</v>
      </c>
      <c r="E529" s="6">
        <v>6.7000000000000004E-2</v>
      </c>
      <c r="F529" s="6">
        <v>0</v>
      </c>
      <c r="G529" s="6">
        <v>0</v>
      </c>
      <c r="H529" s="6">
        <v>0</v>
      </c>
      <c r="I529" s="6">
        <v>0</v>
      </c>
      <c r="J529" s="6">
        <v>0</v>
      </c>
      <c r="K529" s="6">
        <v>0</v>
      </c>
      <c r="L529" s="6">
        <v>5.335</v>
      </c>
      <c r="M529" s="6">
        <v>0.53349999999999997</v>
      </c>
      <c r="N529" s="6">
        <v>0.26674999999999999</v>
      </c>
      <c r="O529" s="6">
        <v>0</v>
      </c>
      <c r="P529" s="6">
        <v>0.53349999999999997</v>
      </c>
      <c r="Q529" s="6">
        <v>318</v>
      </c>
      <c r="R529" s="6">
        <v>0</v>
      </c>
      <c r="S529" s="6">
        <v>448</v>
      </c>
      <c r="T529" s="6">
        <v>336</v>
      </c>
      <c r="U529" s="6">
        <v>0</v>
      </c>
      <c r="V529" s="6" t="s">
        <v>451</v>
      </c>
      <c r="W529" s="9" t="s">
        <v>456</v>
      </c>
      <c r="X529" s="6" t="s">
        <v>452</v>
      </c>
      <c r="Y529" s="6" t="s">
        <v>453</v>
      </c>
      <c r="Z529" s="2">
        <v>3</v>
      </c>
      <c r="AA529" s="9" t="s">
        <v>455</v>
      </c>
      <c r="AB529">
        <v>15.6</v>
      </c>
      <c r="AC529">
        <v>12</v>
      </c>
      <c r="AD529">
        <v>0</v>
      </c>
    </row>
    <row r="530" spans="1:30" customFormat="1" ht="30" x14ac:dyDescent="0.25">
      <c r="A530" s="6">
        <v>0</v>
      </c>
      <c r="B530" s="6">
        <v>2.1340000000000005E-2</v>
      </c>
      <c r="C530" s="6">
        <v>0</v>
      </c>
      <c r="D530" s="6">
        <v>0</v>
      </c>
      <c r="E530" s="6">
        <v>6.7000000000000004E-2</v>
      </c>
      <c r="F530" s="6">
        <v>0</v>
      </c>
      <c r="G530" s="6">
        <v>0</v>
      </c>
      <c r="H530" s="6">
        <v>0</v>
      </c>
      <c r="I530" s="6">
        <v>0</v>
      </c>
      <c r="J530" s="6">
        <v>0</v>
      </c>
      <c r="K530" s="6">
        <v>0</v>
      </c>
      <c r="L530" s="6">
        <v>5.335</v>
      </c>
      <c r="M530" s="6">
        <v>0.53349999999999997</v>
      </c>
      <c r="N530" s="6">
        <v>0.26674999999999999</v>
      </c>
      <c r="O530" s="6">
        <v>0</v>
      </c>
      <c r="P530" s="6">
        <v>0.53349999999999997</v>
      </c>
      <c r="Q530" s="6">
        <v>318</v>
      </c>
      <c r="R530" s="6">
        <v>0</v>
      </c>
      <c r="S530" s="6">
        <v>448</v>
      </c>
      <c r="T530" s="6">
        <v>336</v>
      </c>
      <c r="U530" s="6">
        <v>0</v>
      </c>
      <c r="V530" s="6" t="s">
        <v>451</v>
      </c>
      <c r="W530" s="9" t="s">
        <v>456</v>
      </c>
      <c r="X530" s="6" t="s">
        <v>452</v>
      </c>
      <c r="Y530" s="6" t="s">
        <v>453</v>
      </c>
      <c r="Z530" s="2">
        <v>3</v>
      </c>
      <c r="AA530" s="9" t="s">
        <v>455</v>
      </c>
      <c r="AB530">
        <v>15.6</v>
      </c>
      <c r="AC530">
        <v>12</v>
      </c>
      <c r="AD530">
        <v>0</v>
      </c>
    </row>
    <row r="531" spans="1:30" customFormat="1" ht="30" x14ac:dyDescent="0.25">
      <c r="A531" s="6">
        <v>0</v>
      </c>
      <c r="B531" s="6">
        <v>0</v>
      </c>
      <c r="C531" s="6">
        <v>0</v>
      </c>
      <c r="D531" s="6">
        <v>0</v>
      </c>
      <c r="E531" s="6">
        <v>6.7000000000000004E-2</v>
      </c>
      <c r="F531" s="6">
        <v>0</v>
      </c>
      <c r="G531" s="6">
        <v>0</v>
      </c>
      <c r="H531" s="6">
        <v>0</v>
      </c>
      <c r="I531" s="6">
        <v>0</v>
      </c>
      <c r="J531" s="6">
        <v>0</v>
      </c>
      <c r="K531" s="6">
        <v>0</v>
      </c>
      <c r="L531" s="6">
        <v>16.004999999999999</v>
      </c>
      <c r="M531" s="6">
        <v>0.53349999999999997</v>
      </c>
      <c r="N531" s="6">
        <v>0.26674999999999999</v>
      </c>
      <c r="O531" s="6">
        <v>0</v>
      </c>
      <c r="P531" s="6">
        <v>0.53349999999999997</v>
      </c>
      <c r="Q531" s="6">
        <v>318</v>
      </c>
      <c r="R531" s="6">
        <v>0</v>
      </c>
      <c r="S531" s="6">
        <v>448</v>
      </c>
      <c r="T531" s="6">
        <v>336</v>
      </c>
      <c r="U531" s="6">
        <v>0</v>
      </c>
      <c r="V531" s="6" t="s">
        <v>451</v>
      </c>
      <c r="W531" s="9" t="s">
        <v>456</v>
      </c>
      <c r="X531" s="6" t="s">
        <v>452</v>
      </c>
      <c r="Y531" s="6" t="s">
        <v>453</v>
      </c>
      <c r="Z531" s="2">
        <v>3</v>
      </c>
      <c r="AA531" s="9" t="s">
        <v>455</v>
      </c>
      <c r="AB531">
        <v>15.6</v>
      </c>
      <c r="AC531">
        <v>12</v>
      </c>
      <c r="AD531">
        <v>0</v>
      </c>
    </row>
    <row r="532" spans="1:30" customFormat="1" ht="30" x14ac:dyDescent="0.25">
      <c r="A532" s="6">
        <v>4.268000000000001E-2</v>
      </c>
      <c r="B532" s="6">
        <v>0</v>
      </c>
      <c r="C532" s="6">
        <v>0</v>
      </c>
      <c r="D532" s="6">
        <v>0</v>
      </c>
      <c r="E532" s="6">
        <v>6.7000000000000004E-2</v>
      </c>
      <c r="F532" s="6">
        <v>0</v>
      </c>
      <c r="G532" s="6">
        <v>0</v>
      </c>
      <c r="H532" s="6">
        <v>0</v>
      </c>
      <c r="I532" s="6">
        <v>0</v>
      </c>
      <c r="J532" s="6">
        <v>0</v>
      </c>
      <c r="K532" s="6">
        <v>0</v>
      </c>
      <c r="L532" s="6">
        <v>16.004999999999999</v>
      </c>
      <c r="M532" s="6">
        <v>0.53349999999999997</v>
      </c>
      <c r="N532" s="6">
        <v>0.26674999999999999</v>
      </c>
      <c r="O532" s="6">
        <v>0</v>
      </c>
      <c r="P532" s="6">
        <v>0.53349999999999997</v>
      </c>
      <c r="Q532" s="6">
        <v>318</v>
      </c>
      <c r="R532" s="6">
        <v>0</v>
      </c>
      <c r="S532" s="6">
        <v>448</v>
      </c>
      <c r="T532" s="6">
        <v>336</v>
      </c>
      <c r="U532" s="6">
        <v>0</v>
      </c>
      <c r="V532" s="6" t="s">
        <v>451</v>
      </c>
      <c r="W532" s="9" t="s">
        <v>456</v>
      </c>
      <c r="X532" s="6" t="s">
        <v>452</v>
      </c>
      <c r="Y532" s="6" t="s">
        <v>453</v>
      </c>
      <c r="Z532" s="2">
        <v>3</v>
      </c>
      <c r="AA532" s="9" t="s">
        <v>455</v>
      </c>
      <c r="AB532">
        <v>15.6</v>
      </c>
      <c r="AC532">
        <v>12</v>
      </c>
      <c r="AD532">
        <v>0</v>
      </c>
    </row>
    <row r="533" spans="1:30" customFormat="1" ht="30" x14ac:dyDescent="0.25">
      <c r="A533" s="6">
        <v>0</v>
      </c>
      <c r="B533" s="6">
        <v>2.1340000000000005E-2</v>
      </c>
      <c r="C533" s="6">
        <v>0</v>
      </c>
      <c r="D533" s="6">
        <v>0</v>
      </c>
      <c r="E533" s="6">
        <v>6.7000000000000004E-2</v>
      </c>
      <c r="F533" s="6">
        <v>0</v>
      </c>
      <c r="G533" s="6">
        <v>0</v>
      </c>
      <c r="H533" s="6">
        <v>0</v>
      </c>
      <c r="I533" s="6">
        <v>0</v>
      </c>
      <c r="J533" s="6">
        <v>0</v>
      </c>
      <c r="K533" s="6">
        <v>0</v>
      </c>
      <c r="L533" s="6">
        <v>16.004999999999999</v>
      </c>
      <c r="M533" s="6">
        <v>0.53349999999999997</v>
      </c>
      <c r="N533" s="6">
        <v>0.26674999999999999</v>
      </c>
      <c r="O533" s="6">
        <v>0</v>
      </c>
      <c r="P533" s="6">
        <v>0.53349999999999997</v>
      </c>
      <c r="Q533" s="6">
        <v>318</v>
      </c>
      <c r="R533" s="6">
        <v>0</v>
      </c>
      <c r="S533" s="6">
        <v>448</v>
      </c>
      <c r="T533" s="6">
        <v>336</v>
      </c>
      <c r="U533" s="6">
        <v>0</v>
      </c>
      <c r="V533" s="6" t="s">
        <v>451</v>
      </c>
      <c r="W533" s="9" t="s">
        <v>456</v>
      </c>
      <c r="X533" s="6" t="s">
        <v>452</v>
      </c>
      <c r="Y533" s="6" t="s">
        <v>453</v>
      </c>
      <c r="Z533" s="2">
        <v>3</v>
      </c>
      <c r="AA533" s="9" t="s">
        <v>455</v>
      </c>
      <c r="AB533">
        <v>15.6</v>
      </c>
      <c r="AC533">
        <v>12</v>
      </c>
      <c r="AD533">
        <v>0</v>
      </c>
    </row>
    <row r="534" spans="1:30" customFormat="1" ht="30" x14ac:dyDescent="0.25">
      <c r="A534" s="6">
        <v>0</v>
      </c>
      <c r="B534" s="6">
        <v>0</v>
      </c>
      <c r="C534" s="6">
        <v>0</v>
      </c>
      <c r="D534" s="6">
        <v>0</v>
      </c>
      <c r="E534" s="6">
        <v>0.04</v>
      </c>
      <c r="F534" s="6">
        <v>0</v>
      </c>
      <c r="G534" s="6">
        <v>0</v>
      </c>
      <c r="H534" s="6">
        <v>0</v>
      </c>
      <c r="I534" s="6">
        <v>0</v>
      </c>
      <c r="J534" s="6">
        <v>0</v>
      </c>
      <c r="K534" s="6">
        <v>0</v>
      </c>
      <c r="L534" s="6">
        <v>5.2</v>
      </c>
      <c r="M534" s="6">
        <v>0.52</v>
      </c>
      <c r="N534" s="6">
        <v>0.26</v>
      </c>
      <c r="O534" s="6">
        <v>0</v>
      </c>
      <c r="P534" s="6">
        <v>0.52</v>
      </c>
      <c r="Q534" s="6">
        <v>318</v>
      </c>
      <c r="R534" s="6">
        <v>0</v>
      </c>
      <c r="S534" s="6">
        <v>448</v>
      </c>
      <c r="T534" s="6">
        <v>336</v>
      </c>
      <c r="U534" s="6">
        <v>0</v>
      </c>
      <c r="V534" s="6" t="s">
        <v>451</v>
      </c>
      <c r="W534" s="9" t="s">
        <v>456</v>
      </c>
      <c r="X534" s="6" t="s">
        <v>452</v>
      </c>
      <c r="Y534" s="6" t="s">
        <v>453</v>
      </c>
      <c r="Z534" s="2">
        <v>3</v>
      </c>
      <c r="AA534" s="9" t="s">
        <v>455</v>
      </c>
      <c r="AB534">
        <v>15.6</v>
      </c>
      <c r="AC534">
        <v>12</v>
      </c>
      <c r="AD534">
        <v>0</v>
      </c>
    </row>
    <row r="535" spans="1:30" customFormat="1" ht="30" x14ac:dyDescent="0.25">
      <c r="A535" s="6">
        <v>4.1599999999999998E-2</v>
      </c>
      <c r="B535" s="6">
        <v>0</v>
      </c>
      <c r="C535" s="6">
        <v>0</v>
      </c>
      <c r="D535" s="6">
        <v>0</v>
      </c>
      <c r="E535" s="6">
        <v>0.04</v>
      </c>
      <c r="F535" s="6">
        <v>0</v>
      </c>
      <c r="G535" s="6">
        <v>0</v>
      </c>
      <c r="H535" s="6">
        <v>0</v>
      </c>
      <c r="I535" s="6">
        <v>0</v>
      </c>
      <c r="J535" s="6">
        <v>0</v>
      </c>
      <c r="K535" s="6">
        <v>0</v>
      </c>
      <c r="L535" s="6">
        <v>5.2</v>
      </c>
      <c r="M535" s="6">
        <v>0.52</v>
      </c>
      <c r="N535" s="6">
        <v>0.26</v>
      </c>
      <c r="O535" s="6">
        <v>0</v>
      </c>
      <c r="P535" s="6">
        <v>0.52</v>
      </c>
      <c r="Q535" s="6">
        <v>318</v>
      </c>
      <c r="R535" s="6">
        <v>0</v>
      </c>
      <c r="S535" s="6">
        <v>448</v>
      </c>
      <c r="T535" s="6">
        <v>336</v>
      </c>
      <c r="U535" s="6">
        <v>0</v>
      </c>
      <c r="V535" s="6" t="s">
        <v>451</v>
      </c>
      <c r="W535" s="9" t="s">
        <v>456</v>
      </c>
      <c r="X535" s="6" t="s">
        <v>452</v>
      </c>
      <c r="Y535" s="6" t="s">
        <v>453</v>
      </c>
      <c r="Z535" s="2">
        <v>3</v>
      </c>
      <c r="AA535" s="9" t="s">
        <v>455</v>
      </c>
      <c r="AB535">
        <v>15.6</v>
      </c>
      <c r="AC535">
        <v>12</v>
      </c>
      <c r="AD535">
        <v>0</v>
      </c>
    </row>
    <row r="536" spans="1:30" customFormat="1" ht="30" x14ac:dyDescent="0.25">
      <c r="A536" s="6">
        <v>0</v>
      </c>
      <c r="B536" s="6">
        <v>0</v>
      </c>
      <c r="C536" s="6">
        <v>0</v>
      </c>
      <c r="D536" s="6">
        <v>0</v>
      </c>
      <c r="E536" s="6">
        <v>0.2</v>
      </c>
      <c r="F536" s="6">
        <v>0</v>
      </c>
      <c r="G536" s="6">
        <v>0</v>
      </c>
      <c r="H536" s="6">
        <v>0</v>
      </c>
      <c r="I536" s="6">
        <v>0</v>
      </c>
      <c r="J536" s="6">
        <v>0</v>
      </c>
      <c r="K536" s="6">
        <v>0</v>
      </c>
      <c r="L536" s="6">
        <v>6</v>
      </c>
      <c r="M536" s="6">
        <v>0.6</v>
      </c>
      <c r="N536" s="6">
        <v>0.3</v>
      </c>
      <c r="O536" s="6">
        <v>0</v>
      </c>
      <c r="P536" s="6">
        <v>0.6</v>
      </c>
      <c r="Q536" s="6">
        <v>318</v>
      </c>
      <c r="R536" s="6">
        <v>0</v>
      </c>
      <c r="S536" s="6">
        <v>448</v>
      </c>
      <c r="T536" s="6">
        <v>336</v>
      </c>
      <c r="U536" s="6">
        <v>0</v>
      </c>
      <c r="V536" s="6" t="s">
        <v>451</v>
      </c>
      <c r="W536" s="9" t="s">
        <v>456</v>
      </c>
      <c r="X536" s="6" t="s">
        <v>452</v>
      </c>
      <c r="Y536" s="6" t="s">
        <v>453</v>
      </c>
      <c r="Z536" s="2">
        <v>3</v>
      </c>
      <c r="AA536" s="9" t="s">
        <v>455</v>
      </c>
      <c r="AB536">
        <v>15.6</v>
      </c>
      <c r="AC536">
        <v>12</v>
      </c>
      <c r="AD536">
        <v>0</v>
      </c>
    </row>
    <row r="537" spans="1:30" customFormat="1" ht="30" x14ac:dyDescent="0.25">
      <c r="A537" s="6">
        <v>0</v>
      </c>
      <c r="B537" s="6">
        <v>0</v>
      </c>
      <c r="C537" s="6">
        <v>0</v>
      </c>
      <c r="D537" s="6">
        <v>0</v>
      </c>
      <c r="E537" s="6">
        <v>0.5</v>
      </c>
      <c r="F537" s="6">
        <v>0</v>
      </c>
      <c r="G537" s="6">
        <v>0</v>
      </c>
      <c r="H537" s="6">
        <v>0</v>
      </c>
      <c r="I537" s="6">
        <v>0</v>
      </c>
      <c r="J537" s="6">
        <v>0</v>
      </c>
      <c r="K537" s="6">
        <v>0</v>
      </c>
      <c r="L537" s="6">
        <v>7.5</v>
      </c>
      <c r="M537" s="6">
        <v>0</v>
      </c>
      <c r="N537" s="6">
        <v>0.375</v>
      </c>
      <c r="O537" s="6">
        <v>0</v>
      </c>
      <c r="P537" s="6">
        <v>0.75</v>
      </c>
      <c r="Q537" s="6">
        <v>318</v>
      </c>
      <c r="R537" s="6">
        <v>0</v>
      </c>
      <c r="S537" s="6">
        <v>448</v>
      </c>
      <c r="T537" s="6">
        <v>336</v>
      </c>
      <c r="U537" s="6">
        <v>0</v>
      </c>
      <c r="V537" s="6" t="s">
        <v>451</v>
      </c>
      <c r="W537" s="9" t="s">
        <v>456</v>
      </c>
      <c r="X537" s="6" t="s">
        <v>452</v>
      </c>
      <c r="Y537" s="6" t="s">
        <v>453</v>
      </c>
      <c r="Z537" s="2">
        <v>3</v>
      </c>
      <c r="AA537" s="9" t="s">
        <v>455</v>
      </c>
      <c r="AB537">
        <v>15.6</v>
      </c>
      <c r="AC537">
        <v>12</v>
      </c>
      <c r="AD537">
        <v>0</v>
      </c>
    </row>
    <row r="538" spans="1:30" customFormat="1" ht="30" x14ac:dyDescent="0.25">
      <c r="A538" s="6">
        <v>0</v>
      </c>
      <c r="B538" s="6">
        <v>0</v>
      </c>
      <c r="C538" s="6">
        <v>0</v>
      </c>
      <c r="D538" s="6">
        <v>0</v>
      </c>
      <c r="E538" s="6">
        <v>0.5</v>
      </c>
      <c r="F538" s="6">
        <v>0</v>
      </c>
      <c r="G538" s="6">
        <v>0</v>
      </c>
      <c r="H538" s="6">
        <v>0</v>
      </c>
      <c r="I538" s="6">
        <v>0</v>
      </c>
      <c r="J538" s="6">
        <v>0</v>
      </c>
      <c r="K538" s="6">
        <v>0</v>
      </c>
      <c r="L538" s="6">
        <v>22.5</v>
      </c>
      <c r="M538" s="6">
        <v>0</v>
      </c>
      <c r="N538" s="6">
        <v>0.375</v>
      </c>
      <c r="O538" s="6">
        <v>0</v>
      </c>
      <c r="P538" s="6">
        <v>0.75</v>
      </c>
      <c r="Q538" s="6">
        <v>318</v>
      </c>
      <c r="R538" s="6">
        <v>0</v>
      </c>
      <c r="S538" s="6">
        <v>448</v>
      </c>
      <c r="T538" s="6">
        <v>336</v>
      </c>
      <c r="U538" s="6">
        <v>0</v>
      </c>
      <c r="V538" s="6" t="s">
        <v>451</v>
      </c>
      <c r="W538" s="9" t="s">
        <v>456</v>
      </c>
      <c r="X538" s="6" t="s">
        <v>452</v>
      </c>
      <c r="Y538" s="6" t="s">
        <v>453</v>
      </c>
      <c r="Z538" s="2">
        <v>3</v>
      </c>
      <c r="AA538" s="9" t="s">
        <v>455</v>
      </c>
      <c r="AB538">
        <v>15.6</v>
      </c>
      <c r="AC538">
        <v>12</v>
      </c>
      <c r="AD538">
        <v>0</v>
      </c>
    </row>
    <row r="539" spans="1:30" customFormat="1" ht="30" x14ac:dyDescent="0.25">
      <c r="A539" s="6">
        <v>0</v>
      </c>
      <c r="B539" s="6">
        <v>0</v>
      </c>
      <c r="C539" s="6">
        <v>0</v>
      </c>
      <c r="D539" s="6">
        <v>0</v>
      </c>
      <c r="E539" s="6">
        <v>0.5</v>
      </c>
      <c r="F539" s="6">
        <v>0</v>
      </c>
      <c r="G539" s="6">
        <v>0</v>
      </c>
      <c r="H539" s="6">
        <v>0</v>
      </c>
      <c r="I539" s="6">
        <v>0</v>
      </c>
      <c r="J539" s="6">
        <v>0</v>
      </c>
      <c r="K539" s="6">
        <v>0</v>
      </c>
      <c r="L539" s="6">
        <v>45</v>
      </c>
      <c r="M539" s="6">
        <v>0</v>
      </c>
      <c r="N539" s="6">
        <v>0.375</v>
      </c>
      <c r="O539" s="6">
        <v>0</v>
      </c>
      <c r="P539" s="6">
        <v>0.75</v>
      </c>
      <c r="Q539" s="6">
        <v>318</v>
      </c>
      <c r="R539" s="6">
        <v>0</v>
      </c>
      <c r="S539" s="6">
        <v>448</v>
      </c>
      <c r="T539" s="6">
        <v>336</v>
      </c>
      <c r="U539" s="6">
        <v>0</v>
      </c>
      <c r="V539" s="6" t="s">
        <v>451</v>
      </c>
      <c r="W539" s="9" t="s">
        <v>456</v>
      </c>
      <c r="X539" s="6" t="s">
        <v>452</v>
      </c>
      <c r="Y539" s="6" t="s">
        <v>453</v>
      </c>
      <c r="Z539" s="2">
        <v>3</v>
      </c>
      <c r="AA539" s="9" t="s">
        <v>455</v>
      </c>
      <c r="AB539">
        <v>15.6</v>
      </c>
      <c r="AC539">
        <v>12</v>
      </c>
      <c r="AD539">
        <v>0</v>
      </c>
    </row>
    <row r="540" spans="1:30" customFormat="1" ht="30" x14ac:dyDescent="0.25">
      <c r="A540" s="6">
        <v>0.06</v>
      </c>
      <c r="B540" s="6">
        <v>0</v>
      </c>
      <c r="C540" s="6">
        <v>0</v>
      </c>
      <c r="D540" s="6">
        <v>0</v>
      </c>
      <c r="E540" s="6">
        <v>0.5</v>
      </c>
      <c r="F540" s="6">
        <v>0</v>
      </c>
      <c r="G540" s="6">
        <v>0</v>
      </c>
      <c r="H540" s="6">
        <v>0</v>
      </c>
      <c r="I540" s="6">
        <v>0</v>
      </c>
      <c r="J540" s="6">
        <v>0</v>
      </c>
      <c r="K540" s="6">
        <v>0</v>
      </c>
      <c r="L540" s="6">
        <v>22.5</v>
      </c>
      <c r="M540" s="6">
        <v>0</v>
      </c>
      <c r="N540" s="6">
        <v>0.375</v>
      </c>
      <c r="O540" s="6">
        <v>0</v>
      </c>
      <c r="P540" s="6">
        <v>0.75</v>
      </c>
      <c r="Q540" s="6">
        <v>318</v>
      </c>
      <c r="R540" s="6">
        <v>0</v>
      </c>
      <c r="S540" s="6">
        <v>448</v>
      </c>
      <c r="T540" s="6">
        <v>336</v>
      </c>
      <c r="U540" s="6">
        <v>0</v>
      </c>
      <c r="V540" s="6" t="s">
        <v>451</v>
      </c>
      <c r="W540" s="9" t="s">
        <v>456</v>
      </c>
      <c r="X540" s="6" t="s">
        <v>452</v>
      </c>
      <c r="Y540" s="6" t="s">
        <v>453</v>
      </c>
      <c r="Z540" s="2">
        <v>3</v>
      </c>
      <c r="AA540" s="9" t="s">
        <v>455</v>
      </c>
      <c r="AB540">
        <v>15.6</v>
      </c>
      <c r="AC540">
        <v>12</v>
      </c>
      <c r="AD540">
        <v>0</v>
      </c>
    </row>
    <row r="541" spans="1:30" customFormat="1" ht="30" x14ac:dyDescent="0.25">
      <c r="A541" s="6">
        <v>0.06</v>
      </c>
      <c r="B541" s="6">
        <v>0</v>
      </c>
      <c r="C541" s="6">
        <v>0</v>
      </c>
      <c r="D541" s="6">
        <v>0</v>
      </c>
      <c r="E541" s="6">
        <v>0.5</v>
      </c>
      <c r="F541" s="6">
        <v>0</v>
      </c>
      <c r="G541" s="6">
        <v>0</v>
      </c>
      <c r="H541" s="6">
        <v>0</v>
      </c>
      <c r="I541" s="6">
        <v>0</v>
      </c>
      <c r="J541" s="6">
        <v>0</v>
      </c>
      <c r="K541" s="6">
        <v>0</v>
      </c>
      <c r="L541" s="6">
        <v>45</v>
      </c>
      <c r="M541" s="6">
        <v>0</v>
      </c>
      <c r="N541" s="6">
        <v>0.375</v>
      </c>
      <c r="O541" s="6">
        <v>0</v>
      </c>
      <c r="P541" s="6">
        <v>0.75</v>
      </c>
      <c r="Q541" s="6">
        <v>318</v>
      </c>
      <c r="R541" s="6">
        <v>0</v>
      </c>
      <c r="S541" s="6">
        <v>448</v>
      </c>
      <c r="T541" s="6">
        <v>336</v>
      </c>
      <c r="U541" s="6">
        <v>0</v>
      </c>
      <c r="V541" s="6" t="s">
        <v>451</v>
      </c>
      <c r="W541" s="9" t="s">
        <v>456</v>
      </c>
      <c r="X541" s="6" t="s">
        <v>452</v>
      </c>
      <c r="Y541" s="6" t="s">
        <v>453</v>
      </c>
      <c r="Z541" s="2">
        <v>3</v>
      </c>
      <c r="AA541" s="9" t="s">
        <v>455</v>
      </c>
      <c r="AB541">
        <v>15.6</v>
      </c>
      <c r="AC541">
        <v>12</v>
      </c>
      <c r="AD541">
        <v>0</v>
      </c>
    </row>
    <row r="542" spans="1:30" customFormat="1" ht="30" x14ac:dyDescent="0.25">
      <c r="A542" s="6">
        <v>0</v>
      </c>
      <c r="B542" s="6">
        <v>0</v>
      </c>
      <c r="C542" s="6">
        <v>0</v>
      </c>
      <c r="D542" s="6">
        <v>0</v>
      </c>
      <c r="E542" s="6">
        <v>0.2</v>
      </c>
      <c r="F542" s="6">
        <v>0</v>
      </c>
      <c r="G542" s="6">
        <v>0</v>
      </c>
      <c r="H542" s="6">
        <v>0</v>
      </c>
      <c r="I542" s="6">
        <v>0</v>
      </c>
      <c r="J542" s="6">
        <v>0</v>
      </c>
      <c r="K542" s="6">
        <v>0</v>
      </c>
      <c r="L542" s="6">
        <v>6</v>
      </c>
      <c r="M542" s="6">
        <v>0</v>
      </c>
      <c r="N542" s="6">
        <v>0.3</v>
      </c>
      <c r="O542" s="6">
        <v>0</v>
      </c>
      <c r="P542" s="6">
        <v>0.6</v>
      </c>
      <c r="Q542" s="6">
        <v>318</v>
      </c>
      <c r="R542" s="6">
        <v>0</v>
      </c>
      <c r="S542" s="6">
        <v>448</v>
      </c>
      <c r="T542" s="6">
        <v>336</v>
      </c>
      <c r="U542" s="6">
        <v>0</v>
      </c>
      <c r="V542" s="6" t="s">
        <v>451</v>
      </c>
      <c r="W542" s="9" t="s">
        <v>456</v>
      </c>
      <c r="X542" s="6" t="s">
        <v>452</v>
      </c>
      <c r="Y542" s="6" t="s">
        <v>453</v>
      </c>
      <c r="Z542" s="2">
        <v>3</v>
      </c>
      <c r="AA542" s="9" t="s">
        <v>455</v>
      </c>
      <c r="AB542">
        <v>15.6</v>
      </c>
      <c r="AC542">
        <v>12</v>
      </c>
      <c r="AD542">
        <v>0</v>
      </c>
    </row>
    <row r="543" spans="1:30" customFormat="1" ht="30" x14ac:dyDescent="0.25">
      <c r="A543" s="6">
        <v>0</v>
      </c>
      <c r="B543" s="6">
        <v>0</v>
      </c>
      <c r="C543" s="6">
        <v>0</v>
      </c>
      <c r="D543" s="6">
        <v>0</v>
      </c>
      <c r="E543" s="6">
        <v>0.2</v>
      </c>
      <c r="F543" s="6">
        <v>0</v>
      </c>
      <c r="G543" s="6">
        <v>0</v>
      </c>
      <c r="H543" s="6">
        <v>0</v>
      </c>
      <c r="I543" s="6">
        <v>0</v>
      </c>
      <c r="J543" s="6">
        <v>0</v>
      </c>
      <c r="K543" s="6">
        <v>0</v>
      </c>
      <c r="L543" s="6">
        <v>18</v>
      </c>
      <c r="M543" s="6">
        <v>0</v>
      </c>
      <c r="N543" s="6">
        <v>0.3</v>
      </c>
      <c r="O543" s="6">
        <v>0</v>
      </c>
      <c r="P543" s="6">
        <v>0.6</v>
      </c>
      <c r="Q543" s="6">
        <v>318</v>
      </c>
      <c r="R543" s="6">
        <v>0</v>
      </c>
      <c r="S543" s="6">
        <v>448</v>
      </c>
      <c r="T543" s="6">
        <v>336</v>
      </c>
      <c r="U543" s="6">
        <v>0</v>
      </c>
      <c r="V543" s="6" t="s">
        <v>451</v>
      </c>
      <c r="W543" s="9" t="s">
        <v>456</v>
      </c>
      <c r="X543" s="6" t="s">
        <v>452</v>
      </c>
      <c r="Y543" s="6" t="s">
        <v>453</v>
      </c>
      <c r="Z543" s="2">
        <v>3</v>
      </c>
      <c r="AA543" s="9" t="s">
        <v>455</v>
      </c>
      <c r="AB543">
        <v>15.6</v>
      </c>
      <c r="AC543">
        <v>12</v>
      </c>
      <c r="AD543">
        <v>0</v>
      </c>
    </row>
    <row r="544" spans="1:30" customFormat="1" ht="30" x14ac:dyDescent="0.25">
      <c r="A544" s="6">
        <v>0</v>
      </c>
      <c r="B544" s="6">
        <v>0</v>
      </c>
      <c r="C544" s="6">
        <v>0</v>
      </c>
      <c r="D544" s="6">
        <v>0</v>
      </c>
      <c r="E544" s="6">
        <v>0.2</v>
      </c>
      <c r="F544" s="6">
        <v>0</v>
      </c>
      <c r="G544" s="6">
        <v>0</v>
      </c>
      <c r="H544" s="6">
        <v>0</v>
      </c>
      <c r="I544" s="6">
        <v>0</v>
      </c>
      <c r="J544" s="6">
        <v>0</v>
      </c>
      <c r="K544" s="6">
        <v>0</v>
      </c>
      <c r="L544" s="6">
        <v>36</v>
      </c>
      <c r="M544" s="6">
        <v>0</v>
      </c>
      <c r="N544" s="6">
        <v>0.3</v>
      </c>
      <c r="O544" s="6">
        <v>0</v>
      </c>
      <c r="P544" s="6">
        <v>0.6</v>
      </c>
      <c r="Q544" s="6">
        <v>318</v>
      </c>
      <c r="R544" s="6">
        <v>0</v>
      </c>
      <c r="S544" s="6">
        <v>448</v>
      </c>
      <c r="T544" s="6">
        <v>336</v>
      </c>
      <c r="U544" s="6">
        <v>0</v>
      </c>
      <c r="V544" s="6" t="s">
        <v>451</v>
      </c>
      <c r="W544" s="9" t="s">
        <v>456</v>
      </c>
      <c r="X544" s="6" t="s">
        <v>452</v>
      </c>
      <c r="Y544" s="6" t="s">
        <v>453</v>
      </c>
      <c r="Z544" s="2">
        <v>3</v>
      </c>
      <c r="AA544" s="9" t="s">
        <v>455</v>
      </c>
      <c r="AB544">
        <v>15.6</v>
      </c>
      <c r="AC544">
        <v>12</v>
      </c>
      <c r="AD544">
        <v>0</v>
      </c>
    </row>
    <row r="545" spans="1:30" customFormat="1" ht="30" x14ac:dyDescent="0.25">
      <c r="A545" s="6">
        <v>0</v>
      </c>
      <c r="B545" s="6">
        <v>0</v>
      </c>
      <c r="C545" s="6">
        <v>0</v>
      </c>
      <c r="D545" s="6">
        <v>0</v>
      </c>
      <c r="E545" s="6">
        <v>6.7000000000000004E-2</v>
      </c>
      <c r="F545" s="6">
        <v>0</v>
      </c>
      <c r="G545" s="6">
        <v>0</v>
      </c>
      <c r="H545" s="6">
        <v>0</v>
      </c>
      <c r="I545" s="6">
        <v>0</v>
      </c>
      <c r="J545" s="6">
        <v>0</v>
      </c>
      <c r="K545" s="6">
        <v>0</v>
      </c>
      <c r="L545" s="6">
        <v>5.335</v>
      </c>
      <c r="M545" s="6">
        <v>0</v>
      </c>
      <c r="N545" s="6">
        <v>0.26674999999999999</v>
      </c>
      <c r="O545" s="6">
        <v>0</v>
      </c>
      <c r="P545" s="6">
        <v>0.53349999999999997</v>
      </c>
      <c r="Q545" s="6">
        <v>318</v>
      </c>
      <c r="R545" s="6">
        <v>0</v>
      </c>
      <c r="S545" s="6">
        <v>448</v>
      </c>
      <c r="T545" s="6">
        <v>336</v>
      </c>
      <c r="U545" s="6">
        <v>0</v>
      </c>
      <c r="V545" s="6" t="s">
        <v>451</v>
      </c>
      <c r="W545" s="9" t="s">
        <v>456</v>
      </c>
      <c r="X545" s="6" t="s">
        <v>452</v>
      </c>
      <c r="Y545" s="6" t="s">
        <v>453</v>
      </c>
      <c r="Z545" s="2">
        <v>3</v>
      </c>
      <c r="AA545" s="9" t="s">
        <v>455</v>
      </c>
      <c r="AB545">
        <v>15.6</v>
      </c>
      <c r="AC545">
        <v>12</v>
      </c>
      <c r="AD545">
        <v>0</v>
      </c>
    </row>
    <row r="546" spans="1:30" customFormat="1" x14ac:dyDescent="0.25">
      <c r="A546" s="6">
        <v>0.03</v>
      </c>
      <c r="B546" s="6">
        <v>0</v>
      </c>
      <c r="C546" s="6">
        <v>0</v>
      </c>
      <c r="D546" s="6">
        <v>0</v>
      </c>
      <c r="E546" s="6">
        <v>0.2</v>
      </c>
      <c r="F546" s="6">
        <v>0</v>
      </c>
      <c r="G546" s="6">
        <v>0</v>
      </c>
      <c r="H546" s="6">
        <v>0</v>
      </c>
      <c r="I546" s="6">
        <v>0</v>
      </c>
      <c r="J546" s="6">
        <v>0</v>
      </c>
      <c r="K546" s="6">
        <v>0</v>
      </c>
      <c r="L546" s="6">
        <v>6</v>
      </c>
      <c r="M546" s="6">
        <v>0</v>
      </c>
      <c r="N546" s="6">
        <v>0.3</v>
      </c>
      <c r="O546" s="6">
        <v>0</v>
      </c>
      <c r="P546" s="6">
        <v>0.6</v>
      </c>
      <c r="Q546" s="6">
        <v>258</v>
      </c>
      <c r="R546" s="6">
        <v>0</v>
      </c>
      <c r="S546" s="6">
        <v>448</v>
      </c>
      <c r="T546" s="6">
        <v>360</v>
      </c>
      <c r="U546" s="6">
        <v>0</v>
      </c>
      <c r="V546" s="6" t="s">
        <v>451</v>
      </c>
      <c r="W546" s="9" t="s">
        <v>52</v>
      </c>
      <c r="X546" s="6" t="s">
        <v>452</v>
      </c>
      <c r="Y546" s="6" t="s">
        <v>453</v>
      </c>
      <c r="Z546" s="2">
        <v>3</v>
      </c>
      <c r="AA546" s="9" t="s">
        <v>457</v>
      </c>
      <c r="AB546">
        <v>15.6</v>
      </c>
      <c r="AC546">
        <v>12</v>
      </c>
      <c r="AD546">
        <v>0</v>
      </c>
    </row>
    <row r="547" spans="1:30" customFormat="1" x14ac:dyDescent="0.25">
      <c r="A547" s="6">
        <v>0</v>
      </c>
      <c r="B547" s="6">
        <v>4.8000000000000001E-2</v>
      </c>
      <c r="C547" s="6">
        <v>0</v>
      </c>
      <c r="D547" s="6">
        <v>0</v>
      </c>
      <c r="E547" s="6">
        <v>0.2</v>
      </c>
      <c r="F547" s="6">
        <v>0</v>
      </c>
      <c r="G547" s="6">
        <v>0</v>
      </c>
      <c r="H547" s="6">
        <v>0</v>
      </c>
      <c r="I547" s="6">
        <v>0</v>
      </c>
      <c r="J547" s="6">
        <v>0</v>
      </c>
      <c r="K547" s="6">
        <v>0</v>
      </c>
      <c r="L547" s="6">
        <v>6</v>
      </c>
      <c r="M547" s="6">
        <v>0</v>
      </c>
      <c r="N547" s="6">
        <v>0.3</v>
      </c>
      <c r="O547" s="6">
        <v>0</v>
      </c>
      <c r="P547" s="6">
        <v>0.6</v>
      </c>
      <c r="Q547" s="6">
        <v>258</v>
      </c>
      <c r="R547" s="6">
        <v>0</v>
      </c>
      <c r="S547" s="6">
        <v>448</v>
      </c>
      <c r="T547" s="6">
        <v>720</v>
      </c>
      <c r="U547" s="6">
        <v>0</v>
      </c>
      <c r="V547" s="6" t="s">
        <v>451</v>
      </c>
      <c r="W547" s="9" t="s">
        <v>52</v>
      </c>
      <c r="X547" s="6" t="s">
        <v>452</v>
      </c>
      <c r="Y547" s="6" t="s">
        <v>453</v>
      </c>
      <c r="Z547" s="2">
        <v>3</v>
      </c>
      <c r="AA547" s="9" t="s">
        <v>457</v>
      </c>
      <c r="AB547">
        <v>15.6</v>
      </c>
      <c r="AC547">
        <v>12</v>
      </c>
      <c r="AD547">
        <v>0</v>
      </c>
    </row>
    <row r="548" spans="1:30" customFormat="1" x14ac:dyDescent="0.25">
      <c r="A548" s="6">
        <v>0.03</v>
      </c>
      <c r="B548" s="6">
        <v>0</v>
      </c>
      <c r="C548" s="6">
        <v>0</v>
      </c>
      <c r="D548" s="6">
        <v>0</v>
      </c>
      <c r="E548" s="6">
        <v>0.2</v>
      </c>
      <c r="F548" s="6">
        <v>0</v>
      </c>
      <c r="G548" s="6">
        <v>0</v>
      </c>
      <c r="H548" s="6">
        <v>0</v>
      </c>
      <c r="I548" s="6">
        <v>0</v>
      </c>
      <c r="J548" s="6">
        <v>0</v>
      </c>
      <c r="K548" s="6">
        <v>0</v>
      </c>
      <c r="L548" s="6">
        <v>6</v>
      </c>
      <c r="M548" s="6">
        <v>0</v>
      </c>
      <c r="N548" s="6">
        <v>0.3</v>
      </c>
      <c r="O548" s="6">
        <v>0</v>
      </c>
      <c r="P548" s="6">
        <v>0.6</v>
      </c>
      <c r="Q548" s="6">
        <v>258</v>
      </c>
      <c r="R548" s="6">
        <v>0</v>
      </c>
      <c r="S548" s="6">
        <v>448</v>
      </c>
      <c r="T548" s="6">
        <v>336</v>
      </c>
      <c r="U548" s="6">
        <v>60</v>
      </c>
      <c r="V548" s="6" t="s">
        <v>451</v>
      </c>
      <c r="W548" s="9" t="s">
        <v>52</v>
      </c>
      <c r="X548" s="6" t="s">
        <v>452</v>
      </c>
      <c r="Y548" s="6" t="s">
        <v>453</v>
      </c>
      <c r="Z548" s="2">
        <v>3</v>
      </c>
      <c r="AA548" s="9" t="s">
        <v>458</v>
      </c>
      <c r="AB548">
        <v>15.6</v>
      </c>
      <c r="AC548">
        <v>12</v>
      </c>
      <c r="AD548">
        <v>0</v>
      </c>
    </row>
    <row r="549" spans="1:30" customFormat="1" ht="45" x14ac:dyDescent="0.25">
      <c r="A549" s="6">
        <v>0</v>
      </c>
      <c r="B549" s="6">
        <v>0</v>
      </c>
      <c r="C549" s="6">
        <v>0</v>
      </c>
      <c r="D549" s="6">
        <v>0</v>
      </c>
      <c r="E549" s="6">
        <v>0.5</v>
      </c>
      <c r="F549" s="6">
        <v>0</v>
      </c>
      <c r="G549" s="6">
        <v>0</v>
      </c>
      <c r="H549" s="6">
        <v>0</v>
      </c>
      <c r="I549" s="6">
        <v>0</v>
      </c>
      <c r="J549" s="6">
        <v>0</v>
      </c>
      <c r="K549" s="6">
        <v>0</v>
      </c>
      <c r="L549" s="6">
        <v>22.5</v>
      </c>
      <c r="M549" s="6">
        <v>0.75</v>
      </c>
      <c r="N549" s="6">
        <v>0.5</v>
      </c>
      <c r="O549" s="6">
        <v>0</v>
      </c>
      <c r="P549" s="6">
        <v>1</v>
      </c>
      <c r="Q549" s="6">
        <v>318</v>
      </c>
      <c r="R549" s="6">
        <v>0</v>
      </c>
      <c r="S549" s="6">
        <v>448</v>
      </c>
      <c r="T549" s="6">
        <v>336</v>
      </c>
      <c r="U549" s="6">
        <v>0</v>
      </c>
      <c r="V549" s="6" t="s">
        <v>451</v>
      </c>
      <c r="W549" s="9" t="s">
        <v>459</v>
      </c>
      <c r="X549" s="6" t="s">
        <v>452</v>
      </c>
      <c r="Y549" s="6" t="s">
        <v>453</v>
      </c>
      <c r="Z549" s="2">
        <v>3</v>
      </c>
      <c r="AA549" s="9" t="s">
        <v>33</v>
      </c>
      <c r="AB549">
        <v>15.6</v>
      </c>
      <c r="AC549">
        <v>12</v>
      </c>
      <c r="AD549">
        <v>0</v>
      </c>
    </row>
    <row r="550" spans="1:30" customFormat="1" ht="45" x14ac:dyDescent="0.25">
      <c r="A550" s="6">
        <v>0.03</v>
      </c>
      <c r="B550" s="6">
        <v>0</v>
      </c>
      <c r="C550" s="6">
        <v>0</v>
      </c>
      <c r="D550" s="6">
        <v>0</v>
      </c>
      <c r="E550" s="6">
        <v>0.5</v>
      </c>
      <c r="F550" s="6">
        <v>0</v>
      </c>
      <c r="G550" s="6">
        <v>0</v>
      </c>
      <c r="H550" s="6">
        <v>0</v>
      </c>
      <c r="I550" s="6">
        <v>0</v>
      </c>
      <c r="J550" s="6">
        <v>0</v>
      </c>
      <c r="K550" s="6">
        <v>0</v>
      </c>
      <c r="L550" s="6">
        <v>22.5</v>
      </c>
      <c r="M550" s="6">
        <v>0.75</v>
      </c>
      <c r="N550" s="6">
        <v>0.5</v>
      </c>
      <c r="O550" s="6">
        <v>0</v>
      </c>
      <c r="P550" s="6">
        <v>1</v>
      </c>
      <c r="Q550" s="6">
        <v>318</v>
      </c>
      <c r="R550" s="6">
        <v>0</v>
      </c>
      <c r="S550" s="6">
        <v>448</v>
      </c>
      <c r="T550" s="6">
        <v>336</v>
      </c>
      <c r="U550" s="6">
        <v>0</v>
      </c>
      <c r="V550" s="6" t="s">
        <v>451</v>
      </c>
      <c r="W550" s="9" t="s">
        <v>459</v>
      </c>
      <c r="X550" s="6" t="s">
        <v>452</v>
      </c>
      <c r="Y550" s="6" t="s">
        <v>453</v>
      </c>
      <c r="Z550" s="2">
        <v>3</v>
      </c>
      <c r="AA550" s="9" t="s">
        <v>33</v>
      </c>
      <c r="AB550">
        <v>15.6</v>
      </c>
      <c r="AC550">
        <v>12</v>
      </c>
      <c r="AD550">
        <v>0</v>
      </c>
    </row>
    <row r="551" spans="1:30" customFormat="1" ht="45" x14ac:dyDescent="0.25">
      <c r="A551" s="6">
        <v>0</v>
      </c>
      <c r="B551" s="6">
        <v>0.03</v>
      </c>
      <c r="C551" s="6">
        <v>0</v>
      </c>
      <c r="D551" s="6">
        <v>0</v>
      </c>
      <c r="E551" s="6">
        <v>0.5</v>
      </c>
      <c r="F551" s="6">
        <v>0</v>
      </c>
      <c r="G551" s="6">
        <v>0</v>
      </c>
      <c r="H551" s="6">
        <v>0</v>
      </c>
      <c r="I551" s="6">
        <v>0</v>
      </c>
      <c r="J551" s="6">
        <v>0</v>
      </c>
      <c r="K551" s="6">
        <v>0</v>
      </c>
      <c r="L551" s="6">
        <v>22.5</v>
      </c>
      <c r="M551" s="6">
        <v>0.75</v>
      </c>
      <c r="N551" s="6">
        <v>0.5</v>
      </c>
      <c r="O551" s="6">
        <v>0</v>
      </c>
      <c r="P551" s="6">
        <v>1</v>
      </c>
      <c r="Q551" s="6">
        <v>318</v>
      </c>
      <c r="R551" s="6">
        <v>0</v>
      </c>
      <c r="S551" s="6">
        <v>448</v>
      </c>
      <c r="T551" s="6">
        <v>336</v>
      </c>
      <c r="U551" s="6">
        <v>0</v>
      </c>
      <c r="V551" s="6" t="s">
        <v>451</v>
      </c>
      <c r="W551" s="9" t="s">
        <v>459</v>
      </c>
      <c r="X551" s="6" t="s">
        <v>452</v>
      </c>
      <c r="Y551" s="6" t="s">
        <v>453</v>
      </c>
      <c r="Z551" s="2">
        <v>3</v>
      </c>
      <c r="AA551" s="9" t="s">
        <v>33</v>
      </c>
      <c r="AB551">
        <v>15.6</v>
      </c>
      <c r="AC551">
        <v>12</v>
      </c>
      <c r="AD551">
        <v>0</v>
      </c>
    </row>
    <row r="552" spans="1:30" customFormat="1" ht="45" x14ac:dyDescent="0.25">
      <c r="A552" s="6">
        <v>0</v>
      </c>
      <c r="B552" s="6">
        <v>0</v>
      </c>
      <c r="C552" s="6">
        <v>0</v>
      </c>
      <c r="D552" s="6">
        <v>0</v>
      </c>
      <c r="E552" s="6">
        <v>0.2</v>
      </c>
      <c r="F552" s="6">
        <v>0</v>
      </c>
      <c r="G552" s="6">
        <v>0</v>
      </c>
      <c r="H552" s="6">
        <v>0</v>
      </c>
      <c r="I552" s="6">
        <v>0</v>
      </c>
      <c r="J552" s="6">
        <v>0</v>
      </c>
      <c r="K552" s="6">
        <v>0</v>
      </c>
      <c r="L552" s="6">
        <v>6</v>
      </c>
      <c r="M552" s="6">
        <v>0.6</v>
      </c>
      <c r="N552" s="6">
        <v>0.5</v>
      </c>
      <c r="O552" s="6">
        <v>0</v>
      </c>
      <c r="P552" s="6">
        <v>1</v>
      </c>
      <c r="Q552" s="6">
        <v>318</v>
      </c>
      <c r="R552" s="6">
        <v>0</v>
      </c>
      <c r="S552" s="6">
        <v>448</v>
      </c>
      <c r="T552" s="6">
        <v>336</v>
      </c>
      <c r="U552" s="6">
        <v>0</v>
      </c>
      <c r="V552" s="6" t="s">
        <v>451</v>
      </c>
      <c r="W552" s="9" t="s">
        <v>459</v>
      </c>
      <c r="X552" s="6" t="s">
        <v>452</v>
      </c>
      <c r="Y552" s="6" t="s">
        <v>453</v>
      </c>
      <c r="Z552" s="2">
        <v>3</v>
      </c>
      <c r="AA552" s="9" t="s">
        <v>33</v>
      </c>
      <c r="AB552">
        <v>15.6</v>
      </c>
      <c r="AC552">
        <v>12</v>
      </c>
      <c r="AD552">
        <v>0</v>
      </c>
    </row>
    <row r="553" spans="1:30" customFormat="1" ht="45" x14ac:dyDescent="0.25">
      <c r="A553" s="6">
        <v>2.4E-2</v>
      </c>
      <c r="B553" s="6">
        <v>0</v>
      </c>
      <c r="C553" s="6">
        <v>0</v>
      </c>
      <c r="D553" s="6">
        <v>0</v>
      </c>
      <c r="E553" s="6">
        <v>0.2</v>
      </c>
      <c r="F553" s="6">
        <v>0</v>
      </c>
      <c r="G553" s="6">
        <v>0</v>
      </c>
      <c r="H553" s="6">
        <v>0</v>
      </c>
      <c r="I553" s="6">
        <v>0</v>
      </c>
      <c r="J553" s="6">
        <v>0</v>
      </c>
      <c r="K553" s="6">
        <v>0</v>
      </c>
      <c r="L553" s="6">
        <v>6</v>
      </c>
      <c r="M553" s="6">
        <v>0.6</v>
      </c>
      <c r="N553" s="6">
        <v>0.5</v>
      </c>
      <c r="O553" s="6">
        <v>0</v>
      </c>
      <c r="P553" s="6">
        <v>1</v>
      </c>
      <c r="Q553" s="6">
        <v>318</v>
      </c>
      <c r="R553" s="6">
        <v>0</v>
      </c>
      <c r="S553" s="6">
        <v>448</v>
      </c>
      <c r="T553" s="6">
        <v>336</v>
      </c>
      <c r="U553" s="6">
        <v>0</v>
      </c>
      <c r="V553" s="6" t="s">
        <v>451</v>
      </c>
      <c r="W553" s="9" t="s">
        <v>459</v>
      </c>
      <c r="X553" s="6" t="s">
        <v>452</v>
      </c>
      <c r="Y553" s="6" t="s">
        <v>453</v>
      </c>
      <c r="Z553" s="2">
        <v>3</v>
      </c>
      <c r="AA553" s="9" t="s">
        <v>33</v>
      </c>
      <c r="AB553">
        <v>15.6</v>
      </c>
      <c r="AC553">
        <v>12</v>
      </c>
      <c r="AD553">
        <v>0</v>
      </c>
    </row>
    <row r="554" spans="1:30" customFormat="1" ht="45" x14ac:dyDescent="0.25">
      <c r="A554" s="6">
        <v>0</v>
      </c>
      <c r="B554" s="6">
        <v>2.4E-2</v>
      </c>
      <c r="C554" s="6">
        <v>0</v>
      </c>
      <c r="D554" s="6">
        <v>0</v>
      </c>
      <c r="E554" s="6">
        <v>0.2</v>
      </c>
      <c r="F554" s="6">
        <v>0</v>
      </c>
      <c r="G554" s="6">
        <v>0</v>
      </c>
      <c r="H554" s="6">
        <v>0</v>
      </c>
      <c r="I554" s="6">
        <v>0</v>
      </c>
      <c r="J554" s="6">
        <v>0</v>
      </c>
      <c r="K554" s="6">
        <v>0</v>
      </c>
      <c r="L554" s="6">
        <v>6</v>
      </c>
      <c r="M554" s="6">
        <v>0.6</v>
      </c>
      <c r="N554" s="6">
        <v>0.5</v>
      </c>
      <c r="O554" s="6">
        <v>0</v>
      </c>
      <c r="P554" s="6">
        <v>1</v>
      </c>
      <c r="Q554" s="6">
        <v>318</v>
      </c>
      <c r="R554" s="6">
        <v>0</v>
      </c>
      <c r="S554" s="6">
        <v>448</v>
      </c>
      <c r="T554" s="6">
        <v>336</v>
      </c>
      <c r="U554" s="6">
        <v>0</v>
      </c>
      <c r="V554" s="6" t="s">
        <v>451</v>
      </c>
      <c r="W554" s="9" t="s">
        <v>459</v>
      </c>
      <c r="X554" s="6" t="s">
        <v>452</v>
      </c>
      <c r="Y554" s="6" t="s">
        <v>453</v>
      </c>
      <c r="Z554" s="2">
        <v>3</v>
      </c>
      <c r="AA554" s="9" t="s">
        <v>33</v>
      </c>
      <c r="AB554">
        <v>15.6</v>
      </c>
      <c r="AC554">
        <v>12</v>
      </c>
      <c r="AD554">
        <v>0</v>
      </c>
    </row>
    <row r="555" spans="1:30" customFormat="1" ht="45" x14ac:dyDescent="0.25">
      <c r="A555" s="6">
        <v>0</v>
      </c>
      <c r="B555" s="6">
        <v>0</v>
      </c>
      <c r="C555" s="6">
        <v>0</v>
      </c>
      <c r="D555" s="6">
        <v>0</v>
      </c>
      <c r="E555" s="6">
        <v>0.2</v>
      </c>
      <c r="F555" s="6">
        <v>0</v>
      </c>
      <c r="G555" s="6">
        <v>0</v>
      </c>
      <c r="H555" s="6">
        <v>0</v>
      </c>
      <c r="I555" s="6">
        <v>0</v>
      </c>
      <c r="J555" s="6">
        <v>0</v>
      </c>
      <c r="K555" s="6">
        <v>0</v>
      </c>
      <c r="L555" s="6">
        <v>18</v>
      </c>
      <c r="M555" s="6">
        <v>0.6</v>
      </c>
      <c r="N555" s="6">
        <v>0.5</v>
      </c>
      <c r="O555" s="6">
        <v>0</v>
      </c>
      <c r="P555" s="6">
        <v>1</v>
      </c>
      <c r="Q555" s="6">
        <v>318</v>
      </c>
      <c r="R555" s="6">
        <v>0</v>
      </c>
      <c r="S555" s="6">
        <v>448</v>
      </c>
      <c r="T555" s="6">
        <v>336</v>
      </c>
      <c r="U555" s="6">
        <v>0</v>
      </c>
      <c r="V555" s="6" t="s">
        <v>451</v>
      </c>
      <c r="W555" s="9" t="s">
        <v>459</v>
      </c>
      <c r="X555" s="6" t="s">
        <v>452</v>
      </c>
      <c r="Y555" s="6" t="s">
        <v>453</v>
      </c>
      <c r="Z555" s="2">
        <v>3</v>
      </c>
      <c r="AA555" s="9" t="s">
        <v>33</v>
      </c>
      <c r="AB555">
        <v>15.6</v>
      </c>
      <c r="AC555">
        <v>12</v>
      </c>
      <c r="AD555">
        <v>0</v>
      </c>
    </row>
    <row r="556" spans="1:30" customFormat="1" ht="45" x14ac:dyDescent="0.25">
      <c r="A556" s="6">
        <v>2.4E-2</v>
      </c>
      <c r="B556" s="6">
        <v>0</v>
      </c>
      <c r="C556" s="6">
        <v>0</v>
      </c>
      <c r="D556" s="6">
        <v>0</v>
      </c>
      <c r="E556" s="6">
        <v>0.2</v>
      </c>
      <c r="F556" s="6">
        <v>0</v>
      </c>
      <c r="G556" s="6">
        <v>0</v>
      </c>
      <c r="H556" s="6">
        <v>0</v>
      </c>
      <c r="I556" s="6">
        <v>0</v>
      </c>
      <c r="J556" s="6">
        <v>0</v>
      </c>
      <c r="K556" s="6">
        <v>0</v>
      </c>
      <c r="L556" s="6">
        <v>18</v>
      </c>
      <c r="M556" s="6">
        <v>0.6</v>
      </c>
      <c r="N556" s="6">
        <v>0.5</v>
      </c>
      <c r="O556" s="6">
        <v>0</v>
      </c>
      <c r="P556" s="6">
        <v>1</v>
      </c>
      <c r="Q556" s="6">
        <v>318</v>
      </c>
      <c r="R556" s="6">
        <v>0</v>
      </c>
      <c r="S556" s="6">
        <v>448</v>
      </c>
      <c r="T556" s="6">
        <v>336</v>
      </c>
      <c r="U556" s="6">
        <v>0</v>
      </c>
      <c r="V556" s="6" t="s">
        <v>451</v>
      </c>
      <c r="W556" s="9" t="s">
        <v>459</v>
      </c>
      <c r="X556" s="6" t="s">
        <v>452</v>
      </c>
      <c r="Y556" s="6" t="s">
        <v>453</v>
      </c>
      <c r="Z556" s="2">
        <v>3</v>
      </c>
      <c r="AA556" s="9" t="s">
        <v>33</v>
      </c>
      <c r="AB556">
        <v>15.6</v>
      </c>
      <c r="AC556">
        <v>12</v>
      </c>
      <c r="AD556">
        <v>0</v>
      </c>
    </row>
    <row r="557" spans="1:30" customFormat="1" ht="45" x14ac:dyDescent="0.25">
      <c r="A557" s="6">
        <v>0</v>
      </c>
      <c r="B557" s="6">
        <v>2.4E-2</v>
      </c>
      <c r="C557" s="6">
        <v>0</v>
      </c>
      <c r="D557" s="6">
        <v>0</v>
      </c>
      <c r="E557" s="6">
        <v>0.2</v>
      </c>
      <c r="F557" s="6">
        <v>0</v>
      </c>
      <c r="G557" s="6">
        <v>0</v>
      </c>
      <c r="H557" s="6">
        <v>0</v>
      </c>
      <c r="I557" s="6">
        <v>0</v>
      </c>
      <c r="J557" s="6">
        <v>0</v>
      </c>
      <c r="K557" s="6">
        <v>0</v>
      </c>
      <c r="L557" s="6">
        <v>18</v>
      </c>
      <c r="M557" s="6">
        <v>0.6</v>
      </c>
      <c r="N557" s="6">
        <v>0.5</v>
      </c>
      <c r="O557" s="6">
        <v>0</v>
      </c>
      <c r="P557" s="6">
        <v>1</v>
      </c>
      <c r="Q557" s="6">
        <v>318</v>
      </c>
      <c r="R557" s="6">
        <v>0</v>
      </c>
      <c r="S557" s="6">
        <v>448</v>
      </c>
      <c r="T557" s="6">
        <v>336</v>
      </c>
      <c r="U557" s="6">
        <v>0</v>
      </c>
      <c r="V557" s="6" t="s">
        <v>451</v>
      </c>
      <c r="W557" s="9" t="s">
        <v>459</v>
      </c>
      <c r="X557" s="6" t="s">
        <v>452</v>
      </c>
      <c r="Y557" s="6" t="s">
        <v>453</v>
      </c>
      <c r="Z557" s="2">
        <v>3</v>
      </c>
      <c r="AA557" s="9" t="s">
        <v>33</v>
      </c>
      <c r="AB557">
        <v>15.6</v>
      </c>
      <c r="AC557">
        <v>12</v>
      </c>
      <c r="AD557">
        <v>0</v>
      </c>
    </row>
    <row r="558" spans="1:30" customFormat="1" ht="45" x14ac:dyDescent="0.25">
      <c r="A558" s="6">
        <v>0</v>
      </c>
      <c r="B558" s="6">
        <v>0</v>
      </c>
      <c r="C558" s="6">
        <v>0</v>
      </c>
      <c r="D558" s="6">
        <v>0</v>
      </c>
      <c r="E558" s="6">
        <v>6.7000000000000004E-2</v>
      </c>
      <c r="F558" s="6">
        <v>0</v>
      </c>
      <c r="G558" s="6">
        <v>0</v>
      </c>
      <c r="H558" s="6">
        <v>0</v>
      </c>
      <c r="I558" s="6">
        <v>0</v>
      </c>
      <c r="J558" s="6">
        <v>0</v>
      </c>
      <c r="K558" s="6">
        <v>0</v>
      </c>
      <c r="L558" s="6">
        <v>5.335</v>
      </c>
      <c r="M558" s="6">
        <v>0.53400000000000003</v>
      </c>
      <c r="N558" s="6">
        <v>0.5</v>
      </c>
      <c r="O558" s="6">
        <v>0</v>
      </c>
      <c r="P558" s="6">
        <v>1</v>
      </c>
      <c r="Q558" s="6">
        <v>318</v>
      </c>
      <c r="R558" s="6">
        <v>0</v>
      </c>
      <c r="S558" s="6">
        <v>448</v>
      </c>
      <c r="T558" s="6">
        <v>336</v>
      </c>
      <c r="U558" s="6">
        <v>0</v>
      </c>
      <c r="V558" s="6" t="s">
        <v>451</v>
      </c>
      <c r="W558" s="9" t="s">
        <v>459</v>
      </c>
      <c r="X558" s="6" t="s">
        <v>452</v>
      </c>
      <c r="Y558" s="6" t="s">
        <v>453</v>
      </c>
      <c r="Z558" s="2">
        <v>3</v>
      </c>
      <c r="AA558" s="9" t="s">
        <v>33</v>
      </c>
      <c r="AB558">
        <v>15.6</v>
      </c>
      <c r="AC558">
        <v>12</v>
      </c>
      <c r="AD558">
        <v>0</v>
      </c>
    </row>
    <row r="559" spans="1:30" customFormat="1" ht="45" x14ac:dyDescent="0.25">
      <c r="A559" s="6">
        <v>2.1000000000000001E-2</v>
      </c>
      <c r="B559" s="6">
        <v>0</v>
      </c>
      <c r="C559" s="6">
        <v>0</v>
      </c>
      <c r="D559" s="6">
        <v>0</v>
      </c>
      <c r="E559" s="6">
        <v>6.7000000000000004E-2</v>
      </c>
      <c r="F559" s="6">
        <v>0</v>
      </c>
      <c r="G559" s="6">
        <v>0</v>
      </c>
      <c r="H559" s="6">
        <v>0</v>
      </c>
      <c r="I559" s="6">
        <v>0</v>
      </c>
      <c r="J559" s="6">
        <v>0</v>
      </c>
      <c r="K559" s="6">
        <v>0</v>
      </c>
      <c r="L559" s="6">
        <v>5.335</v>
      </c>
      <c r="M559" s="6">
        <v>0.53400000000000003</v>
      </c>
      <c r="N559" s="6">
        <v>0.5</v>
      </c>
      <c r="O559" s="6">
        <v>0</v>
      </c>
      <c r="P559" s="6">
        <v>1</v>
      </c>
      <c r="Q559" s="6">
        <v>318</v>
      </c>
      <c r="R559" s="6">
        <v>0</v>
      </c>
      <c r="S559" s="6">
        <v>448</v>
      </c>
      <c r="T559" s="6">
        <v>336</v>
      </c>
      <c r="U559" s="6">
        <v>0</v>
      </c>
      <c r="V559" s="6" t="s">
        <v>451</v>
      </c>
      <c r="W559" s="9" t="s">
        <v>459</v>
      </c>
      <c r="X559" s="6" t="s">
        <v>452</v>
      </c>
      <c r="Y559" s="6" t="s">
        <v>453</v>
      </c>
      <c r="Z559" s="2">
        <v>3</v>
      </c>
      <c r="AA559" s="9" t="s">
        <v>33</v>
      </c>
      <c r="AB559">
        <v>15.6</v>
      </c>
      <c r="AC559">
        <v>12</v>
      </c>
      <c r="AD559">
        <v>0</v>
      </c>
    </row>
    <row r="560" spans="1:30" customFormat="1" ht="45" x14ac:dyDescent="0.25">
      <c r="A560" s="6">
        <v>0</v>
      </c>
      <c r="B560" s="6">
        <v>2.1000000000000001E-2</v>
      </c>
      <c r="C560" s="6">
        <v>0</v>
      </c>
      <c r="D560" s="6">
        <v>0</v>
      </c>
      <c r="E560" s="6">
        <v>6.7000000000000004E-2</v>
      </c>
      <c r="F560" s="6">
        <v>0</v>
      </c>
      <c r="G560" s="6">
        <v>0</v>
      </c>
      <c r="H560" s="6">
        <v>0</v>
      </c>
      <c r="I560" s="6">
        <v>0</v>
      </c>
      <c r="J560" s="6">
        <v>0</v>
      </c>
      <c r="K560" s="6">
        <v>0</v>
      </c>
      <c r="L560" s="6">
        <v>5.335</v>
      </c>
      <c r="M560" s="6">
        <v>0.53400000000000003</v>
      </c>
      <c r="N560" s="6">
        <v>0.5</v>
      </c>
      <c r="O560" s="6">
        <v>0</v>
      </c>
      <c r="P560" s="6">
        <v>1</v>
      </c>
      <c r="Q560" s="6">
        <v>318</v>
      </c>
      <c r="R560" s="6">
        <v>0</v>
      </c>
      <c r="S560" s="6">
        <v>448</v>
      </c>
      <c r="T560" s="6">
        <v>336</v>
      </c>
      <c r="U560" s="6">
        <v>0</v>
      </c>
      <c r="V560" s="6" t="s">
        <v>451</v>
      </c>
      <c r="W560" s="9" t="s">
        <v>459</v>
      </c>
      <c r="X560" s="6" t="s">
        <v>452</v>
      </c>
      <c r="Y560" s="6" t="s">
        <v>453</v>
      </c>
      <c r="Z560" s="2">
        <v>3</v>
      </c>
      <c r="AA560" s="9" t="s">
        <v>33</v>
      </c>
      <c r="AB560">
        <v>15.6</v>
      </c>
      <c r="AC560">
        <v>12</v>
      </c>
      <c r="AD560">
        <v>0</v>
      </c>
    </row>
    <row r="561" spans="1:30" customFormat="1" ht="45" x14ac:dyDescent="0.25">
      <c r="A561" s="6">
        <v>0</v>
      </c>
      <c r="B561" s="6">
        <v>0</v>
      </c>
      <c r="C561" s="6">
        <v>0</v>
      </c>
      <c r="D561" s="6">
        <v>0</v>
      </c>
      <c r="E561" s="6">
        <v>6.7000000000000004E-2</v>
      </c>
      <c r="F561" s="6">
        <v>0</v>
      </c>
      <c r="G561" s="6">
        <v>0</v>
      </c>
      <c r="H561" s="6">
        <v>0</v>
      </c>
      <c r="I561" s="6">
        <v>0</v>
      </c>
      <c r="J561" s="6">
        <v>0</v>
      </c>
      <c r="K561" s="6">
        <v>0</v>
      </c>
      <c r="L561" s="6">
        <v>16.004999999999999</v>
      </c>
      <c r="M561" s="6">
        <v>0.53400000000000003</v>
      </c>
      <c r="N561" s="6">
        <v>0.5</v>
      </c>
      <c r="O561" s="6">
        <v>0</v>
      </c>
      <c r="P561" s="6">
        <v>1</v>
      </c>
      <c r="Q561" s="6">
        <v>318</v>
      </c>
      <c r="R561" s="6">
        <v>0</v>
      </c>
      <c r="S561" s="6">
        <v>448</v>
      </c>
      <c r="T561" s="6">
        <v>336</v>
      </c>
      <c r="U561" s="6">
        <v>0</v>
      </c>
      <c r="V561" s="6" t="s">
        <v>451</v>
      </c>
      <c r="W561" s="9" t="s">
        <v>459</v>
      </c>
      <c r="X561" s="6" t="s">
        <v>452</v>
      </c>
      <c r="Y561" s="6" t="s">
        <v>453</v>
      </c>
      <c r="Z561" s="2">
        <v>3</v>
      </c>
      <c r="AA561" s="9" t="s">
        <v>33</v>
      </c>
      <c r="AB561">
        <v>15.6</v>
      </c>
      <c r="AC561">
        <v>12</v>
      </c>
      <c r="AD561">
        <v>0</v>
      </c>
    </row>
    <row r="562" spans="1:30" customFormat="1" ht="45" x14ac:dyDescent="0.25">
      <c r="A562" s="6">
        <v>2.1000000000000001E-2</v>
      </c>
      <c r="B562" s="6">
        <v>0</v>
      </c>
      <c r="C562" s="6">
        <v>0</v>
      </c>
      <c r="D562" s="6">
        <v>0</v>
      </c>
      <c r="E562" s="6">
        <v>6.7000000000000004E-2</v>
      </c>
      <c r="F562" s="6">
        <v>0</v>
      </c>
      <c r="G562" s="6">
        <v>0</v>
      </c>
      <c r="H562" s="6">
        <v>0</v>
      </c>
      <c r="I562" s="6">
        <v>0</v>
      </c>
      <c r="J562" s="6">
        <v>0</v>
      </c>
      <c r="K562" s="6">
        <v>0</v>
      </c>
      <c r="L562" s="6">
        <v>16.004999999999999</v>
      </c>
      <c r="M562" s="6">
        <v>0.53400000000000003</v>
      </c>
      <c r="N562" s="6">
        <v>0.5</v>
      </c>
      <c r="O562" s="6">
        <v>0</v>
      </c>
      <c r="P562" s="6">
        <v>1</v>
      </c>
      <c r="Q562" s="6">
        <v>318</v>
      </c>
      <c r="R562" s="6">
        <v>0</v>
      </c>
      <c r="S562" s="6">
        <v>448</v>
      </c>
      <c r="T562" s="6">
        <v>336</v>
      </c>
      <c r="U562" s="6">
        <v>0</v>
      </c>
      <c r="V562" s="6" t="s">
        <v>451</v>
      </c>
      <c r="W562" s="9" t="s">
        <v>459</v>
      </c>
      <c r="X562" s="6" t="s">
        <v>452</v>
      </c>
      <c r="Y562" s="6" t="s">
        <v>453</v>
      </c>
      <c r="Z562" s="2">
        <v>3</v>
      </c>
      <c r="AA562" s="9" t="s">
        <v>33</v>
      </c>
      <c r="AB562">
        <v>15.6</v>
      </c>
      <c r="AC562">
        <v>12</v>
      </c>
      <c r="AD562">
        <v>0</v>
      </c>
    </row>
    <row r="563" spans="1:30" customFormat="1" ht="45" x14ac:dyDescent="0.25">
      <c r="A563" s="6">
        <v>0</v>
      </c>
      <c r="B563" s="6">
        <v>2.1000000000000001E-2</v>
      </c>
      <c r="C563" s="6">
        <v>0</v>
      </c>
      <c r="D563" s="6">
        <v>0</v>
      </c>
      <c r="E563" s="6">
        <v>6.7000000000000004E-2</v>
      </c>
      <c r="F563" s="6">
        <v>0</v>
      </c>
      <c r="G563" s="6">
        <v>0</v>
      </c>
      <c r="H563" s="6">
        <v>0</v>
      </c>
      <c r="I563" s="6">
        <v>0</v>
      </c>
      <c r="J563" s="6">
        <v>0</v>
      </c>
      <c r="K563" s="6">
        <v>0</v>
      </c>
      <c r="L563" s="6">
        <v>16.004999999999999</v>
      </c>
      <c r="M563" s="6">
        <v>0.53400000000000003</v>
      </c>
      <c r="N563" s="6">
        <v>0.5</v>
      </c>
      <c r="O563" s="6">
        <v>0</v>
      </c>
      <c r="P563" s="6">
        <v>1</v>
      </c>
      <c r="Q563" s="6">
        <v>318</v>
      </c>
      <c r="R563" s="6">
        <v>0</v>
      </c>
      <c r="S563" s="6">
        <v>448</v>
      </c>
      <c r="T563" s="6">
        <v>336</v>
      </c>
      <c r="U563" s="6">
        <v>0</v>
      </c>
      <c r="V563" s="6" t="s">
        <v>451</v>
      </c>
      <c r="W563" s="9" t="s">
        <v>460</v>
      </c>
      <c r="X563" s="6" t="s">
        <v>452</v>
      </c>
      <c r="Y563" s="6" t="s">
        <v>453</v>
      </c>
      <c r="Z563" s="2">
        <v>3</v>
      </c>
      <c r="AA563" s="9" t="s">
        <v>33</v>
      </c>
      <c r="AB563">
        <v>15.6</v>
      </c>
      <c r="AC563">
        <v>12</v>
      </c>
      <c r="AD563">
        <v>0</v>
      </c>
    </row>
    <row r="564" spans="1:30" customFormat="1" x14ac:dyDescent="0.25">
      <c r="A564" s="6">
        <v>0</v>
      </c>
      <c r="B564" s="6">
        <v>0</v>
      </c>
      <c r="C564" s="6">
        <v>0</v>
      </c>
      <c r="D564" s="6">
        <v>0</v>
      </c>
      <c r="E564" s="6">
        <v>0.25</v>
      </c>
      <c r="F564" s="6">
        <v>0</v>
      </c>
      <c r="G564" s="6">
        <v>0</v>
      </c>
      <c r="H564" s="6">
        <v>0</v>
      </c>
      <c r="I564" s="6">
        <v>0</v>
      </c>
      <c r="J564" s="6">
        <v>0</v>
      </c>
      <c r="K564" s="6">
        <v>0</v>
      </c>
      <c r="L564" s="6">
        <v>9.375</v>
      </c>
      <c r="M564" s="6">
        <v>0.625</v>
      </c>
      <c r="N564" s="6">
        <v>0.3125</v>
      </c>
      <c r="O564" s="6">
        <v>0</v>
      </c>
      <c r="P564" s="6">
        <v>0.625</v>
      </c>
      <c r="Q564" s="6">
        <v>351</v>
      </c>
      <c r="R564" s="6">
        <v>0</v>
      </c>
      <c r="S564" s="6">
        <v>448</v>
      </c>
      <c r="T564" s="6">
        <v>144</v>
      </c>
      <c r="U564" s="6">
        <v>30</v>
      </c>
      <c r="V564" s="6" t="s">
        <v>463</v>
      </c>
      <c r="W564" s="9" t="s">
        <v>462</v>
      </c>
      <c r="X564" s="6" t="s">
        <v>464</v>
      </c>
      <c r="Y564" s="6" t="s">
        <v>463</v>
      </c>
      <c r="Z564" s="2">
        <v>3</v>
      </c>
      <c r="AA564" s="9" t="s">
        <v>465</v>
      </c>
      <c r="AB564">
        <v>14.8</v>
      </c>
      <c r="AC564">
        <v>12</v>
      </c>
      <c r="AD564">
        <v>0</v>
      </c>
    </row>
    <row r="565" spans="1:30" customFormat="1" ht="20.25" customHeight="1" x14ac:dyDescent="0.25">
      <c r="A565" s="6">
        <v>1.4E-2</v>
      </c>
      <c r="B565" s="6">
        <v>0</v>
      </c>
      <c r="C565" s="6">
        <v>0</v>
      </c>
      <c r="D565" s="6">
        <v>0</v>
      </c>
      <c r="E565" s="6">
        <v>0</v>
      </c>
      <c r="F565" s="6">
        <v>0</v>
      </c>
      <c r="G565" s="6">
        <v>0</v>
      </c>
      <c r="H565" s="6">
        <v>0</v>
      </c>
      <c r="I565" s="6">
        <v>0</v>
      </c>
      <c r="J565" s="6">
        <v>0</v>
      </c>
      <c r="K565" s="6">
        <v>0</v>
      </c>
      <c r="L565" s="6">
        <v>4.2</v>
      </c>
      <c r="M565" s="6">
        <v>0.5</v>
      </c>
      <c r="N565" s="6">
        <v>0.5</v>
      </c>
      <c r="O565" s="6">
        <v>0</v>
      </c>
      <c r="P565" s="6">
        <v>0.5</v>
      </c>
      <c r="Q565" s="6">
        <v>174</v>
      </c>
      <c r="R565" s="6">
        <v>0</v>
      </c>
      <c r="S565" s="6">
        <v>423</v>
      </c>
      <c r="T565" s="6">
        <v>1416</v>
      </c>
      <c r="U565" s="6">
        <v>30</v>
      </c>
      <c r="V565" s="6" t="s">
        <v>467</v>
      </c>
      <c r="W565" s="9" t="s">
        <v>466</v>
      </c>
      <c r="X565" s="6" t="s">
        <v>468</v>
      </c>
      <c r="Y565" s="6" t="s">
        <v>467</v>
      </c>
      <c r="Z565" s="2">
        <v>2</v>
      </c>
      <c r="AA565" s="9" t="s">
        <v>469</v>
      </c>
      <c r="AB565">
        <v>15</v>
      </c>
      <c r="AC565">
        <v>12</v>
      </c>
      <c r="AD565">
        <v>0</v>
      </c>
    </row>
    <row r="566" spans="1:30" customFormat="1" x14ac:dyDescent="0.25">
      <c r="A566" s="6">
        <v>0</v>
      </c>
      <c r="B566" s="6">
        <v>0</v>
      </c>
      <c r="C566" s="6">
        <v>0</v>
      </c>
      <c r="D566" s="6">
        <v>0</v>
      </c>
      <c r="E566" s="6">
        <v>0.33300000000000002</v>
      </c>
      <c r="F566" s="6">
        <v>0</v>
      </c>
      <c r="G566" s="6">
        <v>0</v>
      </c>
      <c r="H566" s="6">
        <v>0</v>
      </c>
      <c r="I566" s="6">
        <v>0</v>
      </c>
      <c r="J566" s="6">
        <v>0</v>
      </c>
      <c r="K566" s="6">
        <v>0</v>
      </c>
      <c r="L566" s="6">
        <v>13.333000000000002</v>
      </c>
      <c r="M566" s="6">
        <v>0</v>
      </c>
      <c r="N566" s="6">
        <v>0.33300000000000002</v>
      </c>
      <c r="O566" s="6">
        <v>0</v>
      </c>
      <c r="P566" s="6">
        <v>0.66600000000000004</v>
      </c>
      <c r="Q566" s="6">
        <v>280</v>
      </c>
      <c r="R566" s="6">
        <v>0</v>
      </c>
      <c r="S566" s="6">
        <v>448</v>
      </c>
      <c r="T566" s="6">
        <v>168</v>
      </c>
      <c r="U566" s="6">
        <v>60</v>
      </c>
      <c r="V566" s="6" t="s">
        <v>470</v>
      </c>
      <c r="W566" s="9" t="s">
        <v>362</v>
      </c>
      <c r="X566" s="6" t="s">
        <v>471</v>
      </c>
      <c r="Y566" s="6" t="s">
        <v>472</v>
      </c>
      <c r="Z566" s="2">
        <v>3</v>
      </c>
      <c r="AA566" s="9" t="s">
        <v>473</v>
      </c>
      <c r="AB566">
        <v>16.600000000000001</v>
      </c>
      <c r="AC566">
        <v>12</v>
      </c>
      <c r="AD566">
        <v>0</v>
      </c>
    </row>
    <row r="567" spans="1:30" customFormat="1" x14ac:dyDescent="0.25">
      <c r="A567" s="6">
        <v>0</v>
      </c>
      <c r="B567" s="6">
        <v>0</v>
      </c>
      <c r="C567" s="6">
        <v>0</v>
      </c>
      <c r="D567" s="6">
        <v>0</v>
      </c>
      <c r="E567" s="6">
        <v>0.2</v>
      </c>
      <c r="F567" s="6">
        <v>0</v>
      </c>
      <c r="G567" s="6">
        <v>0</v>
      </c>
      <c r="H567" s="6">
        <v>0</v>
      </c>
      <c r="I567" s="6">
        <v>0</v>
      </c>
      <c r="J567" s="6">
        <v>0</v>
      </c>
      <c r="K567" s="6">
        <v>0</v>
      </c>
      <c r="L567" s="6">
        <v>5</v>
      </c>
      <c r="M567" s="6">
        <v>0</v>
      </c>
      <c r="N567" s="6">
        <v>0.3</v>
      </c>
      <c r="O567" s="6">
        <v>0</v>
      </c>
      <c r="P567" s="6">
        <v>0.6</v>
      </c>
      <c r="Q567" s="6">
        <v>258</v>
      </c>
      <c r="R567" s="6">
        <v>0</v>
      </c>
      <c r="S567" s="6">
        <v>448</v>
      </c>
      <c r="T567" s="6">
        <v>240</v>
      </c>
      <c r="U567" s="6">
        <v>60</v>
      </c>
      <c r="V567" s="6" t="s">
        <v>470</v>
      </c>
      <c r="W567" s="9" t="s">
        <v>52</v>
      </c>
      <c r="X567" s="6" t="s">
        <v>471</v>
      </c>
      <c r="Y567" s="6" t="s">
        <v>472</v>
      </c>
      <c r="Z567" s="2">
        <v>3</v>
      </c>
      <c r="AA567" s="9" t="s">
        <v>454</v>
      </c>
      <c r="AB567">
        <v>16.600000000000001</v>
      </c>
      <c r="AC567">
        <v>12</v>
      </c>
      <c r="AD567">
        <v>0</v>
      </c>
    </row>
    <row r="568" spans="1:30" customFormat="1" x14ac:dyDescent="0.25">
      <c r="A568" s="6">
        <v>0</v>
      </c>
      <c r="B568" s="6">
        <v>0</v>
      </c>
      <c r="C568" s="6">
        <v>0</v>
      </c>
      <c r="D568" s="6">
        <v>0</v>
      </c>
      <c r="E568" s="6">
        <v>0.5</v>
      </c>
      <c r="F568" s="6">
        <v>0</v>
      </c>
      <c r="G568" s="6">
        <v>0</v>
      </c>
      <c r="H568" s="6">
        <v>0</v>
      </c>
      <c r="I568" s="6">
        <v>0</v>
      </c>
      <c r="J568" s="6">
        <v>0</v>
      </c>
      <c r="K568" s="6">
        <v>0</v>
      </c>
      <c r="L568" s="6">
        <v>7.5</v>
      </c>
      <c r="M568" s="6">
        <v>0</v>
      </c>
      <c r="N568" s="6">
        <v>0.375</v>
      </c>
      <c r="O568" s="6">
        <v>0</v>
      </c>
      <c r="P568" s="6">
        <v>0.44999999999999996</v>
      </c>
      <c r="Q568" s="6">
        <v>258</v>
      </c>
      <c r="R568" s="6">
        <v>0</v>
      </c>
      <c r="S568" s="6">
        <v>448</v>
      </c>
      <c r="T568" s="6">
        <v>336</v>
      </c>
      <c r="U568" s="6">
        <v>0</v>
      </c>
      <c r="V568" s="6" t="s">
        <v>470</v>
      </c>
      <c r="W568" s="9" t="s">
        <v>52</v>
      </c>
      <c r="X568" s="6" t="s">
        <v>471</v>
      </c>
      <c r="Y568" s="6" t="s">
        <v>472</v>
      </c>
      <c r="Z568" s="2">
        <v>3</v>
      </c>
      <c r="AA568" s="9" t="s">
        <v>439</v>
      </c>
      <c r="AB568">
        <v>16.600000000000001</v>
      </c>
      <c r="AC568">
        <v>12</v>
      </c>
      <c r="AD568">
        <v>0</v>
      </c>
    </row>
    <row r="569" spans="1:30" customFormat="1" x14ac:dyDescent="0.25">
      <c r="A569" s="6">
        <v>0</v>
      </c>
      <c r="B569" s="6">
        <v>0</v>
      </c>
      <c r="C569" s="6">
        <v>0</v>
      </c>
      <c r="D569" s="6">
        <v>0</v>
      </c>
      <c r="E569" s="6">
        <v>0.5</v>
      </c>
      <c r="F569" s="6">
        <v>0</v>
      </c>
      <c r="G569" s="6">
        <v>0</v>
      </c>
      <c r="H569" s="6">
        <v>0</v>
      </c>
      <c r="I569" s="6">
        <v>0</v>
      </c>
      <c r="J569" s="6">
        <v>0</v>
      </c>
      <c r="K569" s="6">
        <v>0</v>
      </c>
      <c r="L569" s="6">
        <v>19.95</v>
      </c>
      <c r="M569" s="6">
        <v>0</v>
      </c>
      <c r="N569" s="6">
        <v>0.375</v>
      </c>
      <c r="O569" s="6">
        <v>0</v>
      </c>
      <c r="P569" s="6">
        <v>0.44999999999999996</v>
      </c>
      <c r="Q569" s="6">
        <v>258</v>
      </c>
      <c r="R569" s="6">
        <v>0</v>
      </c>
      <c r="S569" s="6">
        <v>448</v>
      </c>
      <c r="T569" s="6">
        <v>336</v>
      </c>
      <c r="U569" s="6">
        <v>0</v>
      </c>
      <c r="V569" s="6" t="s">
        <v>470</v>
      </c>
      <c r="W569" s="9" t="s">
        <v>52</v>
      </c>
      <c r="X569" s="6" t="s">
        <v>471</v>
      </c>
      <c r="Y569" s="6" t="s">
        <v>472</v>
      </c>
      <c r="Z569" s="2">
        <v>3</v>
      </c>
      <c r="AA569" s="9" t="s">
        <v>439</v>
      </c>
      <c r="AB569">
        <v>16.600000000000001</v>
      </c>
      <c r="AC569">
        <v>12</v>
      </c>
      <c r="AD569">
        <v>0</v>
      </c>
    </row>
    <row r="570" spans="1:30" customFormat="1" x14ac:dyDescent="0.25">
      <c r="A570" s="6">
        <v>0</v>
      </c>
      <c r="B570" s="6">
        <v>0</v>
      </c>
      <c r="C570" s="6">
        <v>0</v>
      </c>
      <c r="D570" s="6">
        <v>0</v>
      </c>
      <c r="E570" s="6">
        <v>0.5</v>
      </c>
      <c r="F570" s="6">
        <v>0</v>
      </c>
      <c r="G570" s="6">
        <v>0</v>
      </c>
      <c r="H570" s="6">
        <v>0</v>
      </c>
      <c r="I570" s="6">
        <v>0</v>
      </c>
      <c r="J570" s="6">
        <v>0</v>
      </c>
      <c r="K570" s="6">
        <v>0</v>
      </c>
      <c r="L570" s="6">
        <v>32.549999999999997</v>
      </c>
      <c r="M570" s="6">
        <v>0</v>
      </c>
      <c r="N570" s="6">
        <v>0.375</v>
      </c>
      <c r="O570" s="6">
        <v>0</v>
      </c>
      <c r="P570" s="6">
        <v>0.44999999999999996</v>
      </c>
      <c r="Q570" s="6">
        <v>258</v>
      </c>
      <c r="R570" s="6">
        <v>0</v>
      </c>
      <c r="S570" s="6">
        <v>448</v>
      </c>
      <c r="T570" s="6">
        <v>336</v>
      </c>
      <c r="U570" s="6">
        <v>0</v>
      </c>
      <c r="V570" s="6" t="s">
        <v>470</v>
      </c>
      <c r="W570" s="9" t="s">
        <v>52</v>
      </c>
      <c r="X570" s="6" t="s">
        <v>471</v>
      </c>
      <c r="Y570" s="6" t="s">
        <v>472</v>
      </c>
      <c r="Z570" s="2">
        <v>3</v>
      </c>
      <c r="AA570" s="9" t="s">
        <v>439</v>
      </c>
      <c r="AB570">
        <v>16.600000000000001</v>
      </c>
      <c r="AC570">
        <v>12</v>
      </c>
      <c r="AD570">
        <v>0</v>
      </c>
    </row>
    <row r="571" spans="1:30" customFormat="1" x14ac:dyDescent="0.25">
      <c r="A571" s="6">
        <v>0</v>
      </c>
      <c r="B571" s="6">
        <v>0</v>
      </c>
      <c r="C571" s="6">
        <v>0</v>
      </c>
      <c r="D571" s="6">
        <v>0</v>
      </c>
      <c r="E571" s="6">
        <v>0.5</v>
      </c>
      <c r="F571" s="6">
        <v>0</v>
      </c>
      <c r="G571" s="6">
        <v>0</v>
      </c>
      <c r="H571" s="6">
        <v>0</v>
      </c>
      <c r="I571" s="6">
        <v>0</v>
      </c>
      <c r="J571" s="6">
        <v>0</v>
      </c>
      <c r="K571" s="6">
        <v>0</v>
      </c>
      <c r="L571" s="6">
        <v>45</v>
      </c>
      <c r="M571" s="6">
        <v>0</v>
      </c>
      <c r="N571" s="6">
        <v>0.375</v>
      </c>
      <c r="O571" s="6">
        <v>0</v>
      </c>
      <c r="P571" s="6">
        <v>0.44999999999999996</v>
      </c>
      <c r="Q571" s="6">
        <v>258</v>
      </c>
      <c r="R571" s="6">
        <v>0</v>
      </c>
      <c r="S571" s="6">
        <v>448</v>
      </c>
      <c r="T571" s="6">
        <v>336</v>
      </c>
      <c r="U571" s="6">
        <v>0</v>
      </c>
      <c r="V571" s="6" t="s">
        <v>470</v>
      </c>
      <c r="W571" s="9" t="s">
        <v>52</v>
      </c>
      <c r="X571" s="6" t="s">
        <v>471</v>
      </c>
      <c r="Y571" s="6" t="s">
        <v>472</v>
      </c>
      <c r="Z571" s="2">
        <v>3</v>
      </c>
      <c r="AA571" s="9" t="s">
        <v>439</v>
      </c>
      <c r="AB571">
        <v>16.600000000000001</v>
      </c>
      <c r="AC571">
        <v>12</v>
      </c>
      <c r="AD571">
        <v>0</v>
      </c>
    </row>
    <row r="572" spans="1:30" customFormat="1" x14ac:dyDescent="0.25">
      <c r="A572" s="6">
        <v>0</v>
      </c>
      <c r="B572" s="6">
        <v>0</v>
      </c>
      <c r="C572" s="6">
        <v>0</v>
      </c>
      <c r="D572" s="6">
        <v>0</v>
      </c>
      <c r="E572" s="6">
        <v>0.5</v>
      </c>
      <c r="F572" s="6">
        <v>0</v>
      </c>
      <c r="G572" s="6">
        <v>0</v>
      </c>
      <c r="H572" s="6">
        <v>0</v>
      </c>
      <c r="I572" s="6">
        <v>0</v>
      </c>
      <c r="J572" s="6">
        <v>0</v>
      </c>
      <c r="K572" s="6">
        <v>0</v>
      </c>
      <c r="L572" s="6">
        <v>19.95</v>
      </c>
      <c r="M572" s="6">
        <v>0</v>
      </c>
      <c r="N572" s="6">
        <v>0.375</v>
      </c>
      <c r="O572" s="6">
        <v>0</v>
      </c>
      <c r="P572" s="6">
        <v>0.44999999999999996</v>
      </c>
      <c r="Q572" s="6">
        <v>258</v>
      </c>
      <c r="R572" s="6">
        <v>0</v>
      </c>
      <c r="S572" s="6">
        <v>448</v>
      </c>
      <c r="T572" s="6">
        <v>336</v>
      </c>
      <c r="U572" s="6">
        <v>0</v>
      </c>
      <c r="V572" s="6" t="s">
        <v>470</v>
      </c>
      <c r="W572" s="9" t="s">
        <v>52</v>
      </c>
      <c r="X572" s="6" t="s">
        <v>471</v>
      </c>
      <c r="Y572" s="6" t="s">
        <v>472</v>
      </c>
      <c r="Z572" s="2">
        <v>3</v>
      </c>
      <c r="AA572" s="9" t="s">
        <v>439</v>
      </c>
      <c r="AB572">
        <v>16.600000000000001</v>
      </c>
      <c r="AC572">
        <v>12</v>
      </c>
      <c r="AD572">
        <v>0</v>
      </c>
    </row>
    <row r="573" spans="1:30" customFormat="1" x14ac:dyDescent="0.25">
      <c r="A573" s="6">
        <v>0</v>
      </c>
      <c r="B573" s="6">
        <v>0</v>
      </c>
      <c r="C573" s="6">
        <v>0</v>
      </c>
      <c r="D573" s="6">
        <v>0</v>
      </c>
      <c r="E573" s="6">
        <v>0.5</v>
      </c>
      <c r="F573" s="6">
        <v>0</v>
      </c>
      <c r="G573" s="6">
        <v>0</v>
      </c>
      <c r="H573" s="6">
        <v>0</v>
      </c>
      <c r="I573" s="6">
        <v>0</v>
      </c>
      <c r="J573" s="6">
        <v>0</v>
      </c>
      <c r="K573" s="6">
        <v>0</v>
      </c>
      <c r="L573" s="6">
        <v>32.549999999999997</v>
      </c>
      <c r="M573" s="6">
        <v>0</v>
      </c>
      <c r="N573" s="6">
        <v>0.375</v>
      </c>
      <c r="O573" s="6">
        <v>0</v>
      </c>
      <c r="P573" s="6">
        <v>0.44999999999999996</v>
      </c>
      <c r="Q573" s="6">
        <v>258</v>
      </c>
      <c r="R573" s="6">
        <v>0</v>
      </c>
      <c r="S573" s="6">
        <v>448</v>
      </c>
      <c r="T573" s="6">
        <v>336</v>
      </c>
      <c r="U573" s="6">
        <v>0</v>
      </c>
      <c r="V573" s="6" t="s">
        <v>470</v>
      </c>
      <c r="W573" s="9" t="s">
        <v>52</v>
      </c>
      <c r="X573" s="6" t="s">
        <v>471</v>
      </c>
      <c r="Y573" s="6" t="s">
        <v>472</v>
      </c>
      <c r="Z573" s="2">
        <v>3</v>
      </c>
      <c r="AA573" s="9" t="s">
        <v>439</v>
      </c>
      <c r="AB573">
        <v>16.600000000000001</v>
      </c>
      <c r="AC573">
        <v>12</v>
      </c>
      <c r="AD573">
        <v>0</v>
      </c>
    </row>
    <row r="574" spans="1:30" customFormat="1" x14ac:dyDescent="0.25">
      <c r="A574" s="6">
        <v>0</v>
      </c>
      <c r="B574" s="6">
        <v>0</v>
      </c>
      <c r="C574" s="6">
        <v>0</v>
      </c>
      <c r="D574" s="6">
        <v>0</v>
      </c>
      <c r="E574" s="6">
        <v>0.5</v>
      </c>
      <c r="F574" s="6">
        <v>0</v>
      </c>
      <c r="G574" s="6">
        <v>0</v>
      </c>
      <c r="H574" s="6">
        <v>0</v>
      </c>
      <c r="I574" s="6">
        <v>0</v>
      </c>
      <c r="J574" s="6">
        <v>0</v>
      </c>
      <c r="K574" s="6">
        <v>0</v>
      </c>
      <c r="L574" s="6">
        <v>45</v>
      </c>
      <c r="M574" s="6">
        <v>0</v>
      </c>
      <c r="N574" s="6">
        <v>0.375</v>
      </c>
      <c r="O574" s="6">
        <v>0</v>
      </c>
      <c r="P574" s="6">
        <v>0.44999999999999996</v>
      </c>
      <c r="Q574" s="6">
        <v>258</v>
      </c>
      <c r="R574" s="6">
        <v>0</v>
      </c>
      <c r="S574" s="6">
        <v>448</v>
      </c>
      <c r="T574" s="6">
        <v>336</v>
      </c>
      <c r="U574" s="6">
        <v>0</v>
      </c>
      <c r="V574" s="6" t="s">
        <v>470</v>
      </c>
      <c r="W574" s="9" t="s">
        <v>52</v>
      </c>
      <c r="X574" s="6" t="s">
        <v>471</v>
      </c>
      <c r="Y574" s="6" t="s">
        <v>472</v>
      </c>
      <c r="Z574" s="2">
        <v>3</v>
      </c>
      <c r="AA574" s="9" t="s">
        <v>439</v>
      </c>
      <c r="AB574">
        <v>16.600000000000001</v>
      </c>
      <c r="AC574">
        <v>12</v>
      </c>
      <c r="AD574">
        <v>0</v>
      </c>
    </row>
    <row r="575" spans="1:30" customFormat="1" x14ac:dyDescent="0.25">
      <c r="A575" s="6">
        <v>0</v>
      </c>
      <c r="B575" s="6">
        <v>3.7499999999999999E-3</v>
      </c>
      <c r="C575" s="6">
        <v>0</v>
      </c>
      <c r="D575" s="6">
        <v>0</v>
      </c>
      <c r="E575" s="6">
        <v>0.5</v>
      </c>
      <c r="F575" s="6">
        <v>0</v>
      </c>
      <c r="G575" s="6">
        <v>0</v>
      </c>
      <c r="H575" s="6">
        <v>0</v>
      </c>
      <c r="I575" s="6">
        <v>0</v>
      </c>
      <c r="J575" s="6">
        <v>0</v>
      </c>
      <c r="K575" s="6">
        <v>0</v>
      </c>
      <c r="L575" s="6">
        <v>19.95</v>
      </c>
      <c r="M575" s="6">
        <v>0</v>
      </c>
      <c r="N575" s="6">
        <v>0.375</v>
      </c>
      <c r="O575" s="6">
        <v>0</v>
      </c>
      <c r="P575" s="6">
        <v>0.44999999999999996</v>
      </c>
      <c r="Q575" s="6">
        <v>258</v>
      </c>
      <c r="R575" s="6">
        <v>0</v>
      </c>
      <c r="S575" s="6">
        <v>448</v>
      </c>
      <c r="T575" s="6">
        <v>336</v>
      </c>
      <c r="U575" s="6">
        <v>0</v>
      </c>
      <c r="V575" s="6" t="s">
        <v>470</v>
      </c>
      <c r="W575" s="9" t="s">
        <v>52</v>
      </c>
      <c r="X575" s="6" t="s">
        <v>471</v>
      </c>
      <c r="Y575" s="6" t="s">
        <v>472</v>
      </c>
      <c r="Z575" s="2">
        <v>3</v>
      </c>
      <c r="AA575" s="9" t="s">
        <v>439</v>
      </c>
      <c r="AB575">
        <v>16.600000000000001</v>
      </c>
      <c r="AC575">
        <v>12</v>
      </c>
      <c r="AD575">
        <v>0</v>
      </c>
    </row>
    <row r="576" spans="1:30" customFormat="1" x14ac:dyDescent="0.25">
      <c r="A576" s="6">
        <v>0</v>
      </c>
      <c r="B576" s="6">
        <v>3.7499999999999999E-3</v>
      </c>
      <c r="C576" s="6">
        <v>0</v>
      </c>
      <c r="D576" s="6">
        <v>0</v>
      </c>
      <c r="E576" s="6">
        <v>0.5</v>
      </c>
      <c r="F576" s="6">
        <v>0</v>
      </c>
      <c r="G576" s="6">
        <v>0</v>
      </c>
      <c r="H576" s="6">
        <v>0</v>
      </c>
      <c r="I576" s="6">
        <v>0</v>
      </c>
      <c r="J576" s="6">
        <v>0</v>
      </c>
      <c r="K576" s="6">
        <v>0</v>
      </c>
      <c r="L576" s="6">
        <v>32.549999999999997</v>
      </c>
      <c r="M576" s="6">
        <v>0</v>
      </c>
      <c r="N576" s="6">
        <v>0.375</v>
      </c>
      <c r="O576" s="6">
        <v>0</v>
      </c>
      <c r="P576" s="6">
        <v>0.44999999999999996</v>
      </c>
      <c r="Q576" s="6">
        <v>258</v>
      </c>
      <c r="R576" s="6">
        <v>0</v>
      </c>
      <c r="S576" s="6">
        <v>448</v>
      </c>
      <c r="T576" s="6">
        <v>336</v>
      </c>
      <c r="U576" s="6">
        <v>0</v>
      </c>
      <c r="V576" s="6" t="s">
        <v>470</v>
      </c>
      <c r="W576" s="9" t="s">
        <v>52</v>
      </c>
      <c r="X576" s="6" t="s">
        <v>471</v>
      </c>
      <c r="Y576" s="6" t="s">
        <v>472</v>
      </c>
      <c r="Z576" s="2">
        <v>3</v>
      </c>
      <c r="AA576" s="9" t="s">
        <v>439</v>
      </c>
      <c r="AB576">
        <v>16.600000000000001</v>
      </c>
      <c r="AC576">
        <v>12</v>
      </c>
      <c r="AD576">
        <v>0</v>
      </c>
    </row>
    <row r="577" spans="1:30" customFormat="1" x14ac:dyDescent="0.25">
      <c r="A577" s="6">
        <v>0</v>
      </c>
      <c r="B577" s="6">
        <v>3.7499999999999999E-3</v>
      </c>
      <c r="C577" s="6">
        <v>0</v>
      </c>
      <c r="D577" s="6">
        <v>0</v>
      </c>
      <c r="E577" s="6">
        <v>0.5</v>
      </c>
      <c r="F577" s="6">
        <v>0</v>
      </c>
      <c r="G577" s="6">
        <v>0</v>
      </c>
      <c r="H577" s="6">
        <v>0</v>
      </c>
      <c r="I577" s="6">
        <v>0</v>
      </c>
      <c r="J577" s="6">
        <v>0</v>
      </c>
      <c r="K577" s="6">
        <v>0</v>
      </c>
      <c r="L577" s="6">
        <v>45</v>
      </c>
      <c r="M577" s="6">
        <v>0</v>
      </c>
      <c r="N577" s="6">
        <v>0.375</v>
      </c>
      <c r="O577" s="6">
        <v>0</v>
      </c>
      <c r="P577" s="6">
        <v>0.44999999999999996</v>
      </c>
      <c r="Q577" s="6">
        <v>258</v>
      </c>
      <c r="R577" s="6">
        <v>0</v>
      </c>
      <c r="S577" s="6">
        <v>448</v>
      </c>
      <c r="T577" s="6">
        <v>336</v>
      </c>
      <c r="U577" s="6">
        <v>0</v>
      </c>
      <c r="V577" s="6" t="s">
        <v>470</v>
      </c>
      <c r="W577" s="9" t="s">
        <v>52</v>
      </c>
      <c r="X577" s="6" t="s">
        <v>471</v>
      </c>
      <c r="Y577" s="6" t="s">
        <v>472</v>
      </c>
      <c r="Z577" s="2">
        <v>3</v>
      </c>
      <c r="AA577" s="9" t="s">
        <v>439</v>
      </c>
      <c r="AB577">
        <v>16.600000000000001</v>
      </c>
      <c r="AC577">
        <v>12</v>
      </c>
      <c r="AD577">
        <v>0</v>
      </c>
    </row>
    <row r="578" spans="1:30" customFormat="1" x14ac:dyDescent="0.25">
      <c r="A578" s="6">
        <v>0</v>
      </c>
      <c r="B578" s="6">
        <v>3.7499999999999999E-3</v>
      </c>
      <c r="C578" s="6">
        <v>0</v>
      </c>
      <c r="D578" s="6">
        <v>0</v>
      </c>
      <c r="E578" s="6">
        <v>0.5</v>
      </c>
      <c r="F578" s="6">
        <v>0</v>
      </c>
      <c r="G578" s="6">
        <v>0</v>
      </c>
      <c r="H578" s="6">
        <v>0</v>
      </c>
      <c r="I578" s="6">
        <v>0</v>
      </c>
      <c r="J578" s="6">
        <v>0</v>
      </c>
      <c r="K578" s="6">
        <v>0</v>
      </c>
      <c r="L578" s="6">
        <v>19.95</v>
      </c>
      <c r="M578" s="6">
        <v>0</v>
      </c>
      <c r="N578" s="6">
        <v>0.375</v>
      </c>
      <c r="O578" s="6">
        <v>0</v>
      </c>
      <c r="P578" s="6">
        <v>0.44999999999999996</v>
      </c>
      <c r="Q578" s="6">
        <v>258</v>
      </c>
      <c r="R578" s="6">
        <v>0</v>
      </c>
      <c r="S578" s="6">
        <v>448</v>
      </c>
      <c r="T578" s="6">
        <v>336</v>
      </c>
      <c r="U578" s="6">
        <v>0</v>
      </c>
      <c r="V578" s="6" t="s">
        <v>470</v>
      </c>
      <c r="W578" s="9" t="s">
        <v>52</v>
      </c>
      <c r="X578" s="6" t="s">
        <v>471</v>
      </c>
      <c r="Y578" s="6" t="s">
        <v>472</v>
      </c>
      <c r="Z578" s="2">
        <v>3</v>
      </c>
      <c r="AA578" s="9" t="s">
        <v>439</v>
      </c>
      <c r="AB578">
        <v>16.600000000000001</v>
      </c>
      <c r="AC578">
        <v>12</v>
      </c>
      <c r="AD578">
        <v>0</v>
      </c>
    </row>
    <row r="579" spans="1:30" customFormat="1" x14ac:dyDescent="0.25">
      <c r="A579" s="6">
        <v>0</v>
      </c>
      <c r="B579" s="6">
        <v>3.7499999999999999E-3</v>
      </c>
      <c r="C579" s="6">
        <v>0</v>
      </c>
      <c r="D579" s="6">
        <v>0</v>
      </c>
      <c r="E579" s="6">
        <v>0.5</v>
      </c>
      <c r="F579" s="6">
        <v>0</v>
      </c>
      <c r="G579" s="6">
        <v>0</v>
      </c>
      <c r="H579" s="6">
        <v>0</v>
      </c>
      <c r="I579" s="6">
        <v>0</v>
      </c>
      <c r="J579" s="6">
        <v>0</v>
      </c>
      <c r="K579" s="6">
        <v>0</v>
      </c>
      <c r="L579" s="6">
        <v>32.549999999999997</v>
      </c>
      <c r="M579" s="6">
        <v>0</v>
      </c>
      <c r="N579" s="6">
        <v>0.375</v>
      </c>
      <c r="O579" s="6">
        <v>0</v>
      </c>
      <c r="P579" s="6">
        <v>0.44999999999999996</v>
      </c>
      <c r="Q579" s="6">
        <v>258</v>
      </c>
      <c r="R579" s="6">
        <v>0</v>
      </c>
      <c r="S579" s="6">
        <v>448</v>
      </c>
      <c r="T579" s="6">
        <v>336</v>
      </c>
      <c r="U579" s="6">
        <v>0</v>
      </c>
      <c r="V579" s="6" t="s">
        <v>470</v>
      </c>
      <c r="W579" s="9" t="s">
        <v>52</v>
      </c>
      <c r="X579" s="6" t="s">
        <v>471</v>
      </c>
      <c r="Y579" s="6" t="s">
        <v>472</v>
      </c>
      <c r="Z579" s="2">
        <v>3</v>
      </c>
      <c r="AA579" s="9" t="s">
        <v>439</v>
      </c>
      <c r="AB579">
        <v>16.600000000000001</v>
      </c>
      <c r="AC579">
        <v>12</v>
      </c>
      <c r="AD579">
        <v>0</v>
      </c>
    </row>
    <row r="580" spans="1:30" customFormat="1" x14ac:dyDescent="0.25">
      <c r="A580" s="6">
        <v>0</v>
      </c>
      <c r="B580" s="6">
        <v>3.7499999999999999E-3</v>
      </c>
      <c r="C580" s="6">
        <v>0</v>
      </c>
      <c r="D580" s="6">
        <v>0</v>
      </c>
      <c r="E580" s="6">
        <v>0.5</v>
      </c>
      <c r="F580" s="6">
        <v>0</v>
      </c>
      <c r="G580" s="6">
        <v>0</v>
      </c>
      <c r="H580" s="6">
        <v>0</v>
      </c>
      <c r="I580" s="6">
        <v>0</v>
      </c>
      <c r="J580" s="6">
        <v>0</v>
      </c>
      <c r="K580" s="6">
        <v>0</v>
      </c>
      <c r="L580" s="6">
        <v>45</v>
      </c>
      <c r="M580" s="6">
        <v>0</v>
      </c>
      <c r="N580" s="6">
        <v>0.375</v>
      </c>
      <c r="O580" s="6">
        <v>0</v>
      </c>
      <c r="P580" s="6">
        <v>0.44999999999999996</v>
      </c>
      <c r="Q580" s="6">
        <v>258</v>
      </c>
      <c r="R580" s="6">
        <v>0</v>
      </c>
      <c r="S580" s="6">
        <v>448</v>
      </c>
      <c r="T580" s="6">
        <v>336</v>
      </c>
      <c r="U580" s="6">
        <v>0</v>
      </c>
      <c r="V580" s="6" t="s">
        <v>470</v>
      </c>
      <c r="W580" s="9" t="s">
        <v>52</v>
      </c>
      <c r="X580" s="6" t="s">
        <v>471</v>
      </c>
      <c r="Y580" s="6" t="s">
        <v>472</v>
      </c>
      <c r="Z580" s="2">
        <v>3</v>
      </c>
      <c r="AA580" s="9" t="s">
        <v>439</v>
      </c>
      <c r="AB580">
        <v>16.600000000000001</v>
      </c>
      <c r="AC580">
        <v>12</v>
      </c>
      <c r="AD580">
        <v>0</v>
      </c>
    </row>
    <row r="581" spans="1:30" customFormat="1" x14ac:dyDescent="0.25">
      <c r="A581" s="6">
        <v>0</v>
      </c>
      <c r="B581" s="6">
        <v>1.4999999999999999E-2</v>
      </c>
      <c r="C581" s="6">
        <v>0</v>
      </c>
      <c r="D581" s="6">
        <v>0</v>
      </c>
      <c r="E581" s="6">
        <v>0.5</v>
      </c>
      <c r="F581" s="6">
        <v>0</v>
      </c>
      <c r="G581" s="6">
        <v>0</v>
      </c>
      <c r="H581" s="6">
        <v>0</v>
      </c>
      <c r="I581" s="6">
        <v>0</v>
      </c>
      <c r="J581" s="6">
        <v>0</v>
      </c>
      <c r="K581" s="6">
        <v>0</v>
      </c>
      <c r="L581" s="6">
        <v>19.95</v>
      </c>
      <c r="M581" s="6">
        <v>0</v>
      </c>
      <c r="N581" s="6">
        <v>0.375</v>
      </c>
      <c r="O581" s="6">
        <v>0</v>
      </c>
      <c r="P581" s="6">
        <v>0.44999999999999996</v>
      </c>
      <c r="Q581" s="6">
        <v>258</v>
      </c>
      <c r="R581" s="6">
        <v>0</v>
      </c>
      <c r="S581" s="6">
        <v>448</v>
      </c>
      <c r="T581" s="6">
        <v>336</v>
      </c>
      <c r="U581" s="6">
        <v>0</v>
      </c>
      <c r="V581" s="6" t="s">
        <v>470</v>
      </c>
      <c r="W581" s="9" t="s">
        <v>52</v>
      </c>
      <c r="X581" s="6" t="s">
        <v>471</v>
      </c>
      <c r="Y581" s="6" t="s">
        <v>472</v>
      </c>
      <c r="Z581" s="2">
        <v>3</v>
      </c>
      <c r="AA581" s="9" t="s">
        <v>439</v>
      </c>
      <c r="AB581">
        <v>16.600000000000001</v>
      </c>
      <c r="AC581">
        <v>12</v>
      </c>
      <c r="AD581">
        <v>0</v>
      </c>
    </row>
    <row r="582" spans="1:30" customFormat="1" x14ac:dyDescent="0.25">
      <c r="A582" s="6">
        <v>0</v>
      </c>
      <c r="B582" s="6">
        <v>1.4999999999999999E-2</v>
      </c>
      <c r="C582" s="6">
        <v>0</v>
      </c>
      <c r="D582" s="6">
        <v>0</v>
      </c>
      <c r="E582" s="6">
        <v>0.5</v>
      </c>
      <c r="F582" s="6">
        <v>0</v>
      </c>
      <c r="G582" s="6">
        <v>0</v>
      </c>
      <c r="H582" s="6">
        <v>0</v>
      </c>
      <c r="I582" s="6">
        <v>0</v>
      </c>
      <c r="J582" s="6">
        <v>0</v>
      </c>
      <c r="K582" s="6">
        <v>0</v>
      </c>
      <c r="L582" s="6">
        <v>32.549999999999997</v>
      </c>
      <c r="M582" s="6">
        <v>0</v>
      </c>
      <c r="N582" s="6">
        <v>0.375</v>
      </c>
      <c r="O582" s="6">
        <v>0</v>
      </c>
      <c r="P582" s="6">
        <v>0.44999999999999996</v>
      </c>
      <c r="Q582" s="6">
        <v>258</v>
      </c>
      <c r="R582" s="6">
        <v>0</v>
      </c>
      <c r="S582" s="6">
        <v>448</v>
      </c>
      <c r="T582" s="6">
        <v>336</v>
      </c>
      <c r="U582" s="6">
        <v>0</v>
      </c>
      <c r="V582" s="6" t="s">
        <v>470</v>
      </c>
      <c r="W582" s="9" t="s">
        <v>52</v>
      </c>
      <c r="X582" s="6" t="s">
        <v>471</v>
      </c>
      <c r="Y582" s="6" t="s">
        <v>472</v>
      </c>
      <c r="Z582" s="2">
        <v>3</v>
      </c>
      <c r="AA582" s="9" t="s">
        <v>439</v>
      </c>
      <c r="AB582">
        <v>16.600000000000001</v>
      </c>
      <c r="AC582">
        <v>12</v>
      </c>
      <c r="AD582">
        <v>0</v>
      </c>
    </row>
    <row r="583" spans="1:30" customFormat="1" x14ac:dyDescent="0.25">
      <c r="A583" s="6">
        <v>0</v>
      </c>
      <c r="B583" s="6">
        <v>1.4999999999999999E-2</v>
      </c>
      <c r="C583" s="6">
        <v>0</v>
      </c>
      <c r="D583" s="6">
        <v>0</v>
      </c>
      <c r="E583" s="6">
        <v>0.5</v>
      </c>
      <c r="F583" s="6">
        <v>0</v>
      </c>
      <c r="G583" s="6">
        <v>0</v>
      </c>
      <c r="H583" s="6">
        <v>0</v>
      </c>
      <c r="I583" s="6">
        <v>0</v>
      </c>
      <c r="J583" s="6">
        <v>0</v>
      </c>
      <c r="K583" s="6">
        <v>0</v>
      </c>
      <c r="L583" s="6">
        <v>45</v>
      </c>
      <c r="M583" s="6">
        <v>0</v>
      </c>
      <c r="N583" s="6">
        <v>0.375</v>
      </c>
      <c r="O583" s="6">
        <v>0</v>
      </c>
      <c r="P583" s="6">
        <v>0.44999999999999996</v>
      </c>
      <c r="Q583" s="6">
        <v>258</v>
      </c>
      <c r="R583" s="6">
        <v>0</v>
      </c>
      <c r="S583" s="6">
        <v>448</v>
      </c>
      <c r="T583" s="6">
        <v>336</v>
      </c>
      <c r="U583" s="6">
        <v>0</v>
      </c>
      <c r="V583" s="6" t="s">
        <v>470</v>
      </c>
      <c r="W583" s="9" t="s">
        <v>52</v>
      </c>
      <c r="X583" s="6" t="s">
        <v>471</v>
      </c>
      <c r="Y583" s="6" t="s">
        <v>472</v>
      </c>
      <c r="Z583" s="2">
        <v>3</v>
      </c>
      <c r="AA583" s="9" t="s">
        <v>439</v>
      </c>
      <c r="AB583">
        <v>16.600000000000001</v>
      </c>
      <c r="AC583">
        <v>12</v>
      </c>
      <c r="AD583">
        <v>0</v>
      </c>
    </row>
    <row r="584" spans="1:30" customFormat="1" x14ac:dyDescent="0.25">
      <c r="A584" s="6">
        <v>0</v>
      </c>
      <c r="B584" s="6">
        <v>1.4999999999999999E-2</v>
      </c>
      <c r="C584" s="6">
        <v>0</v>
      </c>
      <c r="D584" s="6">
        <v>0</v>
      </c>
      <c r="E584" s="6">
        <v>0.5</v>
      </c>
      <c r="F584" s="6">
        <v>0</v>
      </c>
      <c r="G584" s="6">
        <v>0</v>
      </c>
      <c r="H584" s="6">
        <v>0</v>
      </c>
      <c r="I584" s="6">
        <v>0</v>
      </c>
      <c r="J584" s="6">
        <v>0</v>
      </c>
      <c r="K584" s="6">
        <v>0</v>
      </c>
      <c r="L584" s="6">
        <v>32.549999999999997</v>
      </c>
      <c r="M584" s="6">
        <v>0</v>
      </c>
      <c r="N584" s="6">
        <v>0.375</v>
      </c>
      <c r="O584" s="6">
        <v>0</v>
      </c>
      <c r="P584" s="6">
        <v>0.44999999999999996</v>
      </c>
      <c r="Q584" s="6">
        <v>258</v>
      </c>
      <c r="R584" s="6">
        <v>0</v>
      </c>
      <c r="S584" s="6">
        <v>448</v>
      </c>
      <c r="T584" s="6">
        <v>336</v>
      </c>
      <c r="U584" s="6">
        <v>0</v>
      </c>
      <c r="V584" s="6" t="s">
        <v>470</v>
      </c>
      <c r="W584" s="9" t="s">
        <v>52</v>
      </c>
      <c r="X584" s="6" t="s">
        <v>471</v>
      </c>
      <c r="Y584" s="6" t="s">
        <v>472</v>
      </c>
      <c r="Z584" s="2">
        <v>3</v>
      </c>
      <c r="AA584" s="9" t="s">
        <v>439</v>
      </c>
      <c r="AB584">
        <v>16.600000000000001</v>
      </c>
      <c r="AC584">
        <v>12</v>
      </c>
      <c r="AD584">
        <v>0</v>
      </c>
    </row>
    <row r="585" spans="1:30" customFormat="1" x14ac:dyDescent="0.25">
      <c r="A585" s="6">
        <v>0</v>
      </c>
      <c r="B585" s="6">
        <v>1.4999999999999999E-2</v>
      </c>
      <c r="C585" s="6">
        <v>0</v>
      </c>
      <c r="D585" s="6">
        <v>0</v>
      </c>
      <c r="E585" s="6">
        <v>0.5</v>
      </c>
      <c r="F585" s="6">
        <v>0</v>
      </c>
      <c r="G585" s="6">
        <v>0</v>
      </c>
      <c r="H585" s="6">
        <v>0</v>
      </c>
      <c r="I585" s="6">
        <v>0</v>
      </c>
      <c r="J585" s="6">
        <v>0</v>
      </c>
      <c r="K585" s="6">
        <v>0</v>
      </c>
      <c r="L585" s="6">
        <v>45</v>
      </c>
      <c r="M585" s="6">
        <v>0</v>
      </c>
      <c r="N585" s="6">
        <v>0.375</v>
      </c>
      <c r="O585" s="6">
        <v>0</v>
      </c>
      <c r="P585" s="6">
        <v>0.44999999999999996</v>
      </c>
      <c r="Q585" s="6">
        <v>258</v>
      </c>
      <c r="R585" s="6">
        <v>0</v>
      </c>
      <c r="S585" s="6">
        <v>448</v>
      </c>
      <c r="T585" s="6">
        <v>336</v>
      </c>
      <c r="U585" s="6">
        <v>0</v>
      </c>
      <c r="V585" s="6" t="s">
        <v>470</v>
      </c>
      <c r="W585" s="9" t="s">
        <v>52</v>
      </c>
      <c r="X585" s="6" t="s">
        <v>471</v>
      </c>
      <c r="Y585" s="6" t="s">
        <v>472</v>
      </c>
      <c r="Z585" s="2">
        <v>3</v>
      </c>
      <c r="AA585" s="9" t="s">
        <v>439</v>
      </c>
      <c r="AB585">
        <v>16.600000000000001</v>
      </c>
      <c r="AC585">
        <v>12</v>
      </c>
      <c r="AD585">
        <v>0</v>
      </c>
    </row>
    <row r="586" spans="1:30" customFormat="1" x14ac:dyDescent="0.25">
      <c r="A586" s="6">
        <v>0</v>
      </c>
      <c r="B586" s="6">
        <v>3.7499999999999999E-2</v>
      </c>
      <c r="C586" s="6">
        <v>0</v>
      </c>
      <c r="D586" s="6">
        <v>0</v>
      </c>
      <c r="E586" s="6">
        <v>0.5</v>
      </c>
      <c r="F586" s="6">
        <v>0</v>
      </c>
      <c r="G586" s="6">
        <v>0</v>
      </c>
      <c r="H586" s="6">
        <v>0</v>
      </c>
      <c r="I586" s="6">
        <v>0</v>
      </c>
      <c r="J586" s="6">
        <v>0</v>
      </c>
      <c r="K586" s="6">
        <v>0</v>
      </c>
      <c r="L586" s="6">
        <v>32.549999999999997</v>
      </c>
      <c r="M586" s="6">
        <v>0</v>
      </c>
      <c r="N586" s="6">
        <v>0.375</v>
      </c>
      <c r="O586" s="6">
        <v>0</v>
      </c>
      <c r="P586" s="6">
        <v>0.44999999999999996</v>
      </c>
      <c r="Q586" s="6">
        <v>258</v>
      </c>
      <c r="R586" s="6">
        <v>0</v>
      </c>
      <c r="S586" s="6">
        <v>448</v>
      </c>
      <c r="T586" s="6">
        <v>336</v>
      </c>
      <c r="U586" s="6">
        <v>0</v>
      </c>
      <c r="V586" s="6" t="s">
        <v>470</v>
      </c>
      <c r="W586" s="9" t="s">
        <v>52</v>
      </c>
      <c r="X586" s="6" t="s">
        <v>471</v>
      </c>
      <c r="Y586" s="6" t="s">
        <v>472</v>
      </c>
      <c r="Z586" s="2">
        <v>3</v>
      </c>
      <c r="AA586" s="9" t="s">
        <v>439</v>
      </c>
      <c r="AB586">
        <v>16.600000000000001</v>
      </c>
      <c r="AC586">
        <v>12</v>
      </c>
      <c r="AD586">
        <v>0</v>
      </c>
    </row>
    <row r="587" spans="1:30" customFormat="1" x14ac:dyDescent="0.25">
      <c r="A587" s="6">
        <v>0</v>
      </c>
      <c r="B587" s="6">
        <v>3.7499999999999999E-2</v>
      </c>
      <c r="C587" s="6">
        <v>0</v>
      </c>
      <c r="D587" s="6">
        <v>0</v>
      </c>
      <c r="E587" s="6">
        <v>0.5</v>
      </c>
      <c r="F587" s="6">
        <v>0</v>
      </c>
      <c r="G587" s="6">
        <v>0</v>
      </c>
      <c r="H587" s="6">
        <v>0</v>
      </c>
      <c r="I587" s="6">
        <v>0</v>
      </c>
      <c r="J587" s="6">
        <v>0</v>
      </c>
      <c r="K587" s="6">
        <v>0</v>
      </c>
      <c r="L587" s="6">
        <v>45</v>
      </c>
      <c r="M587" s="6">
        <v>0</v>
      </c>
      <c r="N587" s="6">
        <v>0.375</v>
      </c>
      <c r="O587" s="6">
        <v>0</v>
      </c>
      <c r="P587" s="6">
        <v>0.44999999999999996</v>
      </c>
      <c r="Q587" s="6">
        <v>258</v>
      </c>
      <c r="R587" s="6">
        <v>0</v>
      </c>
      <c r="S587" s="6">
        <v>448</v>
      </c>
      <c r="T587" s="6">
        <v>336</v>
      </c>
      <c r="U587" s="6">
        <v>0</v>
      </c>
      <c r="V587" s="6" t="s">
        <v>470</v>
      </c>
      <c r="W587" s="9" t="s">
        <v>52</v>
      </c>
      <c r="X587" s="6" t="s">
        <v>471</v>
      </c>
      <c r="Y587" s="6" t="s">
        <v>472</v>
      </c>
      <c r="Z587" s="2">
        <v>3</v>
      </c>
      <c r="AA587" s="9" t="s">
        <v>439</v>
      </c>
      <c r="AB587">
        <v>16.600000000000001</v>
      </c>
      <c r="AC587">
        <v>12</v>
      </c>
      <c r="AD587">
        <v>0</v>
      </c>
    </row>
    <row r="588" spans="1:30" customFormat="1" x14ac:dyDescent="0.25">
      <c r="A588" s="6">
        <v>0</v>
      </c>
      <c r="B588" s="6">
        <v>3.7499999999999999E-2</v>
      </c>
      <c r="C588" s="6">
        <v>0</v>
      </c>
      <c r="D588" s="6">
        <v>0</v>
      </c>
      <c r="E588" s="6">
        <v>0.5</v>
      </c>
      <c r="F588" s="6">
        <v>0</v>
      </c>
      <c r="G588" s="6">
        <v>0</v>
      </c>
      <c r="H588" s="6">
        <v>0</v>
      </c>
      <c r="I588" s="6">
        <v>0</v>
      </c>
      <c r="J588" s="6">
        <v>0</v>
      </c>
      <c r="K588" s="6">
        <v>0</v>
      </c>
      <c r="L588" s="6">
        <v>45</v>
      </c>
      <c r="M588" s="6">
        <v>0</v>
      </c>
      <c r="N588" s="6">
        <v>0.375</v>
      </c>
      <c r="O588" s="6">
        <v>0</v>
      </c>
      <c r="P588" s="6">
        <v>0.44999999999999996</v>
      </c>
      <c r="Q588" s="6">
        <v>258</v>
      </c>
      <c r="R588" s="6">
        <v>0</v>
      </c>
      <c r="S588" s="6">
        <v>448</v>
      </c>
      <c r="T588" s="6">
        <v>336</v>
      </c>
      <c r="U588" s="6">
        <v>0</v>
      </c>
      <c r="V588" s="6" t="s">
        <v>470</v>
      </c>
      <c r="W588" s="9" t="s">
        <v>52</v>
      </c>
      <c r="X588" s="6" t="s">
        <v>471</v>
      </c>
      <c r="Y588" s="6" t="s">
        <v>472</v>
      </c>
      <c r="Z588" s="2">
        <v>3</v>
      </c>
      <c r="AA588" s="9" t="s">
        <v>439</v>
      </c>
      <c r="AB588">
        <v>16.600000000000001</v>
      </c>
      <c r="AC588">
        <v>12</v>
      </c>
      <c r="AD588">
        <v>0</v>
      </c>
    </row>
    <row r="589" spans="1:30" customFormat="1" x14ac:dyDescent="0.25">
      <c r="A589" s="6">
        <v>0</v>
      </c>
      <c r="B589" s="6">
        <v>0</v>
      </c>
      <c r="C589" s="6">
        <v>0</v>
      </c>
      <c r="D589" s="6">
        <v>0</v>
      </c>
      <c r="E589" s="6">
        <v>0.25</v>
      </c>
      <c r="F589" s="6">
        <v>0</v>
      </c>
      <c r="G589" s="6">
        <v>0</v>
      </c>
      <c r="H589" s="6">
        <v>0</v>
      </c>
      <c r="I589" s="6">
        <v>0</v>
      </c>
      <c r="J589" s="6">
        <v>0</v>
      </c>
      <c r="K589" s="6">
        <v>0</v>
      </c>
      <c r="L589" s="6">
        <v>6.25</v>
      </c>
      <c r="M589" s="6">
        <v>0</v>
      </c>
      <c r="N589" s="6">
        <v>0.3125</v>
      </c>
      <c r="O589" s="6">
        <v>0</v>
      </c>
      <c r="P589" s="6">
        <v>0.375</v>
      </c>
      <c r="Q589" s="6">
        <v>258</v>
      </c>
      <c r="R589" s="6">
        <v>0</v>
      </c>
      <c r="S589" s="6">
        <v>448</v>
      </c>
      <c r="T589" s="6">
        <v>336</v>
      </c>
      <c r="U589" s="6">
        <v>0</v>
      </c>
      <c r="V589" s="6" t="s">
        <v>470</v>
      </c>
      <c r="W589" s="9" t="s">
        <v>52</v>
      </c>
      <c r="X589" s="6" t="s">
        <v>471</v>
      </c>
      <c r="Y589" s="6" t="s">
        <v>472</v>
      </c>
      <c r="Z589" s="2">
        <v>3</v>
      </c>
      <c r="AA589" s="9" t="s">
        <v>439</v>
      </c>
      <c r="AB589">
        <v>16.600000000000001</v>
      </c>
      <c r="AC589">
        <v>12</v>
      </c>
      <c r="AD589">
        <v>0</v>
      </c>
    </row>
    <row r="590" spans="1:30" customFormat="1" x14ac:dyDescent="0.25">
      <c r="A590" s="6">
        <v>0</v>
      </c>
      <c r="B590" s="6">
        <v>0</v>
      </c>
      <c r="C590" s="6">
        <v>0</v>
      </c>
      <c r="D590" s="6">
        <v>0</v>
      </c>
      <c r="E590" s="6">
        <v>0.25</v>
      </c>
      <c r="F590" s="6">
        <v>0</v>
      </c>
      <c r="G590" s="6">
        <v>0</v>
      </c>
      <c r="H590" s="6">
        <v>0</v>
      </c>
      <c r="I590" s="6">
        <v>0</v>
      </c>
      <c r="J590" s="6">
        <v>0</v>
      </c>
      <c r="K590" s="6">
        <v>0</v>
      </c>
      <c r="L590" s="6">
        <v>16.625</v>
      </c>
      <c r="M590" s="6">
        <v>0</v>
      </c>
      <c r="N590" s="6">
        <v>0.3125</v>
      </c>
      <c r="O590" s="6">
        <v>0</v>
      </c>
      <c r="P590" s="6">
        <v>0.375</v>
      </c>
      <c r="Q590" s="6">
        <v>258</v>
      </c>
      <c r="R590" s="6">
        <v>0</v>
      </c>
      <c r="S590" s="6">
        <v>448</v>
      </c>
      <c r="T590" s="6">
        <v>336</v>
      </c>
      <c r="U590" s="6">
        <v>0</v>
      </c>
      <c r="V590" s="6" t="s">
        <v>470</v>
      </c>
      <c r="W590" s="9" t="s">
        <v>52</v>
      </c>
      <c r="X590" s="6" t="s">
        <v>471</v>
      </c>
      <c r="Y590" s="6" t="s">
        <v>472</v>
      </c>
      <c r="Z590" s="2">
        <v>3</v>
      </c>
      <c r="AA590" s="9" t="s">
        <v>439</v>
      </c>
      <c r="AB590">
        <v>16.600000000000001</v>
      </c>
      <c r="AC590">
        <v>12</v>
      </c>
      <c r="AD590">
        <v>0</v>
      </c>
    </row>
    <row r="591" spans="1:30" customFormat="1" x14ac:dyDescent="0.25">
      <c r="A591" s="6">
        <v>0</v>
      </c>
      <c r="B591" s="6">
        <v>0</v>
      </c>
      <c r="C591" s="6">
        <v>0</v>
      </c>
      <c r="D591" s="6">
        <v>0</v>
      </c>
      <c r="E591" s="6">
        <v>0.25</v>
      </c>
      <c r="F591" s="6">
        <v>0</v>
      </c>
      <c r="G591" s="6">
        <v>0</v>
      </c>
      <c r="H591" s="6">
        <v>0</v>
      </c>
      <c r="I591" s="6">
        <v>0</v>
      </c>
      <c r="J591" s="6">
        <v>0</v>
      </c>
      <c r="K591" s="6">
        <v>0</v>
      </c>
      <c r="L591" s="6">
        <v>27.125</v>
      </c>
      <c r="M591" s="6">
        <v>0</v>
      </c>
      <c r="N591" s="6">
        <v>0.3125</v>
      </c>
      <c r="O591" s="6">
        <v>0</v>
      </c>
      <c r="P591" s="6">
        <v>0.375</v>
      </c>
      <c r="Q591" s="6">
        <v>258</v>
      </c>
      <c r="R591" s="6">
        <v>0</v>
      </c>
      <c r="S591" s="6">
        <v>448</v>
      </c>
      <c r="T591" s="6">
        <v>336</v>
      </c>
      <c r="U591" s="6">
        <v>0</v>
      </c>
      <c r="V591" s="6" t="s">
        <v>470</v>
      </c>
      <c r="W591" s="9" t="s">
        <v>52</v>
      </c>
      <c r="X591" s="6" t="s">
        <v>471</v>
      </c>
      <c r="Y591" s="6" t="s">
        <v>472</v>
      </c>
      <c r="Z591" s="2">
        <v>3</v>
      </c>
      <c r="AA591" s="9" t="s">
        <v>439</v>
      </c>
      <c r="AB591">
        <v>16.600000000000001</v>
      </c>
      <c r="AC591">
        <v>12</v>
      </c>
      <c r="AD591">
        <v>0</v>
      </c>
    </row>
    <row r="592" spans="1:30" customFormat="1" x14ac:dyDescent="0.25">
      <c r="A592" s="6">
        <v>0</v>
      </c>
      <c r="B592" s="6">
        <v>0</v>
      </c>
      <c r="C592" s="6">
        <v>0</v>
      </c>
      <c r="D592" s="6">
        <v>0</v>
      </c>
      <c r="E592" s="6">
        <v>0.25</v>
      </c>
      <c r="F592" s="6">
        <v>0</v>
      </c>
      <c r="G592" s="6">
        <v>0</v>
      </c>
      <c r="H592" s="6">
        <v>0</v>
      </c>
      <c r="I592" s="6">
        <v>0</v>
      </c>
      <c r="J592" s="6">
        <v>0</v>
      </c>
      <c r="K592" s="6">
        <v>0</v>
      </c>
      <c r="L592" s="6">
        <v>37.5</v>
      </c>
      <c r="M592" s="6">
        <v>0</v>
      </c>
      <c r="N592" s="6">
        <v>0.3125</v>
      </c>
      <c r="O592" s="6">
        <v>0</v>
      </c>
      <c r="P592" s="6">
        <v>0.375</v>
      </c>
      <c r="Q592" s="6">
        <v>258</v>
      </c>
      <c r="R592" s="6">
        <v>0</v>
      </c>
      <c r="S592" s="6">
        <v>448</v>
      </c>
      <c r="T592" s="6">
        <v>336</v>
      </c>
      <c r="U592" s="6">
        <v>0</v>
      </c>
      <c r="V592" s="6" t="s">
        <v>470</v>
      </c>
      <c r="W592" s="9" t="s">
        <v>52</v>
      </c>
      <c r="X592" s="6" t="s">
        <v>471</v>
      </c>
      <c r="Y592" s="6" t="s">
        <v>472</v>
      </c>
      <c r="Z592" s="2">
        <v>3</v>
      </c>
      <c r="AA592" s="9" t="s">
        <v>439</v>
      </c>
      <c r="AB592">
        <v>16.600000000000001</v>
      </c>
      <c r="AC592">
        <v>12</v>
      </c>
      <c r="AD592">
        <v>0</v>
      </c>
    </row>
    <row r="593" spans="1:30" customFormat="1" x14ac:dyDescent="0.25">
      <c r="A593" s="6">
        <v>0</v>
      </c>
      <c r="B593" s="6">
        <v>0</v>
      </c>
      <c r="C593" s="6">
        <v>0</v>
      </c>
      <c r="D593" s="6">
        <v>0</v>
      </c>
      <c r="E593" s="6">
        <v>0.25</v>
      </c>
      <c r="F593" s="6">
        <v>0</v>
      </c>
      <c r="G593" s="6">
        <v>0</v>
      </c>
      <c r="H593" s="6">
        <v>0</v>
      </c>
      <c r="I593" s="6">
        <v>0</v>
      </c>
      <c r="J593" s="6">
        <v>0</v>
      </c>
      <c r="K593" s="6">
        <v>0</v>
      </c>
      <c r="L593" s="6">
        <v>6.25</v>
      </c>
      <c r="M593" s="6">
        <v>0</v>
      </c>
      <c r="N593" s="6">
        <v>0.3125</v>
      </c>
      <c r="O593" s="6">
        <v>0</v>
      </c>
      <c r="P593" s="6">
        <v>0.375</v>
      </c>
      <c r="Q593" s="6">
        <v>258</v>
      </c>
      <c r="R593" s="6">
        <v>0</v>
      </c>
      <c r="S593" s="6">
        <v>448</v>
      </c>
      <c r="T593" s="6">
        <v>336</v>
      </c>
      <c r="U593" s="6">
        <v>0</v>
      </c>
      <c r="V593" s="6" t="s">
        <v>470</v>
      </c>
      <c r="W593" s="9" t="s">
        <v>52</v>
      </c>
      <c r="X593" s="6" t="s">
        <v>471</v>
      </c>
      <c r="Y593" s="6" t="s">
        <v>472</v>
      </c>
      <c r="Z593" s="2">
        <v>3</v>
      </c>
      <c r="AA593" s="9" t="s">
        <v>439</v>
      </c>
      <c r="AB593">
        <v>16.600000000000001</v>
      </c>
      <c r="AC593">
        <v>12</v>
      </c>
      <c r="AD593">
        <v>0</v>
      </c>
    </row>
    <row r="594" spans="1:30" customFormat="1" x14ac:dyDescent="0.25">
      <c r="A594" s="6">
        <v>0</v>
      </c>
      <c r="B594" s="6">
        <v>0</v>
      </c>
      <c r="C594" s="6">
        <v>0</v>
      </c>
      <c r="D594" s="6">
        <v>0</v>
      </c>
      <c r="E594" s="6">
        <v>0.25</v>
      </c>
      <c r="F594" s="6">
        <v>0</v>
      </c>
      <c r="G594" s="6">
        <v>0</v>
      </c>
      <c r="H594" s="6">
        <v>0</v>
      </c>
      <c r="I594" s="6">
        <v>0</v>
      </c>
      <c r="J594" s="6">
        <v>0</v>
      </c>
      <c r="K594" s="6">
        <v>0</v>
      </c>
      <c r="L594" s="6">
        <v>16.625</v>
      </c>
      <c r="M594" s="6">
        <v>0</v>
      </c>
      <c r="N594" s="6">
        <v>0.3125</v>
      </c>
      <c r="O594" s="6">
        <v>0</v>
      </c>
      <c r="P594" s="6">
        <v>0.375</v>
      </c>
      <c r="Q594" s="6">
        <v>258</v>
      </c>
      <c r="R594" s="6">
        <v>0</v>
      </c>
      <c r="S594" s="6">
        <v>448</v>
      </c>
      <c r="T594" s="6">
        <v>336</v>
      </c>
      <c r="U594" s="6">
        <v>0</v>
      </c>
      <c r="V594" s="6" t="s">
        <v>470</v>
      </c>
      <c r="W594" s="9" t="s">
        <v>52</v>
      </c>
      <c r="X594" s="6" t="s">
        <v>471</v>
      </c>
      <c r="Y594" s="6" t="s">
        <v>472</v>
      </c>
      <c r="Z594" s="2">
        <v>3</v>
      </c>
      <c r="AA594" s="9" t="s">
        <v>439</v>
      </c>
      <c r="AB594">
        <v>16.600000000000001</v>
      </c>
      <c r="AC594">
        <v>12</v>
      </c>
      <c r="AD594">
        <v>0</v>
      </c>
    </row>
    <row r="595" spans="1:30" customFormat="1" x14ac:dyDescent="0.25">
      <c r="A595" s="6">
        <v>0</v>
      </c>
      <c r="B595" s="6">
        <v>3.1250000000000002E-3</v>
      </c>
      <c r="C595" s="6">
        <v>0</v>
      </c>
      <c r="D595" s="6">
        <v>0</v>
      </c>
      <c r="E595" s="6">
        <v>0.25</v>
      </c>
      <c r="F595" s="6">
        <v>0</v>
      </c>
      <c r="G595" s="6">
        <v>0</v>
      </c>
      <c r="H595" s="6">
        <v>0</v>
      </c>
      <c r="I595" s="6">
        <v>0</v>
      </c>
      <c r="J595" s="6">
        <v>0</v>
      </c>
      <c r="K595" s="6">
        <v>0</v>
      </c>
      <c r="L595" s="6">
        <v>6.25</v>
      </c>
      <c r="M595" s="6">
        <v>0</v>
      </c>
      <c r="N595" s="6">
        <v>0.3125</v>
      </c>
      <c r="O595" s="6">
        <v>0</v>
      </c>
      <c r="P595" s="6">
        <v>0.375</v>
      </c>
      <c r="Q595" s="6">
        <v>258</v>
      </c>
      <c r="R595" s="6">
        <v>0</v>
      </c>
      <c r="S595" s="6">
        <v>448</v>
      </c>
      <c r="T595" s="6">
        <v>336</v>
      </c>
      <c r="U595" s="6">
        <v>0</v>
      </c>
      <c r="V595" s="6" t="s">
        <v>470</v>
      </c>
      <c r="W595" s="9" t="s">
        <v>52</v>
      </c>
      <c r="X595" s="6" t="s">
        <v>471</v>
      </c>
      <c r="Y595" s="6" t="s">
        <v>472</v>
      </c>
      <c r="Z595" s="2">
        <v>3</v>
      </c>
      <c r="AA595" s="9" t="s">
        <v>439</v>
      </c>
      <c r="AB595">
        <v>16.600000000000001</v>
      </c>
      <c r="AC595">
        <v>12</v>
      </c>
      <c r="AD595">
        <v>0</v>
      </c>
    </row>
    <row r="596" spans="1:30" customFormat="1" x14ac:dyDescent="0.25">
      <c r="A596" s="6">
        <v>0</v>
      </c>
      <c r="B596" s="6">
        <v>3.1250000000000002E-3</v>
      </c>
      <c r="C596" s="6">
        <v>0</v>
      </c>
      <c r="D596" s="6">
        <v>0</v>
      </c>
      <c r="E596" s="6">
        <v>0.25</v>
      </c>
      <c r="F596" s="6">
        <v>0</v>
      </c>
      <c r="G596" s="6">
        <v>0</v>
      </c>
      <c r="H596" s="6">
        <v>0</v>
      </c>
      <c r="I596" s="6">
        <v>0</v>
      </c>
      <c r="J596" s="6">
        <v>0</v>
      </c>
      <c r="K596" s="6">
        <v>0</v>
      </c>
      <c r="L596" s="6">
        <v>16.625</v>
      </c>
      <c r="M596" s="6">
        <v>0</v>
      </c>
      <c r="N596" s="6">
        <v>0.3125</v>
      </c>
      <c r="O596" s="6">
        <v>0</v>
      </c>
      <c r="P596" s="6">
        <v>0.375</v>
      </c>
      <c r="Q596" s="6">
        <v>258</v>
      </c>
      <c r="R596" s="6">
        <v>0</v>
      </c>
      <c r="S596" s="6">
        <v>448</v>
      </c>
      <c r="T596" s="6">
        <v>336</v>
      </c>
      <c r="U596" s="6">
        <v>0</v>
      </c>
      <c r="V596" s="6" t="s">
        <v>470</v>
      </c>
      <c r="W596" s="9" t="s">
        <v>52</v>
      </c>
      <c r="X596" s="6" t="s">
        <v>471</v>
      </c>
      <c r="Y596" s="6" t="s">
        <v>472</v>
      </c>
      <c r="Z596" s="2">
        <v>3</v>
      </c>
      <c r="AA596" s="9" t="s">
        <v>439</v>
      </c>
      <c r="AB596">
        <v>16.600000000000001</v>
      </c>
      <c r="AC596">
        <v>12</v>
      </c>
      <c r="AD596">
        <v>0</v>
      </c>
    </row>
    <row r="597" spans="1:30" customFormat="1" x14ac:dyDescent="0.25">
      <c r="A597" s="6">
        <v>0</v>
      </c>
      <c r="B597" s="6">
        <v>3.1250000000000002E-3</v>
      </c>
      <c r="C597" s="6">
        <v>0</v>
      </c>
      <c r="D597" s="6">
        <v>0</v>
      </c>
      <c r="E597" s="6">
        <v>0.25</v>
      </c>
      <c r="F597" s="6">
        <v>0</v>
      </c>
      <c r="G597" s="6">
        <v>0</v>
      </c>
      <c r="H597" s="6">
        <v>0</v>
      </c>
      <c r="I597" s="6">
        <v>0</v>
      </c>
      <c r="J597" s="6">
        <v>0</v>
      </c>
      <c r="K597" s="6">
        <v>0</v>
      </c>
      <c r="L597" s="6">
        <v>27.125</v>
      </c>
      <c r="M597" s="6">
        <v>0</v>
      </c>
      <c r="N597" s="6">
        <v>0.3125</v>
      </c>
      <c r="O597" s="6">
        <v>0</v>
      </c>
      <c r="P597" s="6">
        <v>0.375</v>
      </c>
      <c r="Q597" s="6">
        <v>258</v>
      </c>
      <c r="R597" s="6">
        <v>0</v>
      </c>
      <c r="S597" s="6">
        <v>448</v>
      </c>
      <c r="T597" s="6">
        <v>336</v>
      </c>
      <c r="U597" s="6">
        <v>0</v>
      </c>
      <c r="V597" s="6" t="s">
        <v>470</v>
      </c>
      <c r="W597" s="9" t="s">
        <v>52</v>
      </c>
      <c r="X597" s="6" t="s">
        <v>471</v>
      </c>
      <c r="Y597" s="6" t="s">
        <v>472</v>
      </c>
      <c r="Z597" s="2">
        <v>3</v>
      </c>
      <c r="AA597" s="9" t="s">
        <v>439</v>
      </c>
      <c r="AB597">
        <v>16.600000000000001</v>
      </c>
      <c r="AC597">
        <v>12</v>
      </c>
      <c r="AD597">
        <v>0</v>
      </c>
    </row>
    <row r="598" spans="1:30" customFormat="1" x14ac:dyDescent="0.25">
      <c r="A598" s="6">
        <v>0</v>
      </c>
      <c r="B598" s="6">
        <v>3.1250000000000002E-3</v>
      </c>
      <c r="C598" s="6">
        <v>0</v>
      </c>
      <c r="D598" s="6">
        <v>0</v>
      </c>
      <c r="E598" s="6">
        <v>0.25</v>
      </c>
      <c r="F598" s="6">
        <v>0</v>
      </c>
      <c r="G598" s="6">
        <v>0</v>
      </c>
      <c r="H598" s="6">
        <v>0</v>
      </c>
      <c r="I598" s="6">
        <v>0</v>
      </c>
      <c r="J598" s="6">
        <v>0</v>
      </c>
      <c r="K598" s="6">
        <v>0</v>
      </c>
      <c r="L598" s="6">
        <v>37.5</v>
      </c>
      <c r="M598" s="6">
        <v>0</v>
      </c>
      <c r="N598" s="6">
        <v>0.3125</v>
      </c>
      <c r="O598" s="6">
        <v>0</v>
      </c>
      <c r="P598" s="6">
        <v>0.375</v>
      </c>
      <c r="Q598" s="6">
        <v>258</v>
      </c>
      <c r="R598" s="6">
        <v>0</v>
      </c>
      <c r="S598" s="6">
        <v>448</v>
      </c>
      <c r="T598" s="6">
        <v>336</v>
      </c>
      <c r="U598" s="6">
        <v>0</v>
      </c>
      <c r="V598" s="6" t="s">
        <v>470</v>
      </c>
      <c r="W598" s="9" t="s">
        <v>52</v>
      </c>
      <c r="X598" s="6" t="s">
        <v>471</v>
      </c>
      <c r="Y598" s="6" t="s">
        <v>472</v>
      </c>
      <c r="Z598" s="2">
        <v>3</v>
      </c>
      <c r="AA598" s="9" t="s">
        <v>439</v>
      </c>
      <c r="AB598">
        <v>16.600000000000001</v>
      </c>
      <c r="AC598">
        <v>12</v>
      </c>
      <c r="AD598">
        <v>0</v>
      </c>
    </row>
    <row r="599" spans="1:30" customFormat="1" x14ac:dyDescent="0.25">
      <c r="A599" s="6">
        <v>0</v>
      </c>
      <c r="B599" s="6">
        <v>3.1250000000000002E-3</v>
      </c>
      <c r="C599" s="6">
        <v>0</v>
      </c>
      <c r="D599" s="6">
        <v>0</v>
      </c>
      <c r="E599" s="6">
        <v>0.25</v>
      </c>
      <c r="F599" s="6">
        <v>0</v>
      </c>
      <c r="G599" s="6">
        <v>0</v>
      </c>
      <c r="H599" s="6">
        <v>0</v>
      </c>
      <c r="I599" s="6">
        <v>0</v>
      </c>
      <c r="J599" s="6">
        <v>0</v>
      </c>
      <c r="K599" s="6">
        <v>0</v>
      </c>
      <c r="L599" s="6">
        <v>16.625</v>
      </c>
      <c r="M599" s="6">
        <v>0</v>
      </c>
      <c r="N599" s="6">
        <v>0.3125</v>
      </c>
      <c r="O599" s="6">
        <v>0</v>
      </c>
      <c r="P599" s="6">
        <v>0.375</v>
      </c>
      <c r="Q599" s="6">
        <v>258</v>
      </c>
      <c r="R599" s="6">
        <v>0</v>
      </c>
      <c r="S599" s="6">
        <v>448</v>
      </c>
      <c r="T599" s="6">
        <v>336</v>
      </c>
      <c r="U599" s="6">
        <v>0</v>
      </c>
      <c r="V599" s="6" t="s">
        <v>470</v>
      </c>
      <c r="W599" s="9" t="s">
        <v>52</v>
      </c>
      <c r="X599" s="6" t="s">
        <v>471</v>
      </c>
      <c r="Y599" s="6" t="s">
        <v>472</v>
      </c>
      <c r="Z599" s="2">
        <v>3</v>
      </c>
      <c r="AA599" s="9" t="s">
        <v>439</v>
      </c>
      <c r="AB599">
        <v>16.600000000000001</v>
      </c>
      <c r="AC599">
        <v>12</v>
      </c>
      <c r="AD599">
        <v>0</v>
      </c>
    </row>
    <row r="600" spans="1:30" customFormat="1" x14ac:dyDescent="0.25">
      <c r="A600" s="6">
        <v>0</v>
      </c>
      <c r="B600" s="6">
        <v>1.2500000000000001E-2</v>
      </c>
      <c r="C600" s="6">
        <v>0</v>
      </c>
      <c r="D600" s="6">
        <v>0</v>
      </c>
      <c r="E600" s="6">
        <v>0.25</v>
      </c>
      <c r="F600" s="6">
        <v>0</v>
      </c>
      <c r="G600" s="6">
        <v>0</v>
      </c>
      <c r="H600" s="6">
        <v>0</v>
      </c>
      <c r="I600" s="6">
        <v>0</v>
      </c>
      <c r="J600" s="6">
        <v>0</v>
      </c>
      <c r="K600" s="6">
        <v>0</v>
      </c>
      <c r="L600" s="6">
        <v>16.625</v>
      </c>
      <c r="M600" s="6">
        <v>0</v>
      </c>
      <c r="N600" s="6">
        <v>0.3125</v>
      </c>
      <c r="O600" s="6">
        <v>0</v>
      </c>
      <c r="P600" s="6">
        <v>0.375</v>
      </c>
      <c r="Q600" s="6">
        <v>258</v>
      </c>
      <c r="R600" s="6">
        <v>0</v>
      </c>
      <c r="S600" s="6">
        <v>448</v>
      </c>
      <c r="T600" s="6">
        <v>336</v>
      </c>
      <c r="U600" s="6">
        <v>0</v>
      </c>
      <c r="V600" s="6" t="s">
        <v>470</v>
      </c>
      <c r="W600" s="9" t="s">
        <v>52</v>
      </c>
      <c r="X600" s="6" t="s">
        <v>471</v>
      </c>
      <c r="Y600" s="6" t="s">
        <v>472</v>
      </c>
      <c r="Z600" s="2">
        <v>3</v>
      </c>
      <c r="AA600" s="9" t="s">
        <v>439</v>
      </c>
      <c r="AB600">
        <v>16.600000000000001</v>
      </c>
      <c r="AC600">
        <v>12</v>
      </c>
      <c r="AD600">
        <v>0</v>
      </c>
    </row>
    <row r="601" spans="1:30" customFormat="1" x14ac:dyDescent="0.25">
      <c r="A601" s="6">
        <v>0</v>
      </c>
      <c r="B601" s="6">
        <v>1.2500000000000001E-2</v>
      </c>
      <c r="C601" s="6">
        <v>0</v>
      </c>
      <c r="D601" s="6">
        <v>0</v>
      </c>
      <c r="E601" s="6">
        <v>0.25</v>
      </c>
      <c r="F601" s="6">
        <v>0</v>
      </c>
      <c r="G601" s="6">
        <v>0</v>
      </c>
      <c r="H601" s="6">
        <v>0</v>
      </c>
      <c r="I601" s="6">
        <v>0</v>
      </c>
      <c r="J601" s="6">
        <v>0</v>
      </c>
      <c r="K601" s="6">
        <v>0</v>
      </c>
      <c r="L601" s="6">
        <v>27.125</v>
      </c>
      <c r="M601" s="6">
        <v>0</v>
      </c>
      <c r="N601" s="6">
        <v>0.3125</v>
      </c>
      <c r="O601" s="6">
        <v>0</v>
      </c>
      <c r="P601" s="6">
        <v>0.375</v>
      </c>
      <c r="Q601" s="6">
        <v>258</v>
      </c>
      <c r="R601" s="6">
        <v>0</v>
      </c>
      <c r="S601" s="6">
        <v>448</v>
      </c>
      <c r="T601" s="6">
        <v>336</v>
      </c>
      <c r="U601" s="6">
        <v>0</v>
      </c>
      <c r="V601" s="6" t="s">
        <v>470</v>
      </c>
      <c r="W601" s="9" t="s">
        <v>52</v>
      </c>
      <c r="X601" s="6" t="s">
        <v>471</v>
      </c>
      <c r="Y601" s="6" t="s">
        <v>472</v>
      </c>
      <c r="Z601" s="2">
        <v>3</v>
      </c>
      <c r="AA601" s="9" t="s">
        <v>439</v>
      </c>
      <c r="AB601">
        <v>16.600000000000001</v>
      </c>
      <c r="AC601">
        <v>12</v>
      </c>
      <c r="AD601">
        <v>0</v>
      </c>
    </row>
    <row r="602" spans="1:30" customFormat="1" x14ac:dyDescent="0.25">
      <c r="A602" s="6">
        <v>0</v>
      </c>
      <c r="B602" s="6">
        <v>1.2500000000000001E-2</v>
      </c>
      <c r="C602" s="6">
        <v>0</v>
      </c>
      <c r="D602" s="6">
        <v>0</v>
      </c>
      <c r="E602" s="6">
        <v>0.25</v>
      </c>
      <c r="F602" s="6">
        <v>0</v>
      </c>
      <c r="G602" s="6">
        <v>0</v>
      </c>
      <c r="H602" s="6">
        <v>0</v>
      </c>
      <c r="I602" s="6">
        <v>0</v>
      </c>
      <c r="J602" s="6">
        <v>0</v>
      </c>
      <c r="K602" s="6">
        <v>0</v>
      </c>
      <c r="L602" s="6">
        <v>37.5</v>
      </c>
      <c r="M602" s="6">
        <v>0</v>
      </c>
      <c r="N602" s="6">
        <v>0.3125</v>
      </c>
      <c r="O602" s="6">
        <v>0</v>
      </c>
      <c r="P602" s="6">
        <v>0.375</v>
      </c>
      <c r="Q602" s="6">
        <v>258</v>
      </c>
      <c r="R602" s="6">
        <v>0</v>
      </c>
      <c r="S602" s="6">
        <v>448</v>
      </c>
      <c r="T602" s="6">
        <v>336</v>
      </c>
      <c r="U602" s="6">
        <v>0</v>
      </c>
      <c r="V602" s="6" t="s">
        <v>470</v>
      </c>
      <c r="W602" s="9" t="s">
        <v>52</v>
      </c>
      <c r="X602" s="6" t="s">
        <v>471</v>
      </c>
      <c r="Y602" s="6" t="s">
        <v>472</v>
      </c>
      <c r="Z602" s="2">
        <v>3</v>
      </c>
      <c r="AA602" s="9" t="s">
        <v>439</v>
      </c>
      <c r="AB602">
        <v>16.600000000000001</v>
      </c>
      <c r="AC602">
        <v>12</v>
      </c>
      <c r="AD602">
        <v>0</v>
      </c>
    </row>
    <row r="603" spans="1:30" customFormat="1" x14ac:dyDescent="0.25">
      <c r="A603" s="6">
        <v>0</v>
      </c>
      <c r="B603" s="6">
        <v>1.2500000000000001E-2</v>
      </c>
      <c r="C603" s="6">
        <v>0</v>
      </c>
      <c r="D603" s="6">
        <v>0</v>
      </c>
      <c r="E603" s="6">
        <v>0.25</v>
      </c>
      <c r="F603" s="6">
        <v>0</v>
      </c>
      <c r="G603" s="6">
        <v>0</v>
      </c>
      <c r="H603" s="6">
        <v>0</v>
      </c>
      <c r="I603" s="6">
        <v>0</v>
      </c>
      <c r="J603" s="6">
        <v>0</v>
      </c>
      <c r="K603" s="6">
        <v>0</v>
      </c>
      <c r="L603" s="6">
        <v>27.125</v>
      </c>
      <c r="M603" s="6">
        <v>0</v>
      </c>
      <c r="N603" s="6">
        <v>0.3125</v>
      </c>
      <c r="O603" s="6">
        <v>0</v>
      </c>
      <c r="P603" s="6">
        <v>0.375</v>
      </c>
      <c r="Q603" s="6">
        <v>258</v>
      </c>
      <c r="R603" s="6">
        <v>0</v>
      </c>
      <c r="S603" s="6">
        <v>448</v>
      </c>
      <c r="T603" s="6">
        <v>336</v>
      </c>
      <c r="U603" s="6">
        <v>0</v>
      </c>
      <c r="V603" s="6" t="s">
        <v>470</v>
      </c>
      <c r="W603" s="9" t="s">
        <v>52</v>
      </c>
      <c r="X603" s="6" t="s">
        <v>471</v>
      </c>
      <c r="Y603" s="6" t="s">
        <v>472</v>
      </c>
      <c r="Z603" s="2">
        <v>3</v>
      </c>
      <c r="AA603" s="9" t="s">
        <v>439</v>
      </c>
      <c r="AB603">
        <v>16.600000000000001</v>
      </c>
      <c r="AC603">
        <v>12</v>
      </c>
      <c r="AD603">
        <v>0</v>
      </c>
    </row>
    <row r="604" spans="1:30" customFormat="1" x14ac:dyDescent="0.25">
      <c r="A604" s="6">
        <v>0</v>
      </c>
      <c r="B604" s="6">
        <v>3.125E-2</v>
      </c>
      <c r="C604" s="6">
        <v>0</v>
      </c>
      <c r="D604" s="6">
        <v>0</v>
      </c>
      <c r="E604" s="6">
        <v>0.25</v>
      </c>
      <c r="F604" s="6">
        <v>0</v>
      </c>
      <c r="G604" s="6">
        <v>0</v>
      </c>
      <c r="H604" s="6">
        <v>0</v>
      </c>
      <c r="I604" s="6">
        <v>0</v>
      </c>
      <c r="J604" s="6">
        <v>0</v>
      </c>
      <c r="K604" s="6">
        <v>0</v>
      </c>
      <c r="L604" s="6">
        <v>27.125</v>
      </c>
      <c r="M604" s="6">
        <v>0</v>
      </c>
      <c r="N604" s="6">
        <v>0.3125</v>
      </c>
      <c r="O604" s="6">
        <v>0</v>
      </c>
      <c r="P604" s="6">
        <v>0.375</v>
      </c>
      <c r="Q604" s="6">
        <v>258</v>
      </c>
      <c r="R604" s="6">
        <v>0</v>
      </c>
      <c r="S604" s="6">
        <v>448</v>
      </c>
      <c r="T604" s="6">
        <v>336</v>
      </c>
      <c r="U604" s="6">
        <v>0</v>
      </c>
      <c r="V604" s="6" t="s">
        <v>470</v>
      </c>
      <c r="W604" s="9" t="s">
        <v>52</v>
      </c>
      <c r="X604" s="6" t="s">
        <v>471</v>
      </c>
      <c r="Y604" s="6" t="s">
        <v>472</v>
      </c>
      <c r="Z604" s="2">
        <v>3</v>
      </c>
      <c r="AA604" s="9" t="s">
        <v>439</v>
      </c>
      <c r="AB604">
        <v>16.600000000000001</v>
      </c>
      <c r="AC604">
        <v>12</v>
      </c>
      <c r="AD604">
        <v>0</v>
      </c>
    </row>
    <row r="605" spans="1:30" customFormat="1" x14ac:dyDescent="0.25">
      <c r="A605" s="6">
        <v>0</v>
      </c>
      <c r="B605" s="6">
        <v>3.125E-2</v>
      </c>
      <c r="C605" s="6">
        <v>0</v>
      </c>
      <c r="D605" s="6">
        <v>0</v>
      </c>
      <c r="E605" s="6">
        <v>0.25</v>
      </c>
      <c r="F605" s="6">
        <v>0</v>
      </c>
      <c r="G605" s="6">
        <v>0</v>
      </c>
      <c r="H605" s="6">
        <v>0</v>
      </c>
      <c r="I605" s="6">
        <v>0</v>
      </c>
      <c r="J605" s="6">
        <v>0</v>
      </c>
      <c r="K605" s="6">
        <v>0</v>
      </c>
      <c r="L605" s="6">
        <v>37.5</v>
      </c>
      <c r="M605" s="6">
        <v>0</v>
      </c>
      <c r="N605" s="6">
        <v>0.3125</v>
      </c>
      <c r="O605" s="6">
        <v>0</v>
      </c>
      <c r="P605" s="6">
        <v>0.375</v>
      </c>
      <c r="Q605" s="6">
        <v>258</v>
      </c>
      <c r="R605" s="6">
        <v>0</v>
      </c>
      <c r="S605" s="6">
        <v>448</v>
      </c>
      <c r="T605" s="6">
        <v>336</v>
      </c>
      <c r="U605" s="6">
        <v>0</v>
      </c>
      <c r="V605" s="6" t="s">
        <v>470</v>
      </c>
      <c r="W605" s="9" t="s">
        <v>52</v>
      </c>
      <c r="X605" s="6" t="s">
        <v>471</v>
      </c>
      <c r="Y605" s="6" t="s">
        <v>472</v>
      </c>
      <c r="Z605" s="2">
        <v>3</v>
      </c>
      <c r="AA605" s="9" t="s">
        <v>439</v>
      </c>
      <c r="AB605">
        <v>16.600000000000001</v>
      </c>
      <c r="AC605">
        <v>12</v>
      </c>
      <c r="AD605">
        <v>0</v>
      </c>
    </row>
    <row r="606" spans="1:30" customFormat="1" x14ac:dyDescent="0.25">
      <c r="A606" s="6">
        <v>0</v>
      </c>
      <c r="B606" s="6">
        <v>0</v>
      </c>
      <c r="C606" s="6">
        <v>0</v>
      </c>
      <c r="D606" s="6">
        <v>0</v>
      </c>
      <c r="E606" s="6">
        <v>0.25</v>
      </c>
      <c r="F606" s="6">
        <v>0</v>
      </c>
      <c r="G606" s="6">
        <v>0</v>
      </c>
      <c r="H606" s="6">
        <v>0</v>
      </c>
      <c r="I606" s="6">
        <v>0</v>
      </c>
      <c r="J606" s="6">
        <v>0</v>
      </c>
      <c r="K606" s="6">
        <v>0</v>
      </c>
      <c r="L606" s="6">
        <v>6.25</v>
      </c>
      <c r="M606" s="6">
        <v>0</v>
      </c>
      <c r="N606" s="6">
        <v>0.3125</v>
      </c>
      <c r="O606" s="6">
        <v>0</v>
      </c>
      <c r="P606" s="6">
        <v>0.375</v>
      </c>
      <c r="Q606" s="6">
        <v>258</v>
      </c>
      <c r="R606" s="6">
        <v>0</v>
      </c>
      <c r="S606" s="6">
        <v>448</v>
      </c>
      <c r="T606" s="6">
        <v>336</v>
      </c>
      <c r="U606" s="6">
        <v>0</v>
      </c>
      <c r="V606" s="6" t="s">
        <v>470</v>
      </c>
      <c r="W606" s="9" t="s">
        <v>52</v>
      </c>
      <c r="X606" s="6" t="s">
        <v>471</v>
      </c>
      <c r="Y606" s="6" t="s">
        <v>472</v>
      </c>
      <c r="Z606" s="2">
        <v>3</v>
      </c>
      <c r="AA606" s="9" t="s">
        <v>439</v>
      </c>
      <c r="AB606">
        <v>16.600000000000001</v>
      </c>
      <c r="AC606">
        <v>12</v>
      </c>
      <c r="AD606">
        <v>0</v>
      </c>
    </row>
    <row r="607" spans="1:30" customFormat="1" x14ac:dyDescent="0.25">
      <c r="A607" s="6">
        <v>0</v>
      </c>
      <c r="B607" s="6">
        <v>0</v>
      </c>
      <c r="C607" s="6">
        <v>0</v>
      </c>
      <c r="D607" s="6">
        <v>0</v>
      </c>
      <c r="E607" s="6">
        <v>0.25</v>
      </c>
      <c r="F607" s="6">
        <v>0</v>
      </c>
      <c r="G607" s="6">
        <v>0</v>
      </c>
      <c r="H607" s="6">
        <v>0</v>
      </c>
      <c r="I607" s="6">
        <v>0</v>
      </c>
      <c r="J607" s="6">
        <v>0</v>
      </c>
      <c r="K607" s="6">
        <v>0</v>
      </c>
      <c r="L607" s="6">
        <v>16.625</v>
      </c>
      <c r="M607" s="6">
        <v>0</v>
      </c>
      <c r="N607" s="6">
        <v>0.3125</v>
      </c>
      <c r="O607" s="6">
        <v>0</v>
      </c>
      <c r="P607" s="6">
        <v>0.375</v>
      </c>
      <c r="Q607" s="6">
        <v>258</v>
      </c>
      <c r="R607" s="6">
        <v>0</v>
      </c>
      <c r="S607" s="6">
        <v>448</v>
      </c>
      <c r="T607" s="6">
        <v>336</v>
      </c>
      <c r="U607" s="6">
        <v>0</v>
      </c>
      <c r="V607" s="6" t="s">
        <v>470</v>
      </c>
      <c r="W607" s="9" t="s">
        <v>52</v>
      </c>
      <c r="X607" s="6" t="s">
        <v>471</v>
      </c>
      <c r="Y607" s="6" t="s">
        <v>472</v>
      </c>
      <c r="Z607" s="2">
        <v>3</v>
      </c>
      <c r="AA607" s="9" t="s">
        <v>439</v>
      </c>
      <c r="AB607">
        <v>16.600000000000001</v>
      </c>
      <c r="AC607">
        <v>12</v>
      </c>
      <c r="AD607">
        <v>0</v>
      </c>
    </row>
    <row r="608" spans="1:30" customFormat="1" x14ac:dyDescent="0.25">
      <c r="A608" s="6">
        <v>0</v>
      </c>
      <c r="B608" s="6">
        <v>0</v>
      </c>
      <c r="C608" s="6">
        <v>0</v>
      </c>
      <c r="D608" s="6">
        <v>0</v>
      </c>
      <c r="E608" s="6">
        <v>0.25</v>
      </c>
      <c r="F608" s="6">
        <v>0</v>
      </c>
      <c r="G608" s="6">
        <v>0</v>
      </c>
      <c r="H608" s="6">
        <v>0</v>
      </c>
      <c r="I608" s="6">
        <v>0</v>
      </c>
      <c r="J608" s="6">
        <v>0</v>
      </c>
      <c r="K608" s="6">
        <v>0</v>
      </c>
      <c r="L608" s="6">
        <v>27.125</v>
      </c>
      <c r="M608" s="6">
        <v>0</v>
      </c>
      <c r="N608" s="6">
        <v>0.3125</v>
      </c>
      <c r="O608" s="6">
        <v>0</v>
      </c>
      <c r="P608" s="6">
        <v>0.375</v>
      </c>
      <c r="Q608" s="6">
        <v>258</v>
      </c>
      <c r="R608" s="6">
        <v>0</v>
      </c>
      <c r="S608" s="6">
        <v>448</v>
      </c>
      <c r="T608" s="6">
        <v>336</v>
      </c>
      <c r="U608" s="6">
        <v>0</v>
      </c>
      <c r="V608" s="6" t="s">
        <v>470</v>
      </c>
      <c r="W608" s="9" t="s">
        <v>52</v>
      </c>
      <c r="X608" s="6" t="s">
        <v>471</v>
      </c>
      <c r="Y608" s="6" t="s">
        <v>472</v>
      </c>
      <c r="Z608" s="2">
        <v>3</v>
      </c>
      <c r="AA608" s="9" t="s">
        <v>439</v>
      </c>
      <c r="AB608">
        <v>16.600000000000001</v>
      </c>
      <c r="AC608">
        <v>12</v>
      </c>
      <c r="AD608">
        <v>0</v>
      </c>
    </row>
    <row r="609" spans="1:30" customFormat="1" x14ac:dyDescent="0.25">
      <c r="A609" s="6">
        <v>0</v>
      </c>
      <c r="B609" s="6">
        <v>0</v>
      </c>
      <c r="C609" s="6">
        <v>0</v>
      </c>
      <c r="D609" s="6">
        <v>0</v>
      </c>
      <c r="E609" s="6">
        <v>0.25</v>
      </c>
      <c r="F609" s="6">
        <v>0</v>
      </c>
      <c r="G609" s="6">
        <v>0</v>
      </c>
      <c r="H609" s="6">
        <v>0</v>
      </c>
      <c r="I609" s="6">
        <v>0</v>
      </c>
      <c r="J609" s="6">
        <v>0</v>
      </c>
      <c r="K609" s="6">
        <v>0</v>
      </c>
      <c r="L609" s="6">
        <v>37.5</v>
      </c>
      <c r="M609" s="6">
        <v>0</v>
      </c>
      <c r="N609" s="6">
        <v>0.3125</v>
      </c>
      <c r="O609" s="6">
        <v>0</v>
      </c>
      <c r="P609" s="6">
        <v>0.375</v>
      </c>
      <c r="Q609" s="6">
        <v>258</v>
      </c>
      <c r="R609" s="6">
        <v>0</v>
      </c>
      <c r="S609" s="6">
        <v>448</v>
      </c>
      <c r="T609" s="6">
        <v>336</v>
      </c>
      <c r="U609" s="6">
        <v>0</v>
      </c>
      <c r="V609" s="6" t="s">
        <v>470</v>
      </c>
      <c r="W609" s="9" t="s">
        <v>52</v>
      </c>
      <c r="X609" s="6" t="s">
        <v>471</v>
      </c>
      <c r="Y609" s="6" t="s">
        <v>472</v>
      </c>
      <c r="Z609" s="2">
        <v>3</v>
      </c>
      <c r="AA609" s="9" t="s">
        <v>439</v>
      </c>
      <c r="AB609">
        <v>16.600000000000001</v>
      </c>
      <c r="AC609">
        <v>12</v>
      </c>
      <c r="AD609">
        <v>0</v>
      </c>
    </row>
    <row r="610" spans="1:30" customFormat="1" x14ac:dyDescent="0.25">
      <c r="A610" s="6">
        <v>0</v>
      </c>
      <c r="B610" s="6">
        <v>0</v>
      </c>
      <c r="C610" s="6">
        <v>0</v>
      </c>
      <c r="D610" s="6">
        <v>0</v>
      </c>
      <c r="E610" s="6">
        <v>0.25</v>
      </c>
      <c r="F610" s="6">
        <v>0</v>
      </c>
      <c r="G610" s="6">
        <v>0</v>
      </c>
      <c r="H610" s="6">
        <v>0</v>
      </c>
      <c r="I610" s="6">
        <v>0</v>
      </c>
      <c r="J610" s="6">
        <v>0</v>
      </c>
      <c r="K610" s="6">
        <v>0</v>
      </c>
      <c r="L610" s="6">
        <v>6.25</v>
      </c>
      <c r="M610" s="6">
        <v>0</v>
      </c>
      <c r="N610" s="6">
        <v>0.3125</v>
      </c>
      <c r="O610" s="6">
        <v>0</v>
      </c>
      <c r="P610" s="6">
        <v>0.375</v>
      </c>
      <c r="Q610" s="6">
        <v>258</v>
      </c>
      <c r="R610" s="6">
        <v>0</v>
      </c>
      <c r="S610" s="6">
        <v>448</v>
      </c>
      <c r="T610" s="6">
        <v>336</v>
      </c>
      <c r="U610" s="6">
        <v>0</v>
      </c>
      <c r="V610" s="6" t="s">
        <v>470</v>
      </c>
      <c r="W610" s="9" t="s">
        <v>52</v>
      </c>
      <c r="X610" s="6" t="s">
        <v>471</v>
      </c>
      <c r="Y610" s="6" t="s">
        <v>472</v>
      </c>
      <c r="Z610" s="2">
        <v>3</v>
      </c>
      <c r="AA610" s="9" t="s">
        <v>439</v>
      </c>
      <c r="AB610">
        <v>16.600000000000001</v>
      </c>
      <c r="AC610">
        <v>12</v>
      </c>
      <c r="AD610">
        <v>0</v>
      </c>
    </row>
    <row r="611" spans="1:30" customFormat="1" x14ac:dyDescent="0.25">
      <c r="A611" s="6">
        <v>0</v>
      </c>
      <c r="B611" s="6">
        <v>0</v>
      </c>
      <c r="C611" s="6">
        <v>0</v>
      </c>
      <c r="D611" s="6">
        <v>0</v>
      </c>
      <c r="E611" s="6">
        <v>0.25</v>
      </c>
      <c r="F611" s="6">
        <v>0</v>
      </c>
      <c r="G611" s="6">
        <v>0</v>
      </c>
      <c r="H611" s="6">
        <v>0</v>
      </c>
      <c r="I611" s="6">
        <v>0</v>
      </c>
      <c r="J611" s="6">
        <v>0</v>
      </c>
      <c r="K611" s="6">
        <v>0</v>
      </c>
      <c r="L611" s="6">
        <v>16.625</v>
      </c>
      <c r="M611" s="6">
        <v>0</v>
      </c>
      <c r="N611" s="6">
        <v>0.3125</v>
      </c>
      <c r="O611" s="6">
        <v>0</v>
      </c>
      <c r="P611" s="6">
        <v>0.375</v>
      </c>
      <c r="Q611" s="6">
        <v>258</v>
      </c>
      <c r="R611" s="6">
        <v>0</v>
      </c>
      <c r="S611" s="6">
        <v>448</v>
      </c>
      <c r="T611" s="6">
        <v>336</v>
      </c>
      <c r="U611" s="6">
        <v>0</v>
      </c>
      <c r="V611" s="6" t="s">
        <v>470</v>
      </c>
      <c r="W611" s="9" t="s">
        <v>52</v>
      </c>
      <c r="X611" s="6" t="s">
        <v>471</v>
      </c>
      <c r="Y611" s="6" t="s">
        <v>472</v>
      </c>
      <c r="Z611" s="2">
        <v>3</v>
      </c>
      <c r="AA611" s="9" t="s">
        <v>439</v>
      </c>
      <c r="AB611">
        <v>16.600000000000001</v>
      </c>
      <c r="AC611">
        <v>12</v>
      </c>
      <c r="AD611">
        <v>0</v>
      </c>
    </row>
    <row r="612" spans="1:30" customFormat="1" x14ac:dyDescent="0.25">
      <c r="A612" s="6">
        <v>3.1250000000000002E-3</v>
      </c>
      <c r="B612" s="6">
        <v>0</v>
      </c>
      <c r="C612" s="6">
        <v>0</v>
      </c>
      <c r="D612" s="6">
        <v>0</v>
      </c>
      <c r="E612" s="6">
        <v>0.25</v>
      </c>
      <c r="F612" s="6">
        <v>0</v>
      </c>
      <c r="G612" s="6">
        <v>0</v>
      </c>
      <c r="H612" s="6">
        <v>0</v>
      </c>
      <c r="I612" s="6">
        <v>0</v>
      </c>
      <c r="J612" s="6">
        <v>0</v>
      </c>
      <c r="K612" s="6">
        <v>0</v>
      </c>
      <c r="L612" s="6">
        <v>16.625</v>
      </c>
      <c r="M612" s="6">
        <v>0</v>
      </c>
      <c r="N612" s="6">
        <v>0.3125</v>
      </c>
      <c r="O612" s="6">
        <v>0</v>
      </c>
      <c r="P612" s="6">
        <v>0.375</v>
      </c>
      <c r="Q612" s="6">
        <v>258</v>
      </c>
      <c r="R612" s="6">
        <v>0</v>
      </c>
      <c r="S612" s="6">
        <v>448</v>
      </c>
      <c r="T612" s="6">
        <v>336</v>
      </c>
      <c r="U612" s="6">
        <v>0</v>
      </c>
      <c r="V612" s="6" t="s">
        <v>470</v>
      </c>
      <c r="W612" s="9" t="s">
        <v>52</v>
      </c>
      <c r="X612" s="6" t="s">
        <v>471</v>
      </c>
      <c r="Y612" s="6" t="s">
        <v>472</v>
      </c>
      <c r="Z612" s="2">
        <v>3</v>
      </c>
      <c r="AA612" s="9" t="s">
        <v>439</v>
      </c>
      <c r="AB612">
        <v>16.600000000000001</v>
      </c>
      <c r="AC612">
        <v>12</v>
      </c>
      <c r="AD612">
        <v>0</v>
      </c>
    </row>
    <row r="613" spans="1:30" customFormat="1" x14ac:dyDescent="0.25">
      <c r="A613" s="6">
        <v>3.1250000000000002E-3</v>
      </c>
      <c r="B613" s="6">
        <v>0</v>
      </c>
      <c r="C613" s="6">
        <v>0</v>
      </c>
      <c r="D613" s="6">
        <v>0</v>
      </c>
      <c r="E613" s="6">
        <v>0.25</v>
      </c>
      <c r="F613" s="6">
        <v>0</v>
      </c>
      <c r="G613" s="6">
        <v>0</v>
      </c>
      <c r="H613" s="6">
        <v>0</v>
      </c>
      <c r="I613" s="6">
        <v>0</v>
      </c>
      <c r="J613" s="6">
        <v>0</v>
      </c>
      <c r="K613" s="6">
        <v>0</v>
      </c>
      <c r="L613" s="6">
        <v>27.125</v>
      </c>
      <c r="M613" s="6">
        <v>0</v>
      </c>
      <c r="N613" s="6">
        <v>0.3125</v>
      </c>
      <c r="O613" s="6">
        <v>0</v>
      </c>
      <c r="P613" s="6">
        <v>0.375</v>
      </c>
      <c r="Q613" s="6">
        <v>258</v>
      </c>
      <c r="R613" s="6">
        <v>0</v>
      </c>
      <c r="S613" s="6">
        <v>448</v>
      </c>
      <c r="T613" s="6">
        <v>336</v>
      </c>
      <c r="U613" s="6">
        <v>0</v>
      </c>
      <c r="V613" s="6" t="s">
        <v>470</v>
      </c>
      <c r="W613" s="9" t="s">
        <v>52</v>
      </c>
      <c r="X613" s="6" t="s">
        <v>471</v>
      </c>
      <c r="Y613" s="6" t="s">
        <v>472</v>
      </c>
      <c r="Z613" s="2">
        <v>3</v>
      </c>
      <c r="AA613" s="9" t="s">
        <v>439</v>
      </c>
      <c r="AB613">
        <v>16.600000000000001</v>
      </c>
      <c r="AC613">
        <v>12</v>
      </c>
      <c r="AD613">
        <v>0</v>
      </c>
    </row>
    <row r="614" spans="1:30" customFormat="1" x14ac:dyDescent="0.25">
      <c r="A614" s="6">
        <v>3.1250000000000002E-3</v>
      </c>
      <c r="B614" s="6">
        <v>0</v>
      </c>
      <c r="C614" s="6">
        <v>0</v>
      </c>
      <c r="D614" s="6">
        <v>0</v>
      </c>
      <c r="E614" s="6">
        <v>0.25</v>
      </c>
      <c r="F614" s="6">
        <v>0</v>
      </c>
      <c r="G614" s="6">
        <v>0</v>
      </c>
      <c r="H614" s="6">
        <v>0</v>
      </c>
      <c r="I614" s="6">
        <v>0</v>
      </c>
      <c r="J614" s="6">
        <v>0</v>
      </c>
      <c r="K614" s="6">
        <v>0</v>
      </c>
      <c r="L614" s="6">
        <v>37.5</v>
      </c>
      <c r="M614" s="6">
        <v>0</v>
      </c>
      <c r="N614" s="6">
        <v>0.3125</v>
      </c>
      <c r="O614" s="6">
        <v>0</v>
      </c>
      <c r="P614" s="6">
        <v>0.375</v>
      </c>
      <c r="Q614" s="6">
        <v>258</v>
      </c>
      <c r="R614" s="6">
        <v>0</v>
      </c>
      <c r="S614" s="6">
        <v>448</v>
      </c>
      <c r="T614" s="6">
        <v>336</v>
      </c>
      <c r="U614" s="6">
        <v>0</v>
      </c>
      <c r="V614" s="6" t="s">
        <v>470</v>
      </c>
      <c r="W614" s="9" t="s">
        <v>52</v>
      </c>
      <c r="X614" s="6" t="s">
        <v>471</v>
      </c>
      <c r="Y614" s="6" t="s">
        <v>472</v>
      </c>
      <c r="Z614" s="2">
        <v>3</v>
      </c>
      <c r="AA614" s="9" t="s">
        <v>439</v>
      </c>
      <c r="AB614">
        <v>16.600000000000001</v>
      </c>
      <c r="AC614">
        <v>12</v>
      </c>
      <c r="AD614">
        <v>0</v>
      </c>
    </row>
    <row r="615" spans="1:30" customFormat="1" x14ac:dyDescent="0.25">
      <c r="A615" s="6">
        <v>3.1250000000000002E-3</v>
      </c>
      <c r="B615" s="6">
        <v>0</v>
      </c>
      <c r="C615" s="6">
        <v>0</v>
      </c>
      <c r="D615" s="6">
        <v>0</v>
      </c>
      <c r="E615" s="6">
        <v>0.25</v>
      </c>
      <c r="F615" s="6">
        <v>0</v>
      </c>
      <c r="G615" s="6">
        <v>0</v>
      </c>
      <c r="H615" s="6">
        <v>0</v>
      </c>
      <c r="I615" s="6">
        <v>0</v>
      </c>
      <c r="J615" s="6">
        <v>0</v>
      </c>
      <c r="K615" s="6">
        <v>0</v>
      </c>
      <c r="L615" s="6">
        <v>16.625</v>
      </c>
      <c r="M615" s="6">
        <v>0</v>
      </c>
      <c r="N615" s="6">
        <v>0.3125</v>
      </c>
      <c r="O615" s="6">
        <v>0</v>
      </c>
      <c r="P615" s="6">
        <v>0.375</v>
      </c>
      <c r="Q615" s="6">
        <v>258</v>
      </c>
      <c r="R615" s="6">
        <v>0</v>
      </c>
      <c r="S615" s="6">
        <v>448</v>
      </c>
      <c r="T615" s="6">
        <v>336</v>
      </c>
      <c r="U615" s="6">
        <v>0</v>
      </c>
      <c r="V615" s="6" t="s">
        <v>470</v>
      </c>
      <c r="W615" s="9" t="s">
        <v>52</v>
      </c>
      <c r="X615" s="6" t="s">
        <v>471</v>
      </c>
      <c r="Y615" s="6" t="s">
        <v>472</v>
      </c>
      <c r="Z615" s="2">
        <v>3</v>
      </c>
      <c r="AA615" s="9" t="s">
        <v>439</v>
      </c>
      <c r="AB615">
        <v>16.600000000000001</v>
      </c>
      <c r="AC615">
        <v>12</v>
      </c>
      <c r="AD615">
        <v>0</v>
      </c>
    </row>
    <row r="616" spans="1:30" customFormat="1" x14ac:dyDescent="0.25">
      <c r="A616" s="6">
        <v>3.1250000000000002E-3</v>
      </c>
      <c r="B616" s="6">
        <v>0</v>
      </c>
      <c r="C616" s="6">
        <v>0</v>
      </c>
      <c r="D616" s="6">
        <v>0</v>
      </c>
      <c r="E616" s="6">
        <v>0.25</v>
      </c>
      <c r="F616" s="6">
        <v>0</v>
      </c>
      <c r="G616" s="6">
        <v>0</v>
      </c>
      <c r="H616" s="6">
        <v>0</v>
      </c>
      <c r="I616" s="6">
        <v>0</v>
      </c>
      <c r="J616" s="6">
        <v>0</v>
      </c>
      <c r="K616" s="6">
        <v>0</v>
      </c>
      <c r="L616" s="6">
        <v>27.125</v>
      </c>
      <c r="M616" s="6">
        <v>0</v>
      </c>
      <c r="N616" s="6">
        <v>0.3125</v>
      </c>
      <c r="O616" s="6">
        <v>0</v>
      </c>
      <c r="P616" s="6">
        <v>0.375</v>
      </c>
      <c r="Q616" s="6">
        <v>258</v>
      </c>
      <c r="R616" s="6">
        <v>0</v>
      </c>
      <c r="S616" s="6">
        <v>448</v>
      </c>
      <c r="T616" s="6">
        <v>336</v>
      </c>
      <c r="U616" s="6">
        <v>0</v>
      </c>
      <c r="V616" s="6" t="s">
        <v>470</v>
      </c>
      <c r="W616" s="9" t="s">
        <v>52</v>
      </c>
      <c r="X616" s="6" t="s">
        <v>471</v>
      </c>
      <c r="Y616" s="6" t="s">
        <v>472</v>
      </c>
      <c r="Z616" s="2">
        <v>3</v>
      </c>
      <c r="AA616" s="9" t="s">
        <v>439</v>
      </c>
      <c r="AB616">
        <v>16.600000000000001</v>
      </c>
      <c r="AC616">
        <v>12</v>
      </c>
      <c r="AD616">
        <v>0</v>
      </c>
    </row>
    <row r="617" spans="1:30" customFormat="1" x14ac:dyDescent="0.25">
      <c r="A617" s="6">
        <v>1.2500000000000001E-2</v>
      </c>
      <c r="B617" s="6">
        <v>0</v>
      </c>
      <c r="C617" s="6">
        <v>0</v>
      </c>
      <c r="D617" s="6">
        <v>0</v>
      </c>
      <c r="E617" s="6">
        <v>0.25</v>
      </c>
      <c r="F617" s="6">
        <v>0</v>
      </c>
      <c r="G617" s="6">
        <v>0</v>
      </c>
      <c r="H617" s="6">
        <v>0</v>
      </c>
      <c r="I617" s="6">
        <v>0</v>
      </c>
      <c r="J617" s="6">
        <v>0</v>
      </c>
      <c r="K617" s="6">
        <v>0</v>
      </c>
      <c r="L617" s="6">
        <v>16.625</v>
      </c>
      <c r="M617" s="6">
        <v>0</v>
      </c>
      <c r="N617" s="6">
        <v>0.3125</v>
      </c>
      <c r="O617" s="6">
        <v>0</v>
      </c>
      <c r="P617" s="6">
        <v>0.375</v>
      </c>
      <c r="Q617" s="6">
        <v>258</v>
      </c>
      <c r="R617" s="6">
        <v>0</v>
      </c>
      <c r="S617" s="6">
        <v>448</v>
      </c>
      <c r="T617" s="6">
        <v>336</v>
      </c>
      <c r="U617" s="6">
        <v>0</v>
      </c>
      <c r="V617" s="6" t="s">
        <v>470</v>
      </c>
      <c r="W617" s="9" t="s">
        <v>52</v>
      </c>
      <c r="X617" s="6" t="s">
        <v>471</v>
      </c>
      <c r="Y617" s="6" t="s">
        <v>472</v>
      </c>
      <c r="Z617" s="2">
        <v>3</v>
      </c>
      <c r="AA617" s="9" t="s">
        <v>439</v>
      </c>
      <c r="AB617">
        <v>16.600000000000001</v>
      </c>
      <c r="AC617">
        <v>12</v>
      </c>
      <c r="AD617">
        <v>0</v>
      </c>
    </row>
    <row r="618" spans="1:30" customFormat="1" x14ac:dyDescent="0.25">
      <c r="A618" s="6">
        <v>1.2500000000000001E-2</v>
      </c>
      <c r="B618" s="6">
        <v>0</v>
      </c>
      <c r="C618" s="6">
        <v>0</v>
      </c>
      <c r="D618" s="6">
        <v>0</v>
      </c>
      <c r="E618" s="6">
        <v>0.25</v>
      </c>
      <c r="F618" s="6">
        <v>0</v>
      </c>
      <c r="G618" s="6">
        <v>0</v>
      </c>
      <c r="H618" s="6">
        <v>0</v>
      </c>
      <c r="I618" s="6">
        <v>0</v>
      </c>
      <c r="J618" s="6">
        <v>0</v>
      </c>
      <c r="K618" s="6">
        <v>0</v>
      </c>
      <c r="L618" s="6">
        <v>27.125</v>
      </c>
      <c r="M618" s="6">
        <v>0</v>
      </c>
      <c r="N618" s="6">
        <v>0.3125</v>
      </c>
      <c r="O618" s="6">
        <v>0</v>
      </c>
      <c r="P618" s="6">
        <v>0.375</v>
      </c>
      <c r="Q618" s="6">
        <v>258</v>
      </c>
      <c r="R618" s="6">
        <v>0</v>
      </c>
      <c r="S618" s="6">
        <v>448</v>
      </c>
      <c r="T618" s="6">
        <v>336</v>
      </c>
      <c r="U618" s="6">
        <v>0</v>
      </c>
      <c r="V618" s="6" t="s">
        <v>470</v>
      </c>
      <c r="W618" s="9" t="s">
        <v>52</v>
      </c>
      <c r="X618" s="6" t="s">
        <v>471</v>
      </c>
      <c r="Y618" s="6" t="s">
        <v>472</v>
      </c>
      <c r="Z618" s="2">
        <v>3</v>
      </c>
      <c r="AA618" s="9" t="s">
        <v>439</v>
      </c>
      <c r="AB618">
        <v>16.600000000000001</v>
      </c>
      <c r="AC618">
        <v>12</v>
      </c>
      <c r="AD618">
        <v>0</v>
      </c>
    </row>
    <row r="619" spans="1:30" customFormat="1" x14ac:dyDescent="0.25">
      <c r="A619" s="6">
        <v>1.2500000000000001E-2</v>
      </c>
      <c r="B619" s="6">
        <v>0</v>
      </c>
      <c r="C619" s="6">
        <v>0</v>
      </c>
      <c r="D619" s="6">
        <v>0</v>
      </c>
      <c r="E619" s="6">
        <v>0.25</v>
      </c>
      <c r="F619" s="6">
        <v>0</v>
      </c>
      <c r="G619" s="6">
        <v>0</v>
      </c>
      <c r="H619" s="6">
        <v>0</v>
      </c>
      <c r="I619" s="6">
        <v>0</v>
      </c>
      <c r="J619" s="6">
        <v>0</v>
      </c>
      <c r="K619" s="6">
        <v>0</v>
      </c>
      <c r="L619" s="6">
        <v>37.5</v>
      </c>
      <c r="M619" s="6">
        <v>0</v>
      </c>
      <c r="N619" s="6">
        <v>0.3125</v>
      </c>
      <c r="O619" s="6">
        <v>0</v>
      </c>
      <c r="P619" s="6">
        <v>0.375</v>
      </c>
      <c r="Q619" s="6">
        <v>258</v>
      </c>
      <c r="R619" s="6">
        <v>0</v>
      </c>
      <c r="S619" s="6">
        <v>448</v>
      </c>
      <c r="T619" s="6">
        <v>336</v>
      </c>
      <c r="U619" s="6">
        <v>0</v>
      </c>
      <c r="V619" s="6" t="s">
        <v>470</v>
      </c>
      <c r="W619" s="9" t="s">
        <v>52</v>
      </c>
      <c r="X619" s="6" t="s">
        <v>471</v>
      </c>
      <c r="Y619" s="6" t="s">
        <v>472</v>
      </c>
      <c r="Z619" s="2">
        <v>3</v>
      </c>
      <c r="AA619" s="9" t="s">
        <v>439</v>
      </c>
      <c r="AB619">
        <v>16.600000000000001</v>
      </c>
      <c r="AC619">
        <v>12</v>
      </c>
      <c r="AD619">
        <v>0</v>
      </c>
    </row>
    <row r="620" spans="1:30" customFormat="1" x14ac:dyDescent="0.25">
      <c r="A620" s="6">
        <v>1.2500000000000001E-2</v>
      </c>
      <c r="B620" s="6">
        <v>0</v>
      </c>
      <c r="C620" s="6">
        <v>0</v>
      </c>
      <c r="D620" s="6">
        <v>0</v>
      </c>
      <c r="E620" s="6">
        <v>0.25</v>
      </c>
      <c r="F620" s="6">
        <v>0</v>
      </c>
      <c r="G620" s="6">
        <v>0</v>
      </c>
      <c r="H620" s="6">
        <v>0</v>
      </c>
      <c r="I620" s="6">
        <v>0</v>
      </c>
      <c r="J620" s="6">
        <v>0</v>
      </c>
      <c r="K620" s="6">
        <v>0</v>
      </c>
      <c r="L620" s="6">
        <v>16.625</v>
      </c>
      <c r="M620" s="6">
        <v>0</v>
      </c>
      <c r="N620" s="6">
        <v>0.3125</v>
      </c>
      <c r="O620" s="6">
        <v>0</v>
      </c>
      <c r="P620" s="6">
        <v>0.375</v>
      </c>
      <c r="Q620" s="6">
        <v>258</v>
      </c>
      <c r="R620" s="6">
        <v>0</v>
      </c>
      <c r="S620" s="6">
        <v>448</v>
      </c>
      <c r="T620" s="6">
        <v>336</v>
      </c>
      <c r="U620" s="6">
        <v>0</v>
      </c>
      <c r="V620" s="6" t="s">
        <v>470</v>
      </c>
      <c r="W620" s="9" t="s">
        <v>52</v>
      </c>
      <c r="X620" s="6" t="s">
        <v>471</v>
      </c>
      <c r="Y620" s="6" t="s">
        <v>472</v>
      </c>
      <c r="Z620" s="2">
        <v>3</v>
      </c>
      <c r="AA620" s="9" t="s">
        <v>439</v>
      </c>
      <c r="AB620">
        <v>16.600000000000001</v>
      </c>
      <c r="AC620">
        <v>12</v>
      </c>
      <c r="AD620">
        <v>0</v>
      </c>
    </row>
    <row r="621" spans="1:30" customFormat="1" x14ac:dyDescent="0.25">
      <c r="A621" s="6">
        <v>1.2500000000000001E-2</v>
      </c>
      <c r="B621" s="6">
        <v>0</v>
      </c>
      <c r="C621" s="6">
        <v>0</v>
      </c>
      <c r="D621" s="6">
        <v>0</v>
      </c>
      <c r="E621" s="6">
        <v>0.25</v>
      </c>
      <c r="F621" s="6">
        <v>0</v>
      </c>
      <c r="G621" s="6">
        <v>0</v>
      </c>
      <c r="H621" s="6">
        <v>0</v>
      </c>
      <c r="I621" s="6">
        <v>0</v>
      </c>
      <c r="J621" s="6">
        <v>0</v>
      </c>
      <c r="K621" s="6">
        <v>0</v>
      </c>
      <c r="L621" s="6">
        <v>27.125</v>
      </c>
      <c r="M621" s="6">
        <v>0</v>
      </c>
      <c r="N621" s="6">
        <v>0.3125</v>
      </c>
      <c r="O621" s="6">
        <v>0</v>
      </c>
      <c r="P621" s="6">
        <v>0.375</v>
      </c>
      <c r="Q621" s="6">
        <v>258</v>
      </c>
      <c r="R621" s="6">
        <v>0</v>
      </c>
      <c r="S621" s="6">
        <v>448</v>
      </c>
      <c r="T621" s="6">
        <v>336</v>
      </c>
      <c r="U621" s="6">
        <v>0</v>
      </c>
      <c r="V621" s="6" t="s">
        <v>470</v>
      </c>
      <c r="W621" s="9" t="s">
        <v>52</v>
      </c>
      <c r="X621" s="6" t="s">
        <v>471</v>
      </c>
      <c r="Y621" s="6" t="s">
        <v>472</v>
      </c>
      <c r="Z621" s="2">
        <v>3</v>
      </c>
      <c r="AA621" s="9" t="s">
        <v>439</v>
      </c>
      <c r="AB621">
        <v>16.600000000000001</v>
      </c>
      <c r="AC621">
        <v>12</v>
      </c>
      <c r="AD621">
        <v>0</v>
      </c>
    </row>
    <row r="622" spans="1:30" customFormat="1" x14ac:dyDescent="0.25">
      <c r="A622" s="6">
        <v>1.2500000000000001E-2</v>
      </c>
      <c r="B622" s="6">
        <v>0</v>
      </c>
      <c r="C622" s="6">
        <v>0</v>
      </c>
      <c r="D622" s="6">
        <v>0</v>
      </c>
      <c r="E622" s="6">
        <v>0.25</v>
      </c>
      <c r="F622" s="6">
        <v>0</v>
      </c>
      <c r="G622" s="6">
        <v>0</v>
      </c>
      <c r="H622" s="6">
        <v>0</v>
      </c>
      <c r="I622" s="6">
        <v>0</v>
      </c>
      <c r="J622" s="6">
        <v>0</v>
      </c>
      <c r="K622" s="6">
        <v>0</v>
      </c>
      <c r="L622" s="6">
        <v>16.625</v>
      </c>
      <c r="M622" s="6">
        <v>0</v>
      </c>
      <c r="N622" s="6">
        <v>0.3125</v>
      </c>
      <c r="O622" s="6">
        <v>0</v>
      </c>
      <c r="P622" s="6">
        <v>0.375</v>
      </c>
      <c r="Q622" s="6">
        <v>258</v>
      </c>
      <c r="R622" s="6">
        <v>0</v>
      </c>
      <c r="S622" s="6">
        <v>448</v>
      </c>
      <c r="T622" s="6">
        <v>336</v>
      </c>
      <c r="U622" s="6">
        <v>0</v>
      </c>
      <c r="V622" s="6" t="s">
        <v>470</v>
      </c>
      <c r="W622" s="9" t="s">
        <v>52</v>
      </c>
      <c r="X622" s="6" t="s">
        <v>471</v>
      </c>
      <c r="Y622" s="6" t="s">
        <v>472</v>
      </c>
      <c r="Z622" s="2">
        <v>3</v>
      </c>
      <c r="AA622" s="9" t="s">
        <v>439</v>
      </c>
      <c r="AB622">
        <v>16.600000000000001</v>
      </c>
      <c r="AC622">
        <v>12</v>
      </c>
      <c r="AD622">
        <v>0</v>
      </c>
    </row>
    <row r="623" spans="1:30" customFormat="1" x14ac:dyDescent="0.25">
      <c r="A623" s="6">
        <v>3.125E-2</v>
      </c>
      <c r="B623" s="6">
        <v>0</v>
      </c>
      <c r="C623" s="6">
        <v>0</v>
      </c>
      <c r="D623" s="6">
        <v>0</v>
      </c>
      <c r="E623" s="6">
        <v>0.25</v>
      </c>
      <c r="F623" s="6">
        <v>0</v>
      </c>
      <c r="G623" s="6">
        <v>0</v>
      </c>
      <c r="H623" s="6">
        <v>0</v>
      </c>
      <c r="I623" s="6">
        <v>0</v>
      </c>
      <c r="J623" s="6">
        <v>0</v>
      </c>
      <c r="K623" s="6">
        <v>0</v>
      </c>
      <c r="L623" s="6">
        <v>16.625</v>
      </c>
      <c r="M623" s="6">
        <v>0</v>
      </c>
      <c r="N623" s="6">
        <v>0.3125</v>
      </c>
      <c r="O623" s="6">
        <v>0</v>
      </c>
      <c r="P623" s="6">
        <v>0.375</v>
      </c>
      <c r="Q623" s="6">
        <v>258</v>
      </c>
      <c r="R623" s="6">
        <v>0</v>
      </c>
      <c r="S623" s="6">
        <v>448</v>
      </c>
      <c r="T623" s="6">
        <v>336</v>
      </c>
      <c r="U623" s="6">
        <v>0</v>
      </c>
      <c r="V623" s="6" t="s">
        <v>470</v>
      </c>
      <c r="W623" s="9" t="s">
        <v>52</v>
      </c>
      <c r="X623" s="6" t="s">
        <v>471</v>
      </c>
      <c r="Y623" s="6" t="s">
        <v>472</v>
      </c>
      <c r="Z623" s="2">
        <v>3</v>
      </c>
      <c r="AA623" s="9" t="s">
        <v>439</v>
      </c>
      <c r="AB623">
        <v>16.600000000000001</v>
      </c>
      <c r="AC623">
        <v>12</v>
      </c>
      <c r="AD623">
        <v>0</v>
      </c>
    </row>
    <row r="624" spans="1:30" customFormat="1" x14ac:dyDescent="0.25">
      <c r="A624" s="6">
        <v>3.125E-2</v>
      </c>
      <c r="B624" s="6">
        <v>0</v>
      </c>
      <c r="C624" s="6">
        <v>0</v>
      </c>
      <c r="D624" s="6">
        <v>0</v>
      </c>
      <c r="E624" s="6">
        <v>0.25</v>
      </c>
      <c r="F624" s="6">
        <v>0</v>
      </c>
      <c r="G624" s="6">
        <v>0</v>
      </c>
      <c r="H624" s="6">
        <v>0</v>
      </c>
      <c r="I624" s="6">
        <v>0</v>
      </c>
      <c r="J624" s="6">
        <v>0</v>
      </c>
      <c r="K624" s="6">
        <v>0</v>
      </c>
      <c r="L624" s="6">
        <v>27.125</v>
      </c>
      <c r="M624" s="6">
        <v>0</v>
      </c>
      <c r="N624" s="6">
        <v>0.3125</v>
      </c>
      <c r="O624" s="6">
        <v>0</v>
      </c>
      <c r="P624" s="6">
        <v>0.375</v>
      </c>
      <c r="Q624" s="6">
        <v>258</v>
      </c>
      <c r="R624" s="6">
        <v>0</v>
      </c>
      <c r="S624" s="6">
        <v>448</v>
      </c>
      <c r="T624" s="6">
        <v>336</v>
      </c>
      <c r="U624" s="6">
        <v>0</v>
      </c>
      <c r="V624" s="6" t="s">
        <v>470</v>
      </c>
      <c r="W624" s="9" t="s">
        <v>52</v>
      </c>
      <c r="X624" s="6" t="s">
        <v>471</v>
      </c>
      <c r="Y624" s="6" t="s">
        <v>472</v>
      </c>
      <c r="Z624" s="2">
        <v>3</v>
      </c>
      <c r="AA624" s="9" t="s">
        <v>439</v>
      </c>
      <c r="AB624">
        <v>16.600000000000001</v>
      </c>
      <c r="AC624">
        <v>12</v>
      </c>
      <c r="AD624">
        <v>0</v>
      </c>
    </row>
    <row r="625" spans="1:30" customFormat="1" x14ac:dyDescent="0.25">
      <c r="A625" s="6">
        <v>3.125E-2</v>
      </c>
      <c r="B625" s="6">
        <v>0</v>
      </c>
      <c r="C625" s="6">
        <v>0</v>
      </c>
      <c r="D625" s="6">
        <v>0</v>
      </c>
      <c r="E625" s="6">
        <v>0.25</v>
      </c>
      <c r="F625" s="6">
        <v>0</v>
      </c>
      <c r="G625" s="6">
        <v>0</v>
      </c>
      <c r="H625" s="6">
        <v>0</v>
      </c>
      <c r="I625" s="6">
        <v>0</v>
      </c>
      <c r="J625" s="6">
        <v>0</v>
      </c>
      <c r="K625" s="6">
        <v>0</v>
      </c>
      <c r="L625" s="6">
        <v>37.5</v>
      </c>
      <c r="M625" s="6">
        <v>0</v>
      </c>
      <c r="N625" s="6">
        <v>0.3125</v>
      </c>
      <c r="O625" s="6">
        <v>0</v>
      </c>
      <c r="P625" s="6">
        <v>0.375</v>
      </c>
      <c r="Q625" s="6">
        <v>258</v>
      </c>
      <c r="R625" s="6">
        <v>0</v>
      </c>
      <c r="S625" s="6">
        <v>448</v>
      </c>
      <c r="T625" s="6">
        <v>336</v>
      </c>
      <c r="U625" s="6">
        <v>0</v>
      </c>
      <c r="V625" s="6" t="s">
        <v>470</v>
      </c>
      <c r="W625" s="9" t="s">
        <v>52</v>
      </c>
      <c r="X625" s="6" t="s">
        <v>471</v>
      </c>
      <c r="Y625" s="6" t="s">
        <v>472</v>
      </c>
      <c r="Z625" s="2">
        <v>3</v>
      </c>
      <c r="AA625" s="9" t="s">
        <v>439</v>
      </c>
      <c r="AB625">
        <v>16.600000000000001</v>
      </c>
      <c r="AC625">
        <v>12</v>
      </c>
      <c r="AD625">
        <v>0</v>
      </c>
    </row>
    <row r="626" spans="1:30" customFormat="1" x14ac:dyDescent="0.25">
      <c r="A626" s="6">
        <v>3.125E-2</v>
      </c>
      <c r="B626" s="6">
        <v>0</v>
      </c>
      <c r="C626" s="6">
        <v>0</v>
      </c>
      <c r="D626" s="6">
        <v>0</v>
      </c>
      <c r="E626" s="6">
        <v>0.25</v>
      </c>
      <c r="F626" s="6">
        <v>0</v>
      </c>
      <c r="G626" s="6">
        <v>0</v>
      </c>
      <c r="H626" s="6">
        <v>0</v>
      </c>
      <c r="I626" s="6">
        <v>0</v>
      </c>
      <c r="J626" s="6">
        <v>0</v>
      </c>
      <c r="K626" s="6">
        <v>0</v>
      </c>
      <c r="L626" s="6">
        <v>16.625</v>
      </c>
      <c r="M626" s="6">
        <v>0</v>
      </c>
      <c r="N626" s="6">
        <v>0.3125</v>
      </c>
      <c r="O626" s="6">
        <v>0</v>
      </c>
      <c r="P626" s="6">
        <v>0.375</v>
      </c>
      <c r="Q626" s="6">
        <v>258</v>
      </c>
      <c r="R626" s="6">
        <v>0</v>
      </c>
      <c r="S626" s="6">
        <v>448</v>
      </c>
      <c r="T626" s="6">
        <v>336</v>
      </c>
      <c r="U626" s="6">
        <v>0</v>
      </c>
      <c r="V626" s="6" t="s">
        <v>470</v>
      </c>
      <c r="W626" s="9" t="s">
        <v>52</v>
      </c>
      <c r="X626" s="6" t="s">
        <v>471</v>
      </c>
      <c r="Y626" s="6" t="s">
        <v>472</v>
      </c>
      <c r="Z626" s="2">
        <v>3</v>
      </c>
      <c r="AA626" s="9" t="s">
        <v>439</v>
      </c>
      <c r="AB626">
        <v>16.600000000000001</v>
      </c>
      <c r="AC626">
        <v>12</v>
      </c>
      <c r="AD626">
        <v>0</v>
      </c>
    </row>
    <row r="627" spans="1:30" customFormat="1" x14ac:dyDescent="0.25">
      <c r="A627" s="6">
        <v>3.125E-2</v>
      </c>
      <c r="B627" s="6">
        <v>0</v>
      </c>
      <c r="C627" s="6">
        <v>0</v>
      </c>
      <c r="D627" s="6">
        <v>0</v>
      </c>
      <c r="E627" s="6">
        <v>0.25</v>
      </c>
      <c r="F627" s="6">
        <v>0</v>
      </c>
      <c r="G627" s="6">
        <v>0</v>
      </c>
      <c r="H627" s="6">
        <v>0</v>
      </c>
      <c r="I627" s="6">
        <v>0</v>
      </c>
      <c r="J627" s="6">
        <v>0</v>
      </c>
      <c r="K627" s="6">
        <v>0</v>
      </c>
      <c r="L627" s="6">
        <v>16.625</v>
      </c>
      <c r="M627" s="6">
        <v>0</v>
      </c>
      <c r="N627" s="6">
        <v>0.3125</v>
      </c>
      <c r="O627" s="6">
        <v>0</v>
      </c>
      <c r="P627" s="6">
        <v>0.375</v>
      </c>
      <c r="Q627" s="6">
        <v>258</v>
      </c>
      <c r="R627" s="6">
        <v>0</v>
      </c>
      <c r="S627" s="6">
        <v>448</v>
      </c>
      <c r="T627" s="6">
        <v>336</v>
      </c>
      <c r="U627" s="6">
        <v>0</v>
      </c>
      <c r="V627" s="6" t="s">
        <v>470</v>
      </c>
      <c r="W627" s="9" t="s">
        <v>52</v>
      </c>
      <c r="X627" s="6" t="s">
        <v>471</v>
      </c>
      <c r="Y627" s="6" t="s">
        <v>472</v>
      </c>
      <c r="Z627" s="2">
        <v>3</v>
      </c>
      <c r="AA627" s="9" t="s">
        <v>439</v>
      </c>
      <c r="AB627">
        <v>16.600000000000001</v>
      </c>
      <c r="AC627">
        <v>12</v>
      </c>
      <c r="AD627">
        <v>0</v>
      </c>
    </row>
    <row r="628" spans="1:30" customFormat="1" x14ac:dyDescent="0.25">
      <c r="A628" s="6">
        <v>1.4999999999999999E-2</v>
      </c>
      <c r="B628" s="6">
        <v>0</v>
      </c>
      <c r="C628" s="6">
        <v>0</v>
      </c>
      <c r="D628" s="6">
        <v>0</v>
      </c>
      <c r="E628" s="6">
        <v>0.5</v>
      </c>
      <c r="F628" s="6">
        <v>0</v>
      </c>
      <c r="G628" s="6">
        <v>0</v>
      </c>
      <c r="H628" s="6">
        <v>0</v>
      </c>
      <c r="I628" s="6">
        <v>0</v>
      </c>
      <c r="J628" s="6">
        <v>0</v>
      </c>
      <c r="K628" s="6">
        <v>0</v>
      </c>
      <c r="L628" s="6">
        <v>22.727</v>
      </c>
      <c r="M628" s="6">
        <v>0</v>
      </c>
      <c r="N628" s="6">
        <v>0.379</v>
      </c>
      <c r="O628" s="6">
        <v>0</v>
      </c>
      <c r="P628" s="6">
        <v>0.75800000000000001</v>
      </c>
      <c r="Q628" s="6">
        <v>280</v>
      </c>
      <c r="R628" s="6">
        <v>0</v>
      </c>
      <c r="S628" s="6">
        <v>448</v>
      </c>
      <c r="T628" s="6">
        <v>288</v>
      </c>
      <c r="U628" s="6">
        <v>0</v>
      </c>
      <c r="V628" s="6" t="s">
        <v>470</v>
      </c>
      <c r="W628" s="9" t="s">
        <v>362</v>
      </c>
      <c r="X628" s="6" t="s">
        <v>471</v>
      </c>
      <c r="Y628" s="6" t="s">
        <v>472</v>
      </c>
      <c r="Z628" s="2">
        <v>3</v>
      </c>
      <c r="AA628" s="9" t="s">
        <v>474</v>
      </c>
      <c r="AB628">
        <v>16.600000000000001</v>
      </c>
      <c r="AC628">
        <v>12</v>
      </c>
      <c r="AD628">
        <v>0</v>
      </c>
    </row>
    <row r="629" spans="1:30" customFormat="1" x14ac:dyDescent="0.25">
      <c r="A629" s="6">
        <v>0</v>
      </c>
      <c r="B629" s="6">
        <v>0</v>
      </c>
      <c r="C629" s="6">
        <v>0</v>
      </c>
      <c r="D629" s="6">
        <v>0</v>
      </c>
      <c r="E629" s="6">
        <v>0.2</v>
      </c>
      <c r="F629" s="6">
        <v>0</v>
      </c>
      <c r="G629" s="6">
        <v>0</v>
      </c>
      <c r="H629" s="6">
        <v>0</v>
      </c>
      <c r="I629" s="6">
        <v>0</v>
      </c>
      <c r="J629" s="6">
        <v>0</v>
      </c>
      <c r="K629" s="6">
        <v>0</v>
      </c>
      <c r="L629" s="6">
        <v>6</v>
      </c>
      <c r="M629" s="6">
        <v>0</v>
      </c>
      <c r="N629" s="6">
        <v>0.3</v>
      </c>
      <c r="O629" s="6">
        <v>0</v>
      </c>
      <c r="P629" s="6">
        <v>0.6</v>
      </c>
      <c r="Q629" s="6">
        <v>258</v>
      </c>
      <c r="R629" s="6">
        <v>0</v>
      </c>
      <c r="S629" s="6">
        <v>448</v>
      </c>
      <c r="T629" s="6">
        <v>336</v>
      </c>
      <c r="U629" s="6">
        <v>60</v>
      </c>
      <c r="V629" s="6" t="s">
        <v>470</v>
      </c>
      <c r="W629" s="9" t="s">
        <v>52</v>
      </c>
      <c r="X629" s="6" t="s">
        <v>471</v>
      </c>
      <c r="Y629" s="6" t="s">
        <v>472</v>
      </c>
      <c r="Z629" s="2">
        <v>3</v>
      </c>
      <c r="AA629" s="9" t="s">
        <v>458</v>
      </c>
      <c r="AB629">
        <v>16.600000000000001</v>
      </c>
      <c r="AC629">
        <v>12</v>
      </c>
      <c r="AD629">
        <v>0</v>
      </c>
    </row>
    <row r="630" spans="1:30" customFormat="1" x14ac:dyDescent="0.25">
      <c r="A630" s="6">
        <v>0</v>
      </c>
      <c r="B630" s="6">
        <v>0</v>
      </c>
      <c r="C630" s="6">
        <v>0</v>
      </c>
      <c r="D630" s="6">
        <v>0</v>
      </c>
      <c r="E630" s="6">
        <v>0.5</v>
      </c>
      <c r="F630" s="6">
        <v>0</v>
      </c>
      <c r="G630" s="6">
        <v>0</v>
      </c>
      <c r="H630" s="6">
        <v>0</v>
      </c>
      <c r="I630" s="6">
        <v>0</v>
      </c>
      <c r="J630" s="6">
        <v>0</v>
      </c>
      <c r="K630" s="6">
        <v>0</v>
      </c>
      <c r="L630" s="6">
        <v>5.3030303030303001</v>
      </c>
      <c r="M630" s="6">
        <v>0</v>
      </c>
      <c r="N630" s="6">
        <v>0.379</v>
      </c>
      <c r="O630" s="6">
        <v>0</v>
      </c>
      <c r="P630" s="6">
        <v>0.75800000000000001</v>
      </c>
      <c r="Q630" s="6">
        <v>183</v>
      </c>
      <c r="R630" s="6">
        <v>0</v>
      </c>
      <c r="S630" s="6">
        <v>448</v>
      </c>
      <c r="T630" s="6">
        <v>168</v>
      </c>
      <c r="U630" s="6">
        <v>0</v>
      </c>
      <c r="V630" s="6" t="s">
        <v>470</v>
      </c>
      <c r="W630" s="9" t="s">
        <v>475</v>
      </c>
      <c r="X630" s="6" t="s">
        <v>471</v>
      </c>
      <c r="Y630" s="6" t="s">
        <v>472</v>
      </c>
      <c r="Z630" s="2">
        <v>3</v>
      </c>
      <c r="AA630" s="9" t="s">
        <v>476</v>
      </c>
      <c r="AB630">
        <v>16.600000000000001</v>
      </c>
      <c r="AC630">
        <v>12</v>
      </c>
      <c r="AD630">
        <v>0</v>
      </c>
    </row>
    <row r="631" spans="1:30" customFormat="1" x14ac:dyDescent="0.25">
      <c r="A631" s="6">
        <v>7.5757575757576003E-3</v>
      </c>
      <c r="B631" s="6">
        <v>0</v>
      </c>
      <c r="C631" s="6">
        <v>0</v>
      </c>
      <c r="D631" s="6">
        <v>0</v>
      </c>
      <c r="E631" s="6">
        <v>0.5</v>
      </c>
      <c r="F631" s="6">
        <v>0</v>
      </c>
      <c r="G631" s="6">
        <v>0</v>
      </c>
      <c r="H631" s="6">
        <v>0</v>
      </c>
      <c r="I631" s="6">
        <v>0</v>
      </c>
      <c r="J631" s="6">
        <v>0</v>
      </c>
      <c r="K631" s="6">
        <v>0</v>
      </c>
      <c r="L631" s="6">
        <v>22.727272727272702</v>
      </c>
      <c r="M631" s="6">
        <v>0</v>
      </c>
      <c r="N631" s="6">
        <v>0.379</v>
      </c>
      <c r="O631" s="6">
        <v>0</v>
      </c>
      <c r="P631" s="6">
        <v>0.75800000000000001</v>
      </c>
      <c r="Q631" s="6">
        <v>183</v>
      </c>
      <c r="R631" s="6">
        <v>0</v>
      </c>
      <c r="S631" s="6">
        <v>448</v>
      </c>
      <c r="T631" s="6">
        <v>288</v>
      </c>
      <c r="U631" s="6">
        <v>0</v>
      </c>
      <c r="V631" s="6" t="s">
        <v>470</v>
      </c>
      <c r="W631" s="9" t="s">
        <v>475</v>
      </c>
      <c r="X631" s="6" t="s">
        <v>471</v>
      </c>
      <c r="Y631" s="6" t="s">
        <v>472</v>
      </c>
      <c r="Z631" s="2">
        <v>3</v>
      </c>
      <c r="AA631" s="9" t="s">
        <v>476</v>
      </c>
      <c r="AB631">
        <v>16.600000000000001</v>
      </c>
      <c r="AC631">
        <v>12</v>
      </c>
      <c r="AD631">
        <v>0</v>
      </c>
    </row>
    <row r="632" spans="1:30" customFormat="1" ht="19.5" customHeight="1" x14ac:dyDescent="0.25">
      <c r="A632" s="6">
        <v>0.5</v>
      </c>
      <c r="B632" s="6">
        <v>0</v>
      </c>
      <c r="C632" s="6">
        <v>0</v>
      </c>
      <c r="D632" s="6">
        <v>0</v>
      </c>
      <c r="E632" s="6">
        <v>0</v>
      </c>
      <c r="F632" s="6">
        <v>0</v>
      </c>
      <c r="G632" s="6">
        <v>0.35</v>
      </c>
      <c r="H632" s="6">
        <v>0.75</v>
      </c>
      <c r="I632" s="6">
        <v>0</v>
      </c>
      <c r="J632" s="6">
        <v>0</v>
      </c>
      <c r="K632" s="6">
        <v>0</v>
      </c>
      <c r="L632" s="6">
        <v>27</v>
      </c>
      <c r="M632" s="6">
        <v>0</v>
      </c>
      <c r="N632" s="6">
        <v>0</v>
      </c>
      <c r="O632" s="6">
        <v>0</v>
      </c>
      <c r="P632" s="6">
        <v>2.2000000000000002</v>
      </c>
      <c r="Q632" s="6">
        <v>0</v>
      </c>
      <c r="R632" s="6">
        <v>0</v>
      </c>
      <c r="S632" s="6">
        <v>423</v>
      </c>
      <c r="T632" s="6">
        <v>168</v>
      </c>
      <c r="U632" s="6">
        <v>30</v>
      </c>
      <c r="V632" s="6"/>
      <c r="W632" s="9"/>
      <c r="X632" s="6" t="s">
        <v>477</v>
      </c>
      <c r="Y632" s="6" t="s">
        <v>477</v>
      </c>
      <c r="Z632" s="2">
        <v>1</v>
      </c>
      <c r="AA632" s="9" t="s">
        <v>478</v>
      </c>
      <c r="AB632">
        <v>18.8</v>
      </c>
      <c r="AC632">
        <v>8</v>
      </c>
      <c r="AD632">
        <v>0</v>
      </c>
    </row>
    <row r="633" spans="1:30" customFormat="1" x14ac:dyDescent="0.25">
      <c r="A633" s="6">
        <v>0</v>
      </c>
      <c r="B633" s="6">
        <v>0</v>
      </c>
      <c r="C633" s="6">
        <v>7.2961373390557943E-2</v>
      </c>
      <c r="D633" s="6">
        <v>0</v>
      </c>
      <c r="E633" s="6">
        <v>0</v>
      </c>
      <c r="F633" s="6">
        <v>0</v>
      </c>
      <c r="G633" s="6">
        <v>0.45386266094420596</v>
      </c>
      <c r="H633" s="6">
        <v>0</v>
      </c>
      <c r="I633" s="6">
        <v>0</v>
      </c>
      <c r="J633" s="6">
        <v>0</v>
      </c>
      <c r="K633" s="6">
        <v>0</v>
      </c>
      <c r="L633" s="6">
        <v>3.7231759656652361</v>
      </c>
      <c r="M633" s="6">
        <v>0</v>
      </c>
      <c r="N633" s="6">
        <v>1.8776824034334765E-2</v>
      </c>
      <c r="O633" s="6">
        <v>0</v>
      </c>
      <c r="P633" s="6">
        <v>0.90772532188841193</v>
      </c>
      <c r="Q633" s="6">
        <v>160</v>
      </c>
      <c r="R633" s="6">
        <v>0</v>
      </c>
      <c r="S633" s="6">
        <v>448</v>
      </c>
      <c r="T633" s="6">
        <v>48</v>
      </c>
      <c r="U633" s="6">
        <v>0</v>
      </c>
      <c r="V633" s="6" t="s">
        <v>484</v>
      </c>
      <c r="W633" s="9" t="s">
        <v>48</v>
      </c>
      <c r="X633" s="6" t="s">
        <v>482</v>
      </c>
      <c r="Y633" s="6" t="s">
        <v>483</v>
      </c>
      <c r="Z633" s="2">
        <v>3</v>
      </c>
      <c r="AA633" s="9" t="s">
        <v>481</v>
      </c>
      <c r="AB633">
        <v>16.399999999999999</v>
      </c>
      <c r="AC633">
        <v>8</v>
      </c>
      <c r="AD633">
        <v>0</v>
      </c>
    </row>
    <row r="634" spans="1:30" customFormat="1" x14ac:dyDescent="0.25">
      <c r="A634" s="6">
        <v>0.04</v>
      </c>
      <c r="B634" s="6">
        <v>0</v>
      </c>
      <c r="C634" s="6">
        <v>0</v>
      </c>
      <c r="D634" s="6">
        <v>0</v>
      </c>
      <c r="E634" s="6">
        <v>0</v>
      </c>
      <c r="F634" s="6">
        <v>0</v>
      </c>
      <c r="G634" s="6">
        <v>0</v>
      </c>
      <c r="H634" s="6">
        <v>0</v>
      </c>
      <c r="I634" s="6">
        <v>0</v>
      </c>
      <c r="J634" s="6">
        <v>0</v>
      </c>
      <c r="K634" s="6">
        <v>0</v>
      </c>
      <c r="L634" s="6">
        <v>5</v>
      </c>
      <c r="M634" s="6">
        <v>0.5</v>
      </c>
      <c r="N634" s="6">
        <v>0.5</v>
      </c>
      <c r="O634" s="6">
        <v>0</v>
      </c>
      <c r="P634" s="6">
        <v>0.5</v>
      </c>
      <c r="Q634" s="6">
        <v>253</v>
      </c>
      <c r="R634" s="6">
        <v>0</v>
      </c>
      <c r="S634" s="6">
        <v>463</v>
      </c>
      <c r="T634" s="6">
        <v>360</v>
      </c>
      <c r="U634" s="6">
        <v>0</v>
      </c>
      <c r="V634" s="6" t="s">
        <v>494</v>
      </c>
      <c r="W634" s="9" t="s">
        <v>495</v>
      </c>
      <c r="X634" s="6" t="s">
        <v>493</v>
      </c>
      <c r="Y634" s="6" t="s">
        <v>494</v>
      </c>
      <c r="Z634" s="2">
        <v>3</v>
      </c>
      <c r="AA634" s="9" t="s">
        <v>492</v>
      </c>
      <c r="AB634">
        <v>13.1</v>
      </c>
      <c r="AC634">
        <v>16</v>
      </c>
      <c r="AD634">
        <v>0</v>
      </c>
    </row>
    <row r="635" spans="1:30" customFormat="1" x14ac:dyDescent="0.25">
      <c r="A635" s="6">
        <v>2.5000000000000001E-2</v>
      </c>
      <c r="B635" s="6">
        <v>0</v>
      </c>
      <c r="C635" s="6">
        <v>0</v>
      </c>
      <c r="D635" s="6">
        <v>0</v>
      </c>
      <c r="E635" s="6">
        <v>0</v>
      </c>
      <c r="F635" s="6">
        <v>0</v>
      </c>
      <c r="G635" s="6">
        <v>0</v>
      </c>
      <c r="H635" s="6">
        <v>0</v>
      </c>
      <c r="I635" s="6">
        <v>0</v>
      </c>
      <c r="J635" s="6">
        <v>0</v>
      </c>
      <c r="K635" s="6">
        <v>0</v>
      </c>
      <c r="L635" s="6">
        <v>10</v>
      </c>
      <c r="M635" s="6">
        <v>0</v>
      </c>
      <c r="N635" s="6">
        <v>0.5</v>
      </c>
      <c r="O635" s="6">
        <v>0</v>
      </c>
      <c r="P635" s="6">
        <v>0.5</v>
      </c>
      <c r="Q635" s="6">
        <v>253</v>
      </c>
      <c r="R635" s="6">
        <v>0</v>
      </c>
      <c r="S635" s="6">
        <v>463</v>
      </c>
      <c r="T635" s="6">
        <v>720</v>
      </c>
      <c r="U635" s="6">
        <v>0</v>
      </c>
      <c r="V635" s="6" t="s">
        <v>494</v>
      </c>
      <c r="W635" s="9" t="s">
        <v>495</v>
      </c>
      <c r="X635" s="6" t="s">
        <v>493</v>
      </c>
      <c r="Y635" s="6" t="s">
        <v>494</v>
      </c>
      <c r="Z635" s="2">
        <v>3</v>
      </c>
      <c r="AA635" s="9" t="s">
        <v>492</v>
      </c>
      <c r="AB635">
        <v>13.1</v>
      </c>
      <c r="AC635">
        <v>16</v>
      </c>
      <c r="AD635">
        <v>0</v>
      </c>
    </row>
    <row r="636" spans="1:30" customFormat="1" ht="19.5" customHeight="1" x14ac:dyDescent="0.25">
      <c r="A636" s="6">
        <v>0.1</v>
      </c>
      <c r="B636" s="6">
        <v>0</v>
      </c>
      <c r="C636" s="6">
        <v>0</v>
      </c>
      <c r="D636" s="6">
        <v>0</v>
      </c>
      <c r="E636" s="6">
        <v>0</v>
      </c>
      <c r="F636" s="6">
        <v>0</v>
      </c>
      <c r="G636" s="6">
        <v>0.22999999999999998</v>
      </c>
      <c r="H636" s="6">
        <v>0</v>
      </c>
      <c r="I636" s="6">
        <v>0</v>
      </c>
      <c r="J636" s="6">
        <v>0</v>
      </c>
      <c r="K636" s="6">
        <v>0.01</v>
      </c>
      <c r="L636" s="6">
        <v>16</v>
      </c>
      <c r="M636" s="6">
        <v>0</v>
      </c>
      <c r="N636" s="6">
        <v>0</v>
      </c>
      <c r="O636" s="6">
        <v>0</v>
      </c>
      <c r="P636" s="6">
        <v>0.45999999999999996</v>
      </c>
      <c r="Q636" s="6">
        <v>0</v>
      </c>
      <c r="R636" s="6">
        <v>0</v>
      </c>
      <c r="S636" s="6">
        <v>423</v>
      </c>
      <c r="T636" s="6">
        <v>120</v>
      </c>
      <c r="U636" s="6">
        <v>0</v>
      </c>
      <c r="V636" s="6"/>
      <c r="W636" s="9"/>
      <c r="X636" s="6" t="s">
        <v>497</v>
      </c>
      <c r="Y636" s="6" t="s">
        <v>496</v>
      </c>
      <c r="Z636" s="2">
        <v>3</v>
      </c>
      <c r="AA636" s="9" t="s">
        <v>1319</v>
      </c>
      <c r="AB636">
        <v>15</v>
      </c>
      <c r="AC636">
        <v>8</v>
      </c>
      <c r="AD636">
        <v>0</v>
      </c>
    </row>
    <row r="637" spans="1:30" customFormat="1" x14ac:dyDescent="0.25">
      <c r="A637" s="6">
        <v>0.1</v>
      </c>
      <c r="B637" s="6">
        <v>0</v>
      </c>
      <c r="C637" s="6">
        <v>0</v>
      </c>
      <c r="D637" s="6">
        <v>0</v>
      </c>
      <c r="E637" s="6">
        <v>0</v>
      </c>
      <c r="F637" s="6">
        <v>0</v>
      </c>
      <c r="G637" s="6">
        <v>0.22999999999999998</v>
      </c>
      <c r="H637" s="6">
        <v>0</v>
      </c>
      <c r="I637" s="6">
        <v>0</v>
      </c>
      <c r="J637" s="6">
        <v>0</v>
      </c>
      <c r="K637" s="6">
        <v>0.01</v>
      </c>
      <c r="L637" s="6">
        <v>22</v>
      </c>
      <c r="M637" s="6">
        <v>0</v>
      </c>
      <c r="N637" s="6">
        <v>0.1</v>
      </c>
      <c r="O637" s="6">
        <v>0</v>
      </c>
      <c r="P637" s="6">
        <v>0.45999999999999996</v>
      </c>
      <c r="Q637" s="6">
        <v>292</v>
      </c>
      <c r="R637" s="6">
        <v>0</v>
      </c>
      <c r="S637" s="6">
        <v>423</v>
      </c>
      <c r="T637" s="6">
        <v>120</v>
      </c>
      <c r="U637" s="6">
        <v>0</v>
      </c>
      <c r="V637" s="6" t="s">
        <v>496</v>
      </c>
      <c r="W637" s="9" t="s">
        <v>498</v>
      </c>
      <c r="X637" s="6" t="s">
        <v>496</v>
      </c>
      <c r="Y637" s="6" t="s">
        <v>496</v>
      </c>
      <c r="Z637" s="2">
        <v>3</v>
      </c>
      <c r="AA637" s="9" t="s">
        <v>1319</v>
      </c>
      <c r="AB637">
        <v>15</v>
      </c>
      <c r="AC637">
        <v>8</v>
      </c>
      <c r="AD637">
        <v>0</v>
      </c>
    </row>
    <row r="638" spans="1:30" customFormat="1" x14ac:dyDescent="0.25">
      <c r="A638" s="6">
        <v>0.16666666666666666</v>
      </c>
      <c r="B638" s="6">
        <v>0</v>
      </c>
      <c r="C638" s="6">
        <v>0</v>
      </c>
      <c r="D638" s="6">
        <v>0</v>
      </c>
      <c r="E638" s="6">
        <v>0</v>
      </c>
      <c r="F638" s="6">
        <v>0</v>
      </c>
      <c r="G638" s="6">
        <v>0.24030000000000001</v>
      </c>
      <c r="H638" s="6">
        <v>0</v>
      </c>
      <c r="I638" s="6">
        <v>0</v>
      </c>
      <c r="J638" s="6">
        <v>2.9700000000000001E-2</v>
      </c>
      <c r="K638" s="6">
        <v>0</v>
      </c>
      <c r="L638" s="6">
        <v>7.5</v>
      </c>
      <c r="M638" s="6">
        <v>0</v>
      </c>
      <c r="N638" s="6">
        <v>0</v>
      </c>
      <c r="O638" s="6">
        <v>0</v>
      </c>
      <c r="P638" s="6">
        <v>0.54</v>
      </c>
      <c r="Q638" s="6">
        <v>0</v>
      </c>
      <c r="R638" s="6">
        <v>0</v>
      </c>
      <c r="S638" s="6">
        <v>373</v>
      </c>
      <c r="T638" s="6">
        <v>192</v>
      </c>
      <c r="U638" s="6">
        <v>0</v>
      </c>
      <c r="V638" s="6" t="s">
        <v>496</v>
      </c>
      <c r="W638" s="9" t="s">
        <v>498</v>
      </c>
      <c r="X638" s="6" t="s">
        <v>496</v>
      </c>
      <c r="Y638" s="6" t="s">
        <v>496</v>
      </c>
      <c r="Z638" s="2">
        <v>3</v>
      </c>
      <c r="AA638" s="9" t="s">
        <v>499</v>
      </c>
      <c r="AB638">
        <v>15</v>
      </c>
      <c r="AC638">
        <v>8</v>
      </c>
      <c r="AD638">
        <v>0</v>
      </c>
    </row>
    <row r="639" spans="1:30" customFormat="1" x14ac:dyDescent="0.25">
      <c r="A639" s="6">
        <v>0.16666666666666666</v>
      </c>
      <c r="B639" s="6">
        <v>0</v>
      </c>
      <c r="C639" s="6">
        <v>0</v>
      </c>
      <c r="D639" s="6">
        <v>0</v>
      </c>
      <c r="E639" s="6">
        <v>0</v>
      </c>
      <c r="F639" s="6">
        <v>0</v>
      </c>
      <c r="G639" s="6">
        <v>0.24030000000000001</v>
      </c>
      <c r="H639" s="6">
        <v>0</v>
      </c>
      <c r="I639" s="6">
        <v>0</v>
      </c>
      <c r="J639" s="6">
        <v>2.9700000000000001E-2</v>
      </c>
      <c r="K639" s="6">
        <v>0</v>
      </c>
      <c r="L639" s="6">
        <v>7.5</v>
      </c>
      <c r="M639" s="6">
        <v>0</v>
      </c>
      <c r="N639" s="6">
        <v>0</v>
      </c>
      <c r="O639" s="6">
        <v>0</v>
      </c>
      <c r="P639" s="6">
        <v>0.54</v>
      </c>
      <c r="Q639" s="6">
        <v>0</v>
      </c>
      <c r="R639" s="6">
        <v>0</v>
      </c>
      <c r="S639" s="6">
        <v>363</v>
      </c>
      <c r="T639" s="6">
        <v>168</v>
      </c>
      <c r="U639" s="6">
        <v>0</v>
      </c>
      <c r="V639" s="6" t="s">
        <v>496</v>
      </c>
      <c r="W639" s="9" t="s">
        <v>498</v>
      </c>
      <c r="X639" s="6" t="s">
        <v>496</v>
      </c>
      <c r="Y639" s="6" t="s">
        <v>496</v>
      </c>
      <c r="Z639" s="2">
        <v>3</v>
      </c>
      <c r="AA639" s="9" t="s">
        <v>499</v>
      </c>
      <c r="AB639">
        <v>15</v>
      </c>
      <c r="AC639">
        <v>8</v>
      </c>
      <c r="AD639">
        <v>0</v>
      </c>
    </row>
    <row r="640" spans="1:30" customFormat="1" x14ac:dyDescent="0.25">
      <c r="A640" s="6">
        <v>0.1</v>
      </c>
      <c r="B640" s="6">
        <v>0</v>
      </c>
      <c r="C640" s="6">
        <v>0</v>
      </c>
      <c r="D640" s="6">
        <v>0</v>
      </c>
      <c r="E640" s="6">
        <v>0</v>
      </c>
      <c r="F640" s="6">
        <v>0</v>
      </c>
      <c r="G640" s="6">
        <v>0.24</v>
      </c>
      <c r="H640" s="6">
        <v>0</v>
      </c>
      <c r="I640" s="6">
        <v>0</v>
      </c>
      <c r="J640" s="6">
        <v>0.06</v>
      </c>
      <c r="K640" s="6">
        <v>0</v>
      </c>
      <c r="L640" s="6">
        <v>8</v>
      </c>
      <c r="M640" s="6">
        <v>0</v>
      </c>
      <c r="N640" s="6">
        <v>0</v>
      </c>
      <c r="O640" s="6">
        <v>0</v>
      </c>
      <c r="P640" s="6">
        <v>0.6</v>
      </c>
      <c r="Q640" s="6">
        <v>0</v>
      </c>
      <c r="R640" s="6">
        <v>0</v>
      </c>
      <c r="S640" s="6">
        <v>373</v>
      </c>
      <c r="T640" s="6">
        <v>144</v>
      </c>
      <c r="U640" s="6">
        <v>0</v>
      </c>
      <c r="V640" s="6" t="s">
        <v>496</v>
      </c>
      <c r="W640" s="9" t="s">
        <v>498</v>
      </c>
      <c r="X640" s="6" t="s">
        <v>496</v>
      </c>
      <c r="Y640" s="6" t="s">
        <v>496</v>
      </c>
      <c r="Z640" s="2">
        <v>3</v>
      </c>
      <c r="AA640" s="9" t="s">
        <v>499</v>
      </c>
      <c r="AB640">
        <v>15</v>
      </c>
      <c r="AC640">
        <v>8</v>
      </c>
      <c r="AD640">
        <v>0</v>
      </c>
    </row>
    <row r="641" spans="1:30" customFormat="1" ht="20.25" customHeight="1" x14ac:dyDescent="0.25">
      <c r="A641" s="6">
        <v>0.05</v>
      </c>
      <c r="B641" s="6">
        <v>0</v>
      </c>
      <c r="C641" s="6">
        <v>0</v>
      </c>
      <c r="D641" s="6">
        <v>0</v>
      </c>
      <c r="E641" s="6">
        <v>0</v>
      </c>
      <c r="F641" s="6">
        <v>0</v>
      </c>
      <c r="G641" s="6">
        <v>0</v>
      </c>
      <c r="H641" s="6">
        <v>0.3</v>
      </c>
      <c r="I641" s="6">
        <v>0</v>
      </c>
      <c r="J641" s="6">
        <v>0</v>
      </c>
      <c r="K641" s="6">
        <v>0</v>
      </c>
      <c r="L641" s="6">
        <v>20</v>
      </c>
      <c r="M641" s="6">
        <v>0</v>
      </c>
      <c r="N641" s="6">
        <v>0.2</v>
      </c>
      <c r="O641" s="6">
        <v>0</v>
      </c>
      <c r="P641" s="6">
        <v>0.6</v>
      </c>
      <c r="Q641" s="6">
        <v>142</v>
      </c>
      <c r="R641" s="6">
        <v>0</v>
      </c>
      <c r="S641" s="6">
        <v>423</v>
      </c>
      <c r="T641" s="6">
        <v>240</v>
      </c>
      <c r="U641" s="6">
        <v>0</v>
      </c>
      <c r="V641" s="6" t="s">
        <v>503</v>
      </c>
      <c r="W641" s="9" t="s">
        <v>502</v>
      </c>
      <c r="X641" s="6" t="s">
        <v>504</v>
      </c>
      <c r="Y641" s="6" t="s">
        <v>504</v>
      </c>
      <c r="Z641" s="2">
        <v>2</v>
      </c>
      <c r="AA641" s="9" t="s">
        <v>505</v>
      </c>
      <c r="AB641">
        <v>15.9</v>
      </c>
      <c r="AC641">
        <v>8</v>
      </c>
      <c r="AD641">
        <v>0</v>
      </c>
    </row>
    <row r="642" spans="1:30" customFormat="1" x14ac:dyDescent="0.25">
      <c r="A642" s="6">
        <v>0.05</v>
      </c>
      <c r="B642" s="6">
        <v>0</v>
      </c>
      <c r="C642" s="6">
        <v>0</v>
      </c>
      <c r="D642" s="6">
        <v>0</v>
      </c>
      <c r="E642" s="6">
        <v>0</v>
      </c>
      <c r="F642" s="6">
        <v>0</v>
      </c>
      <c r="G642" s="6">
        <v>0</v>
      </c>
      <c r="H642" s="6">
        <v>0.3</v>
      </c>
      <c r="I642" s="6">
        <v>0</v>
      </c>
      <c r="J642" s="6">
        <v>0</v>
      </c>
      <c r="K642" s="6">
        <v>0</v>
      </c>
      <c r="L642" s="6">
        <v>20</v>
      </c>
      <c r="M642" s="6">
        <v>0</v>
      </c>
      <c r="N642" s="6">
        <v>0.3</v>
      </c>
      <c r="O642" s="6">
        <v>0</v>
      </c>
      <c r="P642" s="6">
        <v>0.6</v>
      </c>
      <c r="Q642" s="6">
        <v>142</v>
      </c>
      <c r="R642" s="6">
        <v>0</v>
      </c>
      <c r="S642" s="6">
        <v>423</v>
      </c>
      <c r="T642" s="6">
        <v>240</v>
      </c>
      <c r="U642" s="6">
        <v>0</v>
      </c>
      <c r="V642" s="6" t="s">
        <v>503</v>
      </c>
      <c r="W642" s="9" t="s">
        <v>502</v>
      </c>
      <c r="X642" s="6" t="s">
        <v>504</v>
      </c>
      <c r="Y642" s="6" t="s">
        <v>504</v>
      </c>
      <c r="Z642" s="2">
        <v>2</v>
      </c>
      <c r="AA642" s="9" t="s">
        <v>505</v>
      </c>
      <c r="AB642">
        <v>15.9</v>
      </c>
      <c r="AC642">
        <v>8</v>
      </c>
      <c r="AD642">
        <v>0</v>
      </c>
    </row>
    <row r="643" spans="1:30" customFormat="1" x14ac:dyDescent="0.25">
      <c r="A643" s="6">
        <v>0.05</v>
      </c>
      <c r="B643" s="6">
        <v>0</v>
      </c>
      <c r="C643" s="6">
        <v>0</v>
      </c>
      <c r="D643" s="6">
        <v>0</v>
      </c>
      <c r="E643" s="6">
        <v>0</v>
      </c>
      <c r="F643" s="6">
        <v>0</v>
      </c>
      <c r="G643" s="6">
        <v>0</v>
      </c>
      <c r="H643" s="6">
        <v>0.3</v>
      </c>
      <c r="I643" s="6">
        <v>0</v>
      </c>
      <c r="J643" s="6">
        <v>0</v>
      </c>
      <c r="K643" s="6">
        <v>0</v>
      </c>
      <c r="L643" s="6">
        <v>20</v>
      </c>
      <c r="M643" s="6">
        <v>0</v>
      </c>
      <c r="N643" s="6">
        <v>0.4</v>
      </c>
      <c r="O643" s="6">
        <v>0</v>
      </c>
      <c r="P643" s="6">
        <v>0.6</v>
      </c>
      <c r="Q643" s="6">
        <v>142</v>
      </c>
      <c r="R643" s="6">
        <v>0</v>
      </c>
      <c r="S643" s="6">
        <v>423</v>
      </c>
      <c r="T643" s="6">
        <v>240</v>
      </c>
      <c r="U643" s="6">
        <v>0</v>
      </c>
      <c r="V643" s="6" t="s">
        <v>503</v>
      </c>
      <c r="W643" s="9" t="s">
        <v>502</v>
      </c>
      <c r="X643" s="6" t="s">
        <v>504</v>
      </c>
      <c r="Y643" s="6" t="s">
        <v>504</v>
      </c>
      <c r="Z643" s="2">
        <v>2</v>
      </c>
      <c r="AA643" s="9" t="s">
        <v>505</v>
      </c>
      <c r="AB643">
        <v>15.9</v>
      </c>
      <c r="AC643">
        <v>8</v>
      </c>
      <c r="AD643">
        <v>0</v>
      </c>
    </row>
    <row r="644" spans="1:30" customFormat="1" x14ac:dyDescent="0.25">
      <c r="A644" s="6">
        <v>0.1</v>
      </c>
      <c r="B644" s="6">
        <v>0</v>
      </c>
      <c r="C644" s="6">
        <v>0</v>
      </c>
      <c r="D644" s="6">
        <v>0</v>
      </c>
      <c r="E644" s="6">
        <v>0</v>
      </c>
      <c r="F644" s="6">
        <v>0</v>
      </c>
      <c r="G644" s="6">
        <v>0</v>
      </c>
      <c r="H644" s="6">
        <v>0.6</v>
      </c>
      <c r="I644" s="6">
        <v>0</v>
      </c>
      <c r="J644" s="6">
        <v>0</v>
      </c>
      <c r="K644" s="6">
        <v>0</v>
      </c>
      <c r="L644" s="6">
        <v>40</v>
      </c>
      <c r="M644" s="6">
        <v>0</v>
      </c>
      <c r="N644" s="6">
        <v>0.6</v>
      </c>
      <c r="O644" s="6">
        <v>0</v>
      </c>
      <c r="P644" s="6">
        <v>1.2</v>
      </c>
      <c r="Q644" s="6">
        <v>142</v>
      </c>
      <c r="R644" s="6">
        <v>0</v>
      </c>
      <c r="S644" s="6">
        <v>423</v>
      </c>
      <c r="T644" s="6">
        <v>240</v>
      </c>
      <c r="U644" s="6">
        <v>0</v>
      </c>
      <c r="V644" s="6" t="s">
        <v>503</v>
      </c>
      <c r="W644" s="9" t="s">
        <v>502</v>
      </c>
      <c r="X644" s="6" t="s">
        <v>504</v>
      </c>
      <c r="Y644" s="6" t="s">
        <v>504</v>
      </c>
      <c r="Z644" s="2">
        <v>2</v>
      </c>
      <c r="AA644" s="9" t="s">
        <v>505</v>
      </c>
      <c r="AB644">
        <v>15.9</v>
      </c>
      <c r="AC644">
        <v>8</v>
      </c>
      <c r="AD644">
        <v>0</v>
      </c>
    </row>
    <row r="645" spans="1:30" customFormat="1" x14ac:dyDescent="0.25">
      <c r="A645" s="6">
        <v>0.02</v>
      </c>
      <c r="B645" s="6">
        <v>0</v>
      </c>
      <c r="C645" s="6">
        <v>0</v>
      </c>
      <c r="D645" s="6">
        <v>0</v>
      </c>
      <c r="E645" s="6">
        <v>0</v>
      </c>
      <c r="F645" s="6">
        <v>0</v>
      </c>
      <c r="G645" s="6">
        <v>0</v>
      </c>
      <c r="H645" s="6">
        <v>0.12</v>
      </c>
      <c r="I645" s="6">
        <v>0</v>
      </c>
      <c r="J645" s="6">
        <v>0</v>
      </c>
      <c r="K645" s="6">
        <v>0</v>
      </c>
      <c r="L645" s="6">
        <v>8</v>
      </c>
      <c r="M645" s="6">
        <v>0</v>
      </c>
      <c r="N645" s="15">
        <v>0.12</v>
      </c>
      <c r="O645" s="6">
        <v>0</v>
      </c>
      <c r="P645" s="6">
        <v>0.24</v>
      </c>
      <c r="Q645" s="6">
        <v>142</v>
      </c>
      <c r="R645" s="6">
        <v>0</v>
      </c>
      <c r="S645" s="6">
        <v>423</v>
      </c>
      <c r="T645" s="6">
        <v>240</v>
      </c>
      <c r="U645" s="6">
        <v>0</v>
      </c>
      <c r="V645" s="6" t="s">
        <v>503</v>
      </c>
      <c r="W645" s="9" t="s">
        <v>502</v>
      </c>
      <c r="X645" s="6" t="s">
        <v>504</v>
      </c>
      <c r="Y645" s="6" t="s">
        <v>504</v>
      </c>
      <c r="Z645" s="2">
        <v>2</v>
      </c>
      <c r="AA645" s="9" t="s">
        <v>505</v>
      </c>
      <c r="AB645">
        <v>15.9</v>
      </c>
      <c r="AC645">
        <v>8</v>
      </c>
      <c r="AD645">
        <v>0</v>
      </c>
    </row>
    <row r="646" spans="1:30" customFormat="1" x14ac:dyDescent="0.25">
      <c r="A646" s="6">
        <v>5.0000000000000001E-3</v>
      </c>
      <c r="B646" s="6">
        <v>0</v>
      </c>
      <c r="C646" s="6">
        <v>0</v>
      </c>
      <c r="D646" s="6">
        <v>0</v>
      </c>
      <c r="E646" s="6">
        <v>0</v>
      </c>
      <c r="F646" s="6">
        <v>0</v>
      </c>
      <c r="G646" s="6">
        <v>0</v>
      </c>
      <c r="H646" s="6">
        <v>0.03</v>
      </c>
      <c r="I646" s="6">
        <v>0</v>
      </c>
      <c r="J646" s="6">
        <v>0</v>
      </c>
      <c r="K646" s="6">
        <v>0</v>
      </c>
      <c r="L646" s="6">
        <v>2</v>
      </c>
      <c r="M646" s="6">
        <v>0</v>
      </c>
      <c r="N646" s="6">
        <v>0.03</v>
      </c>
      <c r="O646" s="6">
        <v>0</v>
      </c>
      <c r="P646" s="6">
        <v>0.06</v>
      </c>
      <c r="Q646" s="6">
        <v>142</v>
      </c>
      <c r="R646" s="6">
        <v>0</v>
      </c>
      <c r="S646" s="6">
        <v>423</v>
      </c>
      <c r="T646" s="6">
        <v>240</v>
      </c>
      <c r="U646" s="6">
        <v>0</v>
      </c>
      <c r="V646" s="6" t="s">
        <v>503</v>
      </c>
      <c r="W646" s="9" t="s">
        <v>502</v>
      </c>
      <c r="X646" s="6" t="s">
        <v>504</v>
      </c>
      <c r="Y646" s="6" t="s">
        <v>504</v>
      </c>
      <c r="Z646" s="2">
        <v>2</v>
      </c>
      <c r="AA646" s="9" t="s">
        <v>505</v>
      </c>
      <c r="AB646">
        <v>15.9</v>
      </c>
      <c r="AC646">
        <v>8</v>
      </c>
      <c r="AD646">
        <v>0</v>
      </c>
    </row>
    <row r="647" spans="1:30" customFormat="1" ht="20.25" customHeight="1" x14ac:dyDescent="0.25">
      <c r="A647" s="6">
        <v>0.05</v>
      </c>
      <c r="B647" s="6">
        <v>0</v>
      </c>
      <c r="C647" s="6">
        <v>0</v>
      </c>
      <c r="D647" s="6">
        <v>0</v>
      </c>
      <c r="E647" s="6">
        <v>0</v>
      </c>
      <c r="F647" s="6">
        <v>0</v>
      </c>
      <c r="G647" s="6">
        <v>0</v>
      </c>
      <c r="H647" s="6">
        <v>0.25</v>
      </c>
      <c r="I647" s="6">
        <v>0</v>
      </c>
      <c r="J647" s="6">
        <v>0</v>
      </c>
      <c r="K647" s="6">
        <v>0</v>
      </c>
      <c r="L647" s="6">
        <v>20</v>
      </c>
      <c r="M647" s="6">
        <v>0</v>
      </c>
      <c r="N647" s="6">
        <v>0.2</v>
      </c>
      <c r="O647" s="6">
        <v>0</v>
      </c>
      <c r="P647" s="6">
        <v>0.5</v>
      </c>
      <c r="Q647" s="6">
        <v>142</v>
      </c>
      <c r="R647" s="6">
        <v>0</v>
      </c>
      <c r="S647" s="6">
        <v>423</v>
      </c>
      <c r="T647" s="6">
        <v>240</v>
      </c>
      <c r="U647" s="6">
        <v>0</v>
      </c>
      <c r="V647" s="6" t="s">
        <v>503</v>
      </c>
      <c r="W647" s="9" t="s">
        <v>502</v>
      </c>
      <c r="X647" s="6" t="s">
        <v>504</v>
      </c>
      <c r="Y647" s="6" t="s">
        <v>504</v>
      </c>
      <c r="Z647" s="2">
        <v>2</v>
      </c>
      <c r="AA647" s="9" t="s">
        <v>505</v>
      </c>
      <c r="AB647">
        <v>15.9</v>
      </c>
      <c r="AC647">
        <v>8</v>
      </c>
      <c r="AD647">
        <v>0</v>
      </c>
    </row>
    <row r="648" spans="1:30" customFormat="1" x14ac:dyDescent="0.25">
      <c r="A648" s="6">
        <v>0.05</v>
      </c>
      <c r="B648" s="6">
        <v>0</v>
      </c>
      <c r="C648" s="6">
        <v>0</v>
      </c>
      <c r="D648" s="6">
        <v>0</v>
      </c>
      <c r="E648" s="6">
        <v>0</v>
      </c>
      <c r="F648" s="6">
        <v>0</v>
      </c>
      <c r="G648" s="6">
        <v>0</v>
      </c>
      <c r="H648" s="6">
        <v>0.35</v>
      </c>
      <c r="I648" s="6">
        <v>0</v>
      </c>
      <c r="J648" s="6">
        <v>0</v>
      </c>
      <c r="K648" s="6">
        <v>0</v>
      </c>
      <c r="L648" s="6">
        <v>20</v>
      </c>
      <c r="M648" s="6">
        <v>0</v>
      </c>
      <c r="N648" s="6">
        <v>0.2</v>
      </c>
      <c r="O648" s="6">
        <v>0</v>
      </c>
      <c r="P648" s="6">
        <v>0.7</v>
      </c>
      <c r="Q648" s="6">
        <v>142</v>
      </c>
      <c r="R648" s="6">
        <v>0</v>
      </c>
      <c r="S648" s="6">
        <v>423</v>
      </c>
      <c r="T648" s="6">
        <v>240</v>
      </c>
      <c r="U648" s="6">
        <v>0</v>
      </c>
      <c r="V648" s="6" t="s">
        <v>503</v>
      </c>
      <c r="W648" s="9" t="s">
        <v>502</v>
      </c>
      <c r="X648" s="6" t="s">
        <v>504</v>
      </c>
      <c r="Y648" s="6" t="s">
        <v>504</v>
      </c>
      <c r="Z648" s="2">
        <v>2</v>
      </c>
      <c r="AA648" s="9" t="s">
        <v>505</v>
      </c>
      <c r="AB648">
        <v>15.9</v>
      </c>
      <c r="AC648">
        <v>8</v>
      </c>
      <c r="AD648">
        <v>0</v>
      </c>
    </row>
    <row r="649" spans="1:30" customFormat="1" x14ac:dyDescent="0.25">
      <c r="A649" s="6">
        <v>0.05</v>
      </c>
      <c r="B649" s="6">
        <v>0</v>
      </c>
      <c r="C649" s="6">
        <v>0</v>
      </c>
      <c r="D649" s="6">
        <v>0</v>
      </c>
      <c r="E649" s="6">
        <v>0</v>
      </c>
      <c r="F649" s="6">
        <v>0</v>
      </c>
      <c r="G649" s="6">
        <v>0</v>
      </c>
      <c r="H649" s="6">
        <v>0.4</v>
      </c>
      <c r="I649" s="6">
        <v>0</v>
      </c>
      <c r="J649" s="6">
        <v>0</v>
      </c>
      <c r="K649" s="6">
        <v>0</v>
      </c>
      <c r="L649" s="6">
        <v>20</v>
      </c>
      <c r="M649" s="6">
        <v>0</v>
      </c>
      <c r="N649" s="6">
        <v>0.2</v>
      </c>
      <c r="O649" s="6">
        <v>0</v>
      </c>
      <c r="P649" s="6">
        <v>0.8</v>
      </c>
      <c r="Q649" s="6">
        <v>142</v>
      </c>
      <c r="R649" s="6">
        <v>0</v>
      </c>
      <c r="S649" s="6">
        <v>423</v>
      </c>
      <c r="T649" s="6">
        <v>240</v>
      </c>
      <c r="U649" s="6">
        <v>0</v>
      </c>
      <c r="V649" s="6" t="s">
        <v>503</v>
      </c>
      <c r="W649" s="9" t="s">
        <v>502</v>
      </c>
      <c r="X649" s="6" t="s">
        <v>21</v>
      </c>
      <c r="Y649" s="6" t="s">
        <v>21</v>
      </c>
      <c r="Z649" s="2">
        <v>3</v>
      </c>
      <c r="AA649" s="9" t="s">
        <v>505</v>
      </c>
      <c r="AB649">
        <v>19.2</v>
      </c>
      <c r="AC649">
        <v>8</v>
      </c>
      <c r="AD649">
        <v>0</v>
      </c>
    </row>
    <row r="650" spans="1:30" customFormat="1" ht="20.25" customHeight="1" x14ac:dyDescent="0.25">
      <c r="A650" s="6">
        <v>0.05</v>
      </c>
      <c r="B650" s="6">
        <v>0</v>
      </c>
      <c r="C650" s="6">
        <v>0</v>
      </c>
      <c r="D650" s="6">
        <v>0</v>
      </c>
      <c r="E650" s="6">
        <v>0</v>
      </c>
      <c r="F650" s="6">
        <v>0</v>
      </c>
      <c r="G650" s="6">
        <v>0</v>
      </c>
      <c r="H650" s="6">
        <v>0.3</v>
      </c>
      <c r="I650" s="6">
        <v>0</v>
      </c>
      <c r="J650" s="6">
        <v>0</v>
      </c>
      <c r="K650" s="6">
        <v>0</v>
      </c>
      <c r="L650" s="6">
        <v>20</v>
      </c>
      <c r="M650" s="6">
        <v>0</v>
      </c>
      <c r="N650" s="6">
        <v>0.2</v>
      </c>
      <c r="O650" s="6">
        <v>0</v>
      </c>
      <c r="P650" s="6">
        <v>0.6</v>
      </c>
      <c r="Q650" s="6">
        <v>142</v>
      </c>
      <c r="R650" s="6">
        <v>0</v>
      </c>
      <c r="S650" s="6">
        <v>453</v>
      </c>
      <c r="T650" s="6">
        <v>240</v>
      </c>
      <c r="U650" s="6">
        <v>0</v>
      </c>
      <c r="V650" s="6" t="s">
        <v>503</v>
      </c>
      <c r="W650" s="9" t="s">
        <v>502</v>
      </c>
      <c r="X650" s="6" t="s">
        <v>506</v>
      </c>
      <c r="Y650" s="6" t="s">
        <v>506</v>
      </c>
      <c r="Z650" s="2">
        <v>2</v>
      </c>
      <c r="AA650" s="9" t="s">
        <v>505</v>
      </c>
      <c r="AB650">
        <v>17</v>
      </c>
      <c r="AC650">
        <v>12</v>
      </c>
      <c r="AD650">
        <v>0</v>
      </c>
    </row>
    <row r="651" spans="1:30" customFormat="1" ht="20.25" customHeight="1" x14ac:dyDescent="0.25">
      <c r="A651" s="6">
        <v>0.05</v>
      </c>
      <c r="B651" s="6">
        <v>0</v>
      </c>
      <c r="C651" s="6">
        <v>0</v>
      </c>
      <c r="D651" s="6">
        <v>0</v>
      </c>
      <c r="E651" s="6">
        <v>0</v>
      </c>
      <c r="F651" s="6">
        <v>0</v>
      </c>
      <c r="G651" s="6">
        <v>0</v>
      </c>
      <c r="H651" s="6">
        <v>0.3</v>
      </c>
      <c r="I651" s="6">
        <v>0</v>
      </c>
      <c r="J651" s="6">
        <v>0</v>
      </c>
      <c r="K651" s="6">
        <v>0</v>
      </c>
      <c r="L651" s="6">
        <v>20</v>
      </c>
      <c r="M651" s="6">
        <v>0</v>
      </c>
      <c r="N651" s="6">
        <v>0.2</v>
      </c>
      <c r="O651" s="6">
        <v>0</v>
      </c>
      <c r="P651" s="6">
        <v>0.6</v>
      </c>
      <c r="Q651" s="6">
        <v>142</v>
      </c>
      <c r="R651" s="6">
        <v>0</v>
      </c>
      <c r="S651" s="6">
        <v>423</v>
      </c>
      <c r="T651" s="6">
        <v>120</v>
      </c>
      <c r="U651" s="6">
        <v>0</v>
      </c>
      <c r="V651" s="6" t="s">
        <v>503</v>
      </c>
      <c r="W651" s="9" t="s">
        <v>502</v>
      </c>
      <c r="X651" s="6" t="s">
        <v>504</v>
      </c>
      <c r="Y651" s="6" t="s">
        <v>504</v>
      </c>
      <c r="Z651" s="2">
        <v>3</v>
      </c>
      <c r="AA651" s="9" t="s">
        <v>505</v>
      </c>
      <c r="AB651">
        <v>15.9</v>
      </c>
      <c r="AC651">
        <v>8</v>
      </c>
      <c r="AD651">
        <v>0</v>
      </c>
    </row>
    <row r="652" spans="1:30" customFormat="1" ht="20.25" customHeight="1" x14ac:dyDescent="0.25">
      <c r="A652" s="6">
        <v>0.05</v>
      </c>
      <c r="B652" s="6">
        <v>0</v>
      </c>
      <c r="C652" s="6">
        <v>0</v>
      </c>
      <c r="D652" s="6">
        <v>0</v>
      </c>
      <c r="E652" s="6">
        <v>0</v>
      </c>
      <c r="F652" s="6">
        <v>0</v>
      </c>
      <c r="G652" s="6">
        <v>0</v>
      </c>
      <c r="H652" s="6">
        <v>0.3</v>
      </c>
      <c r="I652" s="6">
        <v>0</v>
      </c>
      <c r="J652" s="6">
        <v>0</v>
      </c>
      <c r="K652" s="6">
        <v>0</v>
      </c>
      <c r="L652" s="6">
        <v>20</v>
      </c>
      <c r="M652" s="6">
        <v>0</v>
      </c>
      <c r="N652" s="6">
        <v>0.2</v>
      </c>
      <c r="O652" s="6">
        <v>0</v>
      </c>
      <c r="P652" s="6">
        <v>0.6</v>
      </c>
      <c r="Q652" s="6">
        <v>142</v>
      </c>
      <c r="R652" s="6">
        <v>0</v>
      </c>
      <c r="S652" s="6">
        <v>423</v>
      </c>
      <c r="T652" s="6">
        <v>168</v>
      </c>
      <c r="U652" s="6">
        <v>0</v>
      </c>
      <c r="V652" s="6" t="s">
        <v>503</v>
      </c>
      <c r="W652" s="9" t="s">
        <v>502</v>
      </c>
      <c r="X652" s="6" t="s">
        <v>504</v>
      </c>
      <c r="Y652" s="6" t="s">
        <v>504</v>
      </c>
      <c r="Z652" s="2">
        <v>3</v>
      </c>
      <c r="AA652" s="9" t="s">
        <v>505</v>
      </c>
      <c r="AB652">
        <v>15.9</v>
      </c>
      <c r="AC652">
        <v>8</v>
      </c>
      <c r="AD652">
        <v>0</v>
      </c>
    </row>
    <row r="653" spans="1:30" customFormat="1" ht="20.25" customHeight="1" x14ac:dyDescent="0.25">
      <c r="A653" s="6">
        <v>0.05</v>
      </c>
      <c r="B653" s="6">
        <v>0</v>
      </c>
      <c r="C653" s="6">
        <v>0</v>
      </c>
      <c r="D653" s="6">
        <v>0</v>
      </c>
      <c r="E653" s="6">
        <v>0</v>
      </c>
      <c r="F653" s="6">
        <v>0</v>
      </c>
      <c r="G653" s="6">
        <v>0</v>
      </c>
      <c r="H653" s="6">
        <v>0.3</v>
      </c>
      <c r="I653" s="6">
        <v>0</v>
      </c>
      <c r="J653" s="6">
        <v>0</v>
      </c>
      <c r="K653" s="6">
        <v>0</v>
      </c>
      <c r="L653" s="6">
        <v>20</v>
      </c>
      <c r="M653" s="6">
        <v>0</v>
      </c>
      <c r="N653" s="6">
        <v>0.2</v>
      </c>
      <c r="O653" s="6">
        <v>0</v>
      </c>
      <c r="P653" s="6">
        <v>0.6</v>
      </c>
      <c r="Q653" s="6">
        <v>142</v>
      </c>
      <c r="R653" s="6">
        <v>0</v>
      </c>
      <c r="S653" s="6">
        <v>423</v>
      </c>
      <c r="T653" s="6">
        <v>288</v>
      </c>
      <c r="U653" s="6">
        <v>0</v>
      </c>
      <c r="V653" s="6" t="s">
        <v>503</v>
      </c>
      <c r="W653" s="9" t="s">
        <v>502</v>
      </c>
      <c r="X653" s="6" t="s">
        <v>504</v>
      </c>
      <c r="Y653" s="6" t="s">
        <v>504</v>
      </c>
      <c r="Z653" s="2">
        <v>3</v>
      </c>
      <c r="AA653" s="9" t="s">
        <v>505</v>
      </c>
      <c r="AB653">
        <v>15.9</v>
      </c>
      <c r="AC653">
        <v>8</v>
      </c>
      <c r="AD653">
        <v>0</v>
      </c>
    </row>
    <row r="654" spans="1:30" customFormat="1" x14ac:dyDescent="0.25">
      <c r="A654" s="6">
        <v>0.04</v>
      </c>
      <c r="B654" s="6">
        <v>0</v>
      </c>
      <c r="C654" s="6">
        <v>0</v>
      </c>
      <c r="D654" s="6">
        <v>0</v>
      </c>
      <c r="E654" s="6">
        <v>0</v>
      </c>
      <c r="F654" s="6">
        <v>0</v>
      </c>
      <c r="G654" s="6">
        <v>0</v>
      </c>
      <c r="H654" s="6">
        <v>0.04</v>
      </c>
      <c r="I654" s="6">
        <v>0</v>
      </c>
      <c r="J654" s="6">
        <v>0</v>
      </c>
      <c r="K654" s="6">
        <v>0</v>
      </c>
      <c r="L654" s="6">
        <v>10</v>
      </c>
      <c r="M654" s="6">
        <v>0</v>
      </c>
      <c r="N654" s="6">
        <v>0.5</v>
      </c>
      <c r="O654" s="6">
        <v>0</v>
      </c>
      <c r="P654" s="6">
        <v>0.54</v>
      </c>
      <c r="Q654" s="6">
        <v>138</v>
      </c>
      <c r="R654" s="6">
        <v>0</v>
      </c>
      <c r="S654" s="6">
        <v>423</v>
      </c>
      <c r="T654" s="6">
        <v>336</v>
      </c>
      <c r="U654" s="6">
        <v>0</v>
      </c>
      <c r="V654" s="6" t="s">
        <v>507</v>
      </c>
      <c r="W654" s="9" t="s">
        <v>508</v>
      </c>
      <c r="X654" s="6" t="s">
        <v>509</v>
      </c>
      <c r="Y654" s="6" t="s">
        <v>504</v>
      </c>
      <c r="Z654" s="2">
        <v>3</v>
      </c>
      <c r="AA654" s="9" t="s">
        <v>510</v>
      </c>
      <c r="AB654">
        <v>15.9</v>
      </c>
      <c r="AC654">
        <v>8</v>
      </c>
      <c r="AD654">
        <v>0</v>
      </c>
    </row>
    <row r="655" spans="1:30" customFormat="1" x14ac:dyDescent="0.25">
      <c r="A655" s="6">
        <v>0.04</v>
      </c>
      <c r="B655" s="6">
        <v>0</v>
      </c>
      <c r="C655" s="6">
        <v>0</v>
      </c>
      <c r="D655" s="6">
        <v>0</v>
      </c>
      <c r="E655" s="6">
        <v>0</v>
      </c>
      <c r="F655" s="6">
        <v>0</v>
      </c>
      <c r="G655" s="6">
        <v>0</v>
      </c>
      <c r="H655" s="6">
        <v>0.04</v>
      </c>
      <c r="I655" s="6">
        <v>0</v>
      </c>
      <c r="J655" s="6">
        <v>0</v>
      </c>
      <c r="K655" s="6">
        <v>0</v>
      </c>
      <c r="L655" s="6">
        <v>5</v>
      </c>
      <c r="M655" s="6">
        <v>0</v>
      </c>
      <c r="N655" s="6">
        <v>0.5</v>
      </c>
      <c r="O655" s="6">
        <v>0</v>
      </c>
      <c r="P655" s="6">
        <v>0.54</v>
      </c>
      <c r="Q655" s="6">
        <v>138</v>
      </c>
      <c r="R655" s="6">
        <v>0</v>
      </c>
      <c r="S655" s="6">
        <v>448</v>
      </c>
      <c r="T655" s="6">
        <v>336</v>
      </c>
      <c r="U655" s="6">
        <v>0</v>
      </c>
      <c r="V655" s="6" t="s">
        <v>507</v>
      </c>
      <c r="W655" s="9" t="s">
        <v>508</v>
      </c>
      <c r="X655" s="6" t="s">
        <v>509</v>
      </c>
      <c r="Y655" s="6" t="s">
        <v>504</v>
      </c>
      <c r="Z655" s="2">
        <v>3</v>
      </c>
      <c r="AA655" s="9" t="s">
        <v>510</v>
      </c>
      <c r="AB655">
        <v>15.9</v>
      </c>
      <c r="AC655">
        <v>8</v>
      </c>
      <c r="AD655">
        <v>0</v>
      </c>
    </row>
    <row r="656" spans="1:30" customFormat="1" x14ac:dyDescent="0.25">
      <c r="A656" s="6">
        <v>0.04</v>
      </c>
      <c r="B656" s="6">
        <v>0</v>
      </c>
      <c r="C656" s="6">
        <v>0</v>
      </c>
      <c r="D656" s="6">
        <v>0</v>
      </c>
      <c r="E656" s="6">
        <v>0</v>
      </c>
      <c r="F656" s="6">
        <v>0</v>
      </c>
      <c r="G656" s="6">
        <v>0</v>
      </c>
      <c r="H656" s="6">
        <v>0.28999999999999998</v>
      </c>
      <c r="I656" s="6">
        <v>0</v>
      </c>
      <c r="J656" s="6">
        <v>0</v>
      </c>
      <c r="K656" s="6">
        <v>0</v>
      </c>
      <c r="L656" s="6">
        <v>5</v>
      </c>
      <c r="M656" s="6">
        <v>0</v>
      </c>
      <c r="N656" s="6">
        <v>0.5</v>
      </c>
      <c r="O656" s="6">
        <v>0</v>
      </c>
      <c r="P656" s="6">
        <v>0.57999999999999996</v>
      </c>
      <c r="Q656" s="6">
        <v>138</v>
      </c>
      <c r="R656" s="6">
        <v>0</v>
      </c>
      <c r="S656" s="6">
        <v>423</v>
      </c>
      <c r="T656" s="6">
        <v>672</v>
      </c>
      <c r="U656" s="6">
        <v>0</v>
      </c>
      <c r="V656" s="6" t="s">
        <v>507</v>
      </c>
      <c r="W656" s="9" t="s">
        <v>508</v>
      </c>
      <c r="X656" s="6" t="s">
        <v>506</v>
      </c>
      <c r="Y656" s="6" t="s">
        <v>506</v>
      </c>
      <c r="Z656" s="2">
        <v>2</v>
      </c>
      <c r="AA656" s="9" t="str">
        <f>AA655</f>
        <v>10.1016/j.micromeso.2009.08.016</v>
      </c>
      <c r="AB656">
        <v>17</v>
      </c>
      <c r="AC656">
        <v>12</v>
      </c>
      <c r="AD656">
        <v>0</v>
      </c>
    </row>
    <row r="657" spans="1:30" customFormat="1" x14ac:dyDescent="0.25">
      <c r="A657" s="6">
        <v>0.04</v>
      </c>
      <c r="B657" s="6">
        <v>0</v>
      </c>
      <c r="C657" s="6">
        <v>0</v>
      </c>
      <c r="D657" s="6">
        <v>0</v>
      </c>
      <c r="E657" s="6">
        <v>0</v>
      </c>
      <c r="F657" s="6">
        <v>0</v>
      </c>
      <c r="G657" s="6">
        <v>0</v>
      </c>
      <c r="H657" s="6">
        <v>0.28999999999999998</v>
      </c>
      <c r="I657" s="6">
        <v>0</v>
      </c>
      <c r="J657" s="6">
        <v>0</v>
      </c>
      <c r="K657" s="6">
        <v>0</v>
      </c>
      <c r="L657" s="6">
        <v>5</v>
      </c>
      <c r="M657" s="6">
        <v>0</v>
      </c>
      <c r="N657" s="6">
        <v>0.5</v>
      </c>
      <c r="O657" s="6">
        <v>0</v>
      </c>
      <c r="P657" s="6">
        <v>1.08</v>
      </c>
      <c r="Q657" s="6">
        <v>138</v>
      </c>
      <c r="R657" s="6">
        <v>0</v>
      </c>
      <c r="S657" s="6">
        <v>423</v>
      </c>
      <c r="T657" s="6">
        <v>168</v>
      </c>
      <c r="U657" s="6">
        <v>0</v>
      </c>
      <c r="V657" s="6" t="s">
        <v>507</v>
      </c>
      <c r="W657" s="9" t="s">
        <v>508</v>
      </c>
      <c r="X657" s="6" t="s">
        <v>21</v>
      </c>
      <c r="Y657" s="6" t="s">
        <v>21</v>
      </c>
      <c r="Z657" s="2">
        <v>3</v>
      </c>
      <c r="AA657" s="9" t="str">
        <f>AA656</f>
        <v>10.1016/j.micromeso.2009.08.016</v>
      </c>
      <c r="AB657">
        <v>19.2</v>
      </c>
      <c r="AC657">
        <v>8</v>
      </c>
      <c r="AD657">
        <v>0</v>
      </c>
    </row>
    <row r="658" spans="1:30" customFormat="1" x14ac:dyDescent="0.25">
      <c r="A658" s="6">
        <v>0</v>
      </c>
      <c r="B658" s="6">
        <v>0.33333333333333331</v>
      </c>
      <c r="C658" s="6">
        <v>0</v>
      </c>
      <c r="D658" s="6">
        <v>0</v>
      </c>
      <c r="E658" s="6">
        <v>0</v>
      </c>
      <c r="F658" s="6">
        <v>0</v>
      </c>
      <c r="G658" s="6">
        <v>0</v>
      </c>
      <c r="H658" s="6">
        <v>0</v>
      </c>
      <c r="I658" s="6">
        <v>0</v>
      </c>
      <c r="J658" s="6">
        <v>0</v>
      </c>
      <c r="K658" s="6">
        <v>0</v>
      </c>
      <c r="L658" s="6">
        <v>20</v>
      </c>
      <c r="M658" s="6">
        <v>0</v>
      </c>
      <c r="N658" s="6">
        <v>0.33333333333333331</v>
      </c>
      <c r="O658" s="6">
        <v>0</v>
      </c>
      <c r="P658" s="6">
        <v>0</v>
      </c>
      <c r="Q658" s="6">
        <v>132</v>
      </c>
      <c r="R658" s="6">
        <v>0</v>
      </c>
      <c r="S658" s="6">
        <v>443</v>
      </c>
      <c r="T658" s="6">
        <v>120</v>
      </c>
      <c r="U658" s="6">
        <v>20</v>
      </c>
      <c r="V658" s="6" t="s">
        <v>511</v>
      </c>
      <c r="W658" s="9" t="s">
        <v>512</v>
      </c>
      <c r="X658" s="6" t="s">
        <v>504</v>
      </c>
      <c r="Y658" s="6" t="s">
        <v>504</v>
      </c>
      <c r="Z658" s="2">
        <v>2</v>
      </c>
      <c r="AA658" s="9" t="s">
        <v>1319</v>
      </c>
      <c r="AB658">
        <f>AB654</f>
        <v>15.9</v>
      </c>
      <c r="AC658">
        <v>8</v>
      </c>
      <c r="AD658">
        <v>0</v>
      </c>
    </row>
    <row r="659" spans="1:30" customFormat="1" ht="15.75" customHeight="1" x14ac:dyDescent="0.25">
      <c r="A659" s="6">
        <v>6.6666666666666666E-2</v>
      </c>
      <c r="B659" s="6">
        <v>0</v>
      </c>
      <c r="C659" s="6">
        <v>0</v>
      </c>
      <c r="D659" s="6">
        <v>0</v>
      </c>
      <c r="E659" s="6">
        <v>0</v>
      </c>
      <c r="F659" s="6">
        <v>0</v>
      </c>
      <c r="G659" s="6">
        <v>0</v>
      </c>
      <c r="H659" s="6">
        <v>0.73333333333333328</v>
      </c>
      <c r="I659" s="6">
        <v>0</v>
      </c>
      <c r="J659" s="6">
        <v>0</v>
      </c>
      <c r="K659" s="6">
        <v>0</v>
      </c>
      <c r="L659" s="6">
        <v>133.33333333333334</v>
      </c>
      <c r="M659" s="6">
        <v>0</v>
      </c>
      <c r="N659" s="6">
        <v>3.9333333333333331</v>
      </c>
      <c r="O659" s="6">
        <v>0</v>
      </c>
      <c r="P659" s="6">
        <v>0</v>
      </c>
      <c r="Q659" s="6">
        <v>154</v>
      </c>
      <c r="R659" s="6">
        <v>0</v>
      </c>
      <c r="S659" s="6">
        <v>373</v>
      </c>
      <c r="T659" s="6">
        <v>96</v>
      </c>
      <c r="U659" s="6">
        <v>30</v>
      </c>
      <c r="V659" s="6" t="s">
        <v>517</v>
      </c>
      <c r="W659" s="9" t="s">
        <v>516</v>
      </c>
      <c r="X659" s="6" t="s">
        <v>517</v>
      </c>
      <c r="Y659" s="6" t="s">
        <v>517</v>
      </c>
      <c r="Z659" s="2">
        <v>0</v>
      </c>
      <c r="AA659" s="9" t="s">
        <v>518</v>
      </c>
      <c r="AB659">
        <v>16.899999999999999</v>
      </c>
      <c r="AC659">
        <v>6</v>
      </c>
      <c r="AD659">
        <v>0</v>
      </c>
    </row>
    <row r="660" spans="1:30" customFormat="1" x14ac:dyDescent="0.25">
      <c r="A660" s="6">
        <v>0.51921079958463134</v>
      </c>
      <c r="B660" s="6">
        <v>0</v>
      </c>
      <c r="C660" s="6">
        <v>0</v>
      </c>
      <c r="D660" s="6">
        <v>0</v>
      </c>
      <c r="E660" s="6">
        <v>0</v>
      </c>
      <c r="F660" s="6">
        <v>0</v>
      </c>
      <c r="G660" s="6">
        <v>0</v>
      </c>
      <c r="H660" s="6">
        <v>1.6433021806853583</v>
      </c>
      <c r="I660" s="6">
        <v>0</v>
      </c>
      <c r="J660" s="6">
        <v>0</v>
      </c>
      <c r="K660" s="6">
        <v>0</v>
      </c>
      <c r="L660" s="6">
        <v>66.458982346832812</v>
      </c>
      <c r="M660" s="6">
        <v>0</v>
      </c>
      <c r="N660" s="6">
        <v>0</v>
      </c>
      <c r="O660" s="6">
        <v>0</v>
      </c>
      <c r="P660" s="6">
        <v>3.2866043613707165</v>
      </c>
      <c r="Q660" s="6">
        <v>0</v>
      </c>
      <c r="R660" s="6">
        <v>0</v>
      </c>
      <c r="S660" s="6">
        <v>373</v>
      </c>
      <c r="T660" s="6">
        <v>4</v>
      </c>
      <c r="U660" s="6">
        <v>0</v>
      </c>
      <c r="V660" s="6"/>
      <c r="W660" s="9"/>
      <c r="X660" s="6" t="s">
        <v>520</v>
      </c>
      <c r="Y660" s="6" t="s">
        <v>520</v>
      </c>
      <c r="Z660" s="2">
        <v>3</v>
      </c>
      <c r="AA660" s="9" t="s">
        <v>1319</v>
      </c>
      <c r="AB660">
        <v>14.2</v>
      </c>
      <c r="AC660">
        <v>8</v>
      </c>
      <c r="AD660">
        <v>0</v>
      </c>
    </row>
    <row r="661" spans="1:30" customFormat="1" x14ac:dyDescent="0.25">
      <c r="A661" s="6">
        <v>0.16</v>
      </c>
      <c r="B661" s="6">
        <v>0</v>
      </c>
      <c r="C661" s="6">
        <v>0</v>
      </c>
      <c r="D661" s="6">
        <v>0</v>
      </c>
      <c r="E661" s="6">
        <v>0</v>
      </c>
      <c r="F661" s="6">
        <v>0</v>
      </c>
      <c r="G661" s="6">
        <v>0</v>
      </c>
      <c r="H661" s="6">
        <v>0.71111111111111114</v>
      </c>
      <c r="I661" s="6">
        <v>0</v>
      </c>
      <c r="J661" s="6">
        <v>0</v>
      </c>
      <c r="K661" s="6">
        <v>0</v>
      </c>
      <c r="L661" s="6">
        <v>64.088888888888889</v>
      </c>
      <c r="M661" s="6">
        <v>0</v>
      </c>
      <c r="N661" s="6">
        <v>2.3822222222222225</v>
      </c>
      <c r="O661" s="6">
        <v>0</v>
      </c>
      <c r="P661" s="6">
        <v>3.804444444444445</v>
      </c>
      <c r="Q661" s="6">
        <v>112</v>
      </c>
      <c r="R661" s="6">
        <v>0</v>
      </c>
      <c r="S661" s="6">
        <v>313</v>
      </c>
      <c r="T661" s="6">
        <v>168</v>
      </c>
      <c r="U661" s="6">
        <v>175</v>
      </c>
      <c r="V661" s="6" t="s">
        <v>19</v>
      </c>
      <c r="W661" s="9" t="s">
        <v>20</v>
      </c>
      <c r="X661" s="6" t="s">
        <v>520</v>
      </c>
      <c r="Y661" s="6" t="s">
        <v>520</v>
      </c>
      <c r="Z661" s="2">
        <v>3</v>
      </c>
      <c r="AA661" s="9" t="s">
        <v>1319</v>
      </c>
      <c r="AB661">
        <v>14.2</v>
      </c>
      <c r="AC661">
        <v>8</v>
      </c>
      <c r="AD661">
        <v>0</v>
      </c>
    </row>
    <row r="662" spans="1:30" customFormat="1" x14ac:dyDescent="0.25">
      <c r="A662" s="6">
        <v>0.25575447570332482</v>
      </c>
      <c r="B662" s="6">
        <v>0</v>
      </c>
      <c r="C662" s="6">
        <v>0</v>
      </c>
      <c r="D662" s="6">
        <v>0</v>
      </c>
      <c r="E662" s="6">
        <v>0</v>
      </c>
      <c r="F662" s="6">
        <v>0</v>
      </c>
      <c r="G662" s="6">
        <v>0</v>
      </c>
      <c r="H662" s="6">
        <v>0.39641943734015345</v>
      </c>
      <c r="I662" s="6">
        <v>0</v>
      </c>
      <c r="J662" s="6">
        <v>0</v>
      </c>
      <c r="K662" s="6">
        <v>0</v>
      </c>
      <c r="L662" s="6">
        <v>81.84143222506394</v>
      </c>
      <c r="M662" s="6">
        <v>0</v>
      </c>
      <c r="N662" s="6">
        <v>2.1125319693094626</v>
      </c>
      <c r="O662" s="6">
        <v>0</v>
      </c>
      <c r="P662" s="6">
        <v>2.9053708439897696</v>
      </c>
      <c r="Q662" s="6">
        <v>112</v>
      </c>
      <c r="R662" s="6">
        <v>0</v>
      </c>
      <c r="S662" s="6">
        <v>373</v>
      </c>
      <c r="T662" s="6">
        <v>48</v>
      </c>
      <c r="U662" s="6">
        <v>0</v>
      </c>
      <c r="V662" s="6" t="s">
        <v>19</v>
      </c>
      <c r="W662" s="9" t="s">
        <v>20</v>
      </c>
      <c r="X662" s="6" t="s">
        <v>521</v>
      </c>
      <c r="Y662" s="6" t="s">
        <v>520</v>
      </c>
      <c r="Z662" s="2">
        <v>3</v>
      </c>
      <c r="AA662" s="9" t="s">
        <v>1319</v>
      </c>
      <c r="AB662">
        <v>14.2</v>
      </c>
      <c r="AC662">
        <v>8</v>
      </c>
      <c r="AD662">
        <v>0</v>
      </c>
    </row>
    <row r="663" spans="1:30" customFormat="1" ht="23.25" customHeight="1" x14ac:dyDescent="0.25">
      <c r="A663" s="6">
        <v>0.1</v>
      </c>
      <c r="B663" s="6">
        <v>0</v>
      </c>
      <c r="C663" s="6">
        <v>0</v>
      </c>
      <c r="D663" s="6">
        <v>0</v>
      </c>
      <c r="E663" s="6">
        <v>0</v>
      </c>
      <c r="F663" s="6">
        <v>0</v>
      </c>
      <c r="G663" s="6">
        <v>0</v>
      </c>
      <c r="H663" s="6">
        <v>0.10700000000000001</v>
      </c>
      <c r="I663" s="6">
        <v>0</v>
      </c>
      <c r="J663" s="6">
        <v>0</v>
      </c>
      <c r="K663" s="6">
        <v>0</v>
      </c>
      <c r="L663" s="6">
        <v>12</v>
      </c>
      <c r="M663" s="6">
        <v>0</v>
      </c>
      <c r="N663" s="6">
        <v>0.47400000000000003</v>
      </c>
      <c r="O663" s="6">
        <v>0</v>
      </c>
      <c r="P663" s="6">
        <v>0.68800000000000006</v>
      </c>
      <c r="Q663" s="6">
        <v>112</v>
      </c>
      <c r="R663" s="6">
        <v>0</v>
      </c>
      <c r="S663" s="6">
        <v>363</v>
      </c>
      <c r="T663" s="6">
        <v>30</v>
      </c>
      <c r="U663" s="6">
        <v>0</v>
      </c>
      <c r="V663" s="6" t="s">
        <v>19</v>
      </c>
      <c r="W663" s="9" t="s">
        <v>20</v>
      </c>
      <c r="X663" s="6" t="s">
        <v>522</v>
      </c>
      <c r="Y663" s="6" t="s">
        <v>520</v>
      </c>
      <c r="Z663" s="2">
        <v>3</v>
      </c>
      <c r="AA663" s="9" t="s">
        <v>1319</v>
      </c>
      <c r="AB663">
        <v>14.2</v>
      </c>
      <c r="AC663">
        <v>8</v>
      </c>
      <c r="AD663">
        <v>0</v>
      </c>
    </row>
    <row r="664" spans="1:30" customFormat="1" ht="30" x14ac:dyDescent="0.25">
      <c r="A664" s="6">
        <v>0</v>
      </c>
      <c r="B664" s="6">
        <v>0</v>
      </c>
      <c r="C664" s="6">
        <v>0</v>
      </c>
      <c r="D664" s="6">
        <v>0</v>
      </c>
      <c r="E664" s="6">
        <v>0.4925373134328358</v>
      </c>
      <c r="F664" s="6">
        <v>0</v>
      </c>
      <c r="G664" s="6">
        <v>0</v>
      </c>
      <c r="H664" s="6">
        <v>0</v>
      </c>
      <c r="I664" s="6">
        <v>0</v>
      </c>
      <c r="J664" s="6">
        <v>0</v>
      </c>
      <c r="K664" s="6">
        <v>0</v>
      </c>
      <c r="L664" s="6">
        <v>10.44776119402985</v>
      </c>
      <c r="M664" s="6">
        <v>0.74626865671641784</v>
      </c>
      <c r="N664" s="6">
        <v>0.74626865671641784</v>
      </c>
      <c r="O664" s="6">
        <v>0</v>
      </c>
      <c r="P664" s="6">
        <v>0.74626865671641784</v>
      </c>
      <c r="Q664" s="6">
        <v>196</v>
      </c>
      <c r="R664" s="6">
        <v>0</v>
      </c>
      <c r="S664" s="6">
        <v>423</v>
      </c>
      <c r="T664" s="6">
        <v>120</v>
      </c>
      <c r="U664" s="6">
        <v>0</v>
      </c>
      <c r="V664" s="6" t="s">
        <v>523</v>
      </c>
      <c r="W664" s="9" t="s">
        <v>524</v>
      </c>
      <c r="X664" s="6" t="s">
        <v>525</v>
      </c>
      <c r="Y664" s="6" t="s">
        <v>520</v>
      </c>
      <c r="Z664" s="2">
        <v>3</v>
      </c>
      <c r="AA664" s="10" t="s">
        <v>526</v>
      </c>
      <c r="AB664">
        <v>14.2</v>
      </c>
      <c r="AC664">
        <v>8</v>
      </c>
      <c r="AD664">
        <v>0</v>
      </c>
    </row>
    <row r="665" spans="1:30" customFormat="1" ht="30" x14ac:dyDescent="0.25">
      <c r="A665" s="6">
        <v>5.1354474258569767E-2</v>
      </c>
      <c r="B665" s="6">
        <v>0</v>
      </c>
      <c r="C665" s="6">
        <v>0</v>
      </c>
      <c r="D665" s="6">
        <v>0</v>
      </c>
      <c r="E665" s="6">
        <v>0.4925373134328358</v>
      </c>
      <c r="F665" s="6">
        <v>0</v>
      </c>
      <c r="G665" s="6">
        <v>0</v>
      </c>
      <c r="H665" s="6">
        <v>0</v>
      </c>
      <c r="I665" s="6">
        <v>0</v>
      </c>
      <c r="J665" s="6">
        <v>0</v>
      </c>
      <c r="K665" s="6">
        <v>0</v>
      </c>
      <c r="L665" s="6">
        <v>10.44776119402985</v>
      </c>
      <c r="M665" s="6">
        <v>0.74626865671641784</v>
      </c>
      <c r="N665" s="6">
        <v>0.74626865671641784</v>
      </c>
      <c r="O665" s="6">
        <v>0</v>
      </c>
      <c r="P665" s="6">
        <v>0.74626865671641784</v>
      </c>
      <c r="Q665" s="6">
        <v>196</v>
      </c>
      <c r="R665" s="6">
        <v>0</v>
      </c>
      <c r="S665" s="6">
        <v>423</v>
      </c>
      <c r="T665" s="6">
        <v>120</v>
      </c>
      <c r="U665" s="6">
        <v>0</v>
      </c>
      <c r="V665" s="6" t="s">
        <v>523</v>
      </c>
      <c r="W665" s="9" t="s">
        <v>524</v>
      </c>
      <c r="X665" s="6" t="s">
        <v>525</v>
      </c>
      <c r="Y665" s="6" t="s">
        <v>520</v>
      </c>
      <c r="Z665" s="2">
        <v>3</v>
      </c>
      <c r="AA665" s="10" t="s">
        <v>526</v>
      </c>
      <c r="AB665">
        <v>14.2</v>
      </c>
      <c r="AC665">
        <v>8</v>
      </c>
      <c r="AD665">
        <v>0</v>
      </c>
    </row>
    <row r="666" spans="1:30" customFormat="1" x14ac:dyDescent="0.25">
      <c r="A666" s="6">
        <v>0</v>
      </c>
      <c r="B666" s="6">
        <v>0</v>
      </c>
      <c r="C666" s="6">
        <v>0</v>
      </c>
      <c r="D666" s="6">
        <v>0</v>
      </c>
      <c r="E666" s="6">
        <v>0.15</v>
      </c>
      <c r="F666" s="6">
        <v>0</v>
      </c>
      <c r="G666" s="6">
        <v>0</v>
      </c>
      <c r="H666" s="6">
        <v>0</v>
      </c>
      <c r="I666" s="6">
        <v>0</v>
      </c>
      <c r="J666" s="6">
        <v>0</v>
      </c>
      <c r="K666" s="6">
        <v>0</v>
      </c>
      <c r="L666" s="6">
        <v>5</v>
      </c>
      <c r="M666" s="6">
        <v>1.5</v>
      </c>
      <c r="N666" s="6">
        <v>1.5</v>
      </c>
      <c r="O666" s="6">
        <v>0</v>
      </c>
      <c r="P666" s="6">
        <v>1.5</v>
      </c>
      <c r="Q666" s="6">
        <v>200</v>
      </c>
      <c r="R666" s="6">
        <v>0</v>
      </c>
      <c r="S666" s="6">
        <v>423</v>
      </c>
      <c r="T666" s="6">
        <v>360</v>
      </c>
      <c r="U666" s="6">
        <v>0</v>
      </c>
      <c r="V666" s="6" t="s">
        <v>523</v>
      </c>
      <c r="W666" s="9" t="s">
        <v>442</v>
      </c>
      <c r="X666" s="6" t="s">
        <v>525</v>
      </c>
      <c r="Y666" s="6" t="s">
        <v>520</v>
      </c>
      <c r="Z666" s="2">
        <v>3</v>
      </c>
      <c r="AA666" s="9" t="s">
        <v>437</v>
      </c>
      <c r="AB666">
        <v>14.2</v>
      </c>
      <c r="AC666">
        <v>8</v>
      </c>
      <c r="AD666">
        <v>0</v>
      </c>
    </row>
    <row r="667" spans="1:30" customFormat="1" x14ac:dyDescent="0.25">
      <c r="A667" s="6">
        <v>0</v>
      </c>
      <c r="B667" s="6">
        <v>0</v>
      </c>
      <c r="C667" s="6">
        <v>0</v>
      </c>
      <c r="D667" s="6">
        <v>0</v>
      </c>
      <c r="E667" s="6">
        <v>1</v>
      </c>
      <c r="F667" s="6">
        <v>0</v>
      </c>
      <c r="G667" s="6">
        <v>0</v>
      </c>
      <c r="H667" s="6">
        <v>0</v>
      </c>
      <c r="I667" s="6">
        <v>0</v>
      </c>
      <c r="J667" s="6">
        <v>0</v>
      </c>
      <c r="K667" s="6">
        <v>0</v>
      </c>
      <c r="L667" s="6">
        <v>5</v>
      </c>
      <c r="M667" s="6">
        <v>1</v>
      </c>
      <c r="N667" s="6">
        <v>1</v>
      </c>
      <c r="O667" s="6">
        <v>0</v>
      </c>
      <c r="P667" s="6">
        <v>1</v>
      </c>
      <c r="Q667" s="6">
        <v>200</v>
      </c>
      <c r="R667" s="6">
        <v>0</v>
      </c>
      <c r="S667" s="6">
        <v>423</v>
      </c>
      <c r="T667" s="6">
        <v>360</v>
      </c>
      <c r="U667" s="6">
        <v>0</v>
      </c>
      <c r="V667" s="6" t="s">
        <v>523</v>
      </c>
      <c r="W667" s="9" t="s">
        <v>442</v>
      </c>
      <c r="X667" s="6" t="s">
        <v>525</v>
      </c>
      <c r="Y667" s="6" t="s">
        <v>520</v>
      </c>
      <c r="Z667" s="2">
        <v>3</v>
      </c>
      <c r="AA667" s="9" t="s">
        <v>437</v>
      </c>
      <c r="AB667">
        <v>14.2</v>
      </c>
      <c r="AC667">
        <v>8</v>
      </c>
      <c r="AD667">
        <v>0</v>
      </c>
    </row>
    <row r="668" spans="1:30" customFormat="1" x14ac:dyDescent="0.25">
      <c r="A668" s="6">
        <v>0</v>
      </c>
      <c r="B668" s="6">
        <v>0</v>
      </c>
      <c r="C668" s="6">
        <v>0</v>
      </c>
      <c r="D668" s="6">
        <v>0</v>
      </c>
      <c r="E668" s="6">
        <v>0.5</v>
      </c>
      <c r="F668" s="6">
        <v>0</v>
      </c>
      <c r="G668" s="6">
        <v>0</v>
      </c>
      <c r="H668" s="6">
        <v>0</v>
      </c>
      <c r="I668" s="6">
        <v>0</v>
      </c>
      <c r="J668" s="6">
        <v>0</v>
      </c>
      <c r="K668" s="6">
        <v>0</v>
      </c>
      <c r="L668" s="6">
        <v>5</v>
      </c>
      <c r="M668" s="6">
        <v>1</v>
      </c>
      <c r="N668" s="6">
        <v>1</v>
      </c>
      <c r="O668" s="6">
        <v>0</v>
      </c>
      <c r="P668" s="6">
        <v>1</v>
      </c>
      <c r="Q668" s="6">
        <v>200</v>
      </c>
      <c r="R668" s="6">
        <v>0</v>
      </c>
      <c r="S668" s="6">
        <v>423</v>
      </c>
      <c r="T668" s="6">
        <v>360</v>
      </c>
      <c r="U668" s="6">
        <v>0</v>
      </c>
      <c r="V668" s="6" t="s">
        <v>523</v>
      </c>
      <c r="W668" s="9" t="s">
        <v>442</v>
      </c>
      <c r="X668" s="6" t="s">
        <v>525</v>
      </c>
      <c r="Y668" s="6" t="s">
        <v>520</v>
      </c>
      <c r="Z668" s="2">
        <v>3</v>
      </c>
      <c r="AA668" s="9" t="s">
        <v>437</v>
      </c>
      <c r="AB668">
        <v>14.2</v>
      </c>
      <c r="AC668">
        <v>8</v>
      </c>
      <c r="AD668">
        <v>0</v>
      </c>
    </row>
    <row r="669" spans="1:30" customFormat="1" x14ac:dyDescent="0.25">
      <c r="A669" s="6">
        <v>0</v>
      </c>
      <c r="B669" s="6">
        <v>0</v>
      </c>
      <c r="C669" s="6">
        <v>0</v>
      </c>
      <c r="D669" s="6">
        <v>0</v>
      </c>
      <c r="E669" s="6">
        <v>0.2</v>
      </c>
      <c r="F669" s="6">
        <v>0</v>
      </c>
      <c r="G669" s="6">
        <v>0</v>
      </c>
      <c r="H669" s="6">
        <v>0</v>
      </c>
      <c r="I669" s="6">
        <v>0</v>
      </c>
      <c r="J669" s="6">
        <v>0</v>
      </c>
      <c r="K669" s="6">
        <v>0</v>
      </c>
      <c r="L669" s="6">
        <v>3</v>
      </c>
      <c r="M669" s="6">
        <v>1</v>
      </c>
      <c r="N669" s="6">
        <v>1</v>
      </c>
      <c r="O669" s="6">
        <v>0</v>
      </c>
      <c r="P669" s="6">
        <v>1</v>
      </c>
      <c r="Q669" s="6">
        <v>200</v>
      </c>
      <c r="R669" s="6">
        <v>0</v>
      </c>
      <c r="S669" s="6">
        <v>423</v>
      </c>
      <c r="T669" s="6">
        <v>360</v>
      </c>
      <c r="U669" s="6">
        <v>0</v>
      </c>
      <c r="V669" s="6" t="s">
        <v>523</v>
      </c>
      <c r="W669" s="9" t="s">
        <v>442</v>
      </c>
      <c r="X669" s="6" t="s">
        <v>525</v>
      </c>
      <c r="Y669" s="6" t="s">
        <v>520</v>
      </c>
      <c r="Z669" s="2">
        <v>3</v>
      </c>
      <c r="AA669" s="9" t="s">
        <v>437</v>
      </c>
      <c r="AB669">
        <v>14.2</v>
      </c>
      <c r="AC669">
        <v>8</v>
      </c>
      <c r="AD669">
        <v>0</v>
      </c>
    </row>
    <row r="670" spans="1:30" customFormat="1" x14ac:dyDescent="0.25">
      <c r="A670" s="6">
        <v>0</v>
      </c>
      <c r="B670" s="6">
        <v>0</v>
      </c>
      <c r="C670" s="6">
        <v>0</v>
      </c>
      <c r="D670" s="6">
        <v>0</v>
      </c>
      <c r="E670" s="6">
        <v>0.2</v>
      </c>
      <c r="F670" s="6">
        <v>0</v>
      </c>
      <c r="G670" s="6">
        <v>0</v>
      </c>
      <c r="H670" s="6">
        <v>0</v>
      </c>
      <c r="I670" s="6">
        <v>0</v>
      </c>
      <c r="J670" s="6">
        <v>0</v>
      </c>
      <c r="K670" s="6">
        <v>0</v>
      </c>
      <c r="L670" s="6">
        <v>5</v>
      </c>
      <c r="M670" s="6">
        <v>1</v>
      </c>
      <c r="N670" s="6">
        <v>1</v>
      </c>
      <c r="O670" s="6">
        <v>0</v>
      </c>
      <c r="P670" s="6">
        <v>1</v>
      </c>
      <c r="Q670" s="6">
        <v>200</v>
      </c>
      <c r="R670" s="6">
        <v>0</v>
      </c>
      <c r="S670" s="6">
        <v>423</v>
      </c>
      <c r="T670" s="6">
        <v>360</v>
      </c>
      <c r="U670" s="6">
        <v>0</v>
      </c>
      <c r="V670" s="6" t="s">
        <v>523</v>
      </c>
      <c r="W670" s="9" t="s">
        <v>442</v>
      </c>
      <c r="X670" s="6" t="s">
        <v>525</v>
      </c>
      <c r="Y670" s="6" t="s">
        <v>520</v>
      </c>
      <c r="Z670" s="2">
        <v>3</v>
      </c>
      <c r="AA670" s="9" t="s">
        <v>437</v>
      </c>
      <c r="AB670">
        <v>14.2</v>
      </c>
      <c r="AC670">
        <v>8</v>
      </c>
      <c r="AD670">
        <v>0</v>
      </c>
    </row>
    <row r="671" spans="1:30" customFormat="1" x14ac:dyDescent="0.25">
      <c r="A671" s="6">
        <v>0</v>
      </c>
      <c r="B671" s="6">
        <v>0</v>
      </c>
      <c r="C671" s="6">
        <v>0</v>
      </c>
      <c r="D671" s="6">
        <v>0</v>
      </c>
      <c r="E671" s="6">
        <v>0.15</v>
      </c>
      <c r="F671" s="6">
        <v>0</v>
      </c>
      <c r="G671" s="6">
        <v>0</v>
      </c>
      <c r="H671" s="6">
        <v>0</v>
      </c>
      <c r="I671" s="6">
        <v>0</v>
      </c>
      <c r="J671" s="6">
        <v>0</v>
      </c>
      <c r="K671" s="6">
        <v>0</v>
      </c>
      <c r="L671" s="6">
        <v>5</v>
      </c>
      <c r="M671" s="6">
        <v>1</v>
      </c>
      <c r="N671" s="6">
        <v>1</v>
      </c>
      <c r="O671" s="6">
        <v>0</v>
      </c>
      <c r="P671" s="6">
        <v>1</v>
      </c>
      <c r="Q671" s="6">
        <v>200</v>
      </c>
      <c r="R671" s="6">
        <v>0</v>
      </c>
      <c r="S671" s="6">
        <v>423</v>
      </c>
      <c r="T671" s="6">
        <v>360</v>
      </c>
      <c r="U671" s="6">
        <v>0</v>
      </c>
      <c r="V671" s="6" t="s">
        <v>523</v>
      </c>
      <c r="W671" s="9" t="s">
        <v>442</v>
      </c>
      <c r="X671" s="6" t="s">
        <v>525</v>
      </c>
      <c r="Y671" s="6" t="s">
        <v>520</v>
      </c>
      <c r="Z671" s="2">
        <v>3</v>
      </c>
      <c r="AA671" s="9" t="s">
        <v>437</v>
      </c>
      <c r="AB671">
        <v>14.2</v>
      </c>
      <c r="AC671">
        <v>8</v>
      </c>
      <c r="AD671">
        <v>0</v>
      </c>
    </row>
    <row r="672" spans="1:30" customFormat="1" x14ac:dyDescent="0.25">
      <c r="A672" s="6">
        <v>0.2</v>
      </c>
      <c r="B672" s="6">
        <v>0</v>
      </c>
      <c r="C672" s="6">
        <v>0</v>
      </c>
      <c r="D672" s="6">
        <v>0</v>
      </c>
      <c r="E672" s="6">
        <v>0</v>
      </c>
      <c r="F672" s="6">
        <v>0</v>
      </c>
      <c r="G672" s="6">
        <v>0</v>
      </c>
      <c r="H672" s="6">
        <v>0.55999999999999994</v>
      </c>
      <c r="I672" s="6">
        <v>0</v>
      </c>
      <c r="J672" s="6">
        <v>0</v>
      </c>
      <c r="K672" s="6">
        <v>0</v>
      </c>
      <c r="L672" s="6">
        <v>31.2</v>
      </c>
      <c r="M672" s="6">
        <v>0</v>
      </c>
      <c r="N672" s="6">
        <v>1.7857142857142858</v>
      </c>
      <c r="O672" s="6">
        <v>1.7857142857142858</v>
      </c>
      <c r="P672" s="6">
        <v>1.1199999999999999</v>
      </c>
      <c r="Q672" s="6">
        <v>112</v>
      </c>
      <c r="R672" s="6">
        <v>160</v>
      </c>
      <c r="S672" s="6">
        <v>373</v>
      </c>
      <c r="T672" s="6">
        <v>240</v>
      </c>
      <c r="U672" s="6">
        <v>30</v>
      </c>
      <c r="V672" s="6" t="s">
        <v>527</v>
      </c>
      <c r="W672" s="9" t="s">
        <v>528</v>
      </c>
      <c r="X672" s="6" t="s">
        <v>529</v>
      </c>
      <c r="Y672" s="6" t="s">
        <v>530</v>
      </c>
      <c r="Z672" s="2">
        <v>3</v>
      </c>
      <c r="AA672" s="9" t="s">
        <v>1319</v>
      </c>
      <c r="AB672">
        <v>16.899999999999999</v>
      </c>
      <c r="AC672">
        <v>12</v>
      </c>
      <c r="AD672">
        <v>0</v>
      </c>
    </row>
    <row r="673" spans="1:30" customFormat="1" x14ac:dyDescent="0.25">
      <c r="A673" s="6">
        <v>0.25</v>
      </c>
      <c r="B673" s="6">
        <v>0</v>
      </c>
      <c r="C673" s="6">
        <v>0</v>
      </c>
      <c r="D673" s="6">
        <v>0</v>
      </c>
      <c r="E673" s="6">
        <v>0</v>
      </c>
      <c r="F673" s="6">
        <v>0</v>
      </c>
      <c r="G673" s="6">
        <v>4</v>
      </c>
      <c r="H673" s="6">
        <v>0</v>
      </c>
      <c r="I673" s="6">
        <v>0</v>
      </c>
      <c r="J673" s="6">
        <v>0</v>
      </c>
      <c r="K673" s="6">
        <v>0</v>
      </c>
      <c r="L673" s="6">
        <v>40</v>
      </c>
      <c r="M673" s="6">
        <v>0</v>
      </c>
      <c r="N673" s="6">
        <v>0</v>
      </c>
      <c r="O673" s="6">
        <v>0</v>
      </c>
      <c r="P673" s="6">
        <v>8</v>
      </c>
      <c r="Q673" s="6">
        <v>0</v>
      </c>
      <c r="R673" s="6">
        <v>0</v>
      </c>
      <c r="S673" s="6">
        <v>373</v>
      </c>
      <c r="T673" s="6">
        <v>89</v>
      </c>
      <c r="U673" s="6">
        <v>0</v>
      </c>
      <c r="V673" s="6"/>
      <c r="W673" s="9"/>
      <c r="X673" s="6" t="s">
        <v>531</v>
      </c>
      <c r="Y673" s="6" t="s">
        <v>531</v>
      </c>
      <c r="Z673" s="2">
        <v>3</v>
      </c>
      <c r="AA673" s="9" t="s">
        <v>532</v>
      </c>
      <c r="AB673">
        <v>18.5</v>
      </c>
      <c r="AC673">
        <v>8</v>
      </c>
      <c r="AD673">
        <v>0</v>
      </c>
    </row>
    <row r="674" spans="1:30" customFormat="1" x14ac:dyDescent="0.25">
      <c r="A674" s="6">
        <v>0.1</v>
      </c>
      <c r="B674" s="6">
        <v>0</v>
      </c>
      <c r="C674" s="6">
        <v>0</v>
      </c>
      <c r="D674" s="6">
        <v>0</v>
      </c>
      <c r="E674" s="6">
        <v>0</v>
      </c>
      <c r="F674" s="6">
        <v>0</v>
      </c>
      <c r="G674" s="6">
        <v>0.23499999999999999</v>
      </c>
      <c r="H674" s="6">
        <v>0</v>
      </c>
      <c r="I674" s="6">
        <v>0</v>
      </c>
      <c r="J674" s="6">
        <v>0</v>
      </c>
      <c r="K674" s="6">
        <v>0</v>
      </c>
      <c r="L674" s="6">
        <v>16</v>
      </c>
      <c r="M674" s="6">
        <v>0</v>
      </c>
      <c r="N674" s="6">
        <v>0</v>
      </c>
      <c r="O674" s="6">
        <v>0</v>
      </c>
      <c r="P674" s="6">
        <v>0.47</v>
      </c>
      <c r="Q674" s="6">
        <v>0</v>
      </c>
      <c r="R674" s="6">
        <v>0</v>
      </c>
      <c r="S674" s="6">
        <v>448</v>
      </c>
      <c r="T674" s="6">
        <v>48</v>
      </c>
      <c r="U674" s="6">
        <v>0</v>
      </c>
      <c r="V674" s="6"/>
      <c r="W674" s="9"/>
      <c r="X674" s="6" t="s">
        <v>533</v>
      </c>
      <c r="Y674" s="6" t="s">
        <v>533</v>
      </c>
      <c r="Z674" s="2">
        <v>3</v>
      </c>
      <c r="AA674" s="9" t="s">
        <v>1319</v>
      </c>
      <c r="AB674">
        <v>16.7</v>
      </c>
      <c r="AC674">
        <v>12</v>
      </c>
      <c r="AD674">
        <v>0</v>
      </c>
    </row>
    <row r="675" spans="1:30" customFormat="1" x14ac:dyDescent="0.25">
      <c r="A675" s="6">
        <v>0.05</v>
      </c>
      <c r="B675" s="6">
        <v>0</v>
      </c>
      <c r="C675" s="6">
        <v>0</v>
      </c>
      <c r="D675" s="6">
        <v>0</v>
      </c>
      <c r="E675" s="6">
        <v>0</v>
      </c>
      <c r="F675" s="6">
        <v>0</v>
      </c>
      <c r="G675" s="6">
        <v>0.5</v>
      </c>
      <c r="H675" s="6">
        <v>0</v>
      </c>
      <c r="I675" s="6">
        <v>0</v>
      </c>
      <c r="J675" s="6">
        <v>0</v>
      </c>
      <c r="K675" s="6">
        <v>0</v>
      </c>
      <c r="L675" s="6">
        <v>20</v>
      </c>
      <c r="M675" s="6">
        <v>0</v>
      </c>
      <c r="N675" s="6">
        <v>0</v>
      </c>
      <c r="O675" s="6">
        <v>0</v>
      </c>
      <c r="P675" s="6">
        <v>1</v>
      </c>
      <c r="Q675" s="6">
        <v>0</v>
      </c>
      <c r="R675" s="6">
        <v>0</v>
      </c>
      <c r="S675" s="6">
        <v>448</v>
      </c>
      <c r="T675" s="6">
        <v>48</v>
      </c>
      <c r="U675" s="6">
        <v>0</v>
      </c>
      <c r="V675" s="6"/>
      <c r="W675" s="9"/>
      <c r="X675" s="6" t="s">
        <v>533</v>
      </c>
      <c r="Y675" s="6" t="s">
        <v>533</v>
      </c>
      <c r="Z675" s="2">
        <v>3</v>
      </c>
      <c r="AA675" s="9" t="s">
        <v>1319</v>
      </c>
      <c r="AB675">
        <v>16.7</v>
      </c>
      <c r="AC675">
        <v>12</v>
      </c>
      <c r="AD675">
        <v>0</v>
      </c>
    </row>
    <row r="676" spans="1:30" customFormat="1" x14ac:dyDescent="0.25">
      <c r="A676" s="6">
        <v>0.10905125408942203</v>
      </c>
      <c r="B676" s="6">
        <v>0</v>
      </c>
      <c r="C676" s="6">
        <v>0</v>
      </c>
      <c r="D676" s="6">
        <v>0</v>
      </c>
      <c r="E676" s="6">
        <v>0</v>
      </c>
      <c r="F676" s="6">
        <v>0</v>
      </c>
      <c r="G676" s="6">
        <v>0</v>
      </c>
      <c r="H676" s="6">
        <v>0.43729552889858231</v>
      </c>
      <c r="I676" s="6">
        <v>0</v>
      </c>
      <c r="J676" s="6">
        <v>0</v>
      </c>
      <c r="K676" s="6">
        <v>0</v>
      </c>
      <c r="L676" s="6">
        <v>13.631406761177754</v>
      </c>
      <c r="M676" s="6">
        <v>0</v>
      </c>
      <c r="N676" s="6">
        <v>0.13522355507088332</v>
      </c>
      <c r="O676" s="6">
        <v>0</v>
      </c>
      <c r="P676" s="6">
        <v>0.87459105779716462</v>
      </c>
      <c r="Q676" s="6">
        <v>112</v>
      </c>
      <c r="R676" s="6">
        <v>0</v>
      </c>
      <c r="S676" s="6">
        <v>373</v>
      </c>
      <c r="T676" s="6">
        <v>168</v>
      </c>
      <c r="U676" s="6">
        <v>0</v>
      </c>
      <c r="V676" s="6" t="s">
        <v>19</v>
      </c>
      <c r="W676" s="9" t="s">
        <v>20</v>
      </c>
      <c r="X676" s="6" t="s">
        <v>536</v>
      </c>
      <c r="Y676" s="6" t="s">
        <v>536</v>
      </c>
      <c r="Z676" s="2">
        <v>3</v>
      </c>
      <c r="AA676" s="9" t="s">
        <v>1319</v>
      </c>
      <c r="AB676">
        <v>16.7</v>
      </c>
      <c r="AC676">
        <v>12</v>
      </c>
      <c r="AD676">
        <v>0</v>
      </c>
    </row>
    <row r="677" spans="1:30" customFormat="1" x14ac:dyDescent="0.25">
      <c r="A677" s="6">
        <v>0.1</v>
      </c>
      <c r="B677" s="6">
        <v>0</v>
      </c>
      <c r="C677" s="6">
        <v>0</v>
      </c>
      <c r="D677" s="6">
        <v>0</v>
      </c>
      <c r="E677" s="6">
        <v>0</v>
      </c>
      <c r="F677" s="6">
        <v>0</v>
      </c>
      <c r="G677" s="6">
        <v>0</v>
      </c>
      <c r="H677" s="6">
        <v>0.32</v>
      </c>
      <c r="I677" s="6">
        <v>0</v>
      </c>
      <c r="J677" s="6">
        <v>0</v>
      </c>
      <c r="K677" s="6">
        <v>0</v>
      </c>
      <c r="L677" s="6">
        <v>10.6</v>
      </c>
      <c r="M677" s="6">
        <v>0</v>
      </c>
      <c r="N677" s="6">
        <v>0.16</v>
      </c>
      <c r="O677" s="6">
        <v>0</v>
      </c>
      <c r="P677" s="6">
        <v>0.64</v>
      </c>
      <c r="Q677" s="6">
        <v>112</v>
      </c>
      <c r="R677" s="6">
        <v>0</v>
      </c>
      <c r="S677" s="6">
        <v>368</v>
      </c>
      <c r="T677" s="6">
        <v>144</v>
      </c>
      <c r="U677" s="6">
        <v>0</v>
      </c>
      <c r="V677" s="6" t="s">
        <v>19</v>
      </c>
      <c r="W677" s="9" t="s">
        <v>20</v>
      </c>
      <c r="X677" s="6" t="s">
        <v>536</v>
      </c>
      <c r="Y677" s="6" t="s">
        <v>536</v>
      </c>
      <c r="Z677" s="2">
        <v>3</v>
      </c>
      <c r="AA677" s="9" t="s">
        <v>1319</v>
      </c>
      <c r="AB677">
        <v>16.7</v>
      </c>
      <c r="AC677">
        <v>12</v>
      </c>
      <c r="AD677">
        <v>0</v>
      </c>
    </row>
    <row r="678" spans="1:30" customFormat="1" x14ac:dyDescent="0.25">
      <c r="A678" s="6">
        <v>5.5E-2</v>
      </c>
      <c r="B678" s="6">
        <v>0</v>
      </c>
      <c r="C678" s="6">
        <v>0</v>
      </c>
      <c r="D678" s="6">
        <v>0</v>
      </c>
      <c r="E678" s="6">
        <v>0</v>
      </c>
      <c r="F678" s="6">
        <v>0</v>
      </c>
      <c r="G678" s="6">
        <v>0</v>
      </c>
      <c r="H678" s="6">
        <v>1.4999999999999999E-2</v>
      </c>
      <c r="I678" s="6">
        <v>0</v>
      </c>
      <c r="J678" s="6">
        <v>0</v>
      </c>
      <c r="K678" s="6">
        <v>0</v>
      </c>
      <c r="L678" s="6">
        <v>34</v>
      </c>
      <c r="M678" s="6">
        <v>0</v>
      </c>
      <c r="N678" s="6">
        <v>0.13500000000000001</v>
      </c>
      <c r="O678" s="6">
        <v>0</v>
      </c>
      <c r="P678" s="6">
        <v>0.43500000000000005</v>
      </c>
      <c r="Q678" s="6">
        <v>310</v>
      </c>
      <c r="R678" s="6">
        <v>0</v>
      </c>
      <c r="S678" s="6">
        <v>398</v>
      </c>
      <c r="T678" s="6">
        <v>504</v>
      </c>
      <c r="U678" s="6">
        <v>300</v>
      </c>
      <c r="V678" s="6" t="s">
        <v>537</v>
      </c>
      <c r="W678" s="9" t="s">
        <v>538</v>
      </c>
      <c r="X678" s="6" t="s">
        <v>541</v>
      </c>
      <c r="Y678" s="6" t="s">
        <v>539</v>
      </c>
      <c r="Z678" s="2">
        <v>3</v>
      </c>
      <c r="AA678" s="9" t="s">
        <v>540</v>
      </c>
      <c r="AB678">
        <v>14.7</v>
      </c>
      <c r="AC678">
        <v>12</v>
      </c>
      <c r="AD678">
        <v>0</v>
      </c>
    </row>
    <row r="679" spans="1:30" customFormat="1" ht="30" x14ac:dyDescent="0.25">
      <c r="A679" s="6">
        <v>5.5E-2</v>
      </c>
      <c r="B679" s="6">
        <v>0</v>
      </c>
      <c r="C679" s="6">
        <v>0</v>
      </c>
      <c r="D679" s="6">
        <v>0</v>
      </c>
      <c r="E679" s="6">
        <v>0</v>
      </c>
      <c r="F679" s="6">
        <v>0</v>
      </c>
      <c r="G679" s="6">
        <v>0</v>
      </c>
      <c r="H679" s="6">
        <v>1.4999999999999999E-2</v>
      </c>
      <c r="I679" s="6">
        <v>0</v>
      </c>
      <c r="J679" s="6">
        <v>0</v>
      </c>
      <c r="K679" s="6">
        <v>0</v>
      </c>
      <c r="L679" s="6">
        <v>34</v>
      </c>
      <c r="M679" s="6">
        <v>0</v>
      </c>
      <c r="N679" s="6">
        <v>0.13500000000000001</v>
      </c>
      <c r="O679" s="6">
        <v>0</v>
      </c>
      <c r="P679" s="6">
        <v>0.43500000000000005</v>
      </c>
      <c r="Q679" s="6">
        <v>315</v>
      </c>
      <c r="R679" s="6">
        <v>0</v>
      </c>
      <c r="S679" s="6">
        <v>398</v>
      </c>
      <c r="T679" s="6">
        <v>504</v>
      </c>
      <c r="U679" s="6">
        <v>300</v>
      </c>
      <c r="V679" s="6" t="s">
        <v>542</v>
      </c>
      <c r="W679" s="9" t="s">
        <v>544</v>
      </c>
      <c r="X679" s="6" t="s">
        <v>541</v>
      </c>
      <c r="Y679" s="6" t="s">
        <v>539</v>
      </c>
      <c r="Z679" s="2">
        <v>3</v>
      </c>
      <c r="AA679" s="9" t="s">
        <v>543</v>
      </c>
      <c r="AB679">
        <v>14.7</v>
      </c>
      <c r="AC679">
        <v>12</v>
      </c>
      <c r="AD679">
        <v>0</v>
      </c>
    </row>
    <row r="680" spans="1:30" customFormat="1" x14ac:dyDescent="0.25">
      <c r="A680" s="6">
        <v>0</v>
      </c>
      <c r="B680" s="6">
        <v>0</v>
      </c>
      <c r="C680" s="6">
        <v>0</v>
      </c>
      <c r="D680" s="6">
        <v>0</v>
      </c>
      <c r="E680" s="6">
        <v>0</v>
      </c>
      <c r="F680" s="6">
        <v>0</v>
      </c>
      <c r="G680" s="6">
        <v>0</v>
      </c>
      <c r="H680" s="6">
        <v>0</v>
      </c>
      <c r="I680" s="6">
        <v>0</v>
      </c>
      <c r="J680" s="6">
        <v>0</v>
      </c>
      <c r="K680" s="6">
        <v>0</v>
      </c>
      <c r="L680" s="6">
        <v>17</v>
      </c>
      <c r="M680" s="6">
        <v>0</v>
      </c>
      <c r="N680" s="6">
        <v>0.3</v>
      </c>
      <c r="O680" s="6">
        <v>0</v>
      </c>
      <c r="P680" s="6">
        <v>0.6</v>
      </c>
      <c r="Q680" s="6">
        <v>298</v>
      </c>
      <c r="R680" s="6">
        <v>0</v>
      </c>
      <c r="S680" s="6">
        <v>363</v>
      </c>
      <c r="T680" s="6">
        <v>68</v>
      </c>
      <c r="U680" s="6">
        <v>0</v>
      </c>
      <c r="V680" s="6"/>
      <c r="W680" s="9" t="s">
        <v>545</v>
      </c>
      <c r="X680" s="6" t="s">
        <v>546</v>
      </c>
      <c r="Y680" s="6" t="s">
        <v>546</v>
      </c>
      <c r="Z680" s="2">
        <v>3</v>
      </c>
      <c r="AA680" s="9" t="s">
        <v>1319</v>
      </c>
      <c r="AB680">
        <v>17.399999999999999</v>
      </c>
      <c r="AC680">
        <v>10</v>
      </c>
      <c r="AD680">
        <v>0</v>
      </c>
    </row>
    <row r="681" spans="1:30" customFormat="1" x14ac:dyDescent="0.25">
      <c r="A681" s="6">
        <v>0</v>
      </c>
      <c r="B681" s="6">
        <v>0</v>
      </c>
      <c r="C681" s="6">
        <v>0</v>
      </c>
      <c r="D681" s="6">
        <v>0</v>
      </c>
      <c r="E681" s="6">
        <v>0</v>
      </c>
      <c r="F681" s="6">
        <v>0</v>
      </c>
      <c r="G681" s="6">
        <v>0</v>
      </c>
      <c r="H681" s="6">
        <v>0</v>
      </c>
      <c r="I681" s="6">
        <v>0</v>
      </c>
      <c r="J681" s="6">
        <v>0</v>
      </c>
      <c r="K681" s="6">
        <v>0</v>
      </c>
      <c r="L681" s="6">
        <v>24.7</v>
      </c>
      <c r="M681" s="6">
        <v>0</v>
      </c>
      <c r="N681" s="6">
        <v>0.6</v>
      </c>
      <c r="O681" s="6">
        <v>0</v>
      </c>
      <c r="P681" s="6">
        <v>0.6</v>
      </c>
      <c r="Q681" s="6">
        <v>232</v>
      </c>
      <c r="R681" s="6">
        <v>0</v>
      </c>
      <c r="S681" s="6">
        <v>408</v>
      </c>
      <c r="T681" s="6">
        <v>984</v>
      </c>
      <c r="U681" s="6">
        <v>60</v>
      </c>
      <c r="V681" s="6" t="s">
        <v>548</v>
      </c>
      <c r="W681" s="9" t="s">
        <v>547</v>
      </c>
      <c r="X681" s="6" t="s">
        <v>858</v>
      </c>
      <c r="Y681" s="6" t="s">
        <v>546</v>
      </c>
      <c r="Z681" s="2">
        <v>3</v>
      </c>
      <c r="AA681" s="9" t="s">
        <v>549</v>
      </c>
      <c r="AB681">
        <v>17.399999999999999</v>
      </c>
      <c r="AC681">
        <v>10</v>
      </c>
      <c r="AD681">
        <v>0</v>
      </c>
    </row>
    <row r="682" spans="1:30" customFormat="1" x14ac:dyDescent="0.25">
      <c r="A682" s="6">
        <v>0</v>
      </c>
      <c r="B682" s="6">
        <v>0</v>
      </c>
      <c r="C682" s="6">
        <v>0</v>
      </c>
      <c r="D682" s="6">
        <v>0</v>
      </c>
      <c r="E682" s="6">
        <v>0</v>
      </c>
      <c r="F682" s="6">
        <v>0</v>
      </c>
      <c r="G682" s="6">
        <v>0</v>
      </c>
      <c r="H682" s="6">
        <v>2.5000000000000001E-2</v>
      </c>
      <c r="I682" s="6">
        <v>0</v>
      </c>
      <c r="J682" s="6">
        <v>0</v>
      </c>
      <c r="K682" s="6">
        <v>0</v>
      </c>
      <c r="L682" s="6">
        <v>24.7</v>
      </c>
      <c r="M682" s="6">
        <v>0</v>
      </c>
      <c r="N682" s="6">
        <v>0.6</v>
      </c>
      <c r="O682" s="6">
        <v>0</v>
      </c>
      <c r="P682" s="6">
        <v>0.6</v>
      </c>
      <c r="Q682" s="6">
        <v>232</v>
      </c>
      <c r="R682" s="6">
        <v>0</v>
      </c>
      <c r="S682" s="6">
        <v>408</v>
      </c>
      <c r="T682" s="6">
        <v>624</v>
      </c>
      <c r="U682" s="6">
        <v>60</v>
      </c>
      <c r="V682" s="6" t="s">
        <v>548</v>
      </c>
      <c r="W682" s="9" t="s">
        <v>547</v>
      </c>
      <c r="X682" s="6" t="s">
        <v>858</v>
      </c>
      <c r="Y682" s="6" t="s">
        <v>546</v>
      </c>
      <c r="Z682" s="2">
        <v>3</v>
      </c>
      <c r="AA682" s="9" t="s">
        <v>549</v>
      </c>
      <c r="AB682">
        <v>17.399999999999999</v>
      </c>
      <c r="AC682">
        <v>10</v>
      </c>
      <c r="AD682">
        <v>0</v>
      </c>
    </row>
    <row r="683" spans="1:30" customFormat="1" x14ac:dyDescent="0.25">
      <c r="A683" s="6">
        <v>0</v>
      </c>
      <c r="B683" s="6">
        <v>0</v>
      </c>
      <c r="C683" s="6">
        <v>0</v>
      </c>
      <c r="D683" s="6">
        <v>0</v>
      </c>
      <c r="E683" s="6">
        <v>0</v>
      </c>
      <c r="F683" s="6">
        <v>0</v>
      </c>
      <c r="G683" s="6">
        <v>2.5000000000000001E-2</v>
      </c>
      <c r="H683" s="6">
        <v>0</v>
      </c>
      <c r="I683" s="6">
        <v>0</v>
      </c>
      <c r="J683" s="6">
        <v>0</v>
      </c>
      <c r="K683" s="6">
        <v>0</v>
      </c>
      <c r="L683" s="6">
        <v>24.7</v>
      </c>
      <c r="M683" s="6">
        <v>0</v>
      </c>
      <c r="N683" s="6">
        <v>0.6</v>
      </c>
      <c r="O683" s="6">
        <v>0</v>
      </c>
      <c r="P683" s="6">
        <v>0.6</v>
      </c>
      <c r="Q683" s="6">
        <v>232</v>
      </c>
      <c r="R683" s="6">
        <v>0</v>
      </c>
      <c r="S683" s="6">
        <v>408</v>
      </c>
      <c r="T683" s="6">
        <v>984</v>
      </c>
      <c r="U683" s="6">
        <v>60</v>
      </c>
      <c r="V683" s="6" t="s">
        <v>548</v>
      </c>
      <c r="W683" s="9" t="s">
        <v>547</v>
      </c>
      <c r="X683" s="6" t="s">
        <v>858</v>
      </c>
      <c r="Y683" s="6" t="s">
        <v>546</v>
      </c>
      <c r="Z683" s="2">
        <v>3</v>
      </c>
      <c r="AA683" s="9" t="s">
        <v>549</v>
      </c>
      <c r="AB683">
        <v>17.399999999999999</v>
      </c>
      <c r="AC683">
        <v>10</v>
      </c>
      <c r="AD683">
        <v>0</v>
      </c>
    </row>
    <row r="684" spans="1:30" customFormat="1" x14ac:dyDescent="0.25">
      <c r="A684" s="6">
        <v>0</v>
      </c>
      <c r="B684" s="6">
        <v>1.6666666666666666E-2</v>
      </c>
      <c r="C684" s="6">
        <v>0</v>
      </c>
      <c r="D684" s="6">
        <v>0</v>
      </c>
      <c r="E684" s="6">
        <v>0</v>
      </c>
      <c r="F684" s="6">
        <v>0</v>
      </c>
      <c r="G684" s="6">
        <v>0</v>
      </c>
      <c r="H684" s="6">
        <v>0</v>
      </c>
      <c r="I684" s="6">
        <v>0</v>
      </c>
      <c r="J684" s="6">
        <v>0</v>
      </c>
      <c r="K684" s="6">
        <v>0</v>
      </c>
      <c r="L684" s="6">
        <v>24.7</v>
      </c>
      <c r="M684" s="6">
        <v>0</v>
      </c>
      <c r="N684" s="6">
        <v>0.6</v>
      </c>
      <c r="O684" s="6">
        <v>0</v>
      </c>
      <c r="P684" s="6">
        <v>0.6</v>
      </c>
      <c r="Q684" s="6">
        <v>232</v>
      </c>
      <c r="R684" s="6">
        <v>0</v>
      </c>
      <c r="S684" s="6">
        <v>408</v>
      </c>
      <c r="T684" s="6">
        <v>504</v>
      </c>
      <c r="U684" s="6">
        <v>60</v>
      </c>
      <c r="V684" s="6" t="s">
        <v>548</v>
      </c>
      <c r="W684" s="9" t="s">
        <v>547</v>
      </c>
      <c r="X684" s="6" t="s">
        <v>858</v>
      </c>
      <c r="Y684" s="6" t="s">
        <v>546</v>
      </c>
      <c r="Z684" s="2">
        <v>3</v>
      </c>
      <c r="AA684" s="9" t="s">
        <v>549</v>
      </c>
      <c r="AB684">
        <v>17.399999999999999</v>
      </c>
      <c r="AC684">
        <v>10</v>
      </c>
      <c r="AD684">
        <v>0</v>
      </c>
    </row>
    <row r="685" spans="1:30" customFormat="1" x14ac:dyDescent="0.25">
      <c r="A685" s="6">
        <v>0</v>
      </c>
      <c r="B685" s="6">
        <v>3.5714285714285712E-2</v>
      </c>
      <c r="C685" s="6">
        <v>0</v>
      </c>
      <c r="D685" s="6">
        <v>0</v>
      </c>
      <c r="E685" s="6">
        <v>0</v>
      </c>
      <c r="F685" s="6">
        <v>0</v>
      </c>
      <c r="G685" s="6">
        <v>0</v>
      </c>
      <c r="H685" s="6">
        <v>0</v>
      </c>
      <c r="I685" s="6">
        <v>0</v>
      </c>
      <c r="J685" s="6">
        <v>0</v>
      </c>
      <c r="K685" s="6">
        <v>0</v>
      </c>
      <c r="L685" s="6">
        <v>24.7</v>
      </c>
      <c r="M685" s="6">
        <v>0</v>
      </c>
      <c r="N685" s="6">
        <v>0.6</v>
      </c>
      <c r="O685" s="6">
        <v>0</v>
      </c>
      <c r="P685" s="6">
        <v>0.6</v>
      </c>
      <c r="Q685" s="6">
        <v>232</v>
      </c>
      <c r="R685" s="6">
        <v>0</v>
      </c>
      <c r="S685" s="6">
        <v>408</v>
      </c>
      <c r="T685" s="6">
        <v>504</v>
      </c>
      <c r="U685" s="6">
        <v>60</v>
      </c>
      <c r="V685" s="6" t="s">
        <v>548</v>
      </c>
      <c r="W685" s="9" t="s">
        <v>547</v>
      </c>
      <c r="X685" s="6" t="s">
        <v>858</v>
      </c>
      <c r="Y685" s="6" t="s">
        <v>546</v>
      </c>
      <c r="Z685" s="2">
        <v>3</v>
      </c>
      <c r="AA685" s="9" t="s">
        <v>549</v>
      </c>
      <c r="AB685">
        <v>17.399999999999999</v>
      </c>
      <c r="AC685">
        <v>10</v>
      </c>
      <c r="AD685">
        <v>0</v>
      </c>
    </row>
    <row r="686" spans="1:30" customFormat="1" x14ac:dyDescent="0.25">
      <c r="A686" s="6">
        <v>0.2</v>
      </c>
      <c r="B686" s="6">
        <v>0</v>
      </c>
      <c r="C686" s="6">
        <v>0</v>
      </c>
      <c r="D686" s="6">
        <v>0</v>
      </c>
      <c r="E686" s="6">
        <v>0</v>
      </c>
      <c r="F686" s="6">
        <v>0</v>
      </c>
      <c r="G686" s="6">
        <v>0.6</v>
      </c>
      <c r="H686" s="6">
        <v>0.01</v>
      </c>
      <c r="I686" s="6">
        <v>0</v>
      </c>
      <c r="J686" s="6">
        <v>0</v>
      </c>
      <c r="K686" s="6">
        <v>0</v>
      </c>
      <c r="L686" s="6">
        <v>20</v>
      </c>
      <c r="M686" s="6">
        <v>0</v>
      </c>
      <c r="N686" s="6">
        <v>0</v>
      </c>
      <c r="O686" s="6">
        <v>0</v>
      </c>
      <c r="P686" s="6">
        <v>1.22</v>
      </c>
      <c r="Q686" s="6">
        <v>0</v>
      </c>
      <c r="R686" s="6">
        <v>0</v>
      </c>
      <c r="S686" s="6">
        <v>423</v>
      </c>
      <c r="T686" s="6">
        <v>48</v>
      </c>
      <c r="U686" s="6">
        <v>0</v>
      </c>
      <c r="V686" s="6"/>
      <c r="W686" s="9"/>
      <c r="X686" s="6" t="s">
        <v>299</v>
      </c>
      <c r="Y686" s="6" t="s">
        <v>299</v>
      </c>
      <c r="Z686" s="2">
        <v>3</v>
      </c>
      <c r="AA686" s="9" t="s">
        <v>1319</v>
      </c>
      <c r="AB686">
        <v>16.399999999999999</v>
      </c>
      <c r="AC686">
        <v>8</v>
      </c>
      <c r="AD686">
        <v>0</v>
      </c>
    </row>
    <row r="687" spans="1:30" customFormat="1" x14ac:dyDescent="0.25">
      <c r="A687" s="6">
        <v>0.16666666666666666</v>
      </c>
      <c r="B687" s="6">
        <v>0</v>
      </c>
      <c r="C687" s="6">
        <v>0</v>
      </c>
      <c r="D687" s="6">
        <v>0</v>
      </c>
      <c r="E687" s="6">
        <v>0</v>
      </c>
      <c r="F687" s="6">
        <v>0</v>
      </c>
      <c r="G687" s="6">
        <v>0</v>
      </c>
      <c r="H687" s="6">
        <v>0</v>
      </c>
      <c r="I687" s="6">
        <v>0.17</v>
      </c>
      <c r="J687" s="6">
        <v>0</v>
      </c>
      <c r="K687" s="6">
        <v>0</v>
      </c>
      <c r="L687" s="6">
        <v>30</v>
      </c>
      <c r="M687" s="6">
        <v>0</v>
      </c>
      <c r="N687" s="6">
        <v>0</v>
      </c>
      <c r="O687" s="6">
        <v>0</v>
      </c>
      <c r="P687" s="6">
        <v>0.34</v>
      </c>
      <c r="Q687" s="6">
        <v>0</v>
      </c>
      <c r="R687" s="6">
        <v>0</v>
      </c>
      <c r="S687" s="6">
        <v>438</v>
      </c>
      <c r="T687" s="6">
        <v>120</v>
      </c>
      <c r="U687" s="6">
        <v>50</v>
      </c>
      <c r="V687" s="6"/>
      <c r="W687" s="9"/>
      <c r="X687" s="6" t="s">
        <v>553</v>
      </c>
      <c r="Y687" s="6" t="s">
        <v>506</v>
      </c>
      <c r="Z687" s="2">
        <v>2</v>
      </c>
      <c r="AA687" s="9" t="s">
        <v>552</v>
      </c>
      <c r="AB687">
        <v>17</v>
      </c>
      <c r="AC687">
        <v>12</v>
      </c>
      <c r="AD687">
        <v>0</v>
      </c>
    </row>
    <row r="688" spans="1:30" customFormat="1" x14ac:dyDescent="0.25">
      <c r="A688" s="6">
        <v>0.125</v>
      </c>
      <c r="B688" s="6">
        <v>0</v>
      </c>
      <c r="C688" s="6">
        <v>0</v>
      </c>
      <c r="D688" s="6">
        <v>0</v>
      </c>
      <c r="E688" s="6">
        <v>0</v>
      </c>
      <c r="F688" s="6">
        <v>0</v>
      </c>
      <c r="G688" s="6">
        <v>0</v>
      </c>
      <c r="H688" s="6">
        <v>0</v>
      </c>
      <c r="I688" s="6">
        <v>0.17</v>
      </c>
      <c r="J688" s="6">
        <v>0</v>
      </c>
      <c r="K688" s="6">
        <v>0</v>
      </c>
      <c r="L688" s="6">
        <v>30</v>
      </c>
      <c r="M688" s="6">
        <v>0</v>
      </c>
      <c r="N688" s="6">
        <v>0</v>
      </c>
      <c r="O688" s="6">
        <v>0</v>
      </c>
      <c r="P688" s="6">
        <v>0.34</v>
      </c>
      <c r="Q688" s="6">
        <v>0</v>
      </c>
      <c r="R688" s="6">
        <v>0</v>
      </c>
      <c r="S688" s="6">
        <v>438</v>
      </c>
      <c r="T688" s="6">
        <v>120</v>
      </c>
      <c r="U688" s="6">
        <v>50</v>
      </c>
      <c r="V688" s="6"/>
      <c r="W688" s="9"/>
      <c r="X688" s="6" t="s">
        <v>553</v>
      </c>
      <c r="Y688" s="6" t="s">
        <v>506</v>
      </c>
      <c r="Z688" s="2">
        <v>2</v>
      </c>
      <c r="AA688" s="9" t="s">
        <v>552</v>
      </c>
      <c r="AB688">
        <v>17</v>
      </c>
      <c r="AC688">
        <v>12</v>
      </c>
      <c r="AD688">
        <v>0</v>
      </c>
    </row>
    <row r="689" spans="1:30" customFormat="1" x14ac:dyDescent="0.25">
      <c r="A689" s="6">
        <v>6.6666666666666666E-2</v>
      </c>
      <c r="B689" s="6">
        <v>0</v>
      </c>
      <c r="C689" s="6">
        <v>0</v>
      </c>
      <c r="D689" s="6">
        <v>0</v>
      </c>
      <c r="E689" s="6">
        <v>0</v>
      </c>
      <c r="F689" s="6">
        <v>0</v>
      </c>
      <c r="G689" s="6">
        <v>0</v>
      </c>
      <c r="H689" s="6">
        <v>0</v>
      </c>
      <c r="I689" s="6">
        <v>0.25</v>
      </c>
      <c r="J689" s="6">
        <v>0</v>
      </c>
      <c r="K689" s="6">
        <v>0</v>
      </c>
      <c r="L689" s="6">
        <v>30</v>
      </c>
      <c r="M689" s="6">
        <v>0</v>
      </c>
      <c r="N689" s="6">
        <v>0</v>
      </c>
      <c r="O689" s="6">
        <v>0</v>
      </c>
      <c r="P689" s="6">
        <v>0.5</v>
      </c>
      <c r="Q689" s="6">
        <v>0</v>
      </c>
      <c r="R689" s="6">
        <v>0</v>
      </c>
      <c r="S689" s="6">
        <v>438</v>
      </c>
      <c r="T689" s="6">
        <v>120</v>
      </c>
      <c r="U689" s="6">
        <v>50</v>
      </c>
      <c r="V689" s="6"/>
      <c r="W689" s="9"/>
      <c r="X689" s="6" t="s">
        <v>553</v>
      </c>
      <c r="Y689" s="6" t="s">
        <v>506</v>
      </c>
      <c r="Z689" s="2">
        <v>2</v>
      </c>
      <c r="AA689" s="9" t="s">
        <v>552</v>
      </c>
      <c r="AB689">
        <v>17</v>
      </c>
      <c r="AC689">
        <v>12</v>
      </c>
      <c r="AD689">
        <v>0</v>
      </c>
    </row>
    <row r="690" spans="1:30" customFormat="1" x14ac:dyDescent="0.25">
      <c r="A690" s="6">
        <v>0.05</v>
      </c>
      <c r="B690" s="6">
        <v>0</v>
      </c>
      <c r="C690" s="6">
        <v>0</v>
      </c>
      <c r="D690" s="6">
        <v>0</v>
      </c>
      <c r="E690" s="6">
        <v>0</v>
      </c>
      <c r="F690" s="6">
        <v>0</v>
      </c>
      <c r="G690" s="6">
        <v>0</v>
      </c>
      <c r="H690" s="6">
        <v>0</v>
      </c>
      <c r="I690" s="6">
        <v>0.25</v>
      </c>
      <c r="J690" s="6">
        <v>0</v>
      </c>
      <c r="K690" s="6">
        <v>0</v>
      </c>
      <c r="L690" s="6">
        <v>30</v>
      </c>
      <c r="M690" s="6">
        <v>0</v>
      </c>
      <c r="N690" s="6">
        <v>0</v>
      </c>
      <c r="O690" s="6">
        <v>0</v>
      </c>
      <c r="P690" s="6">
        <v>0.5</v>
      </c>
      <c r="Q690" s="6">
        <v>0</v>
      </c>
      <c r="R690" s="6">
        <v>0</v>
      </c>
      <c r="S690" s="6">
        <v>438</v>
      </c>
      <c r="T690" s="6">
        <v>120</v>
      </c>
      <c r="U690" s="6">
        <v>50</v>
      </c>
      <c r="V690" s="6"/>
      <c r="W690" s="9"/>
      <c r="X690" s="6" t="s">
        <v>553</v>
      </c>
      <c r="Y690" s="6" t="s">
        <v>506</v>
      </c>
      <c r="Z690" s="2">
        <v>2</v>
      </c>
      <c r="AA690" s="9" t="s">
        <v>552</v>
      </c>
      <c r="AB690">
        <v>17</v>
      </c>
      <c r="AC690">
        <v>12</v>
      </c>
      <c r="AD690">
        <v>0</v>
      </c>
    </row>
    <row r="691" spans="1:30" customFormat="1" x14ac:dyDescent="0.25">
      <c r="A691" s="6">
        <v>0.25</v>
      </c>
      <c r="B691" s="6">
        <v>0</v>
      </c>
      <c r="C691" s="6">
        <v>0</v>
      </c>
      <c r="D691" s="6">
        <v>0</v>
      </c>
      <c r="E691" s="6">
        <v>0</v>
      </c>
      <c r="F691" s="6">
        <v>0</v>
      </c>
      <c r="G691" s="6">
        <v>0</v>
      </c>
      <c r="H691" s="6">
        <v>0</v>
      </c>
      <c r="I691" s="6">
        <v>0.17499999999999999</v>
      </c>
      <c r="J691" s="6">
        <v>0</v>
      </c>
      <c r="K691" s="6">
        <v>0</v>
      </c>
      <c r="L691" s="6">
        <v>30</v>
      </c>
      <c r="M691" s="6">
        <v>0</v>
      </c>
      <c r="N691" s="6">
        <v>0</v>
      </c>
      <c r="O691" s="6">
        <v>0</v>
      </c>
      <c r="P691" s="6">
        <v>0.35</v>
      </c>
      <c r="Q691" s="6">
        <v>0</v>
      </c>
      <c r="R691" s="6">
        <v>0</v>
      </c>
      <c r="S691" s="6">
        <v>438</v>
      </c>
      <c r="T691" s="6">
        <v>120</v>
      </c>
      <c r="U691" s="6">
        <v>50</v>
      </c>
      <c r="V691" s="6"/>
      <c r="W691" s="9"/>
      <c r="X691" s="6" t="s">
        <v>554</v>
      </c>
      <c r="Y691" s="6" t="s">
        <v>299</v>
      </c>
      <c r="Z691" s="2">
        <v>3</v>
      </c>
      <c r="AA691" s="9" t="s">
        <v>552</v>
      </c>
      <c r="AB691">
        <v>16.399999999999999</v>
      </c>
      <c r="AC691">
        <v>8</v>
      </c>
      <c r="AD691">
        <v>0</v>
      </c>
    </row>
    <row r="692" spans="1:30" customFormat="1" x14ac:dyDescent="0.25">
      <c r="A692" s="6">
        <v>0.22222222222222221</v>
      </c>
      <c r="B692" s="6">
        <v>0</v>
      </c>
      <c r="C692" s="6">
        <v>0</v>
      </c>
      <c r="D692" s="6">
        <v>0</v>
      </c>
      <c r="E692" s="6">
        <v>0</v>
      </c>
      <c r="F692" s="6">
        <v>0</v>
      </c>
      <c r="G692" s="6">
        <v>0</v>
      </c>
      <c r="H692" s="6">
        <v>0</v>
      </c>
      <c r="I692" s="6">
        <v>0.16</v>
      </c>
      <c r="J692" s="6">
        <v>0</v>
      </c>
      <c r="K692" s="6">
        <v>0</v>
      </c>
      <c r="L692" s="6">
        <v>30</v>
      </c>
      <c r="M692" s="6">
        <v>0</v>
      </c>
      <c r="N692" s="6">
        <v>0</v>
      </c>
      <c r="O692" s="6">
        <v>0</v>
      </c>
      <c r="P692" s="6">
        <v>0.32</v>
      </c>
      <c r="Q692" s="6">
        <v>0</v>
      </c>
      <c r="R692" s="6">
        <v>0</v>
      </c>
      <c r="S692" s="6">
        <v>438</v>
      </c>
      <c r="T692" s="6">
        <v>120</v>
      </c>
      <c r="U692" s="6">
        <v>50</v>
      </c>
      <c r="V692" s="6"/>
      <c r="W692" s="9"/>
      <c r="X692" s="6" t="s">
        <v>554</v>
      </c>
      <c r="Y692" s="6" t="s">
        <v>299</v>
      </c>
      <c r="Z692" s="2">
        <v>3</v>
      </c>
      <c r="AA692" s="9" t="s">
        <v>552</v>
      </c>
      <c r="AB692">
        <v>16.399999999999999</v>
      </c>
      <c r="AC692">
        <v>8</v>
      </c>
      <c r="AD692">
        <v>0</v>
      </c>
    </row>
    <row r="693" spans="1:30" customFormat="1" x14ac:dyDescent="0.25">
      <c r="A693" s="6">
        <v>0.05</v>
      </c>
      <c r="B693" s="6">
        <v>0</v>
      </c>
      <c r="C693" s="6">
        <v>0</v>
      </c>
      <c r="D693" s="6">
        <v>0</v>
      </c>
      <c r="E693" s="6">
        <v>0</v>
      </c>
      <c r="F693" s="6">
        <v>0</v>
      </c>
      <c r="G693" s="6">
        <v>0</v>
      </c>
      <c r="H693" s="6">
        <v>0</v>
      </c>
      <c r="I693" s="6">
        <v>0.35</v>
      </c>
      <c r="J693" s="6">
        <v>0</v>
      </c>
      <c r="K693" s="6">
        <v>0</v>
      </c>
      <c r="L693" s="6">
        <v>30</v>
      </c>
      <c r="M693" s="6">
        <v>0</v>
      </c>
      <c r="N693" s="6">
        <v>0</v>
      </c>
      <c r="O693" s="6">
        <v>0</v>
      </c>
      <c r="P693" s="6">
        <v>0.7</v>
      </c>
      <c r="Q693" s="6">
        <v>0</v>
      </c>
      <c r="R693" s="6">
        <v>0</v>
      </c>
      <c r="S693" s="6">
        <v>438</v>
      </c>
      <c r="T693" s="6">
        <v>72</v>
      </c>
      <c r="U693" s="6">
        <v>50</v>
      </c>
      <c r="V693" s="6"/>
      <c r="W693" s="9"/>
      <c r="X693" s="6" t="s">
        <v>556</v>
      </c>
      <c r="Y693" s="6" t="s">
        <v>555</v>
      </c>
      <c r="Z693" s="2">
        <v>3</v>
      </c>
      <c r="AA693" s="9" t="s">
        <v>552</v>
      </c>
      <c r="AB693">
        <v>16.100000000000001</v>
      </c>
      <c r="AC693">
        <v>12</v>
      </c>
      <c r="AD693">
        <v>0</v>
      </c>
    </row>
    <row r="694" spans="1:30" customFormat="1" x14ac:dyDescent="0.25">
      <c r="A694" s="6">
        <v>3.8461538461538464E-2</v>
      </c>
      <c r="B694" s="6">
        <v>0</v>
      </c>
      <c r="C694" s="6">
        <v>0</v>
      </c>
      <c r="D694" s="6">
        <v>0</v>
      </c>
      <c r="E694" s="6">
        <v>0</v>
      </c>
      <c r="F694" s="6">
        <v>0</v>
      </c>
      <c r="G694" s="6">
        <v>0</v>
      </c>
      <c r="H694" s="6">
        <v>0</v>
      </c>
      <c r="I694" s="6">
        <v>0.35</v>
      </c>
      <c r="J694" s="6">
        <v>0</v>
      </c>
      <c r="K694" s="6">
        <v>0</v>
      </c>
      <c r="L694" s="6">
        <v>30</v>
      </c>
      <c r="M694" s="6">
        <v>0</v>
      </c>
      <c r="N694" s="6">
        <v>0</v>
      </c>
      <c r="O694" s="6">
        <v>0</v>
      </c>
      <c r="P694" s="6">
        <v>0.7</v>
      </c>
      <c r="Q694" s="6">
        <v>0</v>
      </c>
      <c r="R694" s="6">
        <v>0</v>
      </c>
      <c r="S694" s="6">
        <v>438</v>
      </c>
      <c r="T694" s="6">
        <v>72</v>
      </c>
      <c r="U694" s="6">
        <v>50</v>
      </c>
      <c r="V694" s="6"/>
      <c r="W694" s="9"/>
      <c r="X694" s="6" t="s">
        <v>556</v>
      </c>
      <c r="Y694" s="6" t="s">
        <v>555</v>
      </c>
      <c r="Z694" s="2">
        <v>3</v>
      </c>
      <c r="AA694" s="9" t="s">
        <v>552</v>
      </c>
      <c r="AB694">
        <v>16.100000000000001</v>
      </c>
      <c r="AC694">
        <v>12</v>
      </c>
      <c r="AD694">
        <v>0</v>
      </c>
    </row>
    <row r="695" spans="1:30" customFormat="1" ht="20.25" customHeight="1" x14ac:dyDescent="0.25">
      <c r="A695" s="6">
        <v>0.2</v>
      </c>
      <c r="B695" s="6">
        <v>0</v>
      </c>
      <c r="C695" s="6">
        <v>0</v>
      </c>
      <c r="D695" s="6">
        <v>0</v>
      </c>
      <c r="E695" s="6">
        <v>0</v>
      </c>
      <c r="F695" s="6">
        <v>0</v>
      </c>
      <c r="G695" s="6">
        <v>0.48</v>
      </c>
      <c r="H695" s="6">
        <v>0.12</v>
      </c>
      <c r="I695" s="6">
        <v>0</v>
      </c>
      <c r="J695" s="6">
        <v>0</v>
      </c>
      <c r="K695" s="6">
        <v>0</v>
      </c>
      <c r="L695" s="6">
        <v>15</v>
      </c>
      <c r="M695" s="6">
        <v>0</v>
      </c>
      <c r="N695" s="6">
        <v>0</v>
      </c>
      <c r="O695" s="6">
        <v>0</v>
      </c>
      <c r="P695" s="6">
        <v>1.2</v>
      </c>
      <c r="Q695" s="6">
        <v>0</v>
      </c>
      <c r="R695" s="6">
        <v>0</v>
      </c>
      <c r="S695" s="6">
        <v>373</v>
      </c>
      <c r="T695" s="6">
        <v>432</v>
      </c>
      <c r="U695" s="6">
        <v>0</v>
      </c>
      <c r="V695" s="6"/>
      <c r="W695" s="9"/>
      <c r="X695" s="6" t="s">
        <v>299</v>
      </c>
      <c r="Y695" s="6" t="s">
        <v>299</v>
      </c>
      <c r="Z695" s="2">
        <v>3</v>
      </c>
      <c r="AA695" s="9" t="s">
        <v>557</v>
      </c>
      <c r="AB695">
        <v>16.399999999999999</v>
      </c>
      <c r="AC695">
        <v>8</v>
      </c>
      <c r="AD695">
        <v>0</v>
      </c>
    </row>
    <row r="696" spans="1:30" customFormat="1" x14ac:dyDescent="0.25">
      <c r="A696" s="6">
        <v>0.02</v>
      </c>
      <c r="B696" s="6">
        <v>0</v>
      </c>
      <c r="C696" s="6">
        <v>0</v>
      </c>
      <c r="D696" s="6">
        <v>0</v>
      </c>
      <c r="E696" s="6">
        <v>0</v>
      </c>
      <c r="F696" s="6">
        <v>0</v>
      </c>
      <c r="G696" s="6">
        <v>0.48</v>
      </c>
      <c r="H696" s="6">
        <v>0.12</v>
      </c>
      <c r="I696" s="6">
        <v>0</v>
      </c>
      <c r="J696" s="6">
        <v>0</v>
      </c>
      <c r="K696" s="6">
        <v>0</v>
      </c>
      <c r="L696" s="6">
        <v>15</v>
      </c>
      <c r="M696" s="6">
        <v>0</v>
      </c>
      <c r="N696" s="6">
        <v>0</v>
      </c>
      <c r="O696" s="6">
        <v>0</v>
      </c>
      <c r="P696" s="6">
        <v>1.2</v>
      </c>
      <c r="Q696" s="6">
        <v>0</v>
      </c>
      <c r="R696" s="6">
        <v>0</v>
      </c>
      <c r="S696" s="6">
        <v>373</v>
      </c>
      <c r="T696" s="6">
        <v>480</v>
      </c>
      <c r="U696" s="6">
        <v>0</v>
      </c>
      <c r="V696" s="6"/>
      <c r="W696" s="9"/>
      <c r="X696" s="6" t="s">
        <v>299</v>
      </c>
      <c r="Y696" s="6" t="s">
        <v>299</v>
      </c>
      <c r="Z696" s="2">
        <v>3</v>
      </c>
      <c r="AA696" s="9" t="s">
        <v>557</v>
      </c>
      <c r="AB696">
        <v>16.399999999999999</v>
      </c>
      <c r="AC696">
        <v>8</v>
      </c>
      <c r="AD696">
        <v>0</v>
      </c>
    </row>
    <row r="697" spans="1:30" customFormat="1" ht="18" customHeight="1" x14ac:dyDescent="0.25">
      <c r="A697" s="6">
        <v>0.2</v>
      </c>
      <c r="B697" s="6">
        <v>0</v>
      </c>
      <c r="C697" s="6">
        <v>0</v>
      </c>
      <c r="D697" s="6">
        <v>0</v>
      </c>
      <c r="E697" s="6">
        <v>0</v>
      </c>
      <c r="F697" s="6">
        <v>0</v>
      </c>
      <c r="G697" s="6">
        <v>1.5</v>
      </c>
      <c r="H697" s="6">
        <v>0</v>
      </c>
      <c r="I697" s="6">
        <v>0</v>
      </c>
      <c r="J697" s="6">
        <v>0</v>
      </c>
      <c r="K697" s="6">
        <v>0</v>
      </c>
      <c r="L697" s="6">
        <v>120</v>
      </c>
      <c r="M697" s="6">
        <v>0</v>
      </c>
      <c r="N697" s="6">
        <v>0</v>
      </c>
      <c r="O697" s="6">
        <v>0</v>
      </c>
      <c r="P697" s="6">
        <v>3</v>
      </c>
      <c r="Q697" s="6">
        <v>0</v>
      </c>
      <c r="R697" s="6">
        <v>0</v>
      </c>
      <c r="S697" s="6">
        <v>423</v>
      </c>
      <c r="T697" s="6">
        <v>240</v>
      </c>
      <c r="U697" s="6">
        <v>0</v>
      </c>
      <c r="V697" s="6"/>
      <c r="W697" s="9"/>
      <c r="X697" s="6" t="s">
        <v>299</v>
      </c>
      <c r="Y697" s="6" t="s">
        <v>299</v>
      </c>
      <c r="Z697" s="2">
        <v>3</v>
      </c>
      <c r="AA697" s="9" t="s">
        <v>558</v>
      </c>
      <c r="AB697">
        <v>16.399999999999999</v>
      </c>
      <c r="AC697">
        <v>8</v>
      </c>
      <c r="AD697">
        <v>0</v>
      </c>
    </row>
    <row r="698" spans="1:30" customFormat="1" ht="16.5" customHeight="1" x14ac:dyDescent="0.25">
      <c r="A698" s="6">
        <v>0.2</v>
      </c>
      <c r="B698" s="6">
        <v>0</v>
      </c>
      <c r="C698" s="6">
        <v>0</v>
      </c>
      <c r="D698" s="6">
        <v>0</v>
      </c>
      <c r="E698" s="6">
        <v>0</v>
      </c>
      <c r="F698" s="6">
        <v>0</v>
      </c>
      <c r="G698" s="6">
        <v>1.6</v>
      </c>
      <c r="H698" s="6">
        <v>0</v>
      </c>
      <c r="I698" s="6">
        <v>0</v>
      </c>
      <c r="J698" s="6">
        <v>0</v>
      </c>
      <c r="K698" s="6">
        <v>0</v>
      </c>
      <c r="L698" s="6">
        <v>120</v>
      </c>
      <c r="M698" s="6">
        <v>0</v>
      </c>
      <c r="N698" s="6">
        <v>0</v>
      </c>
      <c r="O698" s="6">
        <v>0</v>
      </c>
      <c r="P698" s="6">
        <v>1</v>
      </c>
      <c r="Q698" s="6">
        <v>0</v>
      </c>
      <c r="R698" s="6">
        <v>0</v>
      </c>
      <c r="S698" s="6">
        <v>423</v>
      </c>
      <c r="T698" s="6">
        <v>240</v>
      </c>
      <c r="U698" s="6">
        <v>0</v>
      </c>
      <c r="V698" s="6"/>
      <c r="W698" s="9"/>
      <c r="X698" s="6" t="s">
        <v>299</v>
      </c>
      <c r="Y698" s="6" t="s">
        <v>299</v>
      </c>
      <c r="Z698" s="2">
        <v>3</v>
      </c>
      <c r="AA698" s="9" t="s">
        <v>558</v>
      </c>
      <c r="AB698">
        <v>16.399999999999999</v>
      </c>
      <c r="AC698">
        <v>8</v>
      </c>
      <c r="AD698">
        <v>0</v>
      </c>
    </row>
    <row r="699" spans="1:30" customFormat="1" ht="15.75" x14ac:dyDescent="0.25">
      <c r="A699" s="6">
        <v>3.4482758620689655E-2</v>
      </c>
      <c r="B699" s="6">
        <v>0</v>
      </c>
      <c r="C699" s="6">
        <v>0</v>
      </c>
      <c r="D699" s="6">
        <v>0</v>
      </c>
      <c r="E699" s="16">
        <v>0</v>
      </c>
      <c r="F699" s="6">
        <v>0</v>
      </c>
      <c r="G699" s="6">
        <v>0.58620689655172409</v>
      </c>
      <c r="H699" s="6">
        <v>0.14827586206896551</v>
      </c>
      <c r="I699" s="6">
        <v>0</v>
      </c>
      <c r="J699" s="6">
        <v>0</v>
      </c>
      <c r="K699" s="6">
        <v>0</v>
      </c>
      <c r="L699" s="6">
        <v>13.793103448275861</v>
      </c>
      <c r="M699" s="6">
        <v>0</v>
      </c>
      <c r="N699" s="6">
        <v>0</v>
      </c>
      <c r="O699" s="6">
        <v>0</v>
      </c>
      <c r="P699" s="6">
        <v>1.4689655172413791</v>
      </c>
      <c r="Q699" s="6">
        <v>0</v>
      </c>
      <c r="R699" s="6">
        <v>0</v>
      </c>
      <c r="S699" s="6">
        <v>423</v>
      </c>
      <c r="T699" s="6">
        <v>24</v>
      </c>
      <c r="U699" s="6">
        <v>0</v>
      </c>
      <c r="V699" s="6"/>
      <c r="W699" s="9"/>
      <c r="X699" s="6" t="s">
        <v>559</v>
      </c>
      <c r="Y699" s="6" t="s">
        <v>299</v>
      </c>
      <c r="Z699" s="2">
        <v>3</v>
      </c>
      <c r="AA699" s="9" t="s">
        <v>560</v>
      </c>
      <c r="AB699">
        <v>16.399999999999999</v>
      </c>
      <c r="AC699">
        <v>8</v>
      </c>
      <c r="AD699">
        <v>0</v>
      </c>
    </row>
    <row r="700" spans="1:30" customFormat="1" ht="15.75" x14ac:dyDescent="0.25">
      <c r="A700" s="6">
        <v>3.4482758620689655E-2</v>
      </c>
      <c r="B700" s="6">
        <v>0</v>
      </c>
      <c r="C700" s="6">
        <v>0</v>
      </c>
      <c r="D700" s="6">
        <v>0</v>
      </c>
      <c r="E700" s="16">
        <v>0</v>
      </c>
      <c r="F700" s="6">
        <v>0</v>
      </c>
      <c r="G700" s="6">
        <v>0.90689655172413797</v>
      </c>
      <c r="H700" s="6">
        <v>0.22758620689655171</v>
      </c>
      <c r="I700" s="6">
        <v>0</v>
      </c>
      <c r="J700" s="6">
        <v>0</v>
      </c>
      <c r="K700" s="6">
        <v>0</v>
      </c>
      <c r="L700" s="6">
        <v>13.793103448275861</v>
      </c>
      <c r="M700" s="6">
        <v>0</v>
      </c>
      <c r="N700" s="6">
        <v>0</v>
      </c>
      <c r="O700" s="6">
        <v>0</v>
      </c>
      <c r="P700" s="6">
        <v>2.2689655172413792</v>
      </c>
      <c r="Q700" s="6">
        <v>0</v>
      </c>
      <c r="R700" s="6">
        <v>0</v>
      </c>
      <c r="S700" s="6">
        <v>423</v>
      </c>
      <c r="T700" s="6">
        <v>24</v>
      </c>
      <c r="U700" s="6">
        <v>0</v>
      </c>
      <c r="V700" s="6"/>
      <c r="W700" s="9"/>
      <c r="X700" s="6" t="s">
        <v>559</v>
      </c>
      <c r="Y700" s="6" t="s">
        <v>299</v>
      </c>
      <c r="Z700" s="2">
        <v>3</v>
      </c>
      <c r="AA700" s="9" t="s">
        <v>560</v>
      </c>
      <c r="AB700">
        <v>16.399999999999999</v>
      </c>
      <c r="AC700">
        <v>8</v>
      </c>
      <c r="AD700">
        <v>0</v>
      </c>
    </row>
    <row r="701" spans="1:30" x14ac:dyDescent="0.25">
      <c r="A701" s="2">
        <v>2.5000000000000001E-2</v>
      </c>
      <c r="B701" s="2">
        <v>0</v>
      </c>
      <c r="C701" s="2">
        <v>0</v>
      </c>
      <c r="D701" s="2">
        <v>0</v>
      </c>
      <c r="E701" s="2">
        <v>0</v>
      </c>
      <c r="F701" s="2">
        <v>0</v>
      </c>
      <c r="G701" s="2">
        <v>0</v>
      </c>
      <c r="H701" s="2">
        <v>7.18282166264229E-2</v>
      </c>
      <c r="I701" s="2">
        <v>0</v>
      </c>
      <c r="J701" s="2">
        <v>0</v>
      </c>
      <c r="K701" s="2">
        <v>0</v>
      </c>
      <c r="L701" s="2">
        <v>24.813383925491546</v>
      </c>
      <c r="M701" s="2">
        <v>0</v>
      </c>
      <c r="N701" s="2">
        <v>0.1403915143152811</v>
      </c>
      <c r="O701" s="2">
        <v>0</v>
      </c>
      <c r="P701" s="2">
        <v>0.23180924456709207</v>
      </c>
      <c r="Q701" s="2">
        <v>174</v>
      </c>
      <c r="R701" s="2">
        <v>0</v>
      </c>
      <c r="S701" s="2">
        <v>433</v>
      </c>
      <c r="T701" s="2">
        <v>96</v>
      </c>
      <c r="U701" s="2">
        <v>43</v>
      </c>
      <c r="V701" s="2" t="s">
        <v>561</v>
      </c>
      <c r="W701" s="11" t="s">
        <v>562</v>
      </c>
      <c r="X701" s="2" t="s">
        <v>563</v>
      </c>
      <c r="Y701" s="2" t="s">
        <v>563</v>
      </c>
      <c r="Z701" s="2">
        <v>3</v>
      </c>
      <c r="AA701" s="11" t="s">
        <v>106</v>
      </c>
      <c r="AB701" s="4">
        <v>18.399999999999999</v>
      </c>
      <c r="AC701" s="4">
        <v>10</v>
      </c>
      <c r="AD701">
        <v>0</v>
      </c>
    </row>
    <row r="702" spans="1:30" x14ac:dyDescent="0.25">
      <c r="A702" s="2">
        <v>0.01</v>
      </c>
      <c r="B702" s="2">
        <v>0</v>
      </c>
      <c r="C702" s="2">
        <v>0</v>
      </c>
      <c r="D702" s="2">
        <v>0</v>
      </c>
      <c r="E702" s="2">
        <v>0</v>
      </c>
      <c r="F702" s="2">
        <v>0</v>
      </c>
      <c r="G702" s="2">
        <v>0</v>
      </c>
      <c r="H702" s="2">
        <v>4.9999999999999996E-2</v>
      </c>
      <c r="I702" s="2">
        <v>0</v>
      </c>
      <c r="J702" s="2">
        <v>0</v>
      </c>
      <c r="K702" s="2">
        <v>0</v>
      </c>
      <c r="L702" s="2">
        <v>42</v>
      </c>
      <c r="M702" s="2">
        <v>0</v>
      </c>
      <c r="N702" s="2">
        <v>0.14333333333333331</v>
      </c>
      <c r="O702" s="2">
        <v>0</v>
      </c>
      <c r="P702" s="2">
        <v>0.24333333333333329</v>
      </c>
      <c r="Q702" s="2">
        <v>177</v>
      </c>
      <c r="R702" s="2">
        <v>0</v>
      </c>
      <c r="S702" s="2">
        <v>443</v>
      </c>
      <c r="T702" s="2">
        <v>96</v>
      </c>
      <c r="U702" s="2">
        <v>43</v>
      </c>
      <c r="V702" s="2" t="s">
        <v>561</v>
      </c>
      <c r="W702" s="11" t="s">
        <v>564</v>
      </c>
      <c r="X702" s="2" t="s">
        <v>563</v>
      </c>
      <c r="Y702" s="2" t="s">
        <v>563</v>
      </c>
      <c r="Z702" s="2">
        <v>3</v>
      </c>
      <c r="AA702" s="11" t="s">
        <v>106</v>
      </c>
      <c r="AB702" s="4">
        <v>18.399999999999999</v>
      </c>
      <c r="AC702" s="4">
        <v>10</v>
      </c>
      <c r="AD702">
        <v>0</v>
      </c>
    </row>
    <row r="703" spans="1:30" x14ac:dyDescent="0.25">
      <c r="A703" s="2">
        <v>2.5000000000000001E-2</v>
      </c>
      <c r="B703" s="2">
        <v>0</v>
      </c>
      <c r="C703" s="2">
        <v>0</v>
      </c>
      <c r="D703" s="2">
        <v>0</v>
      </c>
      <c r="E703" s="2">
        <v>0</v>
      </c>
      <c r="F703" s="2">
        <v>0</v>
      </c>
      <c r="G703" s="2">
        <v>0</v>
      </c>
      <c r="H703" s="2">
        <v>7.1901336073997943E-2</v>
      </c>
      <c r="I703" s="2">
        <v>0</v>
      </c>
      <c r="J703" s="2">
        <v>0</v>
      </c>
      <c r="K703" s="2">
        <v>0</v>
      </c>
      <c r="L703" s="2">
        <v>24.838643371017472</v>
      </c>
      <c r="M703" s="2">
        <v>0</v>
      </c>
      <c r="N703" s="2">
        <v>0.14053442959917781</v>
      </c>
      <c r="O703" s="2">
        <v>0</v>
      </c>
      <c r="P703" s="2">
        <v>0.23204522096608426</v>
      </c>
      <c r="Q703" s="2">
        <v>189</v>
      </c>
      <c r="R703" s="2">
        <v>0</v>
      </c>
      <c r="S703" s="2">
        <v>433</v>
      </c>
      <c r="T703" s="2">
        <v>96</v>
      </c>
      <c r="U703" s="2">
        <v>43</v>
      </c>
      <c r="V703" s="2" t="s">
        <v>561</v>
      </c>
      <c r="W703" s="11" t="s">
        <v>565</v>
      </c>
      <c r="X703" s="2" t="s">
        <v>563</v>
      </c>
      <c r="Y703" s="2" t="s">
        <v>563</v>
      </c>
      <c r="Z703" s="2">
        <v>3</v>
      </c>
      <c r="AA703" s="11" t="s">
        <v>106</v>
      </c>
      <c r="AB703" s="4">
        <v>18.399999999999999</v>
      </c>
      <c r="AC703" s="4">
        <v>10</v>
      </c>
      <c r="AD703">
        <v>0</v>
      </c>
    </row>
    <row r="704" spans="1:30" x14ac:dyDescent="0.25">
      <c r="A704" s="2">
        <v>2.5000000000000001E-2</v>
      </c>
      <c r="B704" s="2">
        <v>0</v>
      </c>
      <c r="C704" s="2">
        <v>0</v>
      </c>
      <c r="D704" s="2">
        <v>0</v>
      </c>
      <c r="E704" s="2">
        <v>0</v>
      </c>
      <c r="F704" s="2">
        <v>0</v>
      </c>
      <c r="G704" s="2">
        <v>0</v>
      </c>
      <c r="H704" s="2">
        <v>7.18282166264229E-2</v>
      </c>
      <c r="I704" s="2">
        <v>0</v>
      </c>
      <c r="J704" s="2">
        <v>0</v>
      </c>
      <c r="K704" s="2">
        <v>0</v>
      </c>
      <c r="L704" s="2">
        <v>24.813383925491546</v>
      </c>
      <c r="M704" s="2">
        <v>0</v>
      </c>
      <c r="N704" s="2">
        <v>0.1403915143152811</v>
      </c>
      <c r="O704" s="2">
        <v>0</v>
      </c>
      <c r="P704" s="2">
        <v>0.23180924456709207</v>
      </c>
      <c r="Q704" s="2">
        <v>168</v>
      </c>
      <c r="R704" s="2">
        <v>0</v>
      </c>
      <c r="S704" s="2">
        <v>433</v>
      </c>
      <c r="T704" s="2">
        <v>96</v>
      </c>
      <c r="U704" s="2">
        <v>43</v>
      </c>
      <c r="V704" s="2" t="s">
        <v>561</v>
      </c>
      <c r="W704" s="11" t="s">
        <v>566</v>
      </c>
      <c r="X704" s="2" t="s">
        <v>563</v>
      </c>
      <c r="Y704" s="2" t="s">
        <v>563</v>
      </c>
      <c r="Z704" s="2">
        <v>3</v>
      </c>
      <c r="AA704" s="11" t="s">
        <v>106</v>
      </c>
      <c r="AB704" s="4">
        <v>18.399999999999999</v>
      </c>
      <c r="AC704" s="4">
        <v>10</v>
      </c>
      <c r="AD704">
        <v>0</v>
      </c>
    </row>
    <row r="705" spans="1:30" x14ac:dyDescent="0.25">
      <c r="A705" s="2">
        <v>2.5000000000000001E-2</v>
      </c>
      <c r="B705" s="2">
        <v>0</v>
      </c>
      <c r="C705" s="2">
        <v>0</v>
      </c>
      <c r="D705" s="2">
        <v>0</v>
      </c>
      <c r="E705" s="2">
        <v>0</v>
      </c>
      <c r="F705" s="2">
        <v>0</v>
      </c>
      <c r="G705" s="2">
        <v>0</v>
      </c>
      <c r="H705" s="2">
        <v>7.18282166264229E-2</v>
      </c>
      <c r="I705" s="2">
        <v>0</v>
      </c>
      <c r="J705" s="2">
        <v>0</v>
      </c>
      <c r="K705" s="2">
        <v>0</v>
      </c>
      <c r="L705" s="2">
        <v>24.813383925491546</v>
      </c>
      <c r="M705" s="2">
        <v>0</v>
      </c>
      <c r="N705" s="2">
        <v>0.1403915143152811</v>
      </c>
      <c r="O705" s="2">
        <v>0</v>
      </c>
      <c r="P705" s="2">
        <v>0.23180924456709207</v>
      </c>
      <c r="Q705" s="2">
        <v>163</v>
      </c>
      <c r="R705" s="2">
        <v>0</v>
      </c>
      <c r="S705" s="2">
        <v>433</v>
      </c>
      <c r="T705" s="2">
        <v>96</v>
      </c>
      <c r="U705" s="2">
        <v>43</v>
      </c>
      <c r="V705" s="2" t="s">
        <v>561</v>
      </c>
      <c r="W705" s="11" t="s">
        <v>113</v>
      </c>
      <c r="X705" s="2" t="s">
        <v>563</v>
      </c>
      <c r="Y705" s="2" t="s">
        <v>563</v>
      </c>
      <c r="Z705" s="2">
        <v>3</v>
      </c>
      <c r="AA705" s="11" t="s">
        <v>106</v>
      </c>
      <c r="AB705" s="4">
        <v>18.399999999999999</v>
      </c>
      <c r="AC705" s="4">
        <v>10</v>
      </c>
      <c r="AD705">
        <v>0</v>
      </c>
    </row>
    <row r="706" spans="1:30" x14ac:dyDescent="0.25">
      <c r="A706" s="2">
        <v>2.5000000000000001E-2</v>
      </c>
      <c r="B706" s="2">
        <v>0</v>
      </c>
      <c r="C706" s="2">
        <v>0</v>
      </c>
      <c r="D706" s="2">
        <v>0</v>
      </c>
      <c r="E706" s="2">
        <v>0</v>
      </c>
      <c r="F706" s="2">
        <v>0</v>
      </c>
      <c r="G706" s="2">
        <v>0</v>
      </c>
      <c r="H706" s="2">
        <v>7.18282166264229E-2</v>
      </c>
      <c r="I706" s="2">
        <v>0</v>
      </c>
      <c r="J706" s="2">
        <v>0</v>
      </c>
      <c r="K706" s="2">
        <v>0</v>
      </c>
      <c r="L706" s="2">
        <v>24.813383925491546</v>
      </c>
      <c r="M706" s="2">
        <v>0</v>
      </c>
      <c r="N706" s="2">
        <v>0.1403915143152811</v>
      </c>
      <c r="O706" s="2">
        <v>0</v>
      </c>
      <c r="P706" s="2">
        <v>0.23180924456709207</v>
      </c>
      <c r="Q706" s="2">
        <v>189</v>
      </c>
      <c r="R706" s="2">
        <v>0</v>
      </c>
      <c r="S706" s="2">
        <v>433</v>
      </c>
      <c r="T706" s="2">
        <v>96</v>
      </c>
      <c r="U706" s="2">
        <v>43</v>
      </c>
      <c r="V706" s="2" t="s">
        <v>561</v>
      </c>
      <c r="W706" s="11" t="s">
        <v>567</v>
      </c>
      <c r="X706" s="2" t="s">
        <v>563</v>
      </c>
      <c r="Y706" s="2" t="s">
        <v>563</v>
      </c>
      <c r="Z706" s="2">
        <v>3</v>
      </c>
      <c r="AA706" s="11" t="s">
        <v>106</v>
      </c>
      <c r="AB706" s="4">
        <v>18.399999999999999</v>
      </c>
      <c r="AC706" s="4">
        <v>10</v>
      </c>
      <c r="AD706">
        <v>0</v>
      </c>
    </row>
    <row r="707" spans="1:30" customFormat="1" x14ac:dyDescent="0.25">
      <c r="A707" s="6">
        <v>0</v>
      </c>
      <c r="B707" s="6">
        <v>0</v>
      </c>
      <c r="C707" s="6">
        <v>0</v>
      </c>
      <c r="D707" s="6">
        <v>0</v>
      </c>
      <c r="E707" s="6">
        <v>0</v>
      </c>
      <c r="F707" s="6">
        <v>0</v>
      </c>
      <c r="G707" s="6">
        <v>0</v>
      </c>
      <c r="H707" s="6">
        <v>0</v>
      </c>
      <c r="I707" s="6">
        <v>0</v>
      </c>
      <c r="J707" s="6">
        <v>0</v>
      </c>
      <c r="K707" s="6">
        <v>0</v>
      </c>
      <c r="L707" s="6">
        <v>3.5</v>
      </c>
      <c r="M707" s="6">
        <v>0.5</v>
      </c>
      <c r="N707" s="6">
        <v>0.5</v>
      </c>
      <c r="O707" s="6">
        <v>0</v>
      </c>
      <c r="P707" s="6">
        <v>0.5</v>
      </c>
      <c r="Q707" s="6">
        <v>174</v>
      </c>
      <c r="R707" s="6">
        <v>0</v>
      </c>
      <c r="S707" s="6">
        <v>443</v>
      </c>
      <c r="T707" s="6">
        <v>432</v>
      </c>
      <c r="U707" s="6">
        <v>43</v>
      </c>
      <c r="V707" s="6" t="s">
        <v>561</v>
      </c>
      <c r="W707" s="9" t="s">
        <v>562</v>
      </c>
      <c r="X707" s="6" t="s">
        <v>563</v>
      </c>
      <c r="Y707" s="6" t="s">
        <v>563</v>
      </c>
      <c r="Z707" s="2">
        <v>3</v>
      </c>
      <c r="AA707" s="9" t="s">
        <v>111</v>
      </c>
      <c r="AB707">
        <v>18.399999999999999</v>
      </c>
      <c r="AC707" s="4">
        <v>10</v>
      </c>
      <c r="AD707">
        <v>0</v>
      </c>
    </row>
    <row r="708" spans="1:30" customFormat="1" x14ac:dyDescent="0.25">
      <c r="A708" s="6">
        <v>0</v>
      </c>
      <c r="B708" s="6">
        <v>0</v>
      </c>
      <c r="C708" s="6">
        <v>0</v>
      </c>
      <c r="D708" s="6">
        <v>0</v>
      </c>
      <c r="E708" s="6">
        <v>0</v>
      </c>
      <c r="F708" s="6">
        <v>0</v>
      </c>
      <c r="G708" s="6">
        <v>0</v>
      </c>
      <c r="H708" s="6">
        <v>0</v>
      </c>
      <c r="I708" s="6">
        <v>0</v>
      </c>
      <c r="J708" s="6">
        <v>0</v>
      </c>
      <c r="K708" s="6">
        <v>0</v>
      </c>
      <c r="L708" s="6">
        <v>3.5</v>
      </c>
      <c r="M708" s="6">
        <v>0.5</v>
      </c>
      <c r="N708" s="6">
        <v>0.5</v>
      </c>
      <c r="O708" s="6">
        <v>0</v>
      </c>
      <c r="P708" s="6">
        <v>0.5</v>
      </c>
      <c r="Q708" s="6">
        <v>169</v>
      </c>
      <c r="R708" s="6">
        <v>0</v>
      </c>
      <c r="S708" s="6">
        <v>423</v>
      </c>
      <c r="T708" s="6">
        <v>432</v>
      </c>
      <c r="U708" s="6">
        <v>43</v>
      </c>
      <c r="V708" s="6" t="s">
        <v>561</v>
      </c>
      <c r="W708" s="9" t="s">
        <v>566</v>
      </c>
      <c r="X708" s="6" t="s">
        <v>563</v>
      </c>
      <c r="Y708" s="6" t="s">
        <v>563</v>
      </c>
      <c r="Z708" s="2">
        <v>3</v>
      </c>
      <c r="AA708" s="9" t="s">
        <v>111</v>
      </c>
      <c r="AB708">
        <v>18.399999999999999</v>
      </c>
      <c r="AC708" s="4">
        <v>10</v>
      </c>
      <c r="AD708">
        <v>0</v>
      </c>
    </row>
    <row r="709" spans="1:30" customFormat="1" x14ac:dyDescent="0.25">
      <c r="A709" s="6">
        <v>0</v>
      </c>
      <c r="B709" s="6">
        <v>0</v>
      </c>
      <c r="C709" s="6">
        <v>0</v>
      </c>
      <c r="D709" s="6">
        <v>0</v>
      </c>
      <c r="E709" s="6">
        <v>0</v>
      </c>
      <c r="F709" s="6">
        <v>0</v>
      </c>
      <c r="G709" s="6">
        <v>0</v>
      </c>
      <c r="H709" s="6">
        <v>0</v>
      </c>
      <c r="I709" s="6">
        <v>0</v>
      </c>
      <c r="J709" s="6">
        <v>0</v>
      </c>
      <c r="K709" s="6">
        <v>0</v>
      </c>
      <c r="L709" s="6">
        <v>3.5</v>
      </c>
      <c r="M709" s="6">
        <v>0.5</v>
      </c>
      <c r="N709" s="6">
        <v>0.5</v>
      </c>
      <c r="O709" s="6">
        <v>0</v>
      </c>
      <c r="P709" s="6">
        <v>0.5</v>
      </c>
      <c r="Q709" s="6">
        <v>169</v>
      </c>
      <c r="R709" s="6">
        <v>0</v>
      </c>
      <c r="S709" s="6">
        <v>443</v>
      </c>
      <c r="T709" s="6">
        <v>432</v>
      </c>
      <c r="U709" s="6">
        <v>43</v>
      </c>
      <c r="V709" s="6" t="s">
        <v>561</v>
      </c>
      <c r="W709" s="9" t="s">
        <v>566</v>
      </c>
      <c r="X709" s="6" t="s">
        <v>563</v>
      </c>
      <c r="Y709" s="6" t="s">
        <v>563</v>
      </c>
      <c r="Z709" s="2">
        <v>3</v>
      </c>
      <c r="AA709" s="9" t="s">
        <v>111</v>
      </c>
      <c r="AB709">
        <v>18.399999999999999</v>
      </c>
      <c r="AC709" s="4">
        <v>10</v>
      </c>
      <c r="AD709">
        <v>0</v>
      </c>
    </row>
    <row r="710" spans="1:30" customFormat="1" x14ac:dyDescent="0.25">
      <c r="A710" s="6">
        <v>0</v>
      </c>
      <c r="B710" s="6">
        <v>0</v>
      </c>
      <c r="C710" s="6">
        <v>0</v>
      </c>
      <c r="D710" s="6">
        <v>0</v>
      </c>
      <c r="E710" s="6">
        <v>0</v>
      </c>
      <c r="F710" s="6">
        <v>0</v>
      </c>
      <c r="G710" s="6">
        <v>0</v>
      </c>
      <c r="H710" s="6">
        <v>0</v>
      </c>
      <c r="I710" s="6">
        <v>0</v>
      </c>
      <c r="J710" s="6">
        <v>0</v>
      </c>
      <c r="K710" s="6">
        <v>0</v>
      </c>
      <c r="L710" s="6">
        <v>3.5</v>
      </c>
      <c r="M710" s="6">
        <v>0.5</v>
      </c>
      <c r="N710" s="6">
        <v>0.5</v>
      </c>
      <c r="O710" s="6">
        <v>0</v>
      </c>
      <c r="P710" s="6">
        <v>0.5</v>
      </c>
      <c r="Q710" s="6">
        <v>183</v>
      </c>
      <c r="R710" s="6">
        <v>0</v>
      </c>
      <c r="S710" s="6">
        <v>423</v>
      </c>
      <c r="T710" s="6">
        <v>432</v>
      </c>
      <c r="U710" s="6">
        <v>43</v>
      </c>
      <c r="V710" s="6" t="s">
        <v>561</v>
      </c>
      <c r="W710" s="9" t="s">
        <v>568</v>
      </c>
      <c r="X710" s="6" t="s">
        <v>563</v>
      </c>
      <c r="Y710" s="6" t="s">
        <v>563</v>
      </c>
      <c r="Z710" s="2">
        <v>3</v>
      </c>
      <c r="AA710" s="9" t="s">
        <v>111</v>
      </c>
      <c r="AB710">
        <v>18.399999999999999</v>
      </c>
      <c r="AC710" s="4">
        <v>10</v>
      </c>
      <c r="AD710">
        <v>0</v>
      </c>
    </row>
    <row r="711" spans="1:30" customFormat="1" x14ac:dyDescent="0.25">
      <c r="A711" s="6">
        <v>0</v>
      </c>
      <c r="B711" s="6">
        <v>0</v>
      </c>
      <c r="C711" s="6">
        <v>0</v>
      </c>
      <c r="D711" s="6">
        <v>0</v>
      </c>
      <c r="E711" s="6">
        <v>0</v>
      </c>
      <c r="F711" s="6">
        <v>0</v>
      </c>
      <c r="G711" s="6">
        <v>0</v>
      </c>
      <c r="H711" s="6">
        <v>0</v>
      </c>
      <c r="I711" s="6">
        <v>0</v>
      </c>
      <c r="J711" s="6">
        <v>0</v>
      </c>
      <c r="K711" s="6">
        <v>0</v>
      </c>
      <c r="L711" s="6">
        <v>7</v>
      </c>
      <c r="M711" s="6">
        <v>0.5</v>
      </c>
      <c r="N711" s="6">
        <v>0.5</v>
      </c>
      <c r="O711" s="6">
        <v>0</v>
      </c>
      <c r="P711" s="6">
        <v>0.5</v>
      </c>
      <c r="Q711" s="6">
        <v>183</v>
      </c>
      <c r="R711" s="6">
        <v>0</v>
      </c>
      <c r="S711" s="6">
        <v>423</v>
      </c>
      <c r="T711" s="6">
        <v>432</v>
      </c>
      <c r="U711" s="6">
        <v>43</v>
      </c>
      <c r="V711" s="6" t="s">
        <v>561</v>
      </c>
      <c r="W711" s="9" t="s">
        <v>568</v>
      </c>
      <c r="X711" s="6" t="s">
        <v>563</v>
      </c>
      <c r="Y711" s="6" t="s">
        <v>563</v>
      </c>
      <c r="Z711" s="2">
        <v>3</v>
      </c>
      <c r="AA711" s="9" t="s">
        <v>111</v>
      </c>
      <c r="AB711">
        <v>18.399999999999999</v>
      </c>
      <c r="AC711" s="4">
        <v>10</v>
      </c>
      <c r="AD711">
        <v>0</v>
      </c>
    </row>
    <row r="712" spans="1:30" customFormat="1" x14ac:dyDescent="0.25">
      <c r="A712" s="6">
        <v>0</v>
      </c>
      <c r="B712" s="6">
        <v>0</v>
      </c>
      <c r="C712" s="6">
        <v>0</v>
      </c>
      <c r="D712" s="6">
        <v>0</v>
      </c>
      <c r="E712" s="6">
        <v>0</v>
      </c>
      <c r="F712" s="6">
        <v>0</v>
      </c>
      <c r="G712" s="6">
        <v>0</v>
      </c>
      <c r="H712" s="6">
        <v>0</v>
      </c>
      <c r="I712" s="6">
        <v>0</v>
      </c>
      <c r="J712" s="6">
        <v>0</v>
      </c>
      <c r="K712" s="6">
        <v>0</v>
      </c>
      <c r="L712" s="6">
        <v>14</v>
      </c>
      <c r="M712" s="6">
        <v>0.5</v>
      </c>
      <c r="N712" s="6">
        <v>0.5</v>
      </c>
      <c r="O712" s="6">
        <v>0</v>
      </c>
      <c r="P712" s="6">
        <v>0.5</v>
      </c>
      <c r="Q712" s="6">
        <v>183</v>
      </c>
      <c r="R712" s="6">
        <v>0</v>
      </c>
      <c r="S712" s="6">
        <v>423</v>
      </c>
      <c r="T712" s="6">
        <v>432</v>
      </c>
      <c r="U712" s="6">
        <v>43</v>
      </c>
      <c r="V712" s="6" t="s">
        <v>561</v>
      </c>
      <c r="W712" s="9" t="s">
        <v>568</v>
      </c>
      <c r="X712" s="6" t="s">
        <v>563</v>
      </c>
      <c r="Y712" s="6" t="s">
        <v>563</v>
      </c>
      <c r="Z712" s="2">
        <v>3</v>
      </c>
      <c r="AA712" s="9" t="s">
        <v>111</v>
      </c>
      <c r="AB712">
        <v>18.399999999999999</v>
      </c>
      <c r="AC712" s="4">
        <v>10</v>
      </c>
      <c r="AD712">
        <v>0</v>
      </c>
    </row>
    <row r="713" spans="1:30" customFormat="1" x14ac:dyDescent="0.25">
      <c r="A713" s="6">
        <v>0</v>
      </c>
      <c r="B713" s="6">
        <v>0</v>
      </c>
      <c r="C713" s="6">
        <v>0</v>
      </c>
      <c r="D713" s="6">
        <v>0</v>
      </c>
      <c r="E713" s="6">
        <v>0</v>
      </c>
      <c r="F713" s="6">
        <v>0</v>
      </c>
      <c r="G713" s="6">
        <v>0</v>
      </c>
      <c r="H713" s="6">
        <v>0</v>
      </c>
      <c r="I713" s="6">
        <v>0</v>
      </c>
      <c r="J713" s="6">
        <v>0</v>
      </c>
      <c r="K713" s="6">
        <v>0</v>
      </c>
      <c r="L713" s="6">
        <v>3.5</v>
      </c>
      <c r="M713" s="6">
        <v>0.5</v>
      </c>
      <c r="N713" s="6">
        <v>0.5</v>
      </c>
      <c r="O713" s="6">
        <v>0</v>
      </c>
      <c r="P713" s="6">
        <v>0.5</v>
      </c>
      <c r="Q713" s="6">
        <v>184</v>
      </c>
      <c r="R713" s="6">
        <v>0</v>
      </c>
      <c r="S713" s="6">
        <v>423</v>
      </c>
      <c r="T713" s="6">
        <v>432</v>
      </c>
      <c r="U713" s="6">
        <v>43</v>
      </c>
      <c r="V713" s="6" t="s">
        <v>561</v>
      </c>
      <c r="W713" s="9" t="s">
        <v>569</v>
      </c>
      <c r="X713" s="6" t="s">
        <v>563</v>
      </c>
      <c r="Y713" s="6" t="s">
        <v>563</v>
      </c>
      <c r="Z713" s="2">
        <v>3</v>
      </c>
      <c r="AA713" s="9" t="s">
        <v>111</v>
      </c>
      <c r="AB713">
        <v>18.399999999999999</v>
      </c>
      <c r="AC713" s="4">
        <v>10</v>
      </c>
      <c r="AD713">
        <v>0</v>
      </c>
    </row>
    <row r="714" spans="1:30" customFormat="1" x14ac:dyDescent="0.25">
      <c r="A714" s="6">
        <v>0</v>
      </c>
      <c r="B714" s="6">
        <v>0</v>
      </c>
      <c r="C714" s="6">
        <v>0</v>
      </c>
      <c r="D714" s="6">
        <v>0</v>
      </c>
      <c r="E714" s="6">
        <v>0</v>
      </c>
      <c r="F714" s="6">
        <v>0</v>
      </c>
      <c r="G714" s="6">
        <v>0</v>
      </c>
      <c r="H714" s="6">
        <v>0</v>
      </c>
      <c r="I714" s="6">
        <v>0</v>
      </c>
      <c r="J714" s="6">
        <v>0</v>
      </c>
      <c r="K714" s="6">
        <v>0</v>
      </c>
      <c r="L714" s="6">
        <v>7</v>
      </c>
      <c r="M714" s="6">
        <v>0.5</v>
      </c>
      <c r="N714" s="6">
        <v>0.5</v>
      </c>
      <c r="O714" s="6">
        <v>0</v>
      </c>
      <c r="P714" s="6">
        <v>0.5</v>
      </c>
      <c r="Q714" s="6">
        <v>184</v>
      </c>
      <c r="R714" s="6">
        <v>0</v>
      </c>
      <c r="S714" s="6">
        <v>423</v>
      </c>
      <c r="T714" s="6">
        <v>432</v>
      </c>
      <c r="U714" s="6">
        <v>43</v>
      </c>
      <c r="V714" s="6" t="s">
        <v>561</v>
      </c>
      <c r="W714" s="9" t="s">
        <v>569</v>
      </c>
      <c r="X714" s="6" t="s">
        <v>563</v>
      </c>
      <c r="Y714" s="6" t="s">
        <v>563</v>
      </c>
      <c r="Z714" s="2">
        <v>3</v>
      </c>
      <c r="AA714" s="9" t="s">
        <v>111</v>
      </c>
      <c r="AB714">
        <v>18.399999999999999</v>
      </c>
      <c r="AC714" s="4">
        <v>10</v>
      </c>
      <c r="AD714">
        <v>0</v>
      </c>
    </row>
    <row r="715" spans="1:30" customFormat="1" x14ac:dyDescent="0.25">
      <c r="A715" s="6">
        <v>0</v>
      </c>
      <c r="B715" s="6">
        <v>0</v>
      </c>
      <c r="C715" s="6">
        <v>0</v>
      </c>
      <c r="D715" s="6">
        <v>0</v>
      </c>
      <c r="E715" s="6">
        <v>0</v>
      </c>
      <c r="F715" s="6">
        <v>0</v>
      </c>
      <c r="G715" s="6">
        <v>0</v>
      </c>
      <c r="H715" s="6">
        <v>0</v>
      </c>
      <c r="I715" s="6">
        <v>0</v>
      </c>
      <c r="J715" s="6">
        <v>0</v>
      </c>
      <c r="K715" s="6">
        <v>0</v>
      </c>
      <c r="L715" s="6">
        <v>14</v>
      </c>
      <c r="M715" s="6">
        <v>0.5</v>
      </c>
      <c r="N715" s="6">
        <v>0.5</v>
      </c>
      <c r="O715" s="6">
        <v>0</v>
      </c>
      <c r="P715" s="6">
        <v>0.5</v>
      </c>
      <c r="Q715" s="6">
        <v>184</v>
      </c>
      <c r="R715" s="6">
        <v>0</v>
      </c>
      <c r="S715" s="6">
        <v>423</v>
      </c>
      <c r="T715" s="6">
        <v>432</v>
      </c>
      <c r="U715" s="6">
        <v>43</v>
      </c>
      <c r="V715" s="6" t="s">
        <v>561</v>
      </c>
      <c r="W715" s="9" t="s">
        <v>569</v>
      </c>
      <c r="X715" s="6" t="s">
        <v>563</v>
      </c>
      <c r="Y715" s="6" t="s">
        <v>563</v>
      </c>
      <c r="Z715" s="2">
        <v>3</v>
      </c>
      <c r="AA715" s="9" t="s">
        <v>111</v>
      </c>
      <c r="AB715">
        <v>18.399999999999999</v>
      </c>
      <c r="AC715" s="4">
        <v>10</v>
      </c>
      <c r="AD715">
        <v>0</v>
      </c>
    </row>
    <row r="716" spans="1:30" customFormat="1" x14ac:dyDescent="0.25">
      <c r="A716" s="6">
        <v>0</v>
      </c>
      <c r="B716" s="6">
        <v>0.25</v>
      </c>
      <c r="C716" s="6">
        <v>0</v>
      </c>
      <c r="D716" s="6">
        <v>0</v>
      </c>
      <c r="E716" s="6">
        <v>0</v>
      </c>
      <c r="F716" s="6">
        <v>0</v>
      </c>
      <c r="G716" s="6">
        <v>0</v>
      </c>
      <c r="H716" s="6">
        <v>0</v>
      </c>
      <c r="I716" s="6">
        <v>0</v>
      </c>
      <c r="J716" s="6">
        <v>0</v>
      </c>
      <c r="K716" s="6">
        <v>0</v>
      </c>
      <c r="L716" s="6">
        <v>23</v>
      </c>
      <c r="M716" s="6">
        <v>0</v>
      </c>
      <c r="N716" s="6">
        <v>0.25</v>
      </c>
      <c r="O716" s="6">
        <v>0</v>
      </c>
      <c r="P716" s="6">
        <v>0.25</v>
      </c>
      <c r="Q716" s="6">
        <v>157</v>
      </c>
      <c r="R716" s="6">
        <v>0</v>
      </c>
      <c r="S716" s="6">
        <v>423</v>
      </c>
      <c r="T716" s="6">
        <v>144</v>
      </c>
      <c r="U716" s="6">
        <v>40</v>
      </c>
      <c r="V716" s="6" t="s">
        <v>561</v>
      </c>
      <c r="W716" s="9" t="s">
        <v>570</v>
      </c>
      <c r="X716" s="6" t="s">
        <v>563</v>
      </c>
      <c r="Y716" s="6" t="s">
        <v>563</v>
      </c>
      <c r="Z716" s="2">
        <v>3</v>
      </c>
      <c r="AA716" s="9" t="s">
        <v>571</v>
      </c>
      <c r="AB716">
        <v>18.399999999999999</v>
      </c>
      <c r="AC716" s="4">
        <v>10</v>
      </c>
      <c r="AD716">
        <v>0</v>
      </c>
    </row>
    <row r="717" spans="1:30" customFormat="1" x14ac:dyDescent="0.25">
      <c r="A717" s="6">
        <v>0</v>
      </c>
      <c r="B717" s="6">
        <v>0</v>
      </c>
      <c r="C717" s="6">
        <v>0</v>
      </c>
      <c r="D717" s="6">
        <v>0</v>
      </c>
      <c r="E717" s="6">
        <v>0.125</v>
      </c>
      <c r="F717" s="6">
        <v>0</v>
      </c>
      <c r="G717" s="6">
        <v>0</v>
      </c>
      <c r="H717" s="6">
        <v>0</v>
      </c>
      <c r="I717" s="6">
        <v>0</v>
      </c>
      <c r="J717" s="6">
        <v>0</v>
      </c>
      <c r="K717" s="6">
        <v>0</v>
      </c>
      <c r="L717" s="6">
        <v>0.25</v>
      </c>
      <c r="M717" s="6">
        <v>2.0833333333333332E-2</v>
      </c>
      <c r="N717" s="6">
        <v>2.0833333333333332E-2</v>
      </c>
      <c r="O717" s="6">
        <v>0</v>
      </c>
      <c r="P717" s="6">
        <v>2.0833333333333332E-2</v>
      </c>
      <c r="Q717" s="6">
        <v>212</v>
      </c>
      <c r="R717" s="6">
        <v>0</v>
      </c>
      <c r="S717" s="6">
        <v>433</v>
      </c>
      <c r="T717" s="6">
        <v>336</v>
      </c>
      <c r="U717" s="6">
        <v>0</v>
      </c>
      <c r="V717" s="6" t="s">
        <v>561</v>
      </c>
      <c r="W717" s="9" t="s">
        <v>436</v>
      </c>
      <c r="X717" s="6" t="s">
        <v>563</v>
      </c>
      <c r="Y717" s="6" t="s">
        <v>563</v>
      </c>
      <c r="Z717" s="2">
        <v>3</v>
      </c>
      <c r="AA717" s="9" t="s">
        <v>572</v>
      </c>
      <c r="AB717">
        <v>18.399999999999999</v>
      </c>
      <c r="AC717" s="4">
        <v>10</v>
      </c>
      <c r="AD717">
        <v>0</v>
      </c>
    </row>
    <row r="718" spans="1:30" customFormat="1" x14ac:dyDescent="0.25">
      <c r="A718" s="6">
        <v>0</v>
      </c>
      <c r="B718" s="6">
        <v>0</v>
      </c>
      <c r="C718" s="6">
        <v>0</v>
      </c>
      <c r="D718" s="6">
        <v>0</v>
      </c>
      <c r="E718" s="6">
        <v>6.25E-2</v>
      </c>
      <c r="F718" s="6">
        <v>0</v>
      </c>
      <c r="G718" s="6">
        <v>0</v>
      </c>
      <c r="H718" s="6">
        <v>0</v>
      </c>
      <c r="I718" s="6">
        <v>0</v>
      </c>
      <c r="J718" s="6">
        <v>0</v>
      </c>
      <c r="K718" s="6">
        <v>0</v>
      </c>
      <c r="L718" s="6">
        <v>0.125</v>
      </c>
      <c r="M718" s="6">
        <v>1.0416666666666666E-2</v>
      </c>
      <c r="N718" s="6">
        <v>1.0416666666666666E-2</v>
      </c>
      <c r="O718" s="6">
        <v>0</v>
      </c>
      <c r="P718" s="6">
        <v>1.0416666666666666E-2</v>
      </c>
      <c r="Q718" s="6">
        <v>212</v>
      </c>
      <c r="R718" s="6">
        <v>0</v>
      </c>
      <c r="S718" s="6">
        <v>433</v>
      </c>
      <c r="T718" s="6">
        <v>672</v>
      </c>
      <c r="U718" s="6">
        <v>0</v>
      </c>
      <c r="V718" s="6" t="s">
        <v>561</v>
      </c>
      <c r="W718" s="9" t="s">
        <v>436</v>
      </c>
      <c r="X718" s="6" t="s">
        <v>563</v>
      </c>
      <c r="Y718" s="6" t="s">
        <v>563</v>
      </c>
      <c r="Z718" s="2">
        <v>3</v>
      </c>
      <c r="AA718" s="9" t="s">
        <v>572</v>
      </c>
      <c r="AB718">
        <v>18.399999999999999</v>
      </c>
      <c r="AC718" s="4">
        <v>10</v>
      </c>
      <c r="AD718">
        <v>0</v>
      </c>
    </row>
    <row r="719" spans="1:30" customFormat="1" x14ac:dyDescent="0.25">
      <c r="A719" s="6">
        <v>0</v>
      </c>
      <c r="B719" s="6">
        <v>0</v>
      </c>
      <c r="C719" s="6">
        <v>0</v>
      </c>
      <c r="D719" s="6">
        <v>0</v>
      </c>
      <c r="E719" s="6">
        <v>0.02</v>
      </c>
      <c r="F719" s="6">
        <v>0</v>
      </c>
      <c r="G719" s="6">
        <v>0</v>
      </c>
      <c r="H719" s="6">
        <v>0</v>
      </c>
      <c r="I719" s="6">
        <v>0</v>
      </c>
      <c r="J719" s="6">
        <v>0</v>
      </c>
      <c r="K719" s="6">
        <v>0</v>
      </c>
      <c r="L719" s="6">
        <v>0.04</v>
      </c>
      <c r="M719" s="6">
        <v>3.3333333333333331E-3</v>
      </c>
      <c r="N719" s="6">
        <v>3.3333333333333331E-3</v>
      </c>
      <c r="O719" s="6">
        <v>0</v>
      </c>
      <c r="P719" s="6">
        <v>3.3333333333333331E-3</v>
      </c>
      <c r="Q719" s="6">
        <v>212</v>
      </c>
      <c r="R719" s="6">
        <v>0</v>
      </c>
      <c r="S719" s="6">
        <v>433</v>
      </c>
      <c r="T719" s="6">
        <v>672</v>
      </c>
      <c r="U719" s="6">
        <v>0</v>
      </c>
      <c r="V719" s="6" t="s">
        <v>561</v>
      </c>
      <c r="W719" s="9" t="s">
        <v>436</v>
      </c>
      <c r="X719" s="6" t="s">
        <v>563</v>
      </c>
      <c r="Y719" s="6" t="s">
        <v>563</v>
      </c>
      <c r="Z719" s="2">
        <v>3</v>
      </c>
      <c r="AA719" s="9" t="s">
        <v>572</v>
      </c>
      <c r="AB719">
        <v>18.399999999999999</v>
      </c>
      <c r="AC719" s="4">
        <v>10</v>
      </c>
      <c r="AD719">
        <v>0</v>
      </c>
    </row>
    <row r="720" spans="1:30" customFormat="1" x14ac:dyDescent="0.25">
      <c r="A720" s="6">
        <v>0</v>
      </c>
      <c r="B720" s="6">
        <v>0</v>
      </c>
      <c r="C720" s="6">
        <v>0</v>
      </c>
      <c r="D720" s="6">
        <v>0</v>
      </c>
      <c r="E720" s="6">
        <v>0.25</v>
      </c>
      <c r="F720" s="6">
        <v>0</v>
      </c>
      <c r="G720" s="6">
        <v>0</v>
      </c>
      <c r="H720" s="6">
        <v>0</v>
      </c>
      <c r="I720" s="6">
        <v>0</v>
      </c>
      <c r="J720" s="6">
        <v>0</v>
      </c>
      <c r="K720" s="6">
        <v>0</v>
      </c>
      <c r="L720" s="6">
        <v>3.75</v>
      </c>
      <c r="M720" s="6">
        <v>0.3125</v>
      </c>
      <c r="N720" s="6">
        <v>0.3125</v>
      </c>
      <c r="O720" s="6">
        <v>0</v>
      </c>
      <c r="P720" s="6">
        <v>0.3125</v>
      </c>
      <c r="Q720" s="6">
        <v>215</v>
      </c>
      <c r="R720" s="6">
        <v>0</v>
      </c>
      <c r="S720" s="6">
        <v>443</v>
      </c>
      <c r="T720" s="6">
        <v>72</v>
      </c>
      <c r="U720" s="6">
        <v>0</v>
      </c>
      <c r="V720" s="6" t="s">
        <v>561</v>
      </c>
      <c r="W720" s="9" t="s">
        <v>372</v>
      </c>
      <c r="X720" s="6" t="s">
        <v>563</v>
      </c>
      <c r="Y720" s="6" t="s">
        <v>563</v>
      </c>
      <c r="Z720" s="2">
        <v>3</v>
      </c>
      <c r="AA720" s="9" t="s">
        <v>54</v>
      </c>
      <c r="AB720">
        <v>18.399999999999999</v>
      </c>
      <c r="AC720" s="4">
        <v>10</v>
      </c>
      <c r="AD720">
        <v>0</v>
      </c>
    </row>
    <row r="721" spans="1:30" customFormat="1" x14ac:dyDescent="0.25">
      <c r="A721" s="6">
        <v>3.6764705882352942E-2</v>
      </c>
      <c r="B721" s="6">
        <v>0</v>
      </c>
      <c r="C721" s="6">
        <v>0</v>
      </c>
      <c r="D721" s="6">
        <v>0</v>
      </c>
      <c r="E721" s="6">
        <v>0.25</v>
      </c>
      <c r="F721" s="6">
        <v>0</v>
      </c>
      <c r="G721" s="6">
        <v>0</v>
      </c>
      <c r="H721" s="6">
        <v>0</v>
      </c>
      <c r="I721" s="6">
        <v>0</v>
      </c>
      <c r="J721" s="6">
        <v>0</v>
      </c>
      <c r="K721" s="6">
        <v>0</v>
      </c>
      <c r="L721" s="6">
        <v>3.75</v>
      </c>
      <c r="M721" s="6">
        <v>0.3125</v>
      </c>
      <c r="N721" s="6">
        <v>0.3125</v>
      </c>
      <c r="O721" s="6">
        <v>0</v>
      </c>
      <c r="P721" s="6">
        <v>0.3125</v>
      </c>
      <c r="Q721" s="6">
        <v>215</v>
      </c>
      <c r="R721" s="6">
        <v>0</v>
      </c>
      <c r="S721" s="6">
        <v>443</v>
      </c>
      <c r="T721" s="6">
        <v>72</v>
      </c>
      <c r="U721" s="6">
        <v>0</v>
      </c>
      <c r="V721" s="6" t="s">
        <v>561</v>
      </c>
      <c r="W721" s="9" t="s">
        <v>372</v>
      </c>
      <c r="X721" s="6" t="s">
        <v>563</v>
      </c>
      <c r="Y721" s="6" t="s">
        <v>563</v>
      </c>
      <c r="Z721" s="2">
        <v>3</v>
      </c>
      <c r="AA721" s="9" t="s">
        <v>54</v>
      </c>
      <c r="AB721">
        <v>18.399999999999999</v>
      </c>
      <c r="AC721" s="4">
        <v>10</v>
      </c>
      <c r="AD721">
        <v>0</v>
      </c>
    </row>
    <row r="722" spans="1:30" customFormat="1" x14ac:dyDescent="0.25">
      <c r="A722" s="6">
        <v>0</v>
      </c>
      <c r="B722" s="6">
        <v>0</v>
      </c>
      <c r="C722" s="6">
        <v>0</v>
      </c>
      <c r="D722" s="6">
        <v>0</v>
      </c>
      <c r="E722" s="6">
        <v>0.25</v>
      </c>
      <c r="F722" s="6">
        <v>0</v>
      </c>
      <c r="G722" s="6">
        <v>0</v>
      </c>
      <c r="H722" s="6">
        <v>0</v>
      </c>
      <c r="I722" s="6">
        <v>0</v>
      </c>
      <c r="J722" s="6">
        <v>0</v>
      </c>
      <c r="K722" s="6">
        <v>0</v>
      </c>
      <c r="L722" s="6">
        <v>8.75</v>
      </c>
      <c r="M722" s="6">
        <v>0.3125</v>
      </c>
      <c r="N722" s="6">
        <v>0.3125</v>
      </c>
      <c r="O722" s="6">
        <v>0</v>
      </c>
      <c r="P722" s="6">
        <v>0.3125</v>
      </c>
      <c r="Q722" s="6">
        <v>215</v>
      </c>
      <c r="R722" s="6">
        <v>0</v>
      </c>
      <c r="S722" s="6">
        <v>443</v>
      </c>
      <c r="T722" s="6">
        <v>72</v>
      </c>
      <c r="U722" s="6">
        <v>0</v>
      </c>
      <c r="V722" s="6" t="s">
        <v>561</v>
      </c>
      <c r="W722" s="9" t="s">
        <v>372</v>
      </c>
      <c r="X722" s="6" t="s">
        <v>563</v>
      </c>
      <c r="Y722" s="6" t="s">
        <v>563</v>
      </c>
      <c r="Z722" s="2">
        <v>3</v>
      </c>
      <c r="AA722" s="9" t="s">
        <v>54</v>
      </c>
      <c r="AB722">
        <v>18.399999999999999</v>
      </c>
      <c r="AC722" s="4">
        <v>10</v>
      </c>
      <c r="AD722">
        <v>0</v>
      </c>
    </row>
    <row r="723" spans="1:30" customFormat="1" x14ac:dyDescent="0.25">
      <c r="A723" s="6">
        <v>3.6764705882352942E-2</v>
      </c>
      <c r="B723" s="6">
        <v>0</v>
      </c>
      <c r="C723" s="6">
        <v>0</v>
      </c>
      <c r="D723" s="6">
        <v>0</v>
      </c>
      <c r="E723" s="6">
        <v>0.25</v>
      </c>
      <c r="F723" s="6">
        <v>0</v>
      </c>
      <c r="G723" s="6">
        <v>0</v>
      </c>
      <c r="H723" s="6">
        <v>0</v>
      </c>
      <c r="I723" s="6">
        <v>0</v>
      </c>
      <c r="J723" s="6">
        <v>0</v>
      </c>
      <c r="K723" s="6">
        <v>0</v>
      </c>
      <c r="L723" s="6">
        <v>8.75</v>
      </c>
      <c r="M723" s="6">
        <v>0.3125</v>
      </c>
      <c r="N723" s="6">
        <v>0.3125</v>
      </c>
      <c r="O723" s="6">
        <v>0</v>
      </c>
      <c r="P723" s="6">
        <v>0.3125</v>
      </c>
      <c r="Q723" s="6">
        <v>215</v>
      </c>
      <c r="R723" s="6">
        <v>0</v>
      </c>
      <c r="S723" s="6">
        <v>443</v>
      </c>
      <c r="T723" s="6">
        <v>72</v>
      </c>
      <c r="U723" s="6">
        <v>0</v>
      </c>
      <c r="V723" s="6" t="s">
        <v>561</v>
      </c>
      <c r="W723" s="9" t="s">
        <v>372</v>
      </c>
      <c r="X723" s="6" t="s">
        <v>563</v>
      </c>
      <c r="Y723" s="6" t="s">
        <v>563</v>
      </c>
      <c r="Z723" s="2">
        <v>3</v>
      </c>
      <c r="AA723" s="9" t="s">
        <v>54</v>
      </c>
      <c r="AB723">
        <v>18.399999999999999</v>
      </c>
      <c r="AC723" s="4">
        <v>10</v>
      </c>
      <c r="AD723">
        <v>0</v>
      </c>
    </row>
    <row r="724" spans="1:30" customFormat="1" x14ac:dyDescent="0.25">
      <c r="A724" s="6">
        <v>0.11029411764705883</v>
      </c>
      <c r="B724" s="6">
        <v>0</v>
      </c>
      <c r="C724" s="6">
        <v>0</v>
      </c>
      <c r="D724" s="6">
        <v>0</v>
      </c>
      <c r="E724" s="6">
        <v>0.25</v>
      </c>
      <c r="F724" s="6">
        <v>0</v>
      </c>
      <c r="G724" s="6">
        <v>0</v>
      </c>
      <c r="H724" s="6">
        <v>0</v>
      </c>
      <c r="I724" s="6">
        <v>0</v>
      </c>
      <c r="J724" s="6">
        <v>0</v>
      </c>
      <c r="K724" s="6">
        <v>0</v>
      </c>
      <c r="L724" s="6">
        <v>8.75</v>
      </c>
      <c r="M724" s="6">
        <v>0.3125</v>
      </c>
      <c r="N724" s="6">
        <v>0.3125</v>
      </c>
      <c r="O724" s="6">
        <v>0</v>
      </c>
      <c r="P724" s="6">
        <v>0.3125</v>
      </c>
      <c r="Q724" s="6">
        <v>215</v>
      </c>
      <c r="R724" s="6">
        <v>0</v>
      </c>
      <c r="S724" s="6">
        <v>443</v>
      </c>
      <c r="T724" s="6">
        <v>72</v>
      </c>
      <c r="U724" s="6">
        <v>0</v>
      </c>
      <c r="V724" s="6" t="s">
        <v>561</v>
      </c>
      <c r="W724" s="9" t="s">
        <v>372</v>
      </c>
      <c r="X724" s="6" t="s">
        <v>563</v>
      </c>
      <c r="Y724" s="6" t="s">
        <v>563</v>
      </c>
      <c r="Z724" s="2">
        <v>3</v>
      </c>
      <c r="AA724" s="9" t="s">
        <v>54</v>
      </c>
      <c r="AB724">
        <v>18.399999999999999</v>
      </c>
      <c r="AC724" s="4">
        <v>10</v>
      </c>
      <c r="AD724">
        <v>0</v>
      </c>
    </row>
    <row r="725" spans="1:30" customFormat="1" x14ac:dyDescent="0.25">
      <c r="A725" s="6">
        <v>0.18382352941176472</v>
      </c>
      <c r="B725" s="6">
        <v>0</v>
      </c>
      <c r="C725" s="6">
        <v>0</v>
      </c>
      <c r="D725" s="6">
        <v>0</v>
      </c>
      <c r="E725" s="6">
        <v>0.25</v>
      </c>
      <c r="F725" s="6">
        <v>0</v>
      </c>
      <c r="G725" s="6">
        <v>0</v>
      </c>
      <c r="H725" s="6">
        <v>0</v>
      </c>
      <c r="I725" s="6">
        <v>0</v>
      </c>
      <c r="J725" s="6">
        <v>0</v>
      </c>
      <c r="K725" s="6">
        <v>0</v>
      </c>
      <c r="L725" s="6">
        <v>8.75</v>
      </c>
      <c r="M725" s="6">
        <v>0.3125</v>
      </c>
      <c r="N725" s="6">
        <v>0.3125</v>
      </c>
      <c r="O725" s="6">
        <v>0</v>
      </c>
      <c r="P725" s="6">
        <v>0.3125</v>
      </c>
      <c r="Q725" s="6">
        <v>215</v>
      </c>
      <c r="R725" s="6">
        <v>0</v>
      </c>
      <c r="S725" s="6">
        <v>443</v>
      </c>
      <c r="T725" s="6">
        <v>72</v>
      </c>
      <c r="U725" s="6">
        <v>0</v>
      </c>
      <c r="V725" s="6" t="s">
        <v>561</v>
      </c>
      <c r="W725" s="9" t="s">
        <v>372</v>
      </c>
      <c r="X725" s="6" t="s">
        <v>563</v>
      </c>
      <c r="Y725" s="6" t="s">
        <v>563</v>
      </c>
      <c r="Z725" s="2">
        <v>3</v>
      </c>
      <c r="AA725" s="9" t="s">
        <v>54</v>
      </c>
      <c r="AB725">
        <v>18.399999999999999</v>
      </c>
      <c r="AC725" s="4">
        <v>10</v>
      </c>
      <c r="AD725">
        <v>0</v>
      </c>
    </row>
    <row r="726" spans="1:30" customFormat="1" x14ac:dyDescent="0.25">
      <c r="A726" s="6">
        <v>0</v>
      </c>
      <c r="B726" s="6">
        <v>0</v>
      </c>
      <c r="C726" s="6">
        <v>0</v>
      </c>
      <c r="D726" s="6">
        <v>0</v>
      </c>
      <c r="E726" s="6">
        <v>0.25</v>
      </c>
      <c r="F726" s="6">
        <v>0</v>
      </c>
      <c r="G726" s="6">
        <v>0</v>
      </c>
      <c r="H726" s="6">
        <v>0</v>
      </c>
      <c r="I726" s="6">
        <v>0</v>
      </c>
      <c r="J726" s="6">
        <v>0</v>
      </c>
      <c r="K726" s="6">
        <v>0</v>
      </c>
      <c r="L726" s="6">
        <v>18.75</v>
      </c>
      <c r="M726" s="6">
        <v>0.3125</v>
      </c>
      <c r="N726" s="6">
        <v>0.3125</v>
      </c>
      <c r="O726" s="6">
        <v>0</v>
      </c>
      <c r="P726" s="6">
        <v>0.3125</v>
      </c>
      <c r="Q726" s="6">
        <v>215</v>
      </c>
      <c r="R726" s="6">
        <v>0</v>
      </c>
      <c r="S726" s="6">
        <v>443</v>
      </c>
      <c r="T726" s="6">
        <v>72</v>
      </c>
      <c r="U726" s="6">
        <v>0</v>
      </c>
      <c r="V726" s="6" t="s">
        <v>561</v>
      </c>
      <c r="W726" s="9" t="s">
        <v>372</v>
      </c>
      <c r="X726" s="6" t="s">
        <v>563</v>
      </c>
      <c r="Y726" s="6" t="s">
        <v>563</v>
      </c>
      <c r="Z726" s="2">
        <v>3</v>
      </c>
      <c r="AA726" s="9" t="s">
        <v>54</v>
      </c>
      <c r="AB726">
        <v>18.399999999999999</v>
      </c>
      <c r="AC726" s="4">
        <v>10</v>
      </c>
      <c r="AD726">
        <v>0</v>
      </c>
    </row>
    <row r="727" spans="1:30" customFormat="1" x14ac:dyDescent="0.25">
      <c r="A727" s="6">
        <v>3.6764705882352942E-2</v>
      </c>
      <c r="B727" s="6">
        <v>0</v>
      </c>
      <c r="C727" s="6">
        <v>0</v>
      </c>
      <c r="D727" s="6">
        <v>0</v>
      </c>
      <c r="E727" s="6">
        <v>0.25</v>
      </c>
      <c r="F727" s="6">
        <v>0</v>
      </c>
      <c r="G727" s="6">
        <v>0</v>
      </c>
      <c r="H727" s="6">
        <v>0</v>
      </c>
      <c r="I727" s="6">
        <v>0</v>
      </c>
      <c r="J727" s="6">
        <v>0</v>
      </c>
      <c r="K727" s="6">
        <v>0</v>
      </c>
      <c r="L727" s="6">
        <v>18.75</v>
      </c>
      <c r="M727" s="6">
        <v>0.3125</v>
      </c>
      <c r="N727" s="6">
        <v>0.3125</v>
      </c>
      <c r="O727" s="6">
        <v>0</v>
      </c>
      <c r="P727" s="6">
        <v>0.3125</v>
      </c>
      <c r="Q727" s="6">
        <v>215</v>
      </c>
      <c r="R727" s="6">
        <v>0</v>
      </c>
      <c r="S727" s="6">
        <v>443</v>
      </c>
      <c r="T727" s="6">
        <v>72</v>
      </c>
      <c r="U727" s="6">
        <v>0</v>
      </c>
      <c r="V727" s="6" t="s">
        <v>561</v>
      </c>
      <c r="W727" s="9" t="s">
        <v>372</v>
      </c>
      <c r="X727" s="6" t="s">
        <v>563</v>
      </c>
      <c r="Y727" s="6" t="s">
        <v>563</v>
      </c>
      <c r="Z727" s="2">
        <v>3</v>
      </c>
      <c r="AA727" s="9" t="s">
        <v>54</v>
      </c>
      <c r="AB727">
        <v>18.399999999999999</v>
      </c>
      <c r="AC727" s="4">
        <v>10</v>
      </c>
      <c r="AD727">
        <v>0</v>
      </c>
    </row>
    <row r="728" spans="1:30" customFormat="1" x14ac:dyDescent="0.25">
      <c r="A728" s="6">
        <v>0</v>
      </c>
      <c r="B728" s="6">
        <v>0</v>
      </c>
      <c r="C728" s="6">
        <v>0</v>
      </c>
      <c r="D728" s="6">
        <v>0</v>
      </c>
      <c r="E728" s="6">
        <v>0.25</v>
      </c>
      <c r="F728" s="6">
        <v>0</v>
      </c>
      <c r="G728" s="6">
        <v>0</v>
      </c>
      <c r="H728" s="6">
        <v>0</v>
      </c>
      <c r="I728" s="6">
        <v>0</v>
      </c>
      <c r="J728" s="6">
        <v>0</v>
      </c>
      <c r="K728" s="6">
        <v>0</v>
      </c>
      <c r="L728" s="6">
        <v>8.75</v>
      </c>
      <c r="M728" s="6">
        <v>0.3125</v>
      </c>
      <c r="N728" s="6">
        <v>0.3125</v>
      </c>
      <c r="O728" s="6">
        <v>0</v>
      </c>
      <c r="P728" s="6">
        <v>0.3125</v>
      </c>
      <c r="Q728" s="6">
        <v>298</v>
      </c>
      <c r="R728" s="6">
        <v>0</v>
      </c>
      <c r="S728" s="6">
        <v>443</v>
      </c>
      <c r="T728" s="6">
        <v>72</v>
      </c>
      <c r="U728" s="6">
        <v>0</v>
      </c>
      <c r="V728" s="6" t="s">
        <v>561</v>
      </c>
      <c r="W728" s="9" t="s">
        <v>438</v>
      </c>
      <c r="X728" s="6" t="s">
        <v>563</v>
      </c>
      <c r="Y728" s="6" t="s">
        <v>563</v>
      </c>
      <c r="Z728" s="2">
        <v>3</v>
      </c>
      <c r="AA728" s="9" t="s">
        <v>54</v>
      </c>
      <c r="AB728">
        <v>18.399999999999999</v>
      </c>
      <c r="AC728" s="4">
        <v>10</v>
      </c>
      <c r="AD728">
        <v>0</v>
      </c>
    </row>
    <row r="729" spans="1:30" customFormat="1" x14ac:dyDescent="0.25">
      <c r="A729" s="6">
        <v>3.6764705882352942E-2</v>
      </c>
      <c r="B729" s="6">
        <v>0</v>
      </c>
      <c r="C729" s="6">
        <v>0</v>
      </c>
      <c r="D729" s="6">
        <v>0</v>
      </c>
      <c r="E729" s="6">
        <v>0.25</v>
      </c>
      <c r="F729" s="6">
        <v>0</v>
      </c>
      <c r="G729" s="6">
        <v>0</v>
      </c>
      <c r="H729" s="6">
        <v>0</v>
      </c>
      <c r="I729" s="6">
        <v>0</v>
      </c>
      <c r="J729" s="6">
        <v>0</v>
      </c>
      <c r="K729" s="6">
        <v>0</v>
      </c>
      <c r="L729" s="6">
        <v>8.75</v>
      </c>
      <c r="M729" s="6">
        <v>0.3125</v>
      </c>
      <c r="N729" s="6">
        <v>0.3125</v>
      </c>
      <c r="O729" s="6">
        <v>0</v>
      </c>
      <c r="P729" s="6">
        <v>0.3125</v>
      </c>
      <c r="Q729" s="6">
        <v>298</v>
      </c>
      <c r="R729" s="6">
        <v>0</v>
      </c>
      <c r="S729" s="6">
        <v>443</v>
      </c>
      <c r="T729" s="6">
        <v>72</v>
      </c>
      <c r="U729" s="6">
        <v>0</v>
      </c>
      <c r="V729" s="6" t="s">
        <v>561</v>
      </c>
      <c r="W729" s="9" t="s">
        <v>438</v>
      </c>
      <c r="X729" s="6" t="s">
        <v>563</v>
      </c>
      <c r="Y729" s="6" t="s">
        <v>563</v>
      </c>
      <c r="Z729" s="2">
        <v>3</v>
      </c>
      <c r="AA729" s="9" t="s">
        <v>54</v>
      </c>
      <c r="AB729">
        <v>18.399999999999999</v>
      </c>
      <c r="AC729" s="4">
        <v>10</v>
      </c>
      <c r="AD729">
        <v>0</v>
      </c>
    </row>
    <row r="730" spans="1:30" customFormat="1" x14ac:dyDescent="0.25">
      <c r="A730" s="6">
        <v>0</v>
      </c>
      <c r="B730" s="6">
        <v>0</v>
      </c>
      <c r="C730" s="6">
        <v>0</v>
      </c>
      <c r="D730" s="6">
        <v>0</v>
      </c>
      <c r="E730" s="6">
        <v>1</v>
      </c>
      <c r="F730" s="6">
        <v>0</v>
      </c>
      <c r="G730" s="6">
        <v>0</v>
      </c>
      <c r="H730" s="6">
        <v>0</v>
      </c>
      <c r="I730" s="6">
        <v>0</v>
      </c>
      <c r="J730" s="6">
        <v>0</v>
      </c>
      <c r="K730" s="6">
        <v>0</v>
      </c>
      <c r="L730" s="6">
        <v>14</v>
      </c>
      <c r="M730" s="6">
        <v>0.5</v>
      </c>
      <c r="N730" s="6">
        <v>0.5</v>
      </c>
      <c r="O730" s="6">
        <v>0</v>
      </c>
      <c r="P730" s="6">
        <v>0.5</v>
      </c>
      <c r="Q730" s="6">
        <v>215</v>
      </c>
      <c r="R730" s="6">
        <v>0</v>
      </c>
      <c r="S730" s="6">
        <v>443</v>
      </c>
      <c r="T730" s="6">
        <v>72</v>
      </c>
      <c r="U730" s="6">
        <v>0</v>
      </c>
      <c r="V730" s="6" t="s">
        <v>561</v>
      </c>
      <c r="W730" s="9" t="s">
        <v>372</v>
      </c>
      <c r="X730" s="6" t="s">
        <v>563</v>
      </c>
      <c r="Y730" s="6" t="s">
        <v>563</v>
      </c>
      <c r="Z730" s="2">
        <v>3</v>
      </c>
      <c r="AA730" s="9" t="s">
        <v>54</v>
      </c>
      <c r="AB730">
        <v>18.399999999999999</v>
      </c>
      <c r="AC730" s="4">
        <v>10</v>
      </c>
      <c r="AD730">
        <v>0</v>
      </c>
    </row>
    <row r="731" spans="1:30" customFormat="1" x14ac:dyDescent="0.25">
      <c r="A731" s="6">
        <v>0.05</v>
      </c>
      <c r="B731" s="6">
        <v>0</v>
      </c>
      <c r="C731" s="6">
        <v>0</v>
      </c>
      <c r="D731" s="6">
        <v>0</v>
      </c>
      <c r="E731" s="6">
        <v>1</v>
      </c>
      <c r="F731" s="6">
        <v>0</v>
      </c>
      <c r="G731" s="6">
        <v>0</v>
      </c>
      <c r="H731" s="6">
        <v>0</v>
      </c>
      <c r="I731" s="6">
        <v>0</v>
      </c>
      <c r="J731" s="6">
        <v>0</v>
      </c>
      <c r="K731" s="6">
        <v>0</v>
      </c>
      <c r="L731" s="6">
        <v>14</v>
      </c>
      <c r="M731" s="6">
        <v>0.5</v>
      </c>
      <c r="N731" s="6">
        <v>0.5</v>
      </c>
      <c r="O731" s="6">
        <v>0</v>
      </c>
      <c r="P731" s="6">
        <v>0.5</v>
      </c>
      <c r="Q731" s="6">
        <v>215</v>
      </c>
      <c r="R731" s="6">
        <v>0</v>
      </c>
      <c r="S731" s="6">
        <v>443</v>
      </c>
      <c r="T731" s="6">
        <v>72</v>
      </c>
      <c r="U731" s="6">
        <v>0</v>
      </c>
      <c r="V731" s="6" t="s">
        <v>561</v>
      </c>
      <c r="W731" s="9" t="s">
        <v>372</v>
      </c>
      <c r="X731" s="6" t="s">
        <v>563</v>
      </c>
      <c r="Y731" s="6" t="s">
        <v>563</v>
      </c>
      <c r="Z731" s="2">
        <v>3</v>
      </c>
      <c r="AA731" s="9" t="s">
        <v>54</v>
      </c>
      <c r="AB731">
        <v>18.399999999999999</v>
      </c>
      <c r="AC731" s="4">
        <v>10</v>
      </c>
      <c r="AD731">
        <v>0</v>
      </c>
    </row>
    <row r="732" spans="1:30" customFormat="1" x14ac:dyDescent="0.25">
      <c r="A732" s="6">
        <v>0.15</v>
      </c>
      <c r="B732" s="6">
        <v>0</v>
      </c>
      <c r="C732" s="6">
        <v>0</v>
      </c>
      <c r="D732" s="6">
        <v>0</v>
      </c>
      <c r="E732" s="6">
        <v>1</v>
      </c>
      <c r="F732" s="6">
        <v>0</v>
      </c>
      <c r="G732" s="6">
        <v>0</v>
      </c>
      <c r="H732" s="6">
        <v>0</v>
      </c>
      <c r="I732" s="6">
        <v>0</v>
      </c>
      <c r="J732" s="6">
        <v>0</v>
      </c>
      <c r="K732" s="6">
        <v>0</v>
      </c>
      <c r="L732" s="6">
        <v>14</v>
      </c>
      <c r="M732" s="6">
        <v>0.5</v>
      </c>
      <c r="N732" s="6">
        <v>0.5</v>
      </c>
      <c r="O732" s="6">
        <v>0</v>
      </c>
      <c r="P732" s="6">
        <v>0.5</v>
      </c>
      <c r="Q732" s="6">
        <v>215</v>
      </c>
      <c r="R732" s="6">
        <v>0</v>
      </c>
      <c r="S732" s="6">
        <v>443</v>
      </c>
      <c r="T732" s="6">
        <v>72</v>
      </c>
      <c r="U732" s="6">
        <v>0</v>
      </c>
      <c r="V732" s="6" t="s">
        <v>561</v>
      </c>
      <c r="W732" s="9" t="s">
        <v>372</v>
      </c>
      <c r="X732" s="6" t="s">
        <v>563</v>
      </c>
      <c r="Y732" s="6" t="s">
        <v>563</v>
      </c>
      <c r="Z732" s="2">
        <v>3</v>
      </c>
      <c r="AA732" s="9" t="s">
        <v>54</v>
      </c>
      <c r="AB732">
        <v>18.399999999999999</v>
      </c>
      <c r="AC732" s="4">
        <v>10</v>
      </c>
      <c r="AD732">
        <v>0</v>
      </c>
    </row>
    <row r="733" spans="1:30" customFormat="1" x14ac:dyDescent="0.25">
      <c r="A733" s="6">
        <v>0</v>
      </c>
      <c r="B733" s="6">
        <v>0</v>
      </c>
      <c r="C733" s="6">
        <v>0</v>
      </c>
      <c r="D733" s="6">
        <v>0</v>
      </c>
      <c r="E733" s="6">
        <v>1</v>
      </c>
      <c r="F733" s="6">
        <v>0</v>
      </c>
      <c r="G733" s="6">
        <v>0</v>
      </c>
      <c r="H733" s="6">
        <v>0</v>
      </c>
      <c r="I733" s="6">
        <v>0</v>
      </c>
      <c r="J733" s="6">
        <v>0</v>
      </c>
      <c r="K733" s="6">
        <v>0</v>
      </c>
      <c r="L733" s="6">
        <v>30</v>
      </c>
      <c r="M733" s="6">
        <v>0.5</v>
      </c>
      <c r="N733" s="6">
        <v>0.5</v>
      </c>
      <c r="O733" s="6">
        <v>0</v>
      </c>
      <c r="P733" s="6">
        <v>0.5</v>
      </c>
      <c r="Q733" s="6">
        <v>215</v>
      </c>
      <c r="R733" s="6">
        <v>0</v>
      </c>
      <c r="S733" s="6">
        <v>443</v>
      </c>
      <c r="T733" s="6">
        <v>72</v>
      </c>
      <c r="U733" s="6">
        <v>0</v>
      </c>
      <c r="V733" s="6" t="s">
        <v>561</v>
      </c>
      <c r="W733" s="9" t="s">
        <v>372</v>
      </c>
      <c r="X733" s="6" t="s">
        <v>563</v>
      </c>
      <c r="Y733" s="6" t="s">
        <v>563</v>
      </c>
      <c r="Z733" s="2">
        <v>3</v>
      </c>
      <c r="AA733" s="9" t="s">
        <v>54</v>
      </c>
      <c r="AB733">
        <v>18.399999999999999</v>
      </c>
      <c r="AC733" s="4">
        <v>10</v>
      </c>
      <c r="AD733">
        <v>0</v>
      </c>
    </row>
    <row r="734" spans="1:30" customFormat="1" x14ac:dyDescent="0.25">
      <c r="A734" s="6">
        <v>0.05</v>
      </c>
      <c r="B734" s="6">
        <v>0</v>
      </c>
      <c r="C734" s="6">
        <v>0</v>
      </c>
      <c r="D734" s="6">
        <v>0</v>
      </c>
      <c r="E734" s="6">
        <v>1</v>
      </c>
      <c r="F734" s="6">
        <v>0</v>
      </c>
      <c r="G734" s="6">
        <v>0</v>
      </c>
      <c r="H734" s="6">
        <v>0</v>
      </c>
      <c r="I734" s="6">
        <v>0</v>
      </c>
      <c r="J734" s="6">
        <v>0</v>
      </c>
      <c r="K734" s="6">
        <v>0</v>
      </c>
      <c r="L734" s="6">
        <v>30</v>
      </c>
      <c r="M734" s="6">
        <v>0.5</v>
      </c>
      <c r="N734" s="6">
        <v>0.5</v>
      </c>
      <c r="O734" s="6">
        <v>0</v>
      </c>
      <c r="P734" s="6">
        <v>0.5</v>
      </c>
      <c r="Q734" s="6">
        <v>215</v>
      </c>
      <c r="R734" s="6">
        <v>0</v>
      </c>
      <c r="S734" s="6">
        <v>443</v>
      </c>
      <c r="T734" s="6">
        <v>72</v>
      </c>
      <c r="U734" s="6">
        <v>0</v>
      </c>
      <c r="V734" s="6" t="s">
        <v>561</v>
      </c>
      <c r="W734" s="9" t="s">
        <v>372</v>
      </c>
      <c r="X734" s="6" t="s">
        <v>563</v>
      </c>
      <c r="Y734" s="6" t="s">
        <v>563</v>
      </c>
      <c r="Z734" s="2">
        <v>3</v>
      </c>
      <c r="AA734" s="9" t="s">
        <v>54</v>
      </c>
      <c r="AB734">
        <v>18.399999999999999</v>
      </c>
      <c r="AC734" s="4">
        <v>10</v>
      </c>
      <c r="AD734">
        <v>0</v>
      </c>
    </row>
    <row r="735" spans="1:30" customFormat="1" x14ac:dyDescent="0.25">
      <c r="A735" s="6">
        <v>0</v>
      </c>
      <c r="B735" s="6">
        <v>0</v>
      </c>
      <c r="C735" s="6">
        <v>0</v>
      </c>
      <c r="D735" s="6">
        <v>0</v>
      </c>
      <c r="E735" s="6">
        <v>1</v>
      </c>
      <c r="F735" s="6">
        <v>0</v>
      </c>
      <c r="G735" s="6">
        <v>0</v>
      </c>
      <c r="H735" s="6">
        <v>0</v>
      </c>
      <c r="I735" s="6">
        <v>0</v>
      </c>
      <c r="J735" s="6">
        <v>0</v>
      </c>
      <c r="K735" s="6">
        <v>0</v>
      </c>
      <c r="L735" s="6">
        <v>14</v>
      </c>
      <c r="M735" s="6">
        <v>0.5</v>
      </c>
      <c r="N735" s="6">
        <v>0.5</v>
      </c>
      <c r="O735" s="6">
        <v>0</v>
      </c>
      <c r="P735" s="6">
        <v>0.5</v>
      </c>
      <c r="Q735" s="6">
        <v>298</v>
      </c>
      <c r="R735" s="6">
        <v>0</v>
      </c>
      <c r="S735" s="6">
        <v>443</v>
      </c>
      <c r="T735" s="6">
        <v>72</v>
      </c>
      <c r="U735" s="6">
        <v>0</v>
      </c>
      <c r="V735" s="6" t="s">
        <v>561</v>
      </c>
      <c r="W735" s="9" t="s">
        <v>438</v>
      </c>
      <c r="X735" s="6" t="s">
        <v>563</v>
      </c>
      <c r="Y735" s="6" t="s">
        <v>563</v>
      </c>
      <c r="Z735" s="2">
        <v>3</v>
      </c>
      <c r="AA735" s="9" t="s">
        <v>54</v>
      </c>
      <c r="AB735">
        <v>18.399999999999999</v>
      </c>
      <c r="AC735" s="4">
        <v>10</v>
      </c>
      <c r="AD735">
        <v>0</v>
      </c>
    </row>
    <row r="736" spans="1:30" customFormat="1" x14ac:dyDescent="0.25">
      <c r="A736" s="6">
        <v>0.05</v>
      </c>
      <c r="B736" s="6">
        <v>0</v>
      </c>
      <c r="C736" s="6">
        <v>0</v>
      </c>
      <c r="D736" s="6">
        <v>0</v>
      </c>
      <c r="E736" s="6">
        <v>1</v>
      </c>
      <c r="F736" s="6">
        <v>0</v>
      </c>
      <c r="G736" s="6">
        <v>0</v>
      </c>
      <c r="H736" s="6">
        <v>0</v>
      </c>
      <c r="I736" s="6">
        <v>0</v>
      </c>
      <c r="J736" s="6">
        <v>0</v>
      </c>
      <c r="K736" s="6">
        <v>0</v>
      </c>
      <c r="L736" s="6">
        <v>14</v>
      </c>
      <c r="M736" s="6">
        <v>0.5</v>
      </c>
      <c r="N736" s="6">
        <v>0.5</v>
      </c>
      <c r="O736" s="6">
        <v>0</v>
      </c>
      <c r="P736" s="6">
        <v>0.5</v>
      </c>
      <c r="Q736" s="6">
        <v>298</v>
      </c>
      <c r="R736" s="6">
        <v>0</v>
      </c>
      <c r="S736" s="6">
        <v>443</v>
      </c>
      <c r="T736" s="6">
        <v>72</v>
      </c>
      <c r="U736" s="6">
        <v>0</v>
      </c>
      <c r="V736" s="6" t="s">
        <v>561</v>
      </c>
      <c r="W736" s="9" t="s">
        <v>438</v>
      </c>
      <c r="X736" s="6" t="s">
        <v>563</v>
      </c>
      <c r="Y736" s="6" t="s">
        <v>563</v>
      </c>
      <c r="Z736" s="2">
        <v>3</v>
      </c>
      <c r="AA736" s="9" t="s">
        <v>54</v>
      </c>
      <c r="AB736">
        <v>18.399999999999999</v>
      </c>
      <c r="AC736" s="4">
        <v>10</v>
      </c>
      <c r="AD736">
        <v>0</v>
      </c>
    </row>
    <row r="737" spans="1:30" customFormat="1" x14ac:dyDescent="0.25">
      <c r="A737" s="6">
        <v>0</v>
      </c>
      <c r="B737" s="6">
        <v>0</v>
      </c>
      <c r="C737" s="6">
        <v>0</v>
      </c>
      <c r="D737" s="6">
        <v>0</v>
      </c>
      <c r="E737" s="6">
        <v>4</v>
      </c>
      <c r="F737" s="6">
        <v>0</v>
      </c>
      <c r="G737" s="6">
        <v>0</v>
      </c>
      <c r="H737" s="6">
        <v>0</v>
      </c>
      <c r="I737" s="6">
        <v>0</v>
      </c>
      <c r="J737" s="6">
        <v>0</v>
      </c>
      <c r="K737" s="6">
        <v>0</v>
      </c>
      <c r="L737" s="6">
        <v>35</v>
      </c>
      <c r="M737" s="6">
        <v>1.25</v>
      </c>
      <c r="N737" s="6">
        <v>1.25</v>
      </c>
      <c r="O737" s="6">
        <v>0</v>
      </c>
      <c r="P737" s="6">
        <v>1.25</v>
      </c>
      <c r="Q737" s="6">
        <v>215</v>
      </c>
      <c r="R737" s="6">
        <v>0</v>
      </c>
      <c r="S737" s="6">
        <v>443</v>
      </c>
      <c r="T737" s="6">
        <v>72</v>
      </c>
      <c r="U737" s="6">
        <v>0</v>
      </c>
      <c r="V737" s="6" t="s">
        <v>561</v>
      </c>
      <c r="W737" s="9" t="s">
        <v>372</v>
      </c>
      <c r="X737" s="6" t="s">
        <v>563</v>
      </c>
      <c r="Y737" s="6" t="s">
        <v>563</v>
      </c>
      <c r="Z737" s="2">
        <v>3</v>
      </c>
      <c r="AA737" s="9" t="s">
        <v>54</v>
      </c>
      <c r="AB737">
        <v>18.399999999999999</v>
      </c>
      <c r="AC737" s="4">
        <v>10</v>
      </c>
      <c r="AD737">
        <v>0</v>
      </c>
    </row>
    <row r="738" spans="1:30" customFormat="1" x14ac:dyDescent="0.25">
      <c r="A738" s="6">
        <v>3.6764705882352942E-2</v>
      </c>
      <c r="B738" s="6">
        <v>0</v>
      </c>
      <c r="C738" s="6">
        <v>0</v>
      </c>
      <c r="D738" s="6">
        <v>0</v>
      </c>
      <c r="E738" s="6">
        <v>4</v>
      </c>
      <c r="F738" s="6">
        <v>0</v>
      </c>
      <c r="G738" s="6">
        <v>0</v>
      </c>
      <c r="H738" s="6">
        <v>0</v>
      </c>
      <c r="I738" s="6">
        <v>0</v>
      </c>
      <c r="J738" s="6">
        <v>0</v>
      </c>
      <c r="K738" s="6">
        <v>0</v>
      </c>
      <c r="L738" s="6">
        <v>35</v>
      </c>
      <c r="M738" s="6">
        <v>1.25</v>
      </c>
      <c r="N738" s="6">
        <v>1.25</v>
      </c>
      <c r="O738" s="6">
        <v>0</v>
      </c>
      <c r="P738" s="6">
        <v>1.25</v>
      </c>
      <c r="Q738" s="6">
        <v>215</v>
      </c>
      <c r="R738" s="6">
        <v>0</v>
      </c>
      <c r="S738" s="6">
        <v>443</v>
      </c>
      <c r="T738" s="6">
        <v>72</v>
      </c>
      <c r="U738" s="6">
        <v>0</v>
      </c>
      <c r="V738" s="6" t="s">
        <v>561</v>
      </c>
      <c r="W738" s="9" t="s">
        <v>372</v>
      </c>
      <c r="X738" s="6" t="s">
        <v>563</v>
      </c>
      <c r="Y738" s="6" t="s">
        <v>563</v>
      </c>
      <c r="Z738" s="2">
        <v>3</v>
      </c>
      <c r="AA738" s="9" t="s">
        <v>54</v>
      </c>
      <c r="AB738">
        <v>18.399999999999999</v>
      </c>
      <c r="AC738" s="4">
        <v>10</v>
      </c>
      <c r="AD738">
        <v>0</v>
      </c>
    </row>
    <row r="739" spans="1:30" customFormat="1" x14ac:dyDescent="0.25">
      <c r="A739" s="6">
        <v>0</v>
      </c>
      <c r="B739" s="6">
        <v>0</v>
      </c>
      <c r="C739" s="6">
        <v>0</v>
      </c>
      <c r="D739" s="6">
        <v>0</v>
      </c>
      <c r="E739" s="6">
        <v>4</v>
      </c>
      <c r="F739" s="6">
        <v>0</v>
      </c>
      <c r="G739" s="6">
        <v>0</v>
      </c>
      <c r="H739" s="6">
        <v>0</v>
      </c>
      <c r="I739" s="6">
        <v>0</v>
      </c>
      <c r="J739" s="6">
        <v>0</v>
      </c>
      <c r="K739" s="6">
        <v>0</v>
      </c>
      <c r="L739" s="6">
        <v>35</v>
      </c>
      <c r="M739" s="6">
        <v>1.25</v>
      </c>
      <c r="N739" s="6">
        <v>1.25</v>
      </c>
      <c r="O739" s="6">
        <v>0</v>
      </c>
      <c r="P739" s="6">
        <v>1.25</v>
      </c>
      <c r="Q739" s="6">
        <v>298</v>
      </c>
      <c r="R739" s="6">
        <v>0</v>
      </c>
      <c r="S739" s="6">
        <v>443</v>
      </c>
      <c r="T739" s="6">
        <v>72</v>
      </c>
      <c r="U739" s="6">
        <v>0</v>
      </c>
      <c r="V739" s="6" t="s">
        <v>561</v>
      </c>
      <c r="W739" s="9" t="s">
        <v>438</v>
      </c>
      <c r="X739" s="6" t="s">
        <v>563</v>
      </c>
      <c r="Y739" s="6" t="s">
        <v>563</v>
      </c>
      <c r="Z739" s="2">
        <v>3</v>
      </c>
      <c r="AA739" s="9" t="s">
        <v>54</v>
      </c>
      <c r="AB739">
        <v>18.399999999999999</v>
      </c>
      <c r="AC739" s="4">
        <v>10</v>
      </c>
      <c r="AD739">
        <v>0</v>
      </c>
    </row>
    <row r="740" spans="1:30" customFormat="1" x14ac:dyDescent="0.25">
      <c r="A740" s="6">
        <v>3.6764705882352942E-2</v>
      </c>
      <c r="B740" s="6">
        <v>0</v>
      </c>
      <c r="C740" s="6">
        <v>0</v>
      </c>
      <c r="D740" s="6">
        <v>0</v>
      </c>
      <c r="E740" s="6">
        <v>4</v>
      </c>
      <c r="F740" s="6">
        <v>0</v>
      </c>
      <c r="G740" s="6">
        <v>0</v>
      </c>
      <c r="H740" s="6">
        <v>0</v>
      </c>
      <c r="I740" s="6">
        <v>0</v>
      </c>
      <c r="J740" s="6">
        <v>0</v>
      </c>
      <c r="K740" s="6">
        <v>0</v>
      </c>
      <c r="L740" s="6">
        <v>35</v>
      </c>
      <c r="M740" s="6">
        <v>1.25</v>
      </c>
      <c r="N740" s="6">
        <v>1.25</v>
      </c>
      <c r="O740" s="6">
        <v>0</v>
      </c>
      <c r="P740" s="6">
        <v>1.25</v>
      </c>
      <c r="Q740" s="6">
        <v>298</v>
      </c>
      <c r="R740" s="6">
        <v>0</v>
      </c>
      <c r="S740" s="6">
        <v>443</v>
      </c>
      <c r="T740" s="6">
        <v>72</v>
      </c>
      <c r="U740" s="6">
        <v>0</v>
      </c>
      <c r="V740" s="6" t="s">
        <v>561</v>
      </c>
      <c r="W740" s="9" t="s">
        <v>438</v>
      </c>
      <c r="X740" s="6" t="s">
        <v>563</v>
      </c>
      <c r="Y740" s="6" t="s">
        <v>563</v>
      </c>
      <c r="Z740" s="2">
        <v>3</v>
      </c>
      <c r="AA740" s="9" t="s">
        <v>54</v>
      </c>
      <c r="AB740">
        <v>18.399999999999999</v>
      </c>
      <c r="AC740" s="4">
        <v>10</v>
      </c>
      <c r="AD740">
        <v>0</v>
      </c>
    </row>
    <row r="741" spans="1:30" customFormat="1" x14ac:dyDescent="0.25">
      <c r="A741" s="6">
        <v>0.11029411764705883</v>
      </c>
      <c r="B741" s="6">
        <v>0</v>
      </c>
      <c r="C741" s="6">
        <v>0</v>
      </c>
      <c r="D741" s="6">
        <v>0</v>
      </c>
      <c r="E741" s="6">
        <v>4</v>
      </c>
      <c r="F741" s="6">
        <v>0</v>
      </c>
      <c r="G741" s="6">
        <v>0</v>
      </c>
      <c r="H741" s="6">
        <v>0</v>
      </c>
      <c r="I741" s="6">
        <v>0</v>
      </c>
      <c r="J741" s="6">
        <v>0</v>
      </c>
      <c r="K741" s="6">
        <v>0</v>
      </c>
      <c r="L741" s="6">
        <v>35</v>
      </c>
      <c r="M741" s="6">
        <v>1.25</v>
      </c>
      <c r="N741" s="6">
        <v>1.25</v>
      </c>
      <c r="O741" s="6">
        <v>0</v>
      </c>
      <c r="P741" s="6">
        <v>1.25</v>
      </c>
      <c r="Q741" s="6">
        <v>298</v>
      </c>
      <c r="R741" s="6">
        <v>0</v>
      </c>
      <c r="S741" s="6">
        <v>443</v>
      </c>
      <c r="T741" s="6">
        <v>72</v>
      </c>
      <c r="U741" s="6">
        <v>0</v>
      </c>
      <c r="V741" s="6" t="s">
        <v>561</v>
      </c>
      <c r="W741" s="9" t="s">
        <v>438</v>
      </c>
      <c r="X741" s="6" t="s">
        <v>563</v>
      </c>
      <c r="Y741" s="6" t="s">
        <v>563</v>
      </c>
      <c r="Z741" s="2">
        <v>3</v>
      </c>
      <c r="AA741" s="9" t="s">
        <v>54</v>
      </c>
      <c r="AB741">
        <v>18.399999999999999</v>
      </c>
      <c r="AC741" s="4">
        <v>10</v>
      </c>
      <c r="AD741">
        <v>0</v>
      </c>
    </row>
    <row r="742" spans="1:30" customFormat="1" x14ac:dyDescent="0.25">
      <c r="A742" s="6">
        <v>0</v>
      </c>
      <c r="B742" s="6">
        <v>0</v>
      </c>
      <c r="C742" s="6">
        <v>0</v>
      </c>
      <c r="D742" s="6">
        <v>0</v>
      </c>
      <c r="E742" s="6">
        <v>0.33300000000000002</v>
      </c>
      <c r="F742" s="6">
        <v>0</v>
      </c>
      <c r="G742" s="6">
        <v>0</v>
      </c>
      <c r="H742" s="6">
        <v>0</v>
      </c>
      <c r="I742" s="6">
        <v>0</v>
      </c>
      <c r="J742" s="6">
        <v>0</v>
      </c>
      <c r="K742" s="6">
        <v>0</v>
      </c>
      <c r="L742" s="6">
        <v>13.333000000000002</v>
      </c>
      <c r="M742" s="6">
        <v>0</v>
      </c>
      <c r="N742" s="6">
        <v>0.33300000000000002</v>
      </c>
      <c r="O742" s="6">
        <v>0</v>
      </c>
      <c r="P742" s="6">
        <v>0.66600000000000004</v>
      </c>
      <c r="Q742" s="6">
        <v>332</v>
      </c>
      <c r="R742" s="6">
        <v>0</v>
      </c>
      <c r="S742" s="6">
        <v>448</v>
      </c>
      <c r="T742" s="6">
        <v>10.5</v>
      </c>
      <c r="U742" s="6">
        <v>0</v>
      </c>
      <c r="V742" s="6" t="s">
        <v>561</v>
      </c>
      <c r="W742" s="9" t="s">
        <v>51</v>
      </c>
      <c r="X742" s="6" t="s">
        <v>563</v>
      </c>
      <c r="Y742" s="6" t="s">
        <v>563</v>
      </c>
      <c r="Z742" s="2">
        <v>3</v>
      </c>
      <c r="AA742" s="9" t="s">
        <v>573</v>
      </c>
      <c r="AB742">
        <v>18.399999999999999</v>
      </c>
      <c r="AC742" s="4">
        <v>10</v>
      </c>
      <c r="AD742">
        <v>0</v>
      </c>
    </row>
    <row r="743" spans="1:30" customFormat="1" x14ac:dyDescent="0.25">
      <c r="A743" s="6">
        <v>0</v>
      </c>
      <c r="B743" s="6">
        <v>0</v>
      </c>
      <c r="C743" s="6">
        <v>0</v>
      </c>
      <c r="D743" s="6">
        <v>0</v>
      </c>
      <c r="E743" s="6">
        <v>1.25</v>
      </c>
      <c r="F743" s="6">
        <v>0</v>
      </c>
      <c r="G743" s="6">
        <v>0</v>
      </c>
      <c r="H743" s="6">
        <v>0</v>
      </c>
      <c r="I743" s="6">
        <v>0</v>
      </c>
      <c r="J743" s="6">
        <v>0</v>
      </c>
      <c r="K743" s="6">
        <v>0</v>
      </c>
      <c r="L743" s="6">
        <v>112.5</v>
      </c>
      <c r="M743" s="6">
        <v>3.75</v>
      </c>
      <c r="N743" s="6">
        <v>54.25</v>
      </c>
      <c r="O743" s="6">
        <v>0</v>
      </c>
      <c r="P743" s="6">
        <v>0</v>
      </c>
      <c r="Q743" s="6">
        <v>150</v>
      </c>
      <c r="R743" s="6">
        <v>0</v>
      </c>
      <c r="S743" s="6">
        <v>443</v>
      </c>
      <c r="T743" s="6">
        <v>48</v>
      </c>
      <c r="U743" s="6">
        <v>0</v>
      </c>
      <c r="V743" s="6" t="s">
        <v>561</v>
      </c>
      <c r="W743" s="9" t="s">
        <v>574</v>
      </c>
      <c r="X743" s="6" t="s">
        <v>563</v>
      </c>
      <c r="Y743" s="6" t="s">
        <v>563</v>
      </c>
      <c r="Z743" s="2">
        <v>3</v>
      </c>
      <c r="AA743" s="9" t="s">
        <v>575</v>
      </c>
      <c r="AB743">
        <v>18.399999999999999</v>
      </c>
      <c r="AC743" s="4">
        <v>10</v>
      </c>
      <c r="AD743">
        <v>0</v>
      </c>
    </row>
    <row r="744" spans="1:30" customFormat="1" x14ac:dyDescent="0.25">
      <c r="A744" s="6">
        <v>2E-3</v>
      </c>
      <c r="B744" s="6">
        <v>0</v>
      </c>
      <c r="C744" s="6">
        <v>0</v>
      </c>
      <c r="D744" s="6">
        <v>0</v>
      </c>
      <c r="E744" s="6">
        <v>0.2</v>
      </c>
      <c r="F744" s="6">
        <v>0</v>
      </c>
      <c r="G744" s="6">
        <v>0</v>
      </c>
      <c r="H744" s="6">
        <v>0</v>
      </c>
      <c r="I744" s="6">
        <v>0</v>
      </c>
      <c r="J744" s="6">
        <v>0</v>
      </c>
      <c r="K744" s="6">
        <v>0</v>
      </c>
      <c r="L744" s="6">
        <v>10</v>
      </c>
      <c r="M744" s="6">
        <v>0</v>
      </c>
      <c r="N744" s="6">
        <v>0.5</v>
      </c>
      <c r="O744" s="6">
        <v>0</v>
      </c>
      <c r="P744" s="6">
        <v>0.5</v>
      </c>
      <c r="Q744" s="6">
        <v>137</v>
      </c>
      <c r="R744" s="6">
        <v>0</v>
      </c>
      <c r="S744" s="6">
        <v>423</v>
      </c>
      <c r="T744" s="6">
        <v>168</v>
      </c>
      <c r="U744" s="6">
        <v>40</v>
      </c>
      <c r="V744" s="6" t="s">
        <v>561</v>
      </c>
      <c r="W744" s="9" t="s">
        <v>578</v>
      </c>
      <c r="X744" s="6" t="s">
        <v>563</v>
      </c>
      <c r="Y744" s="6" t="s">
        <v>563</v>
      </c>
      <c r="Z744" s="2">
        <v>3</v>
      </c>
      <c r="AA744" s="9" t="s">
        <v>579</v>
      </c>
      <c r="AB744">
        <v>18.399999999999999</v>
      </c>
      <c r="AC744" s="4">
        <v>10</v>
      </c>
      <c r="AD744">
        <v>0</v>
      </c>
    </row>
    <row r="745" spans="1:30" customFormat="1" x14ac:dyDescent="0.25">
      <c r="A745" s="6">
        <v>2E-3</v>
      </c>
      <c r="B745" s="6">
        <v>0</v>
      </c>
      <c r="C745" s="6">
        <v>0</v>
      </c>
      <c r="D745" s="6">
        <v>0</v>
      </c>
      <c r="E745" s="6">
        <v>0.5</v>
      </c>
      <c r="F745" s="6">
        <v>0</v>
      </c>
      <c r="G745" s="6">
        <v>0</v>
      </c>
      <c r="H745" s="6">
        <v>0</v>
      </c>
      <c r="I745" s="6">
        <v>0</v>
      </c>
      <c r="J745" s="6">
        <v>0</v>
      </c>
      <c r="K745" s="6">
        <v>0</v>
      </c>
      <c r="L745" s="6">
        <v>10</v>
      </c>
      <c r="M745" s="6">
        <v>0</v>
      </c>
      <c r="N745" s="6">
        <v>0.5</v>
      </c>
      <c r="O745" s="6">
        <v>0</v>
      </c>
      <c r="P745" s="6">
        <v>0.5</v>
      </c>
      <c r="Q745" s="6">
        <v>137</v>
      </c>
      <c r="R745" s="6">
        <v>0</v>
      </c>
      <c r="S745" s="6">
        <v>423</v>
      </c>
      <c r="T745" s="6">
        <v>168</v>
      </c>
      <c r="U745" s="6">
        <v>40</v>
      </c>
      <c r="V745" s="6" t="s">
        <v>561</v>
      </c>
      <c r="W745" s="9" t="s">
        <v>578</v>
      </c>
      <c r="X745" s="6" t="s">
        <v>563</v>
      </c>
      <c r="Y745" s="6" t="s">
        <v>563</v>
      </c>
      <c r="Z745" s="2">
        <v>3</v>
      </c>
      <c r="AA745" s="9" t="s">
        <v>579</v>
      </c>
      <c r="AB745">
        <v>18.399999999999999</v>
      </c>
      <c r="AC745" s="4">
        <v>10</v>
      </c>
      <c r="AD745">
        <v>0</v>
      </c>
    </row>
    <row r="746" spans="1:30" customFormat="1" x14ac:dyDescent="0.25">
      <c r="A746" s="6">
        <v>2E-3</v>
      </c>
      <c r="B746" s="6">
        <v>0</v>
      </c>
      <c r="C746" s="6">
        <v>0</v>
      </c>
      <c r="D746" s="6">
        <v>0</v>
      </c>
      <c r="E746" s="6">
        <v>0.2</v>
      </c>
      <c r="F746" s="6">
        <v>0</v>
      </c>
      <c r="G746" s="6">
        <v>0</v>
      </c>
      <c r="H746" s="6">
        <v>0</v>
      </c>
      <c r="I746" s="6">
        <v>0</v>
      </c>
      <c r="J746" s="6">
        <v>0</v>
      </c>
      <c r="K746" s="6">
        <v>0</v>
      </c>
      <c r="L746" s="6">
        <v>15</v>
      </c>
      <c r="M746" s="6">
        <v>0</v>
      </c>
      <c r="N746" s="6">
        <v>0.5</v>
      </c>
      <c r="O746" s="6">
        <v>0</v>
      </c>
      <c r="P746" s="6">
        <v>0.5</v>
      </c>
      <c r="Q746" s="6">
        <v>137</v>
      </c>
      <c r="R746" s="6">
        <v>0</v>
      </c>
      <c r="S746" s="6">
        <v>423</v>
      </c>
      <c r="T746" s="6">
        <v>168</v>
      </c>
      <c r="U746" s="6">
        <v>40</v>
      </c>
      <c r="V746" s="6" t="s">
        <v>561</v>
      </c>
      <c r="W746" s="9" t="s">
        <v>578</v>
      </c>
      <c r="X746" s="6" t="s">
        <v>563</v>
      </c>
      <c r="Y746" s="6" t="s">
        <v>563</v>
      </c>
      <c r="Z746" s="2">
        <v>3</v>
      </c>
      <c r="AA746" s="9" t="s">
        <v>579</v>
      </c>
      <c r="AB746">
        <v>18.399999999999999</v>
      </c>
      <c r="AC746" s="4">
        <v>10</v>
      </c>
      <c r="AD746">
        <v>0</v>
      </c>
    </row>
    <row r="747" spans="1:30" customFormat="1" x14ac:dyDescent="0.25">
      <c r="A747" s="6">
        <v>2E-3</v>
      </c>
      <c r="B747" s="6">
        <v>0</v>
      </c>
      <c r="C747" s="6">
        <v>0</v>
      </c>
      <c r="D747" s="6">
        <v>0</v>
      </c>
      <c r="E747" s="6">
        <v>0.5</v>
      </c>
      <c r="F747" s="6">
        <v>0</v>
      </c>
      <c r="G747" s="6">
        <v>0</v>
      </c>
      <c r="H747" s="6">
        <v>0</v>
      </c>
      <c r="I747" s="6">
        <v>0</v>
      </c>
      <c r="J747" s="6">
        <v>0</v>
      </c>
      <c r="K747" s="6">
        <v>0</v>
      </c>
      <c r="L747" s="6">
        <v>15</v>
      </c>
      <c r="M747" s="6">
        <v>0</v>
      </c>
      <c r="N747" s="6">
        <v>0.5</v>
      </c>
      <c r="O747" s="6">
        <v>0</v>
      </c>
      <c r="P747" s="6">
        <v>0.5</v>
      </c>
      <c r="Q747" s="6">
        <v>137</v>
      </c>
      <c r="R747" s="6">
        <v>0</v>
      </c>
      <c r="S747" s="6">
        <v>423</v>
      </c>
      <c r="T747" s="6">
        <v>168</v>
      </c>
      <c r="U747" s="6">
        <v>40</v>
      </c>
      <c r="V747" s="6" t="s">
        <v>561</v>
      </c>
      <c r="W747" s="9" t="s">
        <v>578</v>
      </c>
      <c r="X747" s="6" t="s">
        <v>563</v>
      </c>
      <c r="Y747" s="6" t="s">
        <v>563</v>
      </c>
      <c r="Z747" s="2">
        <v>3</v>
      </c>
      <c r="AA747" s="9" t="s">
        <v>579</v>
      </c>
      <c r="AB747">
        <v>18.399999999999999</v>
      </c>
      <c r="AC747" s="4">
        <v>10</v>
      </c>
      <c r="AD747">
        <v>0</v>
      </c>
    </row>
    <row r="748" spans="1:30" customFormat="1" x14ac:dyDescent="0.25">
      <c r="A748" s="6">
        <v>1.1111111111111112E-2</v>
      </c>
      <c r="B748" s="6">
        <v>0</v>
      </c>
      <c r="C748" s="6">
        <v>0</v>
      </c>
      <c r="D748" s="6">
        <v>0</v>
      </c>
      <c r="E748" s="6">
        <v>0</v>
      </c>
      <c r="F748" s="6">
        <v>0</v>
      </c>
      <c r="G748" s="6">
        <v>0</v>
      </c>
      <c r="H748" s="6">
        <v>0.29499999999999998</v>
      </c>
      <c r="I748" s="6">
        <v>0</v>
      </c>
      <c r="J748" s="6">
        <v>0</v>
      </c>
      <c r="K748" s="6">
        <v>0</v>
      </c>
      <c r="L748" s="6">
        <v>40</v>
      </c>
      <c r="M748" s="6">
        <v>0</v>
      </c>
      <c r="N748" s="6">
        <v>0.1</v>
      </c>
      <c r="O748" s="6">
        <v>0</v>
      </c>
      <c r="P748" s="6">
        <v>0.4</v>
      </c>
      <c r="Q748" s="6">
        <v>301</v>
      </c>
      <c r="R748" s="6">
        <v>0</v>
      </c>
      <c r="S748" s="6">
        <v>433</v>
      </c>
      <c r="T748" s="6">
        <v>120</v>
      </c>
      <c r="U748" s="6">
        <v>400</v>
      </c>
      <c r="V748" s="6" t="s">
        <v>580</v>
      </c>
      <c r="W748" s="9" t="s">
        <v>581</v>
      </c>
      <c r="X748" s="6" t="s">
        <v>582</v>
      </c>
      <c r="Y748" s="6" t="s">
        <v>583</v>
      </c>
      <c r="Z748" s="2">
        <v>2</v>
      </c>
      <c r="AA748" s="9" t="s">
        <v>584</v>
      </c>
      <c r="AB748">
        <f>0+17.4</f>
        <v>17.399999999999999</v>
      </c>
      <c r="AC748" s="4">
        <v>10</v>
      </c>
      <c r="AD748">
        <v>0</v>
      </c>
    </row>
    <row r="749" spans="1:30" customFormat="1" x14ac:dyDescent="0.25">
      <c r="A749" s="6">
        <v>1.1111111111111112E-2</v>
      </c>
      <c r="B749" s="6">
        <v>0</v>
      </c>
      <c r="C749" s="6">
        <v>0</v>
      </c>
      <c r="D749" s="6">
        <v>0</v>
      </c>
      <c r="E749" s="6">
        <v>0</v>
      </c>
      <c r="F749" s="6">
        <v>0</v>
      </c>
      <c r="G749" s="6">
        <v>0</v>
      </c>
      <c r="H749" s="6">
        <v>0.29499999999999998</v>
      </c>
      <c r="I749" s="6">
        <v>0</v>
      </c>
      <c r="J749" s="6">
        <v>0</v>
      </c>
      <c r="K749" s="6">
        <v>0</v>
      </c>
      <c r="L749" s="6">
        <v>40</v>
      </c>
      <c r="M749" s="6">
        <v>0</v>
      </c>
      <c r="N749" s="6">
        <v>0.1</v>
      </c>
      <c r="O749" s="6">
        <v>0</v>
      </c>
      <c r="P749" s="6">
        <v>0.3</v>
      </c>
      <c r="Q749" s="6">
        <v>301</v>
      </c>
      <c r="R749" s="6">
        <v>0</v>
      </c>
      <c r="S749" s="6">
        <v>433</v>
      </c>
      <c r="T749" s="6">
        <v>144</v>
      </c>
      <c r="U749" s="6">
        <v>400</v>
      </c>
      <c r="V749" s="6" t="s">
        <v>580</v>
      </c>
      <c r="W749" s="9" t="s">
        <v>581</v>
      </c>
      <c r="X749" s="6" t="s">
        <v>582</v>
      </c>
      <c r="Y749" s="6" t="s">
        <v>583</v>
      </c>
      <c r="Z749" s="2">
        <v>2</v>
      </c>
      <c r="AA749" s="9" t="s">
        <v>584</v>
      </c>
      <c r="AB749">
        <f t="shared" ref="AB749:AB756" si="1">0+17.4</f>
        <v>17.399999999999999</v>
      </c>
      <c r="AC749" s="4">
        <v>10</v>
      </c>
      <c r="AD749">
        <v>0</v>
      </c>
    </row>
    <row r="750" spans="1:30" customFormat="1" x14ac:dyDescent="0.25">
      <c r="A750" s="6">
        <v>1.6666666666666666E-2</v>
      </c>
      <c r="B750" s="6">
        <v>0</v>
      </c>
      <c r="C750" s="6">
        <v>0</v>
      </c>
      <c r="D750" s="6">
        <v>0</v>
      </c>
      <c r="E750" s="6">
        <v>0</v>
      </c>
      <c r="F750" s="6">
        <v>0</v>
      </c>
      <c r="G750" s="6">
        <v>0</v>
      </c>
      <c r="H750" s="6">
        <v>0.29499999999999998</v>
      </c>
      <c r="I750" s="6">
        <v>0</v>
      </c>
      <c r="J750" s="6">
        <v>0</v>
      </c>
      <c r="K750" s="6">
        <v>0</v>
      </c>
      <c r="L750" s="6">
        <v>40</v>
      </c>
      <c r="M750" s="6">
        <v>0</v>
      </c>
      <c r="N750" s="6">
        <v>0.1</v>
      </c>
      <c r="O750" s="6">
        <v>0</v>
      </c>
      <c r="P750" s="6">
        <v>0.3</v>
      </c>
      <c r="Q750" s="6">
        <v>301</v>
      </c>
      <c r="R750" s="6">
        <v>0</v>
      </c>
      <c r="S750" s="6">
        <v>433</v>
      </c>
      <c r="T750" s="6">
        <v>168</v>
      </c>
      <c r="U750" s="6">
        <v>400</v>
      </c>
      <c r="V750" s="6" t="s">
        <v>580</v>
      </c>
      <c r="W750" s="9" t="s">
        <v>581</v>
      </c>
      <c r="X750" s="6" t="s">
        <v>582</v>
      </c>
      <c r="Y750" s="6" t="s">
        <v>583</v>
      </c>
      <c r="Z750" s="2">
        <v>2</v>
      </c>
      <c r="AA750" s="9" t="s">
        <v>584</v>
      </c>
      <c r="AB750">
        <f t="shared" si="1"/>
        <v>17.399999999999999</v>
      </c>
      <c r="AC750" s="4">
        <v>10</v>
      </c>
      <c r="AD750">
        <v>0</v>
      </c>
    </row>
    <row r="751" spans="1:30" customFormat="1" x14ac:dyDescent="0.25">
      <c r="A751" s="6">
        <v>1.6666666666666666E-2</v>
      </c>
      <c r="B751" s="6">
        <v>0</v>
      </c>
      <c r="C751" s="6">
        <v>0</v>
      </c>
      <c r="D751" s="6">
        <v>0</v>
      </c>
      <c r="E751" s="6">
        <v>0</v>
      </c>
      <c r="F751" s="6">
        <v>0</v>
      </c>
      <c r="G751" s="6">
        <v>0</v>
      </c>
      <c r="H751" s="6">
        <v>0.29499999999999998</v>
      </c>
      <c r="I751" s="6">
        <v>0</v>
      </c>
      <c r="J751" s="6">
        <v>0</v>
      </c>
      <c r="K751" s="6">
        <v>0</v>
      </c>
      <c r="L751" s="6">
        <v>40</v>
      </c>
      <c r="M751" s="6">
        <v>0</v>
      </c>
      <c r="N751" s="6">
        <v>0.08</v>
      </c>
      <c r="O751" s="6">
        <v>0</v>
      </c>
      <c r="P751" s="6">
        <v>0.3</v>
      </c>
      <c r="Q751" s="6">
        <v>301</v>
      </c>
      <c r="R751" s="6">
        <v>0</v>
      </c>
      <c r="S751" s="6">
        <v>433</v>
      </c>
      <c r="T751" s="6">
        <v>120</v>
      </c>
      <c r="U751" s="6">
        <v>400</v>
      </c>
      <c r="V751" s="6" t="s">
        <v>580</v>
      </c>
      <c r="W751" s="9" t="s">
        <v>581</v>
      </c>
      <c r="X751" s="6" t="s">
        <v>582</v>
      </c>
      <c r="Y751" s="6" t="s">
        <v>583</v>
      </c>
      <c r="Z751" s="2">
        <v>2</v>
      </c>
      <c r="AA751" s="9" t="s">
        <v>584</v>
      </c>
      <c r="AB751">
        <f t="shared" si="1"/>
        <v>17.399999999999999</v>
      </c>
      <c r="AC751" s="4">
        <v>10</v>
      </c>
      <c r="AD751">
        <v>0</v>
      </c>
    </row>
    <row r="752" spans="1:30" customFormat="1" x14ac:dyDescent="0.25">
      <c r="A752" s="6">
        <v>1.6666666666666666E-2</v>
      </c>
      <c r="B752" s="6">
        <v>0</v>
      </c>
      <c r="C752" s="6">
        <v>0</v>
      </c>
      <c r="D752" s="6">
        <v>0</v>
      </c>
      <c r="E752" s="6">
        <v>0</v>
      </c>
      <c r="F752" s="6">
        <v>0</v>
      </c>
      <c r="G752" s="6">
        <v>0</v>
      </c>
      <c r="H752" s="6">
        <v>0.29499999999999998</v>
      </c>
      <c r="I752" s="6">
        <v>0</v>
      </c>
      <c r="J752" s="6">
        <v>0</v>
      </c>
      <c r="K752" s="6">
        <v>0</v>
      </c>
      <c r="L752" s="6">
        <v>40</v>
      </c>
      <c r="M752" s="6">
        <v>0</v>
      </c>
      <c r="N752" s="6">
        <v>0.1</v>
      </c>
      <c r="O752" s="6">
        <v>0</v>
      </c>
      <c r="P752" s="6">
        <v>0.2</v>
      </c>
      <c r="Q752" s="6">
        <v>301</v>
      </c>
      <c r="R752" s="6">
        <v>0</v>
      </c>
      <c r="S752" s="6">
        <v>433</v>
      </c>
      <c r="T752" s="6">
        <v>144</v>
      </c>
      <c r="U752" s="6">
        <v>400</v>
      </c>
      <c r="V752" s="6" t="s">
        <v>580</v>
      </c>
      <c r="W752" s="9" t="s">
        <v>581</v>
      </c>
      <c r="X752" s="6" t="s">
        <v>582</v>
      </c>
      <c r="Y752" s="6" t="s">
        <v>583</v>
      </c>
      <c r="Z752" s="2">
        <v>2</v>
      </c>
      <c r="AA752" s="9" t="s">
        <v>584</v>
      </c>
      <c r="AB752">
        <f t="shared" si="1"/>
        <v>17.399999999999999</v>
      </c>
      <c r="AC752" s="4">
        <v>10</v>
      </c>
      <c r="AD752">
        <v>0</v>
      </c>
    </row>
    <row r="753" spans="1:30" customFormat="1" x14ac:dyDescent="0.25">
      <c r="A753" s="6">
        <v>1.6666666666666666E-2</v>
      </c>
      <c r="B753" s="6">
        <v>0</v>
      </c>
      <c r="C753" s="6">
        <v>0</v>
      </c>
      <c r="D753" s="6">
        <v>0</v>
      </c>
      <c r="E753" s="6">
        <v>0</v>
      </c>
      <c r="F753" s="6">
        <v>0</v>
      </c>
      <c r="G753" s="6">
        <v>0</v>
      </c>
      <c r="H753" s="6">
        <v>0.29499999999999998</v>
      </c>
      <c r="I753" s="6">
        <v>0</v>
      </c>
      <c r="J753" s="6">
        <v>0</v>
      </c>
      <c r="K753" s="6">
        <v>0</v>
      </c>
      <c r="L753" s="6">
        <v>40</v>
      </c>
      <c r="M753" s="6">
        <v>0</v>
      </c>
      <c r="N753" s="6">
        <v>0.1</v>
      </c>
      <c r="O753" s="6">
        <v>0</v>
      </c>
      <c r="P753" s="6">
        <v>0.3</v>
      </c>
      <c r="Q753" s="6">
        <v>301</v>
      </c>
      <c r="R753" s="6">
        <v>0</v>
      </c>
      <c r="S753" s="6">
        <v>433</v>
      </c>
      <c r="T753" s="6">
        <v>96</v>
      </c>
      <c r="U753" s="6">
        <v>400</v>
      </c>
      <c r="V753" s="6" t="s">
        <v>580</v>
      </c>
      <c r="W753" s="9" t="s">
        <v>581</v>
      </c>
      <c r="X753" s="6" t="s">
        <v>582</v>
      </c>
      <c r="Y753" s="6" t="s">
        <v>583</v>
      </c>
      <c r="Z753" s="2">
        <v>2</v>
      </c>
      <c r="AA753" s="9" t="s">
        <v>584</v>
      </c>
      <c r="AB753">
        <f t="shared" si="1"/>
        <v>17.399999999999999</v>
      </c>
      <c r="AC753" s="4">
        <v>10</v>
      </c>
      <c r="AD753">
        <v>0</v>
      </c>
    </row>
    <row r="754" spans="1:30" customFormat="1" x14ac:dyDescent="0.25">
      <c r="A754" s="6">
        <v>0.02</v>
      </c>
      <c r="B754" s="6">
        <v>0</v>
      </c>
      <c r="C754" s="6">
        <v>0</v>
      </c>
      <c r="D754" s="6">
        <v>0</v>
      </c>
      <c r="E754" s="6">
        <v>0</v>
      </c>
      <c r="F754" s="6">
        <v>0</v>
      </c>
      <c r="G754" s="6">
        <v>0</v>
      </c>
      <c r="H754" s="6">
        <v>0.29499999999999998</v>
      </c>
      <c r="I754" s="6">
        <v>0</v>
      </c>
      <c r="J754" s="6">
        <v>0</v>
      </c>
      <c r="K754" s="6">
        <v>0</v>
      </c>
      <c r="L754" s="6">
        <v>40</v>
      </c>
      <c r="M754" s="6">
        <v>0</v>
      </c>
      <c r="N754" s="6">
        <v>0.1</v>
      </c>
      <c r="O754" s="6">
        <v>0</v>
      </c>
      <c r="P754" s="6">
        <v>0.3</v>
      </c>
      <c r="Q754" s="6">
        <v>301</v>
      </c>
      <c r="R754" s="6">
        <v>0</v>
      </c>
      <c r="S754" s="6">
        <v>433</v>
      </c>
      <c r="T754" s="6">
        <v>96</v>
      </c>
      <c r="U754" s="6">
        <v>400</v>
      </c>
      <c r="V754" s="6" t="s">
        <v>580</v>
      </c>
      <c r="W754" s="9" t="s">
        <v>581</v>
      </c>
      <c r="X754" s="6" t="s">
        <v>582</v>
      </c>
      <c r="Y754" s="6" t="s">
        <v>583</v>
      </c>
      <c r="Z754" s="2">
        <v>2</v>
      </c>
      <c r="AA754" s="9" t="s">
        <v>584</v>
      </c>
      <c r="AB754">
        <f t="shared" si="1"/>
        <v>17.399999999999999</v>
      </c>
      <c r="AC754" s="4">
        <v>10</v>
      </c>
      <c r="AD754">
        <v>0</v>
      </c>
    </row>
    <row r="755" spans="1:30" customFormat="1" x14ac:dyDescent="0.25">
      <c r="A755" s="6">
        <v>2.5000000000000001E-2</v>
      </c>
      <c r="B755" s="6">
        <v>0</v>
      </c>
      <c r="C755" s="6">
        <v>0</v>
      </c>
      <c r="D755" s="6">
        <v>0</v>
      </c>
      <c r="E755" s="6">
        <v>0</v>
      </c>
      <c r="F755" s="6">
        <v>0</v>
      </c>
      <c r="G755" s="6">
        <v>0</v>
      </c>
      <c r="H755" s="6">
        <v>0.29499999999999998</v>
      </c>
      <c r="I755" s="6">
        <v>0</v>
      </c>
      <c r="J755" s="6">
        <v>0</v>
      </c>
      <c r="K755" s="6">
        <v>0</v>
      </c>
      <c r="L755" s="6">
        <v>40</v>
      </c>
      <c r="M755" s="6">
        <v>0</v>
      </c>
      <c r="N755" s="6">
        <v>0.15</v>
      </c>
      <c r="O755" s="6">
        <v>0</v>
      </c>
      <c r="P755" s="6">
        <v>0.3</v>
      </c>
      <c r="Q755" s="6">
        <v>301</v>
      </c>
      <c r="R755" s="6">
        <v>0</v>
      </c>
      <c r="S755" s="6">
        <v>433</v>
      </c>
      <c r="T755" s="6">
        <v>120</v>
      </c>
      <c r="U755" s="6">
        <v>400</v>
      </c>
      <c r="V755" s="6" t="s">
        <v>580</v>
      </c>
      <c r="W755" s="9" t="s">
        <v>581</v>
      </c>
      <c r="X755" s="6" t="s">
        <v>582</v>
      </c>
      <c r="Y755" s="6" t="s">
        <v>583</v>
      </c>
      <c r="Z755" s="2">
        <v>2</v>
      </c>
      <c r="AA755" s="9" t="s">
        <v>584</v>
      </c>
      <c r="AB755">
        <f t="shared" si="1"/>
        <v>17.399999999999999</v>
      </c>
      <c r="AC755" s="4">
        <v>10</v>
      </c>
      <c r="AD755">
        <v>0</v>
      </c>
    </row>
    <row r="756" spans="1:30" customFormat="1" x14ac:dyDescent="0.25">
      <c r="A756" s="6">
        <v>1.5151515151515152E-2</v>
      </c>
      <c r="B756" s="6">
        <v>0</v>
      </c>
      <c r="C756" s="6">
        <v>0</v>
      </c>
      <c r="D756" s="6">
        <v>0</v>
      </c>
      <c r="E756" s="6">
        <v>0</v>
      </c>
      <c r="F756" s="6">
        <v>0</v>
      </c>
      <c r="G756" s="6">
        <v>0</v>
      </c>
      <c r="H756" s="6">
        <v>0.1484848484848485</v>
      </c>
      <c r="I756" s="6">
        <v>0</v>
      </c>
      <c r="J756" s="6">
        <v>0</v>
      </c>
      <c r="K756" s="6">
        <v>0</v>
      </c>
      <c r="L756" s="6">
        <v>38.5</v>
      </c>
      <c r="M756" s="6">
        <v>0</v>
      </c>
      <c r="N756" s="6">
        <v>9.348484848484849E-2</v>
      </c>
      <c r="O756" s="6">
        <v>0</v>
      </c>
      <c r="P756" s="6">
        <v>0.18696969696969698</v>
      </c>
      <c r="Q756" s="6">
        <v>301</v>
      </c>
      <c r="R756" s="6">
        <v>0</v>
      </c>
      <c r="S756" s="6">
        <v>423</v>
      </c>
      <c r="T756" s="6">
        <v>240</v>
      </c>
      <c r="U756" s="6">
        <v>0</v>
      </c>
      <c r="V756" s="6" t="s">
        <v>580</v>
      </c>
      <c r="W756" s="9" t="s">
        <v>581</v>
      </c>
      <c r="X756" s="6" t="s">
        <v>585</v>
      </c>
      <c r="Y756" s="6" t="s">
        <v>583</v>
      </c>
      <c r="Z756" s="2">
        <v>2</v>
      </c>
      <c r="AA756" s="9" t="s">
        <v>586</v>
      </c>
      <c r="AB756">
        <f t="shared" si="1"/>
        <v>17.399999999999999</v>
      </c>
      <c r="AC756" s="4">
        <v>10</v>
      </c>
      <c r="AD756">
        <v>0</v>
      </c>
    </row>
    <row r="757" spans="1:30" x14ac:dyDescent="0.25">
      <c r="A757" s="2">
        <v>3.3333333333333333E-2</v>
      </c>
      <c r="B757" s="2">
        <v>0</v>
      </c>
      <c r="C757" s="2">
        <v>0</v>
      </c>
      <c r="D757" s="2">
        <v>0</v>
      </c>
      <c r="E757" s="2">
        <v>0</v>
      </c>
      <c r="F757" s="2">
        <v>0</v>
      </c>
      <c r="G757" s="2">
        <v>0</v>
      </c>
      <c r="H757" s="2">
        <v>0.30697344371572943</v>
      </c>
      <c r="I757" s="2">
        <v>0</v>
      </c>
      <c r="J757" s="2">
        <v>0</v>
      </c>
      <c r="K757" s="2">
        <v>0</v>
      </c>
      <c r="L757" s="2">
        <v>29.966455219868827</v>
      </c>
      <c r="M757" s="2">
        <v>0</v>
      </c>
      <c r="N757" s="2">
        <v>0.14617783034082357</v>
      </c>
      <c r="O757" s="2">
        <v>0</v>
      </c>
      <c r="P757" s="2">
        <v>0.70165358563595304</v>
      </c>
      <c r="Q757" s="2">
        <v>162</v>
      </c>
      <c r="R757" s="2">
        <v>0</v>
      </c>
      <c r="S757" s="2">
        <v>408</v>
      </c>
      <c r="T757" s="2">
        <v>96</v>
      </c>
      <c r="U757" s="2">
        <v>43</v>
      </c>
      <c r="V757" s="2" t="s">
        <v>589</v>
      </c>
      <c r="W757" s="11" t="s">
        <v>590</v>
      </c>
      <c r="X757" s="2" t="s">
        <v>506</v>
      </c>
      <c r="Y757" s="2" t="s">
        <v>506</v>
      </c>
      <c r="Z757" s="2">
        <v>2</v>
      </c>
      <c r="AA757" s="11" t="s">
        <v>106</v>
      </c>
      <c r="AB757" s="4">
        <v>17</v>
      </c>
      <c r="AC757">
        <v>12</v>
      </c>
      <c r="AD757">
        <v>0</v>
      </c>
    </row>
    <row r="758" spans="1:30" x14ac:dyDescent="0.25">
      <c r="A758" s="2">
        <v>3.3333333333333333E-2</v>
      </c>
      <c r="B758" s="2">
        <v>0</v>
      </c>
      <c r="C758" s="2">
        <v>0</v>
      </c>
      <c r="D758" s="2">
        <v>0</v>
      </c>
      <c r="E758" s="2">
        <v>0</v>
      </c>
      <c r="F758" s="2">
        <v>0</v>
      </c>
      <c r="G758" s="2">
        <v>0</v>
      </c>
      <c r="H758" s="2">
        <v>0.30697344371572943</v>
      </c>
      <c r="I758" s="2">
        <v>0</v>
      </c>
      <c r="J758" s="2">
        <v>0</v>
      </c>
      <c r="K758" s="2">
        <v>0</v>
      </c>
      <c r="L758" s="2">
        <v>29.966455219868827</v>
      </c>
      <c r="M758" s="2">
        <v>0</v>
      </c>
      <c r="N758" s="2">
        <v>0.14617783034082357</v>
      </c>
      <c r="O758" s="2">
        <v>0</v>
      </c>
      <c r="P758" s="2">
        <v>0.70165358563595304</v>
      </c>
      <c r="Q758" s="2">
        <v>189</v>
      </c>
      <c r="R758" s="2">
        <v>0</v>
      </c>
      <c r="S758" s="2">
        <v>408</v>
      </c>
      <c r="T758" s="2">
        <v>96</v>
      </c>
      <c r="U758" s="2">
        <v>43</v>
      </c>
      <c r="V758" s="2" t="s">
        <v>589</v>
      </c>
      <c r="W758" s="11" t="s">
        <v>567</v>
      </c>
      <c r="X758" s="2" t="s">
        <v>506</v>
      </c>
      <c r="Y758" s="2" t="s">
        <v>506</v>
      </c>
      <c r="Z758" s="2">
        <v>2</v>
      </c>
      <c r="AA758" s="11" t="s">
        <v>106</v>
      </c>
      <c r="AB758" s="4">
        <v>17</v>
      </c>
      <c r="AC758">
        <v>12</v>
      </c>
      <c r="AD758">
        <v>0</v>
      </c>
    </row>
    <row r="759" spans="1:30" customFormat="1" x14ac:dyDescent="0.25">
      <c r="A759" s="6">
        <v>5.8000000000000003E-2</v>
      </c>
      <c r="B759" s="6">
        <v>0</v>
      </c>
      <c r="C759" s="6">
        <v>0</v>
      </c>
      <c r="D759" s="6">
        <v>0</v>
      </c>
      <c r="E759" s="6">
        <v>0</v>
      </c>
      <c r="F759" s="6">
        <v>0</v>
      </c>
      <c r="G759" s="6">
        <v>0</v>
      </c>
      <c r="H759" s="6">
        <v>0.125</v>
      </c>
      <c r="I759" s="6">
        <v>0</v>
      </c>
      <c r="J759" s="6">
        <v>0</v>
      </c>
      <c r="K759" s="6">
        <v>0</v>
      </c>
      <c r="L759" s="6">
        <v>30</v>
      </c>
      <c r="M759" s="6">
        <v>0</v>
      </c>
      <c r="N759" s="6">
        <v>0.2</v>
      </c>
      <c r="O759" s="6">
        <v>0</v>
      </c>
      <c r="P759" s="6">
        <v>0.45</v>
      </c>
      <c r="Q759" s="6">
        <v>213</v>
      </c>
      <c r="R759" s="6">
        <v>0</v>
      </c>
      <c r="S759" s="6">
        <v>423</v>
      </c>
      <c r="T759" s="6">
        <v>144</v>
      </c>
      <c r="U759" s="6">
        <v>40</v>
      </c>
      <c r="V759" s="6" t="s">
        <v>589</v>
      </c>
      <c r="W759" s="9" t="s">
        <v>591</v>
      </c>
      <c r="X759" s="6" t="s">
        <v>506</v>
      </c>
      <c r="Y759" s="6" t="s">
        <v>506</v>
      </c>
      <c r="Z759" s="2">
        <v>2</v>
      </c>
      <c r="AA759" s="9" t="s">
        <v>571</v>
      </c>
      <c r="AB759">
        <v>17</v>
      </c>
      <c r="AC759">
        <v>12</v>
      </c>
      <c r="AD759">
        <v>0</v>
      </c>
    </row>
    <row r="760" spans="1:30" customFormat="1" x14ac:dyDescent="0.25">
      <c r="A760" s="6">
        <v>3.3333333333333333E-2</v>
      </c>
      <c r="B760" s="6">
        <v>0</v>
      </c>
      <c r="C760" s="6">
        <v>0</v>
      </c>
      <c r="D760" s="6">
        <v>0</v>
      </c>
      <c r="E760" s="6">
        <v>0</v>
      </c>
      <c r="F760" s="6">
        <v>0</v>
      </c>
      <c r="G760" s="6">
        <v>0</v>
      </c>
      <c r="H760" s="6">
        <v>0.2</v>
      </c>
      <c r="I760" s="6">
        <v>0</v>
      </c>
      <c r="J760" s="6">
        <v>0</v>
      </c>
      <c r="K760" s="6">
        <v>0</v>
      </c>
      <c r="L760" s="6">
        <v>26</v>
      </c>
      <c r="M760" s="6">
        <v>0</v>
      </c>
      <c r="N760" s="6">
        <v>0</v>
      </c>
      <c r="O760" s="6">
        <v>0</v>
      </c>
      <c r="P760" s="6">
        <v>0.4</v>
      </c>
      <c r="Q760" s="6">
        <v>0</v>
      </c>
      <c r="R760" s="6">
        <v>0</v>
      </c>
      <c r="S760" s="6">
        <v>443</v>
      </c>
      <c r="T760" s="6">
        <v>24</v>
      </c>
      <c r="U760" s="6">
        <v>0</v>
      </c>
      <c r="V760" s="6"/>
      <c r="W760" s="9"/>
      <c r="X760" s="6" t="s">
        <v>506</v>
      </c>
      <c r="Y760" s="6" t="s">
        <v>506</v>
      </c>
      <c r="Z760" s="2">
        <v>2</v>
      </c>
      <c r="AA760" s="9" t="s">
        <v>1319</v>
      </c>
      <c r="AB760">
        <v>17</v>
      </c>
      <c r="AC760">
        <v>12</v>
      </c>
      <c r="AD760">
        <v>0</v>
      </c>
    </row>
    <row r="761" spans="1:30" customFormat="1" x14ac:dyDescent="0.25">
      <c r="A761" s="6">
        <v>6.8000000000000005E-2</v>
      </c>
      <c r="B761" s="6">
        <v>0</v>
      </c>
      <c r="C761" s="6">
        <v>0</v>
      </c>
      <c r="D761" s="6">
        <v>0</v>
      </c>
      <c r="E761" s="6">
        <v>0</v>
      </c>
      <c r="F761" s="6">
        <v>0</v>
      </c>
      <c r="G761" s="6">
        <v>0.36499999999999999</v>
      </c>
      <c r="H761" s="6">
        <v>0</v>
      </c>
      <c r="I761" s="6">
        <v>0</v>
      </c>
      <c r="J761" s="6">
        <v>0</v>
      </c>
      <c r="K761" s="6">
        <v>0</v>
      </c>
      <c r="L761" s="6">
        <v>29.5</v>
      </c>
      <c r="M761" s="6">
        <v>0</v>
      </c>
      <c r="N761" s="6">
        <v>0.06</v>
      </c>
      <c r="O761" s="6">
        <v>0</v>
      </c>
      <c r="P761" s="6">
        <v>0.85</v>
      </c>
      <c r="Q761" s="6">
        <v>163</v>
      </c>
      <c r="R761" s="6">
        <v>0</v>
      </c>
      <c r="S761" s="6">
        <v>373</v>
      </c>
      <c r="T761" s="6">
        <v>360</v>
      </c>
      <c r="U761" s="6">
        <v>60</v>
      </c>
      <c r="V761" s="6" t="s">
        <v>592</v>
      </c>
      <c r="W761" s="9" t="s">
        <v>189</v>
      </c>
      <c r="X761" s="6" t="s">
        <v>593</v>
      </c>
      <c r="Y761" s="6" t="s">
        <v>592</v>
      </c>
      <c r="Z761" s="2">
        <v>3</v>
      </c>
      <c r="AA761" s="9" t="s">
        <v>1319</v>
      </c>
      <c r="AB761">
        <v>17</v>
      </c>
      <c r="AC761">
        <v>12</v>
      </c>
      <c r="AD761">
        <v>0</v>
      </c>
    </row>
    <row r="762" spans="1:30" customFormat="1" x14ac:dyDescent="0.25">
      <c r="A762" s="6">
        <v>0</v>
      </c>
      <c r="B762" s="6">
        <v>0</v>
      </c>
      <c r="C762" s="6">
        <v>0</v>
      </c>
      <c r="D762" s="6">
        <v>0</v>
      </c>
      <c r="E762" s="6">
        <v>0</v>
      </c>
      <c r="F762" s="6">
        <v>0</v>
      </c>
      <c r="G762" s="6">
        <v>0</v>
      </c>
      <c r="H762" s="6">
        <v>0.125</v>
      </c>
      <c r="I762" s="6">
        <v>0</v>
      </c>
      <c r="J762" s="6">
        <v>2.4999999999999994E-2</v>
      </c>
      <c r="K762" s="6">
        <v>0</v>
      </c>
      <c r="L762" s="6">
        <v>20</v>
      </c>
      <c r="M762" s="6">
        <v>0</v>
      </c>
      <c r="N762" s="6">
        <v>0.3</v>
      </c>
      <c r="O762" s="6">
        <v>0</v>
      </c>
      <c r="P762" s="6">
        <v>0.42</v>
      </c>
      <c r="Q762" s="6">
        <v>104</v>
      </c>
      <c r="R762" s="6">
        <v>0</v>
      </c>
      <c r="S762" s="6">
        <v>423</v>
      </c>
      <c r="T762" s="6">
        <v>480</v>
      </c>
      <c r="U762" s="6">
        <v>0</v>
      </c>
      <c r="V762" s="6" t="s">
        <v>594</v>
      </c>
      <c r="W762" s="9" t="s">
        <v>193</v>
      </c>
      <c r="X762" s="6" t="s">
        <v>595</v>
      </c>
      <c r="Y762" s="6" t="s">
        <v>594</v>
      </c>
      <c r="Z762" s="2">
        <v>2</v>
      </c>
      <c r="AA762" s="9" t="s">
        <v>596</v>
      </c>
      <c r="AB762">
        <v>17.100000000000001</v>
      </c>
      <c r="AC762">
        <v>8</v>
      </c>
      <c r="AD762">
        <v>0</v>
      </c>
    </row>
    <row r="763" spans="1:30" customFormat="1" ht="15.75" customHeight="1" x14ac:dyDescent="0.25">
      <c r="A763" s="6">
        <v>0</v>
      </c>
      <c r="B763" s="6">
        <v>0</v>
      </c>
      <c r="C763" s="6">
        <v>0</v>
      </c>
      <c r="D763" s="6">
        <v>0</v>
      </c>
      <c r="E763" s="6">
        <v>0</v>
      </c>
      <c r="F763" s="6">
        <v>0</v>
      </c>
      <c r="G763" s="6">
        <v>0</v>
      </c>
      <c r="H763" s="6">
        <v>0.1</v>
      </c>
      <c r="I763" s="6">
        <v>0</v>
      </c>
      <c r="J763" s="6">
        <v>4.9999999999999989E-2</v>
      </c>
      <c r="K763" s="6">
        <v>0</v>
      </c>
      <c r="L763" s="6">
        <v>20</v>
      </c>
      <c r="M763" s="6">
        <v>0</v>
      </c>
      <c r="N763" s="6">
        <v>0.3</v>
      </c>
      <c r="O763" s="6">
        <v>0</v>
      </c>
      <c r="P763" s="6">
        <v>0.42</v>
      </c>
      <c r="Q763" s="6">
        <v>104</v>
      </c>
      <c r="R763" s="6">
        <v>0</v>
      </c>
      <c r="S763" s="6">
        <v>423</v>
      </c>
      <c r="T763" s="6">
        <v>480</v>
      </c>
      <c r="U763" s="6">
        <v>0</v>
      </c>
      <c r="V763" s="6" t="s">
        <v>594</v>
      </c>
      <c r="W763" s="9" t="s">
        <v>193</v>
      </c>
      <c r="X763" s="6" t="s">
        <v>595</v>
      </c>
      <c r="Y763" s="6" t="s">
        <v>594</v>
      </c>
      <c r="Z763" s="2">
        <v>2</v>
      </c>
      <c r="AA763" s="9" t="s">
        <v>596</v>
      </c>
      <c r="AB763">
        <v>17.100000000000001</v>
      </c>
      <c r="AC763">
        <v>8</v>
      </c>
      <c r="AD763">
        <v>0</v>
      </c>
    </row>
    <row r="764" spans="1:30" customFormat="1" x14ac:dyDescent="0.25">
      <c r="A764" s="6">
        <v>0</v>
      </c>
      <c r="B764" s="6">
        <v>0</v>
      </c>
      <c r="C764" s="6">
        <v>0</v>
      </c>
      <c r="D764" s="6">
        <v>0</v>
      </c>
      <c r="E764" s="6">
        <v>0</v>
      </c>
      <c r="F764" s="6">
        <v>0</v>
      </c>
      <c r="G764" s="6">
        <v>0</v>
      </c>
      <c r="H764" s="6">
        <v>7.4999999999999997E-2</v>
      </c>
      <c r="I764" s="6">
        <v>0</v>
      </c>
      <c r="J764" s="6">
        <v>7.4999999999999997E-2</v>
      </c>
      <c r="K764" s="6">
        <v>0</v>
      </c>
      <c r="L764" s="6">
        <v>20</v>
      </c>
      <c r="M764" s="6">
        <v>0</v>
      </c>
      <c r="N764" s="6">
        <v>0.3</v>
      </c>
      <c r="O764" s="6">
        <v>0</v>
      </c>
      <c r="P764" s="6">
        <v>0.42</v>
      </c>
      <c r="Q764" s="6">
        <v>104</v>
      </c>
      <c r="R764" s="6">
        <v>0</v>
      </c>
      <c r="S764" s="6">
        <v>423</v>
      </c>
      <c r="T764" s="6">
        <v>480</v>
      </c>
      <c r="U764" s="6">
        <v>0</v>
      </c>
      <c r="V764" s="6" t="s">
        <v>594</v>
      </c>
      <c r="W764" s="9" t="s">
        <v>193</v>
      </c>
      <c r="X764" s="6" t="s">
        <v>595</v>
      </c>
      <c r="Y764" s="6" t="s">
        <v>594</v>
      </c>
      <c r="Z764" s="2">
        <v>2</v>
      </c>
      <c r="AA764" s="9" t="s">
        <v>596</v>
      </c>
      <c r="AB764">
        <v>17.100000000000001</v>
      </c>
      <c r="AC764">
        <v>8</v>
      </c>
      <c r="AD764">
        <v>0</v>
      </c>
    </row>
    <row r="765" spans="1:30" customFormat="1" x14ac:dyDescent="0.25">
      <c r="A765" s="6">
        <v>0</v>
      </c>
      <c r="B765" s="6">
        <v>0</v>
      </c>
      <c r="C765" s="6">
        <v>0</v>
      </c>
      <c r="D765" s="6">
        <v>0</v>
      </c>
      <c r="E765" s="6">
        <v>0</v>
      </c>
      <c r="F765" s="6">
        <v>0</v>
      </c>
      <c r="G765" s="6">
        <v>0</v>
      </c>
      <c r="H765" s="6">
        <v>0.125</v>
      </c>
      <c r="I765" s="6">
        <v>0</v>
      </c>
      <c r="J765" s="6">
        <v>2.4999999999999994E-2</v>
      </c>
      <c r="K765" s="6">
        <v>0</v>
      </c>
      <c r="L765" s="6">
        <v>20</v>
      </c>
      <c r="M765" s="6">
        <v>0</v>
      </c>
      <c r="N765" s="6">
        <v>0.42</v>
      </c>
      <c r="O765" s="6">
        <v>0</v>
      </c>
      <c r="P765" s="6">
        <v>0.42</v>
      </c>
      <c r="Q765" s="6">
        <v>104</v>
      </c>
      <c r="R765" s="6">
        <v>0</v>
      </c>
      <c r="S765" s="6">
        <v>423</v>
      </c>
      <c r="T765" s="6">
        <v>480</v>
      </c>
      <c r="U765" s="6">
        <v>0</v>
      </c>
      <c r="V765" s="6" t="s">
        <v>594</v>
      </c>
      <c r="W765" s="9" t="s">
        <v>193</v>
      </c>
      <c r="X765" s="6" t="s">
        <v>595</v>
      </c>
      <c r="Y765" s="6" t="s">
        <v>594</v>
      </c>
      <c r="Z765" s="2">
        <v>2</v>
      </c>
      <c r="AA765" s="9" t="s">
        <v>596</v>
      </c>
      <c r="AB765">
        <v>17.100000000000001</v>
      </c>
      <c r="AC765">
        <v>8</v>
      </c>
      <c r="AD765">
        <v>0</v>
      </c>
    </row>
    <row r="766" spans="1:30" customFormat="1" x14ac:dyDescent="0.25">
      <c r="A766" s="6">
        <v>0</v>
      </c>
      <c r="B766" s="6">
        <v>0</v>
      </c>
      <c r="C766" s="6">
        <v>0</v>
      </c>
      <c r="D766" s="6">
        <v>0</v>
      </c>
      <c r="E766" s="6">
        <v>0</v>
      </c>
      <c r="F766" s="6">
        <v>0</v>
      </c>
      <c r="G766" s="6">
        <v>0</v>
      </c>
      <c r="H766" s="6">
        <v>0.1</v>
      </c>
      <c r="I766" s="6">
        <v>0</v>
      </c>
      <c r="J766" s="6">
        <v>4.9999999999999989E-2</v>
      </c>
      <c r="K766" s="6">
        <v>0</v>
      </c>
      <c r="L766" s="6">
        <v>20</v>
      </c>
      <c r="M766" s="6">
        <v>0</v>
      </c>
      <c r="N766" s="6">
        <v>0.42</v>
      </c>
      <c r="O766" s="6">
        <v>0</v>
      </c>
      <c r="P766" s="6">
        <v>0.42</v>
      </c>
      <c r="Q766" s="6">
        <v>104</v>
      </c>
      <c r="R766" s="6">
        <v>0</v>
      </c>
      <c r="S766" s="6">
        <v>423</v>
      </c>
      <c r="T766" s="6">
        <v>480</v>
      </c>
      <c r="U766" s="6">
        <v>0</v>
      </c>
      <c r="V766" s="6" t="s">
        <v>594</v>
      </c>
      <c r="W766" s="9" t="s">
        <v>193</v>
      </c>
      <c r="X766" s="6" t="s">
        <v>595</v>
      </c>
      <c r="Y766" s="6" t="s">
        <v>594</v>
      </c>
      <c r="Z766" s="2">
        <v>2</v>
      </c>
      <c r="AA766" s="9" t="s">
        <v>596</v>
      </c>
      <c r="AB766">
        <v>17.100000000000001</v>
      </c>
      <c r="AC766">
        <v>8</v>
      </c>
      <c r="AD766">
        <v>0</v>
      </c>
    </row>
    <row r="767" spans="1:30" customFormat="1" x14ac:dyDescent="0.25">
      <c r="A767" s="6">
        <v>0</v>
      </c>
      <c r="B767" s="6">
        <v>0</v>
      </c>
      <c r="C767" s="6">
        <v>0</v>
      </c>
      <c r="D767" s="6">
        <v>0</v>
      </c>
      <c r="E767" s="6">
        <v>0</v>
      </c>
      <c r="F767" s="6">
        <v>0</v>
      </c>
      <c r="G767" s="6">
        <v>0</v>
      </c>
      <c r="H767" s="6">
        <v>7.4999999999999997E-2</v>
      </c>
      <c r="I767" s="6">
        <v>0</v>
      </c>
      <c r="J767" s="6">
        <v>7.4999999999999997E-2</v>
      </c>
      <c r="K767" s="6">
        <v>0</v>
      </c>
      <c r="L767" s="6">
        <v>20</v>
      </c>
      <c r="M767" s="6">
        <v>0</v>
      </c>
      <c r="N767" s="6">
        <v>0.42</v>
      </c>
      <c r="O767" s="6">
        <v>0</v>
      </c>
      <c r="P767" s="6">
        <v>0.42</v>
      </c>
      <c r="Q767" s="6">
        <v>104</v>
      </c>
      <c r="R767" s="6">
        <v>0</v>
      </c>
      <c r="S767" s="6">
        <v>423</v>
      </c>
      <c r="T767" s="6">
        <v>480</v>
      </c>
      <c r="U767" s="6">
        <v>0</v>
      </c>
      <c r="V767" s="6" t="s">
        <v>594</v>
      </c>
      <c r="W767" s="9" t="s">
        <v>193</v>
      </c>
      <c r="X767" s="6" t="s">
        <v>595</v>
      </c>
      <c r="Y767" s="6" t="s">
        <v>594</v>
      </c>
      <c r="Z767" s="2">
        <v>2</v>
      </c>
      <c r="AA767" s="9" t="s">
        <v>596</v>
      </c>
      <c r="AB767">
        <v>17.100000000000001</v>
      </c>
      <c r="AC767">
        <v>8</v>
      </c>
      <c r="AD767">
        <v>0</v>
      </c>
    </row>
    <row r="768" spans="1:30" customFormat="1" x14ac:dyDescent="0.25">
      <c r="A768" s="6">
        <v>0</v>
      </c>
      <c r="B768" s="6">
        <v>0</v>
      </c>
      <c r="C768" s="6">
        <v>0</v>
      </c>
      <c r="D768" s="6">
        <v>0</v>
      </c>
      <c r="E768" s="6">
        <v>0</v>
      </c>
      <c r="F768" s="6">
        <v>0</v>
      </c>
      <c r="G768" s="6">
        <v>0</v>
      </c>
      <c r="H768" s="6">
        <v>0.125</v>
      </c>
      <c r="I768" s="6">
        <v>0</v>
      </c>
      <c r="J768" s="6">
        <v>2.4999999999999994E-2</v>
      </c>
      <c r="K768" s="6">
        <v>0</v>
      </c>
      <c r="L768" s="6">
        <v>20</v>
      </c>
      <c r="M768" s="6">
        <v>0</v>
      </c>
      <c r="N768" s="6">
        <v>0.54</v>
      </c>
      <c r="O768" s="6">
        <v>0</v>
      </c>
      <c r="P768" s="6">
        <v>0.42</v>
      </c>
      <c r="Q768" s="6">
        <v>104</v>
      </c>
      <c r="R768" s="6">
        <v>0</v>
      </c>
      <c r="S768" s="6">
        <v>423</v>
      </c>
      <c r="T768" s="6">
        <v>480</v>
      </c>
      <c r="U768" s="6">
        <v>0</v>
      </c>
      <c r="V768" s="6" t="s">
        <v>594</v>
      </c>
      <c r="W768" s="9" t="s">
        <v>193</v>
      </c>
      <c r="X768" s="6" t="s">
        <v>595</v>
      </c>
      <c r="Y768" s="6" t="s">
        <v>594</v>
      </c>
      <c r="Z768" s="2">
        <v>2</v>
      </c>
      <c r="AA768" s="9" t="s">
        <v>596</v>
      </c>
      <c r="AB768">
        <v>17.100000000000001</v>
      </c>
      <c r="AC768">
        <v>8</v>
      </c>
      <c r="AD768">
        <v>0</v>
      </c>
    </row>
    <row r="769" spans="1:30" customFormat="1" x14ac:dyDescent="0.25">
      <c r="A769" s="6">
        <v>0</v>
      </c>
      <c r="B769" s="6">
        <v>0</v>
      </c>
      <c r="C769" s="6">
        <v>0</v>
      </c>
      <c r="D769" s="6">
        <v>0</v>
      </c>
      <c r="E769" s="6">
        <v>0</v>
      </c>
      <c r="F769" s="6">
        <v>0</v>
      </c>
      <c r="G769" s="6">
        <v>0</v>
      </c>
      <c r="H769" s="6">
        <v>0.1</v>
      </c>
      <c r="I769" s="6">
        <v>0</v>
      </c>
      <c r="J769" s="6">
        <v>4.9999999999999989E-2</v>
      </c>
      <c r="K769" s="6">
        <v>0</v>
      </c>
      <c r="L769" s="6">
        <v>20</v>
      </c>
      <c r="M769" s="6">
        <v>0</v>
      </c>
      <c r="N769" s="6">
        <v>0.54</v>
      </c>
      <c r="O769" s="6">
        <v>0</v>
      </c>
      <c r="P769" s="6">
        <v>0.42</v>
      </c>
      <c r="Q769" s="6">
        <v>104</v>
      </c>
      <c r="R769" s="6">
        <v>0</v>
      </c>
      <c r="S769" s="6">
        <v>423</v>
      </c>
      <c r="T769" s="6">
        <v>480</v>
      </c>
      <c r="U769" s="6">
        <v>0</v>
      </c>
      <c r="V769" s="6" t="s">
        <v>594</v>
      </c>
      <c r="W769" s="9" t="s">
        <v>193</v>
      </c>
      <c r="X769" s="6" t="s">
        <v>595</v>
      </c>
      <c r="Y769" s="6" t="s">
        <v>594</v>
      </c>
      <c r="Z769" s="2">
        <v>2</v>
      </c>
      <c r="AA769" s="9" t="s">
        <v>596</v>
      </c>
      <c r="AB769">
        <v>17.100000000000001</v>
      </c>
      <c r="AC769">
        <v>8</v>
      </c>
      <c r="AD769">
        <v>0</v>
      </c>
    </row>
    <row r="770" spans="1:30" customFormat="1" x14ac:dyDescent="0.25">
      <c r="A770" s="6">
        <v>0</v>
      </c>
      <c r="B770" s="6">
        <v>0</v>
      </c>
      <c r="C770" s="6">
        <v>0</v>
      </c>
      <c r="D770" s="6">
        <v>0</v>
      </c>
      <c r="E770" s="6">
        <v>0</v>
      </c>
      <c r="F770" s="6">
        <v>0</v>
      </c>
      <c r="G770" s="6">
        <v>0</v>
      </c>
      <c r="H770" s="6">
        <v>7.4999999999999997E-2</v>
      </c>
      <c r="I770" s="6">
        <v>0</v>
      </c>
      <c r="J770" s="6">
        <v>7.4999999999999997E-2</v>
      </c>
      <c r="K770" s="6">
        <v>0</v>
      </c>
      <c r="L770" s="6">
        <v>20</v>
      </c>
      <c r="M770" s="6">
        <v>0</v>
      </c>
      <c r="N770" s="6">
        <v>0.54</v>
      </c>
      <c r="O770" s="6">
        <v>0</v>
      </c>
      <c r="P770" s="6">
        <v>0.42</v>
      </c>
      <c r="Q770" s="6">
        <v>104</v>
      </c>
      <c r="R770" s="6">
        <v>0</v>
      </c>
      <c r="S770" s="6">
        <v>423</v>
      </c>
      <c r="T770" s="6">
        <v>480</v>
      </c>
      <c r="U770" s="6">
        <v>0</v>
      </c>
      <c r="V770" s="6" t="s">
        <v>594</v>
      </c>
      <c r="W770" s="9" t="s">
        <v>193</v>
      </c>
      <c r="X770" s="6" t="s">
        <v>595</v>
      </c>
      <c r="Y770" s="6" t="s">
        <v>594</v>
      </c>
      <c r="Z770" s="2">
        <v>2</v>
      </c>
      <c r="AA770" s="9" t="s">
        <v>596</v>
      </c>
      <c r="AB770">
        <v>17.100000000000001</v>
      </c>
      <c r="AC770">
        <v>8</v>
      </c>
      <c r="AD770">
        <v>0</v>
      </c>
    </row>
    <row r="771" spans="1:30" customFormat="1" x14ac:dyDescent="0.25">
      <c r="A771" s="6">
        <v>0</v>
      </c>
      <c r="B771" s="6">
        <v>0</v>
      </c>
      <c r="C771" s="6">
        <v>0</v>
      </c>
      <c r="D771" s="6">
        <v>0</v>
      </c>
      <c r="E771" s="6">
        <v>0</v>
      </c>
      <c r="F771" s="6">
        <v>0</v>
      </c>
      <c r="G771" s="6">
        <v>0.1</v>
      </c>
      <c r="H771" s="6">
        <v>0</v>
      </c>
      <c r="I771" s="6">
        <v>0</v>
      </c>
      <c r="J771" s="6">
        <v>4.9999999999999989E-2</v>
      </c>
      <c r="K771" s="6">
        <v>0</v>
      </c>
      <c r="L771" s="6">
        <v>20</v>
      </c>
      <c r="M771" s="6">
        <v>0</v>
      </c>
      <c r="N771" s="6">
        <v>0.3</v>
      </c>
      <c r="O771" s="6">
        <v>0</v>
      </c>
      <c r="P771" s="6">
        <v>0.42</v>
      </c>
      <c r="Q771" s="6">
        <v>104</v>
      </c>
      <c r="R771" s="6">
        <v>0</v>
      </c>
      <c r="S771" s="6">
        <v>423</v>
      </c>
      <c r="T771" s="6">
        <v>480</v>
      </c>
      <c r="U771" s="6">
        <v>0</v>
      </c>
      <c r="V771" s="6" t="s">
        <v>594</v>
      </c>
      <c r="W771" s="9" t="s">
        <v>193</v>
      </c>
      <c r="X771" s="6" t="s">
        <v>595</v>
      </c>
      <c r="Y771" s="6" t="s">
        <v>594</v>
      </c>
      <c r="Z771" s="2">
        <v>2</v>
      </c>
      <c r="AA771" s="9" t="s">
        <v>596</v>
      </c>
      <c r="AB771">
        <v>17.100000000000001</v>
      </c>
      <c r="AC771">
        <v>8</v>
      </c>
      <c r="AD771">
        <v>0</v>
      </c>
    </row>
    <row r="772" spans="1:30" customFormat="1" x14ac:dyDescent="0.25">
      <c r="A772" s="6">
        <v>0</v>
      </c>
      <c r="B772" s="6">
        <v>0</v>
      </c>
      <c r="C772" s="6">
        <v>0</v>
      </c>
      <c r="D772" s="6">
        <v>0</v>
      </c>
      <c r="E772" s="6">
        <v>0</v>
      </c>
      <c r="F772" s="6">
        <v>0</v>
      </c>
      <c r="G772" s="6">
        <v>7.4999999999999997E-2</v>
      </c>
      <c r="H772" s="6">
        <v>0</v>
      </c>
      <c r="I772" s="6">
        <v>0</v>
      </c>
      <c r="J772" s="6">
        <v>7.4999999999999997E-2</v>
      </c>
      <c r="K772" s="6">
        <v>0</v>
      </c>
      <c r="L772" s="6">
        <v>20</v>
      </c>
      <c r="M772" s="6">
        <v>0</v>
      </c>
      <c r="N772" s="6">
        <v>0.3</v>
      </c>
      <c r="O772" s="6">
        <v>0</v>
      </c>
      <c r="P772" s="6">
        <v>0.42</v>
      </c>
      <c r="Q772" s="6">
        <v>104</v>
      </c>
      <c r="R772" s="6">
        <v>0</v>
      </c>
      <c r="S772" s="6">
        <v>423</v>
      </c>
      <c r="T772" s="6">
        <v>480</v>
      </c>
      <c r="U772" s="6">
        <v>0</v>
      </c>
      <c r="V772" s="6" t="s">
        <v>594</v>
      </c>
      <c r="W772" s="9" t="s">
        <v>193</v>
      </c>
      <c r="X772" s="6" t="s">
        <v>595</v>
      </c>
      <c r="Y772" s="6" t="s">
        <v>594</v>
      </c>
      <c r="Z772" s="2">
        <v>2</v>
      </c>
      <c r="AA772" s="9" t="s">
        <v>596</v>
      </c>
      <c r="AB772">
        <v>17.100000000000001</v>
      </c>
      <c r="AC772">
        <v>8</v>
      </c>
      <c r="AD772">
        <v>0</v>
      </c>
    </row>
    <row r="773" spans="1:30" customFormat="1" x14ac:dyDescent="0.25">
      <c r="A773" s="6">
        <v>0</v>
      </c>
      <c r="B773" s="6">
        <v>0</v>
      </c>
      <c r="C773" s="6">
        <v>0</v>
      </c>
      <c r="D773" s="6">
        <v>0</v>
      </c>
      <c r="E773" s="6">
        <v>0</v>
      </c>
      <c r="F773" s="6">
        <v>0</v>
      </c>
      <c r="G773" s="6">
        <v>0</v>
      </c>
      <c r="H773" s="6">
        <v>0.125</v>
      </c>
      <c r="I773" s="6">
        <v>0</v>
      </c>
      <c r="J773" s="6">
        <v>2.4999999999999994E-2</v>
      </c>
      <c r="K773" s="6">
        <v>0</v>
      </c>
      <c r="L773" s="6">
        <v>20</v>
      </c>
      <c r="M773" s="6">
        <v>0</v>
      </c>
      <c r="N773" s="6">
        <v>0.3</v>
      </c>
      <c r="O773" s="6">
        <v>0</v>
      </c>
      <c r="P773" s="6">
        <v>0.54</v>
      </c>
      <c r="Q773" s="6">
        <v>104</v>
      </c>
      <c r="R773" s="6">
        <v>0</v>
      </c>
      <c r="S773" s="6">
        <v>423</v>
      </c>
      <c r="T773" s="6">
        <v>480</v>
      </c>
      <c r="U773" s="6">
        <v>0</v>
      </c>
      <c r="V773" s="6" t="s">
        <v>594</v>
      </c>
      <c r="W773" s="9" t="s">
        <v>193</v>
      </c>
      <c r="X773" s="6" t="s">
        <v>595</v>
      </c>
      <c r="Y773" s="6" t="s">
        <v>594</v>
      </c>
      <c r="Z773" s="2">
        <v>2</v>
      </c>
      <c r="AA773" s="9" t="s">
        <v>596</v>
      </c>
      <c r="AB773">
        <v>17.100000000000001</v>
      </c>
      <c r="AC773">
        <v>8</v>
      </c>
      <c r="AD773">
        <v>0</v>
      </c>
    </row>
    <row r="774" spans="1:30" customFormat="1" x14ac:dyDescent="0.25">
      <c r="A774" s="6">
        <v>0</v>
      </c>
      <c r="B774" s="6">
        <v>0</v>
      </c>
      <c r="C774" s="6">
        <v>0</v>
      </c>
      <c r="D774" s="6">
        <v>0</v>
      </c>
      <c r="E774" s="6">
        <v>0</v>
      </c>
      <c r="F774" s="6">
        <v>0</v>
      </c>
      <c r="G774" s="6">
        <v>0</v>
      </c>
      <c r="H774" s="6">
        <v>0.1</v>
      </c>
      <c r="I774" s="6">
        <v>0</v>
      </c>
      <c r="J774" s="6">
        <v>4.9999999999999989E-2</v>
      </c>
      <c r="K774" s="6">
        <v>0</v>
      </c>
      <c r="L774" s="6">
        <v>20</v>
      </c>
      <c r="M774" s="6">
        <v>0</v>
      </c>
      <c r="N774" s="6">
        <v>0.3</v>
      </c>
      <c r="O774" s="6">
        <v>0</v>
      </c>
      <c r="P774" s="6">
        <v>0.54</v>
      </c>
      <c r="Q774" s="6">
        <v>104</v>
      </c>
      <c r="R774" s="6">
        <v>0</v>
      </c>
      <c r="S774" s="6">
        <v>423</v>
      </c>
      <c r="T774" s="6">
        <v>480</v>
      </c>
      <c r="U774" s="6">
        <v>0</v>
      </c>
      <c r="V774" s="6" t="s">
        <v>594</v>
      </c>
      <c r="W774" s="9" t="s">
        <v>193</v>
      </c>
      <c r="X774" s="6" t="s">
        <v>595</v>
      </c>
      <c r="Y774" s="6" t="s">
        <v>594</v>
      </c>
      <c r="Z774" s="2">
        <v>2</v>
      </c>
      <c r="AA774" s="9" t="s">
        <v>596</v>
      </c>
      <c r="AB774">
        <v>17.100000000000001</v>
      </c>
      <c r="AC774">
        <v>8</v>
      </c>
      <c r="AD774">
        <v>0</v>
      </c>
    </row>
    <row r="775" spans="1:30" customFormat="1" x14ac:dyDescent="0.25">
      <c r="A775" s="6">
        <v>0</v>
      </c>
      <c r="B775" s="6">
        <v>0</v>
      </c>
      <c r="C775" s="6">
        <v>0</v>
      </c>
      <c r="D775" s="6">
        <v>0</v>
      </c>
      <c r="E775" s="6">
        <v>0</v>
      </c>
      <c r="F775" s="6">
        <v>0</v>
      </c>
      <c r="G775" s="6">
        <v>0</v>
      </c>
      <c r="H775" s="6">
        <v>7.4999999999999997E-2</v>
      </c>
      <c r="I775" s="6">
        <v>0</v>
      </c>
      <c r="J775" s="6">
        <v>7.4999999999999997E-2</v>
      </c>
      <c r="K775" s="6">
        <v>0</v>
      </c>
      <c r="L775" s="6">
        <v>20</v>
      </c>
      <c r="M775" s="6">
        <v>0</v>
      </c>
      <c r="N775" s="6">
        <v>0.3</v>
      </c>
      <c r="O775" s="6">
        <v>0</v>
      </c>
      <c r="P775" s="6">
        <v>0.54</v>
      </c>
      <c r="Q775" s="6">
        <v>104</v>
      </c>
      <c r="R775" s="6">
        <v>0</v>
      </c>
      <c r="S775" s="6">
        <v>423</v>
      </c>
      <c r="T775" s="6">
        <v>480</v>
      </c>
      <c r="U775" s="6">
        <v>0</v>
      </c>
      <c r="V775" s="6" t="s">
        <v>594</v>
      </c>
      <c r="W775" s="9" t="s">
        <v>193</v>
      </c>
      <c r="X775" s="6" t="s">
        <v>595</v>
      </c>
      <c r="Y775" s="6" t="s">
        <v>594</v>
      </c>
      <c r="Z775" s="2">
        <v>2</v>
      </c>
      <c r="AA775" s="9" t="s">
        <v>596</v>
      </c>
      <c r="AB775">
        <v>17.100000000000001</v>
      </c>
      <c r="AC775">
        <v>8</v>
      </c>
      <c r="AD775">
        <v>0</v>
      </c>
    </row>
    <row r="776" spans="1:30" customFormat="1" x14ac:dyDescent="0.25">
      <c r="A776" s="6">
        <v>0</v>
      </c>
      <c r="B776" s="6">
        <v>0</v>
      </c>
      <c r="C776" s="6">
        <v>0</v>
      </c>
      <c r="D776" s="6">
        <v>0</v>
      </c>
      <c r="E776" s="6">
        <v>0</v>
      </c>
      <c r="F776" s="6">
        <v>0</v>
      </c>
      <c r="G776" s="6">
        <v>0</v>
      </c>
      <c r="H776" s="6">
        <v>0.15</v>
      </c>
      <c r="I776" s="6">
        <v>0</v>
      </c>
      <c r="J776" s="6">
        <v>0</v>
      </c>
      <c r="K776" s="6">
        <v>0</v>
      </c>
      <c r="L776" s="6">
        <v>20</v>
      </c>
      <c r="M776" s="6">
        <v>0</v>
      </c>
      <c r="N776" s="6">
        <v>0.42</v>
      </c>
      <c r="O776" s="6">
        <v>0</v>
      </c>
      <c r="P776" s="6">
        <v>0.54</v>
      </c>
      <c r="Q776" s="6">
        <v>104</v>
      </c>
      <c r="R776" s="6">
        <v>0</v>
      </c>
      <c r="S776" s="6">
        <v>423</v>
      </c>
      <c r="T776" s="6">
        <v>480</v>
      </c>
      <c r="U776" s="6">
        <v>0</v>
      </c>
      <c r="V776" s="6" t="s">
        <v>594</v>
      </c>
      <c r="W776" s="9" t="s">
        <v>193</v>
      </c>
      <c r="X776" s="6" t="s">
        <v>595</v>
      </c>
      <c r="Y776" s="6" t="s">
        <v>594</v>
      </c>
      <c r="Z776" s="2">
        <v>2</v>
      </c>
      <c r="AA776" s="9" t="s">
        <v>596</v>
      </c>
      <c r="AB776">
        <v>17.100000000000001</v>
      </c>
      <c r="AC776">
        <v>8</v>
      </c>
      <c r="AD776">
        <v>0</v>
      </c>
    </row>
    <row r="777" spans="1:30" customFormat="1" x14ac:dyDescent="0.25">
      <c r="A777" s="6">
        <v>0</v>
      </c>
      <c r="B777" s="6">
        <v>0</v>
      </c>
      <c r="C777" s="6">
        <v>0</v>
      </c>
      <c r="D777" s="6">
        <v>0</v>
      </c>
      <c r="E777" s="6">
        <v>0</v>
      </c>
      <c r="F777" s="6">
        <v>0</v>
      </c>
      <c r="G777" s="6">
        <v>0</v>
      </c>
      <c r="H777" s="6">
        <v>0.1</v>
      </c>
      <c r="I777" s="6">
        <v>0</v>
      </c>
      <c r="J777" s="6">
        <v>4.9999999999999989E-2</v>
      </c>
      <c r="K777" s="6">
        <v>0</v>
      </c>
      <c r="L777" s="6">
        <v>20</v>
      </c>
      <c r="M777" s="6">
        <v>0</v>
      </c>
      <c r="N777" s="6">
        <v>0.42</v>
      </c>
      <c r="O777" s="6">
        <v>0</v>
      </c>
      <c r="P777" s="6">
        <v>0.54</v>
      </c>
      <c r="Q777" s="6">
        <v>104</v>
      </c>
      <c r="R777" s="6">
        <v>0</v>
      </c>
      <c r="S777" s="6">
        <v>423</v>
      </c>
      <c r="T777" s="6">
        <v>480</v>
      </c>
      <c r="U777" s="6">
        <v>0</v>
      </c>
      <c r="V777" s="6" t="s">
        <v>594</v>
      </c>
      <c r="W777" s="9" t="s">
        <v>193</v>
      </c>
      <c r="X777" s="6" t="s">
        <v>595</v>
      </c>
      <c r="Y777" s="6" t="s">
        <v>594</v>
      </c>
      <c r="Z777" s="2">
        <v>2</v>
      </c>
      <c r="AA777" s="9" t="s">
        <v>596</v>
      </c>
      <c r="AB777">
        <v>17.100000000000001</v>
      </c>
      <c r="AC777">
        <v>8</v>
      </c>
      <c r="AD777">
        <v>0</v>
      </c>
    </row>
    <row r="778" spans="1:30" customFormat="1" x14ac:dyDescent="0.25">
      <c r="A778" s="6">
        <v>0</v>
      </c>
      <c r="B778" s="6">
        <v>0</v>
      </c>
      <c r="C778" s="6">
        <v>0</v>
      </c>
      <c r="D778" s="6">
        <v>0</v>
      </c>
      <c r="E778" s="6">
        <v>0</v>
      </c>
      <c r="F778" s="6">
        <v>0</v>
      </c>
      <c r="G778" s="6">
        <v>0</v>
      </c>
      <c r="H778" s="6">
        <v>7.4999999999999997E-2</v>
      </c>
      <c r="I778" s="6">
        <v>0</v>
      </c>
      <c r="J778" s="6">
        <v>7.4999999999999997E-2</v>
      </c>
      <c r="K778" s="6">
        <v>0</v>
      </c>
      <c r="L778" s="6">
        <v>20</v>
      </c>
      <c r="M778" s="6">
        <v>0</v>
      </c>
      <c r="N778" s="6">
        <v>0.42</v>
      </c>
      <c r="O778" s="6">
        <v>0</v>
      </c>
      <c r="P778" s="6">
        <v>0.54</v>
      </c>
      <c r="Q778" s="6">
        <v>104</v>
      </c>
      <c r="R778" s="6">
        <v>0</v>
      </c>
      <c r="S778" s="6">
        <v>423</v>
      </c>
      <c r="T778" s="6">
        <v>480</v>
      </c>
      <c r="U778" s="6">
        <v>0</v>
      </c>
      <c r="V778" s="6" t="s">
        <v>594</v>
      </c>
      <c r="W778" s="9" t="s">
        <v>193</v>
      </c>
      <c r="X778" s="6" t="s">
        <v>595</v>
      </c>
      <c r="Y778" s="6" t="s">
        <v>594</v>
      </c>
      <c r="Z778" s="2">
        <v>2</v>
      </c>
      <c r="AA778" s="9" t="s">
        <v>596</v>
      </c>
      <c r="AB778">
        <v>17.100000000000001</v>
      </c>
      <c r="AC778">
        <v>8</v>
      </c>
      <c r="AD778">
        <v>0</v>
      </c>
    </row>
    <row r="779" spans="1:30" customFormat="1" x14ac:dyDescent="0.25">
      <c r="A779" s="6">
        <v>0</v>
      </c>
      <c r="B779" s="6">
        <v>0</v>
      </c>
      <c r="C779" s="6">
        <v>0</v>
      </c>
      <c r="D779" s="6">
        <v>0</v>
      </c>
      <c r="E779" s="6">
        <v>0</v>
      </c>
      <c r="F779" s="6">
        <v>0</v>
      </c>
      <c r="G779" s="6">
        <v>0</v>
      </c>
      <c r="H779" s="6">
        <v>0.125</v>
      </c>
      <c r="I779" s="6">
        <v>0</v>
      </c>
      <c r="J779" s="6">
        <v>2.4999999999999994E-2</v>
      </c>
      <c r="K779" s="6">
        <v>0</v>
      </c>
      <c r="L779" s="6">
        <v>20</v>
      </c>
      <c r="M779" s="6">
        <v>0</v>
      </c>
      <c r="N779" s="6">
        <v>0.54</v>
      </c>
      <c r="O779" s="6">
        <v>0</v>
      </c>
      <c r="P779" s="6">
        <v>0.54</v>
      </c>
      <c r="Q779" s="6">
        <v>104</v>
      </c>
      <c r="R779" s="6">
        <v>0</v>
      </c>
      <c r="S779" s="6">
        <v>423</v>
      </c>
      <c r="T779" s="6">
        <v>480</v>
      </c>
      <c r="U779" s="6">
        <v>0</v>
      </c>
      <c r="V779" s="6" t="s">
        <v>594</v>
      </c>
      <c r="W779" s="9" t="s">
        <v>193</v>
      </c>
      <c r="X779" s="6" t="s">
        <v>595</v>
      </c>
      <c r="Y779" s="6" t="s">
        <v>594</v>
      </c>
      <c r="Z779" s="2">
        <v>2</v>
      </c>
      <c r="AA779" s="9" t="s">
        <v>596</v>
      </c>
      <c r="AB779">
        <v>17.100000000000001</v>
      </c>
      <c r="AC779">
        <v>8</v>
      </c>
      <c r="AD779">
        <v>0</v>
      </c>
    </row>
    <row r="780" spans="1:30" customFormat="1" x14ac:dyDescent="0.25">
      <c r="A780" s="6">
        <v>0</v>
      </c>
      <c r="B780" s="6">
        <v>0</v>
      </c>
      <c r="C780" s="6">
        <v>0</v>
      </c>
      <c r="D780" s="6">
        <v>0</v>
      </c>
      <c r="E780" s="6">
        <v>0</v>
      </c>
      <c r="F780" s="6">
        <v>0</v>
      </c>
      <c r="G780" s="6">
        <v>0</v>
      </c>
      <c r="H780" s="6">
        <v>0.1</v>
      </c>
      <c r="I780" s="6">
        <v>0</v>
      </c>
      <c r="J780" s="6">
        <v>4.9999999999999989E-2</v>
      </c>
      <c r="K780" s="6">
        <v>0</v>
      </c>
      <c r="L780" s="6">
        <v>20</v>
      </c>
      <c r="M780" s="6">
        <v>0</v>
      </c>
      <c r="N780" s="6">
        <v>0.54</v>
      </c>
      <c r="O780" s="6">
        <v>0</v>
      </c>
      <c r="P780" s="6">
        <v>0.54</v>
      </c>
      <c r="Q780" s="6">
        <v>104</v>
      </c>
      <c r="R780" s="6">
        <v>0</v>
      </c>
      <c r="S780" s="6">
        <v>423</v>
      </c>
      <c r="T780" s="6">
        <v>480</v>
      </c>
      <c r="U780" s="6">
        <v>0</v>
      </c>
      <c r="V780" s="6" t="s">
        <v>594</v>
      </c>
      <c r="W780" s="9" t="s">
        <v>193</v>
      </c>
      <c r="X780" s="6" t="s">
        <v>595</v>
      </c>
      <c r="Y780" s="6" t="s">
        <v>594</v>
      </c>
      <c r="Z780" s="2">
        <v>2</v>
      </c>
      <c r="AA780" s="9" t="s">
        <v>596</v>
      </c>
      <c r="AB780">
        <v>17.100000000000001</v>
      </c>
      <c r="AC780">
        <v>8</v>
      </c>
      <c r="AD780">
        <v>0</v>
      </c>
    </row>
    <row r="781" spans="1:30" customFormat="1" x14ac:dyDescent="0.25">
      <c r="A781" s="6">
        <v>0</v>
      </c>
      <c r="B781" s="6">
        <v>0</v>
      </c>
      <c r="C781" s="6">
        <v>0</v>
      </c>
      <c r="D781" s="6">
        <v>0</v>
      </c>
      <c r="E781" s="6">
        <v>0</v>
      </c>
      <c r="F781" s="6">
        <v>0</v>
      </c>
      <c r="G781" s="6">
        <v>0</v>
      </c>
      <c r="H781" s="6">
        <v>7.4999999999999997E-2</v>
      </c>
      <c r="I781" s="6">
        <v>0</v>
      </c>
      <c r="J781" s="6">
        <v>7.4999999999999997E-2</v>
      </c>
      <c r="K781" s="6">
        <v>0</v>
      </c>
      <c r="L781" s="6">
        <v>20</v>
      </c>
      <c r="M781" s="6">
        <v>0</v>
      </c>
      <c r="N781" s="6">
        <v>0.54</v>
      </c>
      <c r="O781" s="6">
        <v>0</v>
      </c>
      <c r="P781" s="6">
        <v>0.54</v>
      </c>
      <c r="Q781" s="6">
        <v>104</v>
      </c>
      <c r="R781" s="6">
        <v>0</v>
      </c>
      <c r="S781" s="6">
        <v>423</v>
      </c>
      <c r="T781" s="6">
        <v>480</v>
      </c>
      <c r="U781" s="6">
        <v>0</v>
      </c>
      <c r="V781" s="6" t="s">
        <v>594</v>
      </c>
      <c r="W781" s="9" t="s">
        <v>193</v>
      </c>
      <c r="X781" s="6" t="s">
        <v>595</v>
      </c>
      <c r="Y781" s="6" t="s">
        <v>594</v>
      </c>
      <c r="Z781" s="2">
        <v>2</v>
      </c>
      <c r="AA781" s="9" t="s">
        <v>596</v>
      </c>
      <c r="AB781">
        <v>17.100000000000001</v>
      </c>
      <c r="AC781">
        <v>8</v>
      </c>
      <c r="AD781">
        <v>0</v>
      </c>
    </row>
    <row r="782" spans="1:30" customFormat="1" x14ac:dyDescent="0.25">
      <c r="A782" s="6">
        <v>0</v>
      </c>
      <c r="B782" s="6">
        <v>0</v>
      </c>
      <c r="C782" s="6">
        <v>0</v>
      </c>
      <c r="D782" s="6">
        <v>0</v>
      </c>
      <c r="E782" s="6">
        <v>0</v>
      </c>
      <c r="F782" s="6">
        <v>0</v>
      </c>
      <c r="G782" s="6">
        <v>0.1</v>
      </c>
      <c r="H782" s="6">
        <v>0</v>
      </c>
      <c r="I782" s="6">
        <v>0</v>
      </c>
      <c r="J782" s="6">
        <v>4.9999999999999989E-2</v>
      </c>
      <c r="K782" s="6">
        <v>0</v>
      </c>
      <c r="L782" s="6">
        <v>20</v>
      </c>
      <c r="M782" s="6">
        <v>0</v>
      </c>
      <c r="N782" s="6">
        <v>0.3</v>
      </c>
      <c r="O782" s="6">
        <v>0</v>
      </c>
      <c r="P782" s="6">
        <v>0.54</v>
      </c>
      <c r="Q782" s="6">
        <v>104</v>
      </c>
      <c r="R782" s="6">
        <v>0</v>
      </c>
      <c r="S782" s="6">
        <v>423</v>
      </c>
      <c r="T782" s="6">
        <v>480</v>
      </c>
      <c r="U782" s="6">
        <v>0</v>
      </c>
      <c r="V782" s="6" t="s">
        <v>594</v>
      </c>
      <c r="W782" s="9" t="s">
        <v>193</v>
      </c>
      <c r="X782" s="6" t="s">
        <v>595</v>
      </c>
      <c r="Y782" s="6" t="s">
        <v>594</v>
      </c>
      <c r="Z782" s="2">
        <v>2</v>
      </c>
      <c r="AA782" s="9" t="s">
        <v>596</v>
      </c>
      <c r="AB782">
        <v>17.100000000000001</v>
      </c>
      <c r="AC782">
        <v>8</v>
      </c>
      <c r="AD782">
        <v>0</v>
      </c>
    </row>
    <row r="783" spans="1:30" customFormat="1" x14ac:dyDescent="0.25">
      <c r="A783" s="6">
        <v>0</v>
      </c>
      <c r="B783" s="6">
        <v>0</v>
      </c>
      <c r="C783" s="6">
        <v>0</v>
      </c>
      <c r="D783" s="6">
        <v>0</v>
      </c>
      <c r="E783" s="6">
        <v>0</v>
      </c>
      <c r="F783" s="6">
        <v>0</v>
      </c>
      <c r="G783" s="6">
        <v>7.4999999999999997E-2</v>
      </c>
      <c r="H783" s="6">
        <v>0</v>
      </c>
      <c r="I783" s="6">
        <v>0</v>
      </c>
      <c r="J783" s="6">
        <v>7.4999999999999997E-2</v>
      </c>
      <c r="K783" s="6">
        <v>0</v>
      </c>
      <c r="L783" s="6">
        <v>20</v>
      </c>
      <c r="M783" s="6">
        <v>0</v>
      </c>
      <c r="N783" s="6">
        <v>0.3</v>
      </c>
      <c r="O783" s="6">
        <v>0</v>
      </c>
      <c r="P783" s="6">
        <v>0.54</v>
      </c>
      <c r="Q783" s="6">
        <v>104</v>
      </c>
      <c r="R783" s="6">
        <v>0</v>
      </c>
      <c r="S783" s="6">
        <v>423</v>
      </c>
      <c r="T783" s="6">
        <v>480</v>
      </c>
      <c r="U783" s="6">
        <v>0</v>
      </c>
      <c r="V783" s="6" t="s">
        <v>594</v>
      </c>
      <c r="W783" s="9" t="s">
        <v>193</v>
      </c>
      <c r="X783" s="6" t="s">
        <v>595</v>
      </c>
      <c r="Y783" s="6" t="s">
        <v>594</v>
      </c>
      <c r="Z783" s="2">
        <v>2</v>
      </c>
      <c r="AA783" s="9" t="s">
        <v>596</v>
      </c>
      <c r="AB783">
        <v>17.100000000000001</v>
      </c>
      <c r="AC783">
        <v>8</v>
      </c>
      <c r="AD783">
        <v>0</v>
      </c>
    </row>
    <row r="784" spans="1:30" customFormat="1" x14ac:dyDescent="0.25">
      <c r="A784" s="6">
        <v>0</v>
      </c>
      <c r="B784" s="6">
        <v>0</v>
      </c>
      <c r="C784" s="6">
        <v>0</v>
      </c>
      <c r="D784" s="6">
        <v>0</v>
      </c>
      <c r="E784" s="6">
        <v>0</v>
      </c>
      <c r="F784" s="6">
        <v>0</v>
      </c>
      <c r="G784" s="6">
        <v>0.15</v>
      </c>
      <c r="H784" s="6">
        <v>0</v>
      </c>
      <c r="I784" s="6">
        <v>0</v>
      </c>
      <c r="J784" s="6">
        <v>0</v>
      </c>
      <c r="K784" s="6">
        <v>0</v>
      </c>
      <c r="L784" s="6">
        <v>20</v>
      </c>
      <c r="M784" s="6">
        <v>0</v>
      </c>
      <c r="N784" s="6">
        <v>0.42</v>
      </c>
      <c r="O784" s="6">
        <v>0</v>
      </c>
      <c r="P784" s="6">
        <v>0.54</v>
      </c>
      <c r="Q784" s="6">
        <v>104</v>
      </c>
      <c r="R784" s="6">
        <v>0</v>
      </c>
      <c r="S784" s="6">
        <v>423</v>
      </c>
      <c r="T784" s="6">
        <v>480</v>
      </c>
      <c r="U784" s="6">
        <v>0</v>
      </c>
      <c r="V784" s="6" t="s">
        <v>594</v>
      </c>
      <c r="W784" s="9" t="s">
        <v>193</v>
      </c>
      <c r="X784" s="6" t="s">
        <v>595</v>
      </c>
      <c r="Y784" s="6" t="s">
        <v>594</v>
      </c>
      <c r="Z784" s="2">
        <v>2</v>
      </c>
      <c r="AA784" s="9" t="s">
        <v>596</v>
      </c>
      <c r="AB784">
        <v>17.100000000000001</v>
      </c>
      <c r="AC784">
        <v>8</v>
      </c>
      <c r="AD784">
        <v>0</v>
      </c>
    </row>
    <row r="785" spans="1:30" customFormat="1" x14ac:dyDescent="0.25">
      <c r="A785" s="6">
        <v>0</v>
      </c>
      <c r="B785" s="6">
        <v>0</v>
      </c>
      <c r="C785" s="6">
        <v>0</v>
      </c>
      <c r="D785" s="6">
        <v>0</v>
      </c>
      <c r="E785" s="6">
        <v>0</v>
      </c>
      <c r="F785" s="6">
        <v>0</v>
      </c>
      <c r="G785" s="6">
        <v>0.1</v>
      </c>
      <c r="H785" s="6">
        <v>0</v>
      </c>
      <c r="I785" s="6">
        <v>0</v>
      </c>
      <c r="J785" s="6">
        <v>4.9999999999999989E-2</v>
      </c>
      <c r="K785" s="6">
        <v>0</v>
      </c>
      <c r="L785" s="6">
        <v>20</v>
      </c>
      <c r="M785" s="6">
        <v>0</v>
      </c>
      <c r="N785" s="6">
        <v>0.42</v>
      </c>
      <c r="O785" s="6">
        <v>0</v>
      </c>
      <c r="P785" s="6">
        <v>0.54</v>
      </c>
      <c r="Q785" s="6">
        <v>104</v>
      </c>
      <c r="R785" s="6">
        <v>0</v>
      </c>
      <c r="S785" s="6">
        <v>423</v>
      </c>
      <c r="T785" s="6">
        <v>480</v>
      </c>
      <c r="U785" s="6">
        <v>0</v>
      </c>
      <c r="V785" s="6" t="s">
        <v>594</v>
      </c>
      <c r="W785" s="9" t="s">
        <v>193</v>
      </c>
      <c r="X785" s="6" t="s">
        <v>595</v>
      </c>
      <c r="Y785" s="6" t="s">
        <v>594</v>
      </c>
      <c r="Z785" s="2">
        <v>2</v>
      </c>
      <c r="AA785" s="9" t="s">
        <v>596</v>
      </c>
      <c r="AB785">
        <v>17.100000000000001</v>
      </c>
      <c r="AC785">
        <v>8</v>
      </c>
      <c r="AD785">
        <v>0</v>
      </c>
    </row>
    <row r="786" spans="1:30" customFormat="1" x14ac:dyDescent="0.25">
      <c r="A786" s="6">
        <v>0</v>
      </c>
      <c r="B786" s="6">
        <v>0</v>
      </c>
      <c r="C786" s="6">
        <v>0</v>
      </c>
      <c r="D786" s="6">
        <v>0</v>
      </c>
      <c r="E786" s="6">
        <v>0</v>
      </c>
      <c r="F786" s="6">
        <v>0</v>
      </c>
      <c r="G786" s="6">
        <v>7.4999999999999997E-2</v>
      </c>
      <c r="H786" s="6">
        <v>0</v>
      </c>
      <c r="I786" s="6">
        <v>0</v>
      </c>
      <c r="J786" s="6">
        <v>7.4999999999999997E-2</v>
      </c>
      <c r="K786" s="6">
        <v>0</v>
      </c>
      <c r="L786" s="6">
        <v>20</v>
      </c>
      <c r="M786" s="6">
        <v>0</v>
      </c>
      <c r="N786" s="6">
        <v>0.42</v>
      </c>
      <c r="O786" s="6">
        <v>0</v>
      </c>
      <c r="P786" s="6">
        <v>0.54</v>
      </c>
      <c r="Q786" s="6">
        <v>104</v>
      </c>
      <c r="R786" s="6">
        <v>0</v>
      </c>
      <c r="S786" s="6">
        <v>423</v>
      </c>
      <c r="T786" s="6">
        <v>480</v>
      </c>
      <c r="U786" s="6">
        <v>0</v>
      </c>
      <c r="V786" s="6" t="s">
        <v>594</v>
      </c>
      <c r="W786" s="9" t="s">
        <v>193</v>
      </c>
      <c r="X786" s="6" t="s">
        <v>595</v>
      </c>
      <c r="Y786" s="6" t="s">
        <v>594</v>
      </c>
      <c r="Z786" s="2">
        <v>2</v>
      </c>
      <c r="AA786" s="9" t="s">
        <v>596</v>
      </c>
      <c r="AB786">
        <v>17.100000000000001</v>
      </c>
      <c r="AC786">
        <v>8</v>
      </c>
      <c r="AD786">
        <v>0</v>
      </c>
    </row>
    <row r="787" spans="1:30" customFormat="1" x14ac:dyDescent="0.25">
      <c r="A787" s="6">
        <v>0</v>
      </c>
      <c r="B787" s="6">
        <v>0</v>
      </c>
      <c r="C787" s="6">
        <v>0</v>
      </c>
      <c r="D787" s="6">
        <v>0</v>
      </c>
      <c r="E787" s="6">
        <v>0</v>
      </c>
      <c r="F787" s="6">
        <v>0</v>
      </c>
      <c r="G787" s="6">
        <v>0.15</v>
      </c>
      <c r="H787" s="6">
        <v>0</v>
      </c>
      <c r="I787" s="6">
        <v>0</v>
      </c>
      <c r="J787" s="6">
        <v>0</v>
      </c>
      <c r="K787" s="6">
        <v>0</v>
      </c>
      <c r="L787" s="6">
        <v>20</v>
      </c>
      <c r="M787" s="6">
        <v>0</v>
      </c>
      <c r="N787" s="6">
        <v>0.54</v>
      </c>
      <c r="O787" s="6">
        <v>0</v>
      </c>
      <c r="P787" s="6">
        <v>0.54</v>
      </c>
      <c r="Q787" s="6">
        <v>104</v>
      </c>
      <c r="R787" s="6">
        <v>0</v>
      </c>
      <c r="S787" s="6">
        <v>423</v>
      </c>
      <c r="T787" s="6">
        <v>480</v>
      </c>
      <c r="U787" s="6">
        <v>0</v>
      </c>
      <c r="V787" s="6" t="s">
        <v>594</v>
      </c>
      <c r="W787" s="9" t="s">
        <v>193</v>
      </c>
      <c r="X787" s="6" t="s">
        <v>595</v>
      </c>
      <c r="Y787" s="6" t="s">
        <v>594</v>
      </c>
      <c r="Z787" s="2">
        <v>2</v>
      </c>
      <c r="AA787" s="9" t="s">
        <v>596</v>
      </c>
      <c r="AB787">
        <v>17.100000000000001</v>
      </c>
      <c r="AC787">
        <v>8</v>
      </c>
      <c r="AD787">
        <v>0</v>
      </c>
    </row>
    <row r="788" spans="1:30" customFormat="1" x14ac:dyDescent="0.25">
      <c r="A788" s="6">
        <v>0</v>
      </c>
      <c r="B788" s="6">
        <v>0</v>
      </c>
      <c r="C788" s="6">
        <v>0</v>
      </c>
      <c r="D788" s="6">
        <v>0</v>
      </c>
      <c r="E788" s="6">
        <v>0</v>
      </c>
      <c r="F788" s="6">
        <v>0</v>
      </c>
      <c r="G788" s="6">
        <v>0.1</v>
      </c>
      <c r="H788" s="6">
        <v>0</v>
      </c>
      <c r="I788" s="6">
        <v>0</v>
      </c>
      <c r="J788" s="6">
        <v>4.9999999999999989E-2</v>
      </c>
      <c r="K788" s="6">
        <v>0</v>
      </c>
      <c r="L788" s="6">
        <v>20</v>
      </c>
      <c r="M788" s="6">
        <v>0</v>
      </c>
      <c r="N788" s="6">
        <v>0.54</v>
      </c>
      <c r="O788" s="6">
        <v>0</v>
      </c>
      <c r="P788" s="6">
        <v>0.54</v>
      </c>
      <c r="Q788" s="6">
        <v>104</v>
      </c>
      <c r="R788" s="6">
        <v>0</v>
      </c>
      <c r="S788" s="6">
        <v>423</v>
      </c>
      <c r="T788" s="6">
        <v>480</v>
      </c>
      <c r="U788" s="6">
        <v>0</v>
      </c>
      <c r="V788" s="6" t="s">
        <v>594</v>
      </c>
      <c r="W788" s="9" t="s">
        <v>193</v>
      </c>
      <c r="X788" s="6" t="s">
        <v>595</v>
      </c>
      <c r="Y788" s="6" t="s">
        <v>594</v>
      </c>
      <c r="Z788" s="2">
        <v>2</v>
      </c>
      <c r="AA788" s="9" t="s">
        <v>596</v>
      </c>
      <c r="AB788">
        <v>17.100000000000001</v>
      </c>
      <c r="AC788">
        <v>8</v>
      </c>
      <c r="AD788">
        <v>0</v>
      </c>
    </row>
    <row r="789" spans="1:30" customFormat="1" x14ac:dyDescent="0.25">
      <c r="A789" s="6">
        <v>0</v>
      </c>
      <c r="B789" s="6">
        <v>0</v>
      </c>
      <c r="C789" s="6">
        <v>0</v>
      </c>
      <c r="D789" s="6">
        <v>0</v>
      </c>
      <c r="E789" s="6">
        <v>0</v>
      </c>
      <c r="F789" s="6">
        <v>0</v>
      </c>
      <c r="G789" s="6">
        <v>7.4999999999999997E-2</v>
      </c>
      <c r="H789" s="6">
        <v>0</v>
      </c>
      <c r="I789" s="6">
        <v>0</v>
      </c>
      <c r="J789" s="6">
        <v>7.4999999999999997E-2</v>
      </c>
      <c r="K789" s="6">
        <v>0</v>
      </c>
      <c r="L789" s="6">
        <v>20</v>
      </c>
      <c r="M789" s="6">
        <v>0</v>
      </c>
      <c r="N789" s="6">
        <v>0.54</v>
      </c>
      <c r="O789" s="6">
        <v>0</v>
      </c>
      <c r="P789" s="6">
        <v>0.54</v>
      </c>
      <c r="Q789" s="6">
        <v>104</v>
      </c>
      <c r="R789" s="6">
        <v>0</v>
      </c>
      <c r="S789" s="6">
        <v>423</v>
      </c>
      <c r="T789" s="6">
        <v>480</v>
      </c>
      <c r="U789" s="6">
        <v>0</v>
      </c>
      <c r="V789" s="6" t="s">
        <v>594</v>
      </c>
      <c r="W789" s="9" t="s">
        <v>193</v>
      </c>
      <c r="X789" s="6" t="s">
        <v>595</v>
      </c>
      <c r="Y789" s="6" t="s">
        <v>594</v>
      </c>
      <c r="Z789" s="2">
        <v>2</v>
      </c>
      <c r="AA789" s="9" t="s">
        <v>596</v>
      </c>
      <c r="AB789">
        <v>17.100000000000001</v>
      </c>
      <c r="AC789">
        <v>8</v>
      </c>
      <c r="AD789">
        <v>0</v>
      </c>
    </row>
    <row r="790" spans="1:30" customFormat="1" x14ac:dyDescent="0.25">
      <c r="A790" s="6">
        <v>0</v>
      </c>
      <c r="B790" s="6">
        <v>0</v>
      </c>
      <c r="C790" s="6">
        <v>0</v>
      </c>
      <c r="D790" s="6">
        <v>0</v>
      </c>
      <c r="E790" s="6">
        <v>0</v>
      </c>
      <c r="F790" s="6">
        <v>0</v>
      </c>
      <c r="G790" s="6">
        <v>0</v>
      </c>
      <c r="H790" s="6">
        <v>0.17499999999999999</v>
      </c>
      <c r="I790" s="6">
        <v>0</v>
      </c>
      <c r="J790" s="6">
        <v>3.5000000000000003E-2</v>
      </c>
      <c r="K790" s="6">
        <v>0</v>
      </c>
      <c r="L790" s="6">
        <v>20</v>
      </c>
      <c r="M790" s="6">
        <v>0</v>
      </c>
      <c r="N790" s="6">
        <v>0.42</v>
      </c>
      <c r="O790" s="6">
        <v>0</v>
      </c>
      <c r="P790" s="6">
        <v>0.42</v>
      </c>
      <c r="Q790" s="6">
        <v>104</v>
      </c>
      <c r="R790" s="6">
        <v>0</v>
      </c>
      <c r="S790" s="6">
        <v>423</v>
      </c>
      <c r="T790" s="6">
        <v>480</v>
      </c>
      <c r="U790" s="6">
        <v>0</v>
      </c>
      <c r="V790" s="6" t="s">
        <v>594</v>
      </c>
      <c r="W790" s="9" t="s">
        <v>193</v>
      </c>
      <c r="X790" s="6" t="s">
        <v>595</v>
      </c>
      <c r="Y790" s="6" t="s">
        <v>594</v>
      </c>
      <c r="Z790" s="2">
        <v>2</v>
      </c>
      <c r="AA790" s="9" t="s">
        <v>596</v>
      </c>
      <c r="AB790">
        <v>17.100000000000001</v>
      </c>
      <c r="AC790">
        <v>8</v>
      </c>
      <c r="AD790">
        <v>0</v>
      </c>
    </row>
    <row r="791" spans="1:30" customFormat="1" x14ac:dyDescent="0.25">
      <c r="A791" s="6">
        <v>0</v>
      </c>
      <c r="B791" s="6">
        <v>0</v>
      </c>
      <c r="C791" s="6">
        <v>0</v>
      </c>
      <c r="D791" s="6">
        <v>0</v>
      </c>
      <c r="E791" s="6">
        <v>0</v>
      </c>
      <c r="F791" s="6">
        <v>0</v>
      </c>
      <c r="G791" s="6">
        <v>0</v>
      </c>
      <c r="H791" s="6">
        <v>0.14000000000000001</v>
      </c>
      <c r="I791" s="6">
        <v>0</v>
      </c>
      <c r="J791" s="6">
        <v>6.9999999999999979E-2</v>
      </c>
      <c r="K791" s="6">
        <v>0</v>
      </c>
      <c r="L791" s="6">
        <v>20</v>
      </c>
      <c r="M791" s="6">
        <v>0</v>
      </c>
      <c r="N791" s="6">
        <v>0.42</v>
      </c>
      <c r="O791" s="6">
        <v>0</v>
      </c>
      <c r="P791" s="6">
        <v>0.42</v>
      </c>
      <c r="Q791" s="6">
        <v>104</v>
      </c>
      <c r="R791" s="6">
        <v>0</v>
      </c>
      <c r="S791" s="6">
        <v>423</v>
      </c>
      <c r="T791" s="6">
        <v>480</v>
      </c>
      <c r="U791" s="6">
        <v>0</v>
      </c>
      <c r="V791" s="6" t="s">
        <v>594</v>
      </c>
      <c r="W791" s="9" t="s">
        <v>193</v>
      </c>
      <c r="X791" s="6" t="s">
        <v>595</v>
      </c>
      <c r="Y791" s="6" t="s">
        <v>594</v>
      </c>
      <c r="Z791" s="2">
        <v>2</v>
      </c>
      <c r="AA791" s="9" t="s">
        <v>596</v>
      </c>
      <c r="AB791">
        <v>17.100000000000001</v>
      </c>
      <c r="AC791">
        <v>8</v>
      </c>
      <c r="AD791">
        <v>0</v>
      </c>
    </row>
    <row r="792" spans="1:30" customFormat="1" x14ac:dyDescent="0.25">
      <c r="A792" s="6">
        <v>0</v>
      </c>
      <c r="B792" s="6">
        <v>0</v>
      </c>
      <c r="C792" s="6">
        <v>0</v>
      </c>
      <c r="D792" s="6">
        <v>0</v>
      </c>
      <c r="E792" s="6">
        <v>0</v>
      </c>
      <c r="F792" s="6">
        <v>0</v>
      </c>
      <c r="G792" s="6">
        <v>0</v>
      </c>
      <c r="H792" s="6">
        <v>0.105</v>
      </c>
      <c r="I792" s="6">
        <v>0</v>
      </c>
      <c r="J792" s="6">
        <v>0.105</v>
      </c>
      <c r="K792" s="6">
        <v>0</v>
      </c>
      <c r="L792" s="6">
        <v>20</v>
      </c>
      <c r="M792" s="6">
        <v>0</v>
      </c>
      <c r="N792" s="6">
        <v>0.42</v>
      </c>
      <c r="O792" s="6">
        <v>0</v>
      </c>
      <c r="P792" s="6">
        <v>0.42</v>
      </c>
      <c r="Q792" s="6">
        <v>104</v>
      </c>
      <c r="R792" s="6">
        <v>0</v>
      </c>
      <c r="S792" s="6">
        <v>423</v>
      </c>
      <c r="T792" s="6">
        <v>480</v>
      </c>
      <c r="U792" s="6">
        <v>0</v>
      </c>
      <c r="V792" s="6" t="s">
        <v>594</v>
      </c>
      <c r="W792" s="9" t="s">
        <v>193</v>
      </c>
      <c r="X792" s="6" t="s">
        <v>595</v>
      </c>
      <c r="Y792" s="6" t="s">
        <v>594</v>
      </c>
      <c r="Z792" s="2">
        <v>2</v>
      </c>
      <c r="AA792" s="9" t="s">
        <v>596</v>
      </c>
      <c r="AB792">
        <v>17.100000000000001</v>
      </c>
      <c r="AC792">
        <v>8</v>
      </c>
      <c r="AD792">
        <v>0</v>
      </c>
    </row>
    <row r="793" spans="1:30" customFormat="1" x14ac:dyDescent="0.25">
      <c r="A793" s="6">
        <v>0</v>
      </c>
      <c r="B793" s="6">
        <v>0</v>
      </c>
      <c r="C793" s="6">
        <v>0</v>
      </c>
      <c r="D793" s="6">
        <v>0</v>
      </c>
      <c r="E793" s="6">
        <v>0</v>
      </c>
      <c r="F793" s="6">
        <v>0</v>
      </c>
      <c r="G793" s="6">
        <v>0</v>
      </c>
      <c r="H793" s="6">
        <v>0.17499999999999999</v>
      </c>
      <c r="I793" s="6">
        <v>0</v>
      </c>
      <c r="J793" s="6">
        <v>3.5000000000000003E-2</v>
      </c>
      <c r="K793" s="6">
        <v>0</v>
      </c>
      <c r="L793" s="6">
        <v>20</v>
      </c>
      <c r="M793" s="6">
        <v>0</v>
      </c>
      <c r="N793" s="6">
        <v>0.54</v>
      </c>
      <c r="O793" s="6">
        <v>0</v>
      </c>
      <c r="P793" s="6">
        <v>0.42</v>
      </c>
      <c r="Q793" s="6">
        <v>104</v>
      </c>
      <c r="R793" s="6">
        <v>0</v>
      </c>
      <c r="S793" s="6">
        <v>423</v>
      </c>
      <c r="T793" s="6">
        <v>480</v>
      </c>
      <c r="U793" s="6">
        <v>0</v>
      </c>
      <c r="V793" s="6" t="s">
        <v>594</v>
      </c>
      <c r="W793" s="9" t="s">
        <v>193</v>
      </c>
      <c r="X793" s="6" t="s">
        <v>595</v>
      </c>
      <c r="Y793" s="6" t="s">
        <v>594</v>
      </c>
      <c r="Z793" s="2">
        <v>2</v>
      </c>
      <c r="AA793" s="9" t="s">
        <v>596</v>
      </c>
      <c r="AB793">
        <v>17.100000000000001</v>
      </c>
      <c r="AC793">
        <v>8</v>
      </c>
      <c r="AD793">
        <v>0</v>
      </c>
    </row>
    <row r="794" spans="1:30" customFormat="1" x14ac:dyDescent="0.25">
      <c r="A794" s="6">
        <v>0</v>
      </c>
      <c r="B794" s="6">
        <v>0</v>
      </c>
      <c r="C794" s="6">
        <v>0</v>
      </c>
      <c r="D794" s="6">
        <v>0</v>
      </c>
      <c r="E794" s="6">
        <v>0</v>
      </c>
      <c r="F794" s="6">
        <v>0</v>
      </c>
      <c r="G794" s="6">
        <v>0</v>
      </c>
      <c r="H794" s="6">
        <v>0.14000000000000001</v>
      </c>
      <c r="I794" s="6">
        <v>0</v>
      </c>
      <c r="J794" s="6">
        <v>6.9999999999999979E-2</v>
      </c>
      <c r="K794" s="6">
        <v>0</v>
      </c>
      <c r="L794" s="6">
        <v>20</v>
      </c>
      <c r="M794" s="6">
        <v>0</v>
      </c>
      <c r="N794" s="6">
        <v>0.54</v>
      </c>
      <c r="O794" s="6">
        <v>0</v>
      </c>
      <c r="P794" s="6">
        <v>0.42</v>
      </c>
      <c r="Q794" s="6">
        <v>104</v>
      </c>
      <c r="R794" s="6">
        <v>0</v>
      </c>
      <c r="S794" s="6">
        <v>423</v>
      </c>
      <c r="T794" s="6">
        <v>480</v>
      </c>
      <c r="U794" s="6">
        <v>0</v>
      </c>
      <c r="V794" s="6" t="s">
        <v>594</v>
      </c>
      <c r="W794" s="9" t="s">
        <v>193</v>
      </c>
      <c r="X794" s="6" t="s">
        <v>595</v>
      </c>
      <c r="Y794" s="6" t="s">
        <v>594</v>
      </c>
      <c r="Z794" s="2">
        <v>2</v>
      </c>
      <c r="AA794" s="9" t="s">
        <v>596</v>
      </c>
      <c r="AB794">
        <v>17.100000000000001</v>
      </c>
      <c r="AC794">
        <v>8</v>
      </c>
      <c r="AD794">
        <v>0</v>
      </c>
    </row>
    <row r="795" spans="1:30" customFormat="1" x14ac:dyDescent="0.25">
      <c r="A795" s="6">
        <v>0</v>
      </c>
      <c r="B795" s="6">
        <v>0</v>
      </c>
      <c r="C795" s="6">
        <v>0</v>
      </c>
      <c r="D795" s="6">
        <v>0</v>
      </c>
      <c r="E795" s="6">
        <v>0</v>
      </c>
      <c r="F795" s="6">
        <v>0</v>
      </c>
      <c r="G795" s="6">
        <v>0</v>
      </c>
      <c r="H795" s="6">
        <v>0.105</v>
      </c>
      <c r="I795" s="6">
        <v>0</v>
      </c>
      <c r="J795" s="6">
        <v>0.105</v>
      </c>
      <c r="K795" s="6">
        <v>0</v>
      </c>
      <c r="L795" s="6">
        <v>20</v>
      </c>
      <c r="M795" s="6">
        <v>0</v>
      </c>
      <c r="N795" s="6">
        <v>0.54</v>
      </c>
      <c r="O795" s="6">
        <v>0</v>
      </c>
      <c r="P795" s="6">
        <v>0.42</v>
      </c>
      <c r="Q795" s="6">
        <v>104</v>
      </c>
      <c r="R795" s="6">
        <v>0</v>
      </c>
      <c r="S795" s="6">
        <v>423</v>
      </c>
      <c r="T795" s="6">
        <v>480</v>
      </c>
      <c r="U795" s="6">
        <v>0</v>
      </c>
      <c r="V795" s="6" t="s">
        <v>594</v>
      </c>
      <c r="W795" s="9" t="s">
        <v>193</v>
      </c>
      <c r="X795" s="6" t="s">
        <v>595</v>
      </c>
      <c r="Y795" s="6" t="s">
        <v>594</v>
      </c>
      <c r="Z795" s="2">
        <v>2</v>
      </c>
      <c r="AA795" s="9" t="s">
        <v>596</v>
      </c>
      <c r="AB795">
        <v>17.100000000000001</v>
      </c>
      <c r="AC795">
        <v>8</v>
      </c>
      <c r="AD795">
        <v>0</v>
      </c>
    </row>
    <row r="796" spans="1:30" customFormat="1" x14ac:dyDescent="0.25">
      <c r="A796" s="6">
        <v>0</v>
      </c>
      <c r="B796" s="6">
        <v>0</v>
      </c>
      <c r="C796" s="6">
        <v>0</v>
      </c>
      <c r="D796" s="6">
        <v>0</v>
      </c>
      <c r="E796" s="6">
        <v>0</v>
      </c>
      <c r="F796" s="6">
        <v>0</v>
      </c>
      <c r="G796" s="6">
        <v>0.14000000000000001</v>
      </c>
      <c r="H796" s="6">
        <v>0</v>
      </c>
      <c r="I796" s="6">
        <v>0</v>
      </c>
      <c r="J796" s="6">
        <v>6.9999999999999979E-2</v>
      </c>
      <c r="K796" s="6">
        <v>0</v>
      </c>
      <c r="L796" s="6">
        <v>20</v>
      </c>
      <c r="M796" s="6">
        <v>0</v>
      </c>
      <c r="N796" s="6">
        <v>0.42</v>
      </c>
      <c r="O796" s="6">
        <v>0</v>
      </c>
      <c r="P796" s="6">
        <v>0.42</v>
      </c>
      <c r="Q796" s="6">
        <v>104</v>
      </c>
      <c r="R796" s="6">
        <v>0</v>
      </c>
      <c r="S796" s="6">
        <v>423</v>
      </c>
      <c r="T796" s="6">
        <v>480</v>
      </c>
      <c r="U796" s="6">
        <v>0</v>
      </c>
      <c r="V796" s="6" t="s">
        <v>594</v>
      </c>
      <c r="W796" s="9" t="s">
        <v>193</v>
      </c>
      <c r="X796" s="6" t="s">
        <v>595</v>
      </c>
      <c r="Y796" s="6" t="s">
        <v>594</v>
      </c>
      <c r="Z796" s="2">
        <v>2</v>
      </c>
      <c r="AA796" s="9" t="s">
        <v>596</v>
      </c>
      <c r="AB796">
        <v>17.100000000000001</v>
      </c>
      <c r="AC796">
        <v>8</v>
      </c>
      <c r="AD796">
        <v>0</v>
      </c>
    </row>
    <row r="797" spans="1:30" customFormat="1" x14ac:dyDescent="0.25">
      <c r="A797" s="6">
        <v>0</v>
      </c>
      <c r="B797" s="6">
        <v>0</v>
      </c>
      <c r="C797" s="6">
        <v>0</v>
      </c>
      <c r="D797" s="6">
        <v>0</v>
      </c>
      <c r="E797" s="6">
        <v>0</v>
      </c>
      <c r="F797" s="6">
        <v>0</v>
      </c>
      <c r="G797" s="6">
        <v>0.105</v>
      </c>
      <c r="H797" s="6">
        <v>0</v>
      </c>
      <c r="I797" s="6">
        <v>0</v>
      </c>
      <c r="J797" s="6">
        <v>0.105</v>
      </c>
      <c r="K797" s="6">
        <v>0</v>
      </c>
      <c r="L797" s="6">
        <v>20</v>
      </c>
      <c r="M797" s="6">
        <v>0</v>
      </c>
      <c r="N797" s="6">
        <v>0.42</v>
      </c>
      <c r="O797" s="6">
        <v>0</v>
      </c>
      <c r="P797" s="6">
        <v>0.42</v>
      </c>
      <c r="Q797" s="6">
        <v>104</v>
      </c>
      <c r="R797" s="6">
        <v>0</v>
      </c>
      <c r="S797" s="6">
        <v>423</v>
      </c>
      <c r="T797" s="6">
        <v>480</v>
      </c>
      <c r="U797" s="6">
        <v>0</v>
      </c>
      <c r="V797" s="6" t="s">
        <v>594</v>
      </c>
      <c r="W797" s="9" t="s">
        <v>193</v>
      </c>
      <c r="X797" s="6" t="s">
        <v>595</v>
      </c>
      <c r="Y797" s="6" t="s">
        <v>594</v>
      </c>
      <c r="Z797" s="2">
        <v>2</v>
      </c>
      <c r="AA797" s="9" t="s">
        <v>596</v>
      </c>
      <c r="AB797">
        <v>17.100000000000001</v>
      </c>
      <c r="AC797">
        <v>8</v>
      </c>
      <c r="AD797">
        <v>0</v>
      </c>
    </row>
    <row r="798" spans="1:30" customFormat="1" x14ac:dyDescent="0.25">
      <c r="A798" s="6">
        <v>0</v>
      </c>
      <c r="B798" s="6">
        <v>0</v>
      </c>
      <c r="C798" s="6">
        <v>0</v>
      </c>
      <c r="D798" s="6">
        <v>0</v>
      </c>
      <c r="E798" s="6">
        <v>0</v>
      </c>
      <c r="F798" s="6">
        <v>0</v>
      </c>
      <c r="G798" s="6">
        <v>0.14000000000000001</v>
      </c>
      <c r="H798" s="6">
        <v>0</v>
      </c>
      <c r="I798" s="6">
        <v>0</v>
      </c>
      <c r="J798" s="6">
        <v>6.9999999999999979E-2</v>
      </c>
      <c r="K798" s="6">
        <v>0</v>
      </c>
      <c r="L798" s="6">
        <v>20</v>
      </c>
      <c r="M798" s="6">
        <v>0</v>
      </c>
      <c r="N798" s="6">
        <v>0.54</v>
      </c>
      <c r="O798" s="6">
        <v>0</v>
      </c>
      <c r="P798" s="6">
        <v>0.42</v>
      </c>
      <c r="Q798" s="6">
        <v>104</v>
      </c>
      <c r="R798" s="6">
        <v>0</v>
      </c>
      <c r="S798" s="6">
        <v>423</v>
      </c>
      <c r="T798" s="6">
        <v>480</v>
      </c>
      <c r="U798" s="6">
        <v>0</v>
      </c>
      <c r="V798" s="6" t="s">
        <v>594</v>
      </c>
      <c r="W798" s="9" t="s">
        <v>193</v>
      </c>
      <c r="X798" s="6" t="s">
        <v>595</v>
      </c>
      <c r="Y798" s="6" t="s">
        <v>594</v>
      </c>
      <c r="Z798" s="2">
        <v>2</v>
      </c>
      <c r="AA798" s="9" t="s">
        <v>596</v>
      </c>
      <c r="AB798">
        <v>17.100000000000001</v>
      </c>
      <c r="AC798">
        <v>8</v>
      </c>
      <c r="AD798">
        <v>0</v>
      </c>
    </row>
    <row r="799" spans="1:30" customFormat="1" x14ac:dyDescent="0.25">
      <c r="A799" s="6">
        <v>0</v>
      </c>
      <c r="B799" s="6">
        <v>0</v>
      </c>
      <c r="C799" s="6">
        <v>0</v>
      </c>
      <c r="D799" s="6">
        <v>0</v>
      </c>
      <c r="E799" s="6">
        <v>0</v>
      </c>
      <c r="F799" s="6">
        <v>0</v>
      </c>
      <c r="G799" s="6">
        <v>0.105</v>
      </c>
      <c r="H799" s="6">
        <v>0</v>
      </c>
      <c r="I799" s="6">
        <v>0</v>
      </c>
      <c r="J799" s="6">
        <v>0.105</v>
      </c>
      <c r="K799" s="6">
        <v>0</v>
      </c>
      <c r="L799" s="6">
        <v>20</v>
      </c>
      <c r="M799" s="6">
        <v>0</v>
      </c>
      <c r="N799" s="6">
        <v>0.54</v>
      </c>
      <c r="O799" s="6">
        <v>0</v>
      </c>
      <c r="P799" s="6">
        <v>0.42</v>
      </c>
      <c r="Q799" s="6">
        <v>104</v>
      </c>
      <c r="R799" s="6">
        <v>0</v>
      </c>
      <c r="S799" s="6">
        <v>423</v>
      </c>
      <c r="T799" s="6">
        <v>480</v>
      </c>
      <c r="U799" s="6">
        <v>0</v>
      </c>
      <c r="V799" s="6" t="s">
        <v>594</v>
      </c>
      <c r="W799" s="9" t="s">
        <v>193</v>
      </c>
      <c r="X799" s="6" t="s">
        <v>595</v>
      </c>
      <c r="Y799" s="6" t="s">
        <v>594</v>
      </c>
      <c r="Z799" s="2">
        <v>2</v>
      </c>
      <c r="AA799" s="9" t="s">
        <v>596</v>
      </c>
      <c r="AB799">
        <v>17.100000000000001</v>
      </c>
      <c r="AC799">
        <v>8</v>
      </c>
      <c r="AD799">
        <v>0</v>
      </c>
    </row>
    <row r="800" spans="1:30" customFormat="1" x14ac:dyDescent="0.25">
      <c r="A800" s="6">
        <v>0</v>
      </c>
      <c r="B800" s="6">
        <v>0</v>
      </c>
      <c r="C800" s="6">
        <v>0</v>
      </c>
      <c r="D800" s="6">
        <v>0</v>
      </c>
      <c r="E800" s="6">
        <v>0</v>
      </c>
      <c r="F800" s="6">
        <v>0</v>
      </c>
      <c r="G800" s="6">
        <v>0</v>
      </c>
      <c r="H800" s="6">
        <v>0.21</v>
      </c>
      <c r="I800" s="6">
        <v>0</v>
      </c>
      <c r="J800" s="6">
        <v>0</v>
      </c>
      <c r="K800" s="6">
        <v>0</v>
      </c>
      <c r="L800" s="6">
        <v>20</v>
      </c>
      <c r="M800" s="6">
        <v>0</v>
      </c>
      <c r="N800" s="6">
        <v>0.3</v>
      </c>
      <c r="O800" s="6">
        <v>0</v>
      </c>
      <c r="P800" s="6">
        <v>0.54</v>
      </c>
      <c r="Q800" s="6">
        <v>104</v>
      </c>
      <c r="R800" s="6">
        <v>0</v>
      </c>
      <c r="S800" s="6">
        <v>423</v>
      </c>
      <c r="T800" s="6">
        <v>480</v>
      </c>
      <c r="U800" s="6">
        <v>0</v>
      </c>
      <c r="V800" s="6" t="s">
        <v>594</v>
      </c>
      <c r="W800" s="9" t="s">
        <v>193</v>
      </c>
      <c r="X800" s="6" t="s">
        <v>595</v>
      </c>
      <c r="Y800" s="6" t="s">
        <v>594</v>
      </c>
      <c r="Z800" s="2">
        <v>2</v>
      </c>
      <c r="AA800" s="9" t="s">
        <v>596</v>
      </c>
      <c r="AB800">
        <v>17.100000000000001</v>
      </c>
      <c r="AC800">
        <v>8</v>
      </c>
      <c r="AD800">
        <v>0</v>
      </c>
    </row>
    <row r="801" spans="1:30" customFormat="1" x14ac:dyDescent="0.25">
      <c r="A801" s="6">
        <v>0</v>
      </c>
      <c r="B801" s="6">
        <v>0</v>
      </c>
      <c r="C801" s="6">
        <v>0</v>
      </c>
      <c r="D801" s="6">
        <v>0</v>
      </c>
      <c r="E801" s="6">
        <v>0</v>
      </c>
      <c r="F801" s="6">
        <v>0</v>
      </c>
      <c r="G801" s="6">
        <v>0</v>
      </c>
      <c r="H801" s="6">
        <v>0.17499999999999999</v>
      </c>
      <c r="I801" s="6">
        <v>0</v>
      </c>
      <c r="J801" s="6">
        <v>3.5000000000000003E-2</v>
      </c>
      <c r="K801" s="6">
        <v>0</v>
      </c>
      <c r="L801" s="6">
        <v>20</v>
      </c>
      <c r="M801" s="6">
        <v>0</v>
      </c>
      <c r="N801" s="6">
        <v>0.3</v>
      </c>
      <c r="O801" s="6">
        <v>0</v>
      </c>
      <c r="P801" s="6">
        <v>0.54</v>
      </c>
      <c r="Q801" s="6">
        <v>104</v>
      </c>
      <c r="R801" s="6">
        <v>0</v>
      </c>
      <c r="S801" s="6">
        <v>423</v>
      </c>
      <c r="T801" s="6">
        <v>480</v>
      </c>
      <c r="U801" s="6">
        <v>0</v>
      </c>
      <c r="V801" s="6" t="s">
        <v>594</v>
      </c>
      <c r="W801" s="9" t="s">
        <v>193</v>
      </c>
      <c r="X801" s="6" t="s">
        <v>595</v>
      </c>
      <c r="Y801" s="6" t="s">
        <v>594</v>
      </c>
      <c r="Z801" s="2">
        <v>2</v>
      </c>
      <c r="AA801" s="9" t="s">
        <v>596</v>
      </c>
      <c r="AB801">
        <v>17.100000000000001</v>
      </c>
      <c r="AC801">
        <v>8</v>
      </c>
      <c r="AD801">
        <v>0</v>
      </c>
    </row>
    <row r="802" spans="1:30" customFormat="1" x14ac:dyDescent="0.25">
      <c r="A802" s="6">
        <v>0</v>
      </c>
      <c r="B802" s="6">
        <v>0</v>
      </c>
      <c r="C802" s="6">
        <v>0</v>
      </c>
      <c r="D802" s="6">
        <v>0</v>
      </c>
      <c r="E802" s="6">
        <v>0</v>
      </c>
      <c r="F802" s="6">
        <v>0</v>
      </c>
      <c r="G802" s="6">
        <v>0</v>
      </c>
      <c r="H802" s="6">
        <v>0.14000000000000001</v>
      </c>
      <c r="I802" s="6">
        <v>0</v>
      </c>
      <c r="J802" s="6">
        <v>6.9999999999999979E-2</v>
      </c>
      <c r="K802" s="6">
        <v>0</v>
      </c>
      <c r="L802" s="6">
        <v>20</v>
      </c>
      <c r="M802" s="6">
        <v>0</v>
      </c>
      <c r="N802" s="6">
        <v>0.3</v>
      </c>
      <c r="O802" s="6">
        <v>0</v>
      </c>
      <c r="P802" s="6">
        <v>0.54</v>
      </c>
      <c r="Q802" s="6">
        <v>104</v>
      </c>
      <c r="R802" s="6">
        <v>0</v>
      </c>
      <c r="S802" s="6">
        <v>423</v>
      </c>
      <c r="T802" s="6">
        <v>480</v>
      </c>
      <c r="U802" s="6">
        <v>0</v>
      </c>
      <c r="V802" s="6" t="s">
        <v>594</v>
      </c>
      <c r="W802" s="9" t="s">
        <v>193</v>
      </c>
      <c r="X802" s="6" t="s">
        <v>595</v>
      </c>
      <c r="Y802" s="6" t="s">
        <v>594</v>
      </c>
      <c r="Z802" s="2">
        <v>2</v>
      </c>
      <c r="AA802" s="9" t="s">
        <v>596</v>
      </c>
      <c r="AB802">
        <v>17.100000000000001</v>
      </c>
      <c r="AC802">
        <v>8</v>
      </c>
      <c r="AD802">
        <v>0</v>
      </c>
    </row>
    <row r="803" spans="1:30" customFormat="1" x14ac:dyDescent="0.25">
      <c r="A803" s="6">
        <v>0</v>
      </c>
      <c r="B803" s="6">
        <v>0</v>
      </c>
      <c r="C803" s="6">
        <v>0</v>
      </c>
      <c r="D803" s="6">
        <v>0</v>
      </c>
      <c r="E803" s="6">
        <v>0</v>
      </c>
      <c r="F803" s="6">
        <v>0</v>
      </c>
      <c r="G803" s="6">
        <v>0</v>
      </c>
      <c r="H803" s="6">
        <v>0.105</v>
      </c>
      <c r="I803" s="6">
        <v>0</v>
      </c>
      <c r="J803" s="6">
        <v>0.105</v>
      </c>
      <c r="K803" s="6">
        <v>0</v>
      </c>
      <c r="L803" s="6">
        <v>20</v>
      </c>
      <c r="M803" s="6">
        <v>0</v>
      </c>
      <c r="N803" s="6">
        <v>0.3</v>
      </c>
      <c r="O803" s="6">
        <v>0</v>
      </c>
      <c r="P803" s="6">
        <v>0.54</v>
      </c>
      <c r="Q803" s="6">
        <v>104</v>
      </c>
      <c r="R803" s="6">
        <v>0</v>
      </c>
      <c r="S803" s="6">
        <v>423</v>
      </c>
      <c r="T803" s="6">
        <v>480</v>
      </c>
      <c r="U803" s="6">
        <v>0</v>
      </c>
      <c r="V803" s="6" t="s">
        <v>594</v>
      </c>
      <c r="W803" s="9" t="s">
        <v>193</v>
      </c>
      <c r="X803" s="6" t="s">
        <v>595</v>
      </c>
      <c r="Y803" s="6" t="s">
        <v>594</v>
      </c>
      <c r="Z803" s="2">
        <v>2</v>
      </c>
      <c r="AA803" s="9" t="s">
        <v>596</v>
      </c>
      <c r="AB803">
        <v>17.100000000000001</v>
      </c>
      <c r="AC803">
        <v>8</v>
      </c>
      <c r="AD803">
        <v>0</v>
      </c>
    </row>
    <row r="804" spans="1:30" customFormat="1" x14ac:dyDescent="0.25">
      <c r="A804" s="6">
        <v>0</v>
      </c>
      <c r="B804" s="6">
        <v>0</v>
      </c>
      <c r="C804" s="6">
        <v>0</v>
      </c>
      <c r="D804" s="6">
        <v>0</v>
      </c>
      <c r="E804" s="6">
        <v>0</v>
      </c>
      <c r="F804" s="6">
        <v>0</v>
      </c>
      <c r="G804" s="6">
        <v>0</v>
      </c>
      <c r="H804" s="6">
        <v>0.21</v>
      </c>
      <c r="I804" s="6">
        <v>0</v>
      </c>
      <c r="J804" s="6">
        <v>0</v>
      </c>
      <c r="K804" s="6">
        <v>0</v>
      </c>
      <c r="L804" s="6">
        <v>20</v>
      </c>
      <c r="M804" s="6">
        <v>0</v>
      </c>
      <c r="N804" s="6">
        <v>0.42</v>
      </c>
      <c r="O804" s="6">
        <v>0</v>
      </c>
      <c r="P804" s="6">
        <v>0.54</v>
      </c>
      <c r="Q804" s="6">
        <v>104</v>
      </c>
      <c r="R804" s="6">
        <v>0</v>
      </c>
      <c r="S804" s="6">
        <v>423</v>
      </c>
      <c r="T804" s="6">
        <v>480</v>
      </c>
      <c r="U804" s="6">
        <v>0</v>
      </c>
      <c r="V804" s="6" t="s">
        <v>594</v>
      </c>
      <c r="W804" s="9" t="s">
        <v>193</v>
      </c>
      <c r="X804" s="6" t="s">
        <v>595</v>
      </c>
      <c r="Y804" s="6" t="s">
        <v>594</v>
      </c>
      <c r="Z804" s="2">
        <v>2</v>
      </c>
      <c r="AA804" s="9" t="s">
        <v>596</v>
      </c>
      <c r="AB804">
        <v>17.100000000000001</v>
      </c>
      <c r="AC804">
        <v>8</v>
      </c>
      <c r="AD804">
        <v>0</v>
      </c>
    </row>
    <row r="805" spans="1:30" customFormat="1" x14ac:dyDescent="0.25">
      <c r="A805" s="6">
        <v>0</v>
      </c>
      <c r="B805" s="6">
        <v>0</v>
      </c>
      <c r="C805" s="6">
        <v>0</v>
      </c>
      <c r="D805" s="6">
        <v>0</v>
      </c>
      <c r="E805" s="6">
        <v>0</v>
      </c>
      <c r="F805" s="6">
        <v>0</v>
      </c>
      <c r="G805" s="6">
        <v>0</v>
      </c>
      <c r="H805" s="6">
        <v>0.17499999999999999</v>
      </c>
      <c r="I805" s="6">
        <v>0</v>
      </c>
      <c r="J805" s="6">
        <v>3.5000000000000003E-2</v>
      </c>
      <c r="K805" s="6">
        <v>0</v>
      </c>
      <c r="L805" s="6">
        <v>20</v>
      </c>
      <c r="M805" s="6">
        <v>0</v>
      </c>
      <c r="N805" s="6">
        <v>0.42</v>
      </c>
      <c r="O805" s="6">
        <v>0</v>
      </c>
      <c r="P805" s="6">
        <v>0.54</v>
      </c>
      <c r="Q805" s="6">
        <v>104</v>
      </c>
      <c r="R805" s="6">
        <v>0</v>
      </c>
      <c r="S805" s="6">
        <v>423</v>
      </c>
      <c r="T805" s="6">
        <v>480</v>
      </c>
      <c r="U805" s="6">
        <v>0</v>
      </c>
      <c r="V805" s="6" t="s">
        <v>594</v>
      </c>
      <c r="W805" s="9" t="s">
        <v>193</v>
      </c>
      <c r="X805" s="6" t="s">
        <v>595</v>
      </c>
      <c r="Y805" s="6" t="s">
        <v>594</v>
      </c>
      <c r="Z805" s="2">
        <v>2</v>
      </c>
      <c r="AA805" s="9" t="s">
        <v>596</v>
      </c>
      <c r="AB805">
        <v>17.100000000000001</v>
      </c>
      <c r="AC805">
        <v>8</v>
      </c>
      <c r="AD805">
        <v>0</v>
      </c>
    </row>
    <row r="806" spans="1:30" customFormat="1" x14ac:dyDescent="0.25">
      <c r="A806" s="6">
        <v>0</v>
      </c>
      <c r="B806" s="6">
        <v>0</v>
      </c>
      <c r="C806" s="6">
        <v>0</v>
      </c>
      <c r="D806" s="6">
        <v>0</v>
      </c>
      <c r="E806" s="6">
        <v>0</v>
      </c>
      <c r="F806" s="6">
        <v>0</v>
      </c>
      <c r="G806" s="6">
        <v>0</v>
      </c>
      <c r="H806" s="6">
        <v>0.14000000000000001</v>
      </c>
      <c r="I806" s="6">
        <v>0</v>
      </c>
      <c r="J806" s="6">
        <v>6.9999999999999979E-2</v>
      </c>
      <c r="K806" s="6">
        <v>0</v>
      </c>
      <c r="L806" s="6">
        <v>20</v>
      </c>
      <c r="M806" s="6">
        <v>0</v>
      </c>
      <c r="N806" s="6">
        <v>0.42</v>
      </c>
      <c r="O806" s="6">
        <v>0</v>
      </c>
      <c r="P806" s="6">
        <v>0.54</v>
      </c>
      <c r="Q806" s="6">
        <v>104</v>
      </c>
      <c r="R806" s="6">
        <v>0</v>
      </c>
      <c r="S806" s="6">
        <v>423</v>
      </c>
      <c r="T806" s="6">
        <v>480</v>
      </c>
      <c r="U806" s="6">
        <v>0</v>
      </c>
      <c r="V806" s="6" t="s">
        <v>594</v>
      </c>
      <c r="W806" s="9" t="s">
        <v>193</v>
      </c>
      <c r="X806" s="6" t="s">
        <v>595</v>
      </c>
      <c r="Y806" s="6" t="s">
        <v>594</v>
      </c>
      <c r="Z806" s="2">
        <v>2</v>
      </c>
      <c r="AA806" s="9" t="s">
        <v>596</v>
      </c>
      <c r="AB806">
        <v>17.100000000000001</v>
      </c>
      <c r="AC806">
        <v>8</v>
      </c>
      <c r="AD806">
        <v>0</v>
      </c>
    </row>
    <row r="807" spans="1:30" customFormat="1" x14ac:dyDescent="0.25">
      <c r="A807" s="6">
        <v>0</v>
      </c>
      <c r="B807" s="6">
        <v>0</v>
      </c>
      <c r="C807" s="6">
        <v>0</v>
      </c>
      <c r="D807" s="6">
        <v>0</v>
      </c>
      <c r="E807" s="6">
        <v>0</v>
      </c>
      <c r="F807" s="6">
        <v>0</v>
      </c>
      <c r="G807" s="6">
        <v>0</v>
      </c>
      <c r="H807" s="6">
        <v>0.105</v>
      </c>
      <c r="I807" s="6">
        <v>0</v>
      </c>
      <c r="J807" s="6">
        <v>0.105</v>
      </c>
      <c r="K807" s="6">
        <v>0</v>
      </c>
      <c r="L807" s="6">
        <v>20</v>
      </c>
      <c r="M807" s="6">
        <v>0</v>
      </c>
      <c r="N807" s="6">
        <v>0.42</v>
      </c>
      <c r="O807" s="6">
        <v>0</v>
      </c>
      <c r="P807" s="6">
        <v>0.54</v>
      </c>
      <c r="Q807" s="6">
        <v>104</v>
      </c>
      <c r="R807" s="6">
        <v>0</v>
      </c>
      <c r="S807" s="6">
        <v>423</v>
      </c>
      <c r="T807" s="6">
        <v>480</v>
      </c>
      <c r="U807" s="6">
        <v>0</v>
      </c>
      <c r="V807" s="6" t="s">
        <v>594</v>
      </c>
      <c r="W807" s="9" t="s">
        <v>193</v>
      </c>
      <c r="X807" s="6" t="s">
        <v>595</v>
      </c>
      <c r="Y807" s="6" t="s">
        <v>594</v>
      </c>
      <c r="Z807" s="2">
        <v>2</v>
      </c>
      <c r="AA807" s="9" t="s">
        <v>596</v>
      </c>
      <c r="AB807">
        <v>17.100000000000001</v>
      </c>
      <c r="AC807">
        <v>8</v>
      </c>
      <c r="AD807">
        <v>0</v>
      </c>
    </row>
    <row r="808" spans="1:30" customFormat="1" x14ac:dyDescent="0.25">
      <c r="A808" s="6">
        <v>0</v>
      </c>
      <c r="B808" s="6">
        <v>0</v>
      </c>
      <c r="C808" s="6">
        <v>0</v>
      </c>
      <c r="D808" s="6">
        <v>0</v>
      </c>
      <c r="E808" s="6">
        <v>0</v>
      </c>
      <c r="F808" s="6">
        <v>0</v>
      </c>
      <c r="G808" s="6">
        <v>0</v>
      </c>
      <c r="H808" s="6">
        <v>0.17499999999999999</v>
      </c>
      <c r="I808" s="6">
        <v>0</v>
      </c>
      <c r="J808" s="6">
        <v>3.5000000000000003E-2</v>
      </c>
      <c r="K808" s="6">
        <v>0</v>
      </c>
      <c r="L808" s="6">
        <v>20</v>
      </c>
      <c r="M808" s="6">
        <v>0</v>
      </c>
      <c r="N808" s="6">
        <v>0.54</v>
      </c>
      <c r="O808" s="6">
        <v>0</v>
      </c>
      <c r="P808" s="6">
        <v>0.54</v>
      </c>
      <c r="Q808" s="6">
        <v>104</v>
      </c>
      <c r="R808" s="6">
        <v>0</v>
      </c>
      <c r="S808" s="6">
        <v>423</v>
      </c>
      <c r="T808" s="6">
        <v>480</v>
      </c>
      <c r="U808" s="6">
        <v>0</v>
      </c>
      <c r="V808" s="6" t="s">
        <v>594</v>
      </c>
      <c r="W808" s="9" t="s">
        <v>193</v>
      </c>
      <c r="X808" s="6" t="s">
        <v>595</v>
      </c>
      <c r="Y808" s="6" t="s">
        <v>594</v>
      </c>
      <c r="Z808" s="2">
        <v>2</v>
      </c>
      <c r="AA808" s="9" t="s">
        <v>596</v>
      </c>
      <c r="AB808">
        <v>17.100000000000001</v>
      </c>
      <c r="AC808">
        <v>8</v>
      </c>
      <c r="AD808">
        <v>0</v>
      </c>
    </row>
    <row r="809" spans="1:30" customFormat="1" x14ac:dyDescent="0.25">
      <c r="A809" s="6">
        <v>0</v>
      </c>
      <c r="B809" s="6">
        <v>0</v>
      </c>
      <c r="C809" s="6">
        <v>0</v>
      </c>
      <c r="D809" s="6">
        <v>0</v>
      </c>
      <c r="E809" s="6">
        <v>0</v>
      </c>
      <c r="F809" s="6">
        <v>0</v>
      </c>
      <c r="G809" s="6">
        <v>0</v>
      </c>
      <c r="H809" s="6">
        <v>0.14000000000000001</v>
      </c>
      <c r="I809" s="6">
        <v>0</v>
      </c>
      <c r="J809" s="6">
        <v>6.9999999999999979E-2</v>
      </c>
      <c r="K809" s="6">
        <v>0</v>
      </c>
      <c r="L809" s="6">
        <v>20</v>
      </c>
      <c r="M809" s="6">
        <v>0</v>
      </c>
      <c r="N809" s="6">
        <v>0.54</v>
      </c>
      <c r="O809" s="6">
        <v>0</v>
      </c>
      <c r="P809" s="6">
        <v>0.54</v>
      </c>
      <c r="Q809" s="6">
        <v>104</v>
      </c>
      <c r="R809" s="6">
        <v>0</v>
      </c>
      <c r="S809" s="6">
        <v>423</v>
      </c>
      <c r="T809" s="6">
        <v>480</v>
      </c>
      <c r="U809" s="6">
        <v>0</v>
      </c>
      <c r="V809" s="6" t="s">
        <v>594</v>
      </c>
      <c r="W809" s="9" t="s">
        <v>193</v>
      </c>
      <c r="X809" s="6" t="s">
        <v>595</v>
      </c>
      <c r="Y809" s="6" t="s">
        <v>594</v>
      </c>
      <c r="Z809" s="2">
        <v>2</v>
      </c>
      <c r="AA809" s="9" t="s">
        <v>596</v>
      </c>
      <c r="AB809">
        <v>17.100000000000001</v>
      </c>
      <c r="AC809">
        <v>8</v>
      </c>
      <c r="AD809">
        <v>0</v>
      </c>
    </row>
    <row r="810" spans="1:30" customFormat="1" x14ac:dyDescent="0.25">
      <c r="A810" s="6">
        <v>0</v>
      </c>
      <c r="B810" s="6">
        <v>0</v>
      </c>
      <c r="C810" s="6">
        <v>0</v>
      </c>
      <c r="D810" s="6">
        <v>0</v>
      </c>
      <c r="E810" s="6">
        <v>0</v>
      </c>
      <c r="F810" s="6">
        <v>0</v>
      </c>
      <c r="G810" s="6">
        <v>0</v>
      </c>
      <c r="H810" s="6">
        <v>0.105</v>
      </c>
      <c r="I810" s="6">
        <v>0</v>
      </c>
      <c r="J810" s="6">
        <v>0.105</v>
      </c>
      <c r="K810" s="6">
        <v>0</v>
      </c>
      <c r="L810" s="6">
        <v>20</v>
      </c>
      <c r="M810" s="6">
        <v>0</v>
      </c>
      <c r="N810" s="6">
        <v>0.54</v>
      </c>
      <c r="O810" s="6">
        <v>0</v>
      </c>
      <c r="P810" s="6">
        <v>0.54</v>
      </c>
      <c r="Q810" s="6">
        <v>104</v>
      </c>
      <c r="R810" s="6">
        <v>0</v>
      </c>
      <c r="S810" s="6">
        <v>423</v>
      </c>
      <c r="T810" s="6">
        <v>480</v>
      </c>
      <c r="U810" s="6">
        <v>0</v>
      </c>
      <c r="V810" s="6" t="s">
        <v>594</v>
      </c>
      <c r="W810" s="9" t="s">
        <v>193</v>
      </c>
      <c r="X810" s="6" t="s">
        <v>595</v>
      </c>
      <c r="Y810" s="6" t="s">
        <v>594</v>
      </c>
      <c r="Z810" s="2">
        <v>2</v>
      </c>
      <c r="AA810" s="9" t="s">
        <v>596</v>
      </c>
      <c r="AB810">
        <v>17.100000000000001</v>
      </c>
      <c r="AC810">
        <v>8</v>
      </c>
      <c r="AD810">
        <v>0</v>
      </c>
    </row>
    <row r="811" spans="1:30" customFormat="1" x14ac:dyDescent="0.25">
      <c r="A811" s="6">
        <v>0</v>
      </c>
      <c r="B811" s="6">
        <v>0</v>
      </c>
      <c r="C811" s="6">
        <v>0</v>
      </c>
      <c r="D811" s="6">
        <v>0</v>
      </c>
      <c r="E811" s="6">
        <v>0</v>
      </c>
      <c r="F811" s="6">
        <v>0</v>
      </c>
      <c r="G811" s="6">
        <v>0.17499999999999999</v>
      </c>
      <c r="H811" s="6">
        <v>0</v>
      </c>
      <c r="I811" s="6">
        <v>0</v>
      </c>
      <c r="J811" s="6">
        <v>3.5000000000000003E-2</v>
      </c>
      <c r="K811" s="6">
        <v>0</v>
      </c>
      <c r="L811" s="6">
        <v>20</v>
      </c>
      <c r="M811" s="6">
        <v>0</v>
      </c>
      <c r="N811" s="6">
        <v>0.3</v>
      </c>
      <c r="O811" s="6">
        <v>0</v>
      </c>
      <c r="P811" s="6">
        <v>0.54</v>
      </c>
      <c r="Q811" s="6">
        <v>104</v>
      </c>
      <c r="R811" s="6">
        <v>0</v>
      </c>
      <c r="S811" s="6">
        <v>423</v>
      </c>
      <c r="T811" s="6">
        <v>480</v>
      </c>
      <c r="U811" s="6">
        <v>0</v>
      </c>
      <c r="V811" s="6" t="s">
        <v>594</v>
      </c>
      <c r="W811" s="9" t="s">
        <v>193</v>
      </c>
      <c r="X811" s="6" t="s">
        <v>595</v>
      </c>
      <c r="Y811" s="6" t="s">
        <v>594</v>
      </c>
      <c r="Z811" s="2">
        <v>2</v>
      </c>
      <c r="AA811" s="9" t="s">
        <v>596</v>
      </c>
      <c r="AB811">
        <v>17.100000000000001</v>
      </c>
      <c r="AC811">
        <v>8</v>
      </c>
      <c r="AD811">
        <v>0</v>
      </c>
    </row>
    <row r="812" spans="1:30" customFormat="1" x14ac:dyDescent="0.25">
      <c r="A812" s="6">
        <v>0</v>
      </c>
      <c r="B812" s="6">
        <v>0</v>
      </c>
      <c r="C812" s="6">
        <v>0</v>
      </c>
      <c r="D812" s="6">
        <v>0</v>
      </c>
      <c r="E812" s="6">
        <v>0</v>
      </c>
      <c r="F812" s="6">
        <v>0</v>
      </c>
      <c r="G812" s="6">
        <v>0.14000000000000001</v>
      </c>
      <c r="H812" s="6">
        <v>0</v>
      </c>
      <c r="I812" s="6">
        <v>0</v>
      </c>
      <c r="J812" s="6">
        <v>6.9999999999999979E-2</v>
      </c>
      <c r="K812" s="6">
        <v>0</v>
      </c>
      <c r="L812" s="6">
        <v>20</v>
      </c>
      <c r="M812" s="6">
        <v>0</v>
      </c>
      <c r="N812" s="6">
        <v>0.3</v>
      </c>
      <c r="O812" s="6">
        <v>0</v>
      </c>
      <c r="P812" s="6">
        <v>0.54</v>
      </c>
      <c r="Q812" s="6">
        <v>104</v>
      </c>
      <c r="R812" s="6">
        <v>0</v>
      </c>
      <c r="S812" s="6">
        <v>423</v>
      </c>
      <c r="T812" s="6">
        <v>480</v>
      </c>
      <c r="U812" s="6">
        <v>0</v>
      </c>
      <c r="V812" s="6" t="s">
        <v>594</v>
      </c>
      <c r="W812" s="9" t="s">
        <v>193</v>
      </c>
      <c r="X812" s="6" t="s">
        <v>595</v>
      </c>
      <c r="Y812" s="6" t="s">
        <v>594</v>
      </c>
      <c r="Z812" s="2">
        <v>2</v>
      </c>
      <c r="AA812" s="9" t="s">
        <v>596</v>
      </c>
      <c r="AB812">
        <v>17.100000000000001</v>
      </c>
      <c r="AC812">
        <v>8</v>
      </c>
      <c r="AD812">
        <v>0</v>
      </c>
    </row>
    <row r="813" spans="1:30" customFormat="1" x14ac:dyDescent="0.25">
      <c r="A813" s="6">
        <v>0</v>
      </c>
      <c r="B813" s="6">
        <v>0</v>
      </c>
      <c r="C813" s="6">
        <v>0</v>
      </c>
      <c r="D813" s="6">
        <v>0</v>
      </c>
      <c r="E813" s="6">
        <v>0</v>
      </c>
      <c r="F813" s="6">
        <v>0</v>
      </c>
      <c r="G813" s="6">
        <v>0.14000000000000001</v>
      </c>
      <c r="H813" s="6">
        <v>0</v>
      </c>
      <c r="I813" s="6">
        <v>0</v>
      </c>
      <c r="J813" s="6">
        <v>6.9999999999999979E-2</v>
      </c>
      <c r="K813" s="6">
        <v>0</v>
      </c>
      <c r="L813" s="6">
        <v>20</v>
      </c>
      <c r="M813" s="6">
        <v>0</v>
      </c>
      <c r="N813" s="6">
        <v>0.42</v>
      </c>
      <c r="O813" s="6">
        <v>0</v>
      </c>
      <c r="P813" s="6">
        <v>0.54</v>
      </c>
      <c r="Q813" s="6">
        <v>104</v>
      </c>
      <c r="R813" s="6">
        <v>0</v>
      </c>
      <c r="S813" s="6">
        <v>423</v>
      </c>
      <c r="T813" s="6">
        <v>480</v>
      </c>
      <c r="U813" s="6">
        <v>0</v>
      </c>
      <c r="V813" s="6" t="s">
        <v>594</v>
      </c>
      <c r="W813" s="9" t="s">
        <v>193</v>
      </c>
      <c r="X813" s="6" t="s">
        <v>595</v>
      </c>
      <c r="Y813" s="6" t="s">
        <v>594</v>
      </c>
      <c r="Z813" s="2">
        <v>2</v>
      </c>
      <c r="AA813" s="9" t="s">
        <v>596</v>
      </c>
      <c r="AB813">
        <v>17.100000000000001</v>
      </c>
      <c r="AC813">
        <v>8</v>
      </c>
      <c r="AD813">
        <v>0</v>
      </c>
    </row>
    <row r="814" spans="1:30" customFormat="1" x14ac:dyDescent="0.25">
      <c r="A814" s="6">
        <v>0</v>
      </c>
      <c r="B814" s="6">
        <v>0</v>
      </c>
      <c r="C814" s="6">
        <v>0</v>
      </c>
      <c r="D814" s="6">
        <v>0</v>
      </c>
      <c r="E814" s="6">
        <v>0</v>
      </c>
      <c r="F814" s="6">
        <v>0</v>
      </c>
      <c r="G814" s="6">
        <v>0.105</v>
      </c>
      <c r="H814" s="6">
        <v>0</v>
      </c>
      <c r="I814" s="6">
        <v>0</v>
      </c>
      <c r="J814" s="6">
        <v>0.105</v>
      </c>
      <c r="K814" s="6">
        <v>0</v>
      </c>
      <c r="L814" s="6">
        <v>20</v>
      </c>
      <c r="M814" s="6">
        <v>0</v>
      </c>
      <c r="N814" s="6">
        <v>0.42</v>
      </c>
      <c r="O814" s="6">
        <v>0</v>
      </c>
      <c r="P814" s="6">
        <v>0.54</v>
      </c>
      <c r="Q814" s="6">
        <v>104</v>
      </c>
      <c r="R814" s="6">
        <v>0</v>
      </c>
      <c r="S814" s="6">
        <v>423</v>
      </c>
      <c r="T814" s="6">
        <v>480</v>
      </c>
      <c r="U814" s="6">
        <v>0</v>
      </c>
      <c r="V814" s="6" t="s">
        <v>594</v>
      </c>
      <c r="W814" s="9" t="s">
        <v>193</v>
      </c>
      <c r="X814" s="6" t="s">
        <v>595</v>
      </c>
      <c r="Y814" s="6" t="s">
        <v>594</v>
      </c>
      <c r="Z814" s="2">
        <v>2</v>
      </c>
      <c r="AA814" s="9" t="s">
        <v>596</v>
      </c>
      <c r="AB814">
        <v>17.100000000000001</v>
      </c>
      <c r="AC814">
        <v>8</v>
      </c>
      <c r="AD814">
        <v>0</v>
      </c>
    </row>
    <row r="815" spans="1:30" customFormat="1" x14ac:dyDescent="0.25">
      <c r="A815" s="6">
        <v>0</v>
      </c>
      <c r="B815" s="6">
        <v>0</v>
      </c>
      <c r="C815" s="6">
        <v>0</v>
      </c>
      <c r="D815" s="6">
        <v>0</v>
      </c>
      <c r="E815" s="6">
        <v>0</v>
      </c>
      <c r="F815" s="6">
        <v>0</v>
      </c>
      <c r="G815" s="6">
        <v>0.14000000000000001</v>
      </c>
      <c r="H815" s="6">
        <v>0</v>
      </c>
      <c r="I815" s="6">
        <v>0</v>
      </c>
      <c r="J815" s="6">
        <v>6.9999999999999979E-2</v>
      </c>
      <c r="K815" s="6">
        <v>0</v>
      </c>
      <c r="L815" s="6">
        <v>20</v>
      </c>
      <c r="M815" s="6">
        <v>0</v>
      </c>
      <c r="N815" s="6">
        <v>0.54</v>
      </c>
      <c r="O815" s="6">
        <v>0</v>
      </c>
      <c r="P815" s="6">
        <v>0.54</v>
      </c>
      <c r="Q815" s="6">
        <v>104</v>
      </c>
      <c r="R815" s="6">
        <v>0</v>
      </c>
      <c r="S815" s="6">
        <v>423</v>
      </c>
      <c r="T815" s="6">
        <v>480</v>
      </c>
      <c r="U815" s="6">
        <v>0</v>
      </c>
      <c r="V815" s="6" t="s">
        <v>594</v>
      </c>
      <c r="W815" s="9" t="s">
        <v>193</v>
      </c>
      <c r="X815" s="6" t="s">
        <v>595</v>
      </c>
      <c r="Y815" s="6" t="s">
        <v>594</v>
      </c>
      <c r="Z815" s="2">
        <v>2</v>
      </c>
      <c r="AA815" s="9" t="s">
        <v>596</v>
      </c>
      <c r="AB815">
        <v>17.100000000000001</v>
      </c>
      <c r="AC815">
        <v>8</v>
      </c>
      <c r="AD815">
        <v>0</v>
      </c>
    </row>
    <row r="816" spans="1:30" customFormat="1" x14ac:dyDescent="0.25">
      <c r="A816" s="6">
        <v>0</v>
      </c>
      <c r="B816" s="6">
        <v>0</v>
      </c>
      <c r="C816" s="6">
        <v>0</v>
      </c>
      <c r="D816" s="6">
        <v>0</v>
      </c>
      <c r="E816" s="6">
        <v>0</v>
      </c>
      <c r="F816" s="6">
        <v>0</v>
      </c>
      <c r="G816" s="6">
        <v>0.105</v>
      </c>
      <c r="H816" s="6">
        <v>0</v>
      </c>
      <c r="I816" s="6">
        <v>0</v>
      </c>
      <c r="J816" s="6">
        <v>0.105</v>
      </c>
      <c r="K816" s="6">
        <v>0</v>
      </c>
      <c r="L816" s="6">
        <v>20</v>
      </c>
      <c r="M816" s="6">
        <v>0</v>
      </c>
      <c r="N816" s="6">
        <v>0.54</v>
      </c>
      <c r="O816" s="6">
        <v>0</v>
      </c>
      <c r="P816" s="6">
        <v>0.54</v>
      </c>
      <c r="Q816" s="6">
        <v>104</v>
      </c>
      <c r="R816" s="6">
        <v>0</v>
      </c>
      <c r="S816" s="6">
        <v>423</v>
      </c>
      <c r="T816" s="6">
        <v>480</v>
      </c>
      <c r="U816" s="6">
        <v>0</v>
      </c>
      <c r="V816" s="6" t="s">
        <v>594</v>
      </c>
      <c r="W816" s="9" t="s">
        <v>193</v>
      </c>
      <c r="X816" s="6" t="s">
        <v>595</v>
      </c>
      <c r="Y816" s="6" t="s">
        <v>594</v>
      </c>
      <c r="Z816" s="2">
        <v>2</v>
      </c>
      <c r="AA816" s="9" t="s">
        <v>596</v>
      </c>
      <c r="AB816">
        <v>17.100000000000001</v>
      </c>
      <c r="AC816">
        <v>8</v>
      </c>
      <c r="AD816">
        <v>0</v>
      </c>
    </row>
    <row r="817" spans="1:30" customFormat="1" x14ac:dyDescent="0.25">
      <c r="A817" s="6">
        <v>0</v>
      </c>
      <c r="B817" s="6">
        <v>0</v>
      </c>
      <c r="C817" s="6">
        <v>0</v>
      </c>
      <c r="D817" s="6">
        <v>0</v>
      </c>
      <c r="E817" s="6">
        <v>0</v>
      </c>
      <c r="F817" s="6">
        <v>0</v>
      </c>
      <c r="G817" s="6">
        <v>0</v>
      </c>
      <c r="H817" s="6">
        <v>0.22500000000000001</v>
      </c>
      <c r="I817" s="6">
        <v>0</v>
      </c>
      <c r="J817" s="6">
        <v>4.5000000000000012E-2</v>
      </c>
      <c r="K817" s="6">
        <v>0</v>
      </c>
      <c r="L817" s="6">
        <v>20</v>
      </c>
      <c r="M817" s="6">
        <v>0</v>
      </c>
      <c r="N817" s="6">
        <v>0.3</v>
      </c>
      <c r="O817" s="6">
        <v>0</v>
      </c>
      <c r="P817" s="6">
        <v>0.3</v>
      </c>
      <c r="Q817" s="6">
        <v>104</v>
      </c>
      <c r="R817" s="6">
        <v>0</v>
      </c>
      <c r="S817" s="6">
        <v>423</v>
      </c>
      <c r="T817" s="6">
        <v>480</v>
      </c>
      <c r="U817" s="6">
        <v>0</v>
      </c>
      <c r="V817" s="6" t="s">
        <v>594</v>
      </c>
      <c r="W817" s="9" t="s">
        <v>193</v>
      </c>
      <c r="X817" s="6" t="s">
        <v>595</v>
      </c>
      <c r="Y817" s="6" t="s">
        <v>594</v>
      </c>
      <c r="Z817" s="2">
        <v>2</v>
      </c>
      <c r="AA817" s="9" t="s">
        <v>596</v>
      </c>
      <c r="AB817">
        <v>17.100000000000001</v>
      </c>
      <c r="AC817">
        <v>8</v>
      </c>
      <c r="AD817">
        <v>0</v>
      </c>
    </row>
    <row r="818" spans="1:30" customFormat="1" x14ac:dyDescent="0.25">
      <c r="A818" s="6">
        <v>0</v>
      </c>
      <c r="B818" s="6">
        <v>0</v>
      </c>
      <c r="C818" s="6">
        <v>0</v>
      </c>
      <c r="D818" s="6">
        <v>0</v>
      </c>
      <c r="E818" s="6">
        <v>0</v>
      </c>
      <c r="F818" s="6">
        <v>0</v>
      </c>
      <c r="G818" s="6">
        <v>0</v>
      </c>
      <c r="H818" s="6">
        <v>0.18</v>
      </c>
      <c r="I818" s="6">
        <v>0</v>
      </c>
      <c r="J818" s="6">
        <v>9.0000000000000024E-2</v>
      </c>
      <c r="K818" s="6">
        <v>0</v>
      </c>
      <c r="L818" s="6">
        <v>20</v>
      </c>
      <c r="M818" s="6">
        <v>0</v>
      </c>
      <c r="N818" s="6">
        <v>0.3</v>
      </c>
      <c r="O818" s="6">
        <v>0</v>
      </c>
      <c r="P818" s="6">
        <v>0.3</v>
      </c>
      <c r="Q818" s="6">
        <v>104</v>
      </c>
      <c r="R818" s="6">
        <v>0</v>
      </c>
      <c r="S818" s="6">
        <v>423</v>
      </c>
      <c r="T818" s="6">
        <v>480</v>
      </c>
      <c r="U818" s="6">
        <v>0</v>
      </c>
      <c r="V818" s="6" t="s">
        <v>594</v>
      </c>
      <c r="W818" s="9" t="s">
        <v>193</v>
      </c>
      <c r="X818" s="6" t="s">
        <v>595</v>
      </c>
      <c r="Y818" s="6" t="s">
        <v>594</v>
      </c>
      <c r="Z818" s="2">
        <v>2</v>
      </c>
      <c r="AA818" s="9" t="s">
        <v>596</v>
      </c>
      <c r="AB818">
        <v>17.100000000000001</v>
      </c>
      <c r="AC818">
        <v>8</v>
      </c>
      <c r="AD818">
        <v>0</v>
      </c>
    </row>
    <row r="819" spans="1:30" customFormat="1" x14ac:dyDescent="0.25">
      <c r="A819" s="6">
        <v>0</v>
      </c>
      <c r="B819" s="6">
        <v>0</v>
      </c>
      <c r="C819" s="6">
        <v>0</v>
      </c>
      <c r="D819" s="6">
        <v>0</v>
      </c>
      <c r="E819" s="6">
        <v>0</v>
      </c>
      <c r="F819" s="6">
        <v>0</v>
      </c>
      <c r="G819" s="6">
        <v>0</v>
      </c>
      <c r="H819" s="6">
        <v>0.22500000000000001</v>
      </c>
      <c r="I819" s="6">
        <v>0</v>
      </c>
      <c r="J819" s="6">
        <v>4.5000000000000012E-2</v>
      </c>
      <c r="K819" s="6">
        <v>0</v>
      </c>
      <c r="L819" s="6">
        <v>20</v>
      </c>
      <c r="M819" s="6">
        <v>0</v>
      </c>
      <c r="N819" s="6">
        <v>0.42</v>
      </c>
      <c r="O819" s="6">
        <v>0</v>
      </c>
      <c r="P819" s="6">
        <v>0.3</v>
      </c>
      <c r="Q819" s="6">
        <v>104</v>
      </c>
      <c r="R819" s="6">
        <v>0</v>
      </c>
      <c r="S819" s="6">
        <v>423</v>
      </c>
      <c r="T819" s="6">
        <v>480</v>
      </c>
      <c r="U819" s="6">
        <v>0</v>
      </c>
      <c r="V819" s="6" t="s">
        <v>594</v>
      </c>
      <c r="W819" s="9" t="s">
        <v>193</v>
      </c>
      <c r="X819" s="6" t="s">
        <v>595</v>
      </c>
      <c r="Y819" s="6" t="s">
        <v>594</v>
      </c>
      <c r="Z819" s="2">
        <v>2</v>
      </c>
      <c r="AA819" s="9" t="s">
        <v>596</v>
      </c>
      <c r="AB819">
        <v>17.100000000000001</v>
      </c>
      <c r="AC819">
        <v>8</v>
      </c>
      <c r="AD819">
        <v>0</v>
      </c>
    </row>
    <row r="820" spans="1:30" customFormat="1" x14ac:dyDescent="0.25">
      <c r="A820" s="6">
        <v>0</v>
      </c>
      <c r="B820" s="6">
        <v>0</v>
      </c>
      <c r="C820" s="6">
        <v>0</v>
      </c>
      <c r="D820" s="6">
        <v>0</v>
      </c>
      <c r="E820" s="6">
        <v>0</v>
      </c>
      <c r="F820" s="6">
        <v>0</v>
      </c>
      <c r="G820" s="6">
        <v>0</v>
      </c>
      <c r="H820" s="6">
        <v>0.13500000000000001</v>
      </c>
      <c r="I820" s="6">
        <v>0</v>
      </c>
      <c r="J820" s="6">
        <v>0.13500000000000001</v>
      </c>
      <c r="K820" s="6">
        <v>0</v>
      </c>
      <c r="L820" s="6">
        <v>20</v>
      </c>
      <c r="M820" s="6">
        <v>0</v>
      </c>
      <c r="N820" s="6">
        <v>0.42</v>
      </c>
      <c r="O820" s="6">
        <v>0</v>
      </c>
      <c r="P820" s="6">
        <v>0.3</v>
      </c>
      <c r="Q820" s="6">
        <v>104</v>
      </c>
      <c r="R820" s="6">
        <v>0</v>
      </c>
      <c r="S820" s="6">
        <v>423</v>
      </c>
      <c r="T820" s="6">
        <v>480</v>
      </c>
      <c r="U820" s="6">
        <v>0</v>
      </c>
      <c r="V820" s="6" t="s">
        <v>594</v>
      </c>
      <c r="W820" s="9" t="s">
        <v>193</v>
      </c>
      <c r="X820" s="6" t="s">
        <v>595</v>
      </c>
      <c r="Y820" s="6" t="s">
        <v>594</v>
      </c>
      <c r="Z820" s="2">
        <v>2</v>
      </c>
      <c r="AA820" s="9" t="s">
        <v>596</v>
      </c>
      <c r="AB820">
        <v>17.100000000000001</v>
      </c>
      <c r="AC820">
        <v>8</v>
      </c>
      <c r="AD820">
        <v>0</v>
      </c>
    </row>
    <row r="821" spans="1:30" customFormat="1" x14ac:dyDescent="0.25">
      <c r="A821" s="6">
        <v>0</v>
      </c>
      <c r="B821" s="6">
        <v>0</v>
      </c>
      <c r="C821" s="6">
        <v>0</v>
      </c>
      <c r="D821" s="6">
        <v>0</v>
      </c>
      <c r="E821" s="6">
        <v>0</v>
      </c>
      <c r="F821" s="6">
        <v>0</v>
      </c>
      <c r="G821" s="6">
        <v>0</v>
      </c>
      <c r="H821" s="6">
        <v>0.22500000000000001</v>
      </c>
      <c r="I821" s="6">
        <v>0</v>
      </c>
      <c r="J821" s="6">
        <v>4.5000000000000012E-2</v>
      </c>
      <c r="K821" s="6">
        <v>0</v>
      </c>
      <c r="L821" s="6">
        <v>20</v>
      </c>
      <c r="M821" s="6">
        <v>0</v>
      </c>
      <c r="N821" s="6">
        <v>0.54</v>
      </c>
      <c r="O821" s="6">
        <v>0</v>
      </c>
      <c r="P821" s="6">
        <v>0.3</v>
      </c>
      <c r="Q821" s="6">
        <v>104</v>
      </c>
      <c r="R821" s="6">
        <v>0</v>
      </c>
      <c r="S821" s="6">
        <v>423</v>
      </c>
      <c r="T821" s="6">
        <v>480</v>
      </c>
      <c r="U821" s="6">
        <v>0</v>
      </c>
      <c r="V821" s="6" t="s">
        <v>594</v>
      </c>
      <c r="W821" s="9" t="s">
        <v>193</v>
      </c>
      <c r="X821" s="6" t="s">
        <v>595</v>
      </c>
      <c r="Y821" s="6" t="s">
        <v>594</v>
      </c>
      <c r="Z821" s="2">
        <v>2</v>
      </c>
      <c r="AA821" s="9" t="s">
        <v>596</v>
      </c>
      <c r="AB821">
        <v>17.100000000000001</v>
      </c>
      <c r="AC821">
        <v>8</v>
      </c>
      <c r="AD821">
        <v>0</v>
      </c>
    </row>
    <row r="822" spans="1:30" customFormat="1" x14ac:dyDescent="0.25">
      <c r="A822" s="6">
        <v>0</v>
      </c>
      <c r="B822" s="6">
        <v>0</v>
      </c>
      <c r="C822" s="6">
        <v>0</v>
      </c>
      <c r="D822" s="6">
        <v>0</v>
      </c>
      <c r="E822" s="6">
        <v>0</v>
      </c>
      <c r="F822" s="6">
        <v>0</v>
      </c>
      <c r="G822" s="6">
        <v>0</v>
      </c>
      <c r="H822" s="6">
        <v>0.18</v>
      </c>
      <c r="I822" s="6">
        <v>0</v>
      </c>
      <c r="J822" s="6">
        <v>9.0000000000000024E-2</v>
      </c>
      <c r="K822" s="6">
        <v>0</v>
      </c>
      <c r="L822" s="6">
        <v>20</v>
      </c>
      <c r="M822" s="6">
        <v>0</v>
      </c>
      <c r="N822" s="6">
        <v>0.54</v>
      </c>
      <c r="O822" s="6">
        <v>0</v>
      </c>
      <c r="P822" s="6">
        <v>0.3</v>
      </c>
      <c r="Q822" s="6">
        <v>104</v>
      </c>
      <c r="R822" s="6">
        <v>0</v>
      </c>
      <c r="S822" s="6">
        <v>423</v>
      </c>
      <c r="T822" s="6">
        <v>480</v>
      </c>
      <c r="U822" s="6">
        <v>0</v>
      </c>
      <c r="V822" s="6" t="s">
        <v>594</v>
      </c>
      <c r="W822" s="9" t="s">
        <v>193</v>
      </c>
      <c r="X822" s="6" t="s">
        <v>595</v>
      </c>
      <c r="Y822" s="6" t="s">
        <v>594</v>
      </c>
      <c r="Z822" s="2">
        <v>2</v>
      </c>
      <c r="AA822" s="9" t="s">
        <v>596</v>
      </c>
      <c r="AB822">
        <v>17.100000000000001</v>
      </c>
      <c r="AC822">
        <v>8</v>
      </c>
      <c r="AD822">
        <v>0</v>
      </c>
    </row>
    <row r="823" spans="1:30" customFormat="1" x14ac:dyDescent="0.25">
      <c r="A823" s="6">
        <v>0</v>
      </c>
      <c r="B823" s="6">
        <v>0</v>
      </c>
      <c r="C823" s="6">
        <v>0</v>
      </c>
      <c r="D823" s="6">
        <v>0</v>
      </c>
      <c r="E823" s="6">
        <v>0</v>
      </c>
      <c r="F823" s="6">
        <v>0</v>
      </c>
      <c r="G823" s="6">
        <v>0</v>
      </c>
      <c r="H823" s="6">
        <v>0.13500000000000001</v>
      </c>
      <c r="I823" s="6">
        <v>0</v>
      </c>
      <c r="J823" s="6">
        <v>0.13500000000000001</v>
      </c>
      <c r="K823" s="6">
        <v>0</v>
      </c>
      <c r="L823" s="6">
        <v>20</v>
      </c>
      <c r="M823" s="6">
        <v>0</v>
      </c>
      <c r="N823" s="6">
        <v>0.54</v>
      </c>
      <c r="O823" s="6">
        <v>0</v>
      </c>
      <c r="P823" s="6">
        <v>0.3</v>
      </c>
      <c r="Q823" s="6">
        <v>104</v>
      </c>
      <c r="R823" s="6">
        <v>0</v>
      </c>
      <c r="S823" s="6">
        <v>423</v>
      </c>
      <c r="T823" s="6">
        <v>480</v>
      </c>
      <c r="U823" s="6">
        <v>0</v>
      </c>
      <c r="V823" s="6" t="s">
        <v>594</v>
      </c>
      <c r="W823" s="9" t="s">
        <v>193</v>
      </c>
      <c r="X823" s="6" t="s">
        <v>595</v>
      </c>
      <c r="Y823" s="6" t="s">
        <v>594</v>
      </c>
      <c r="Z823" s="2">
        <v>2</v>
      </c>
      <c r="AA823" s="9" t="s">
        <v>596</v>
      </c>
      <c r="AB823">
        <v>17.100000000000001</v>
      </c>
      <c r="AC823">
        <v>8</v>
      </c>
      <c r="AD823">
        <v>0</v>
      </c>
    </row>
    <row r="824" spans="1:30" customFormat="1" x14ac:dyDescent="0.25">
      <c r="A824" s="6">
        <v>0</v>
      </c>
      <c r="B824" s="6">
        <v>0</v>
      </c>
      <c r="C824" s="6">
        <v>0</v>
      </c>
      <c r="D824" s="6">
        <v>0</v>
      </c>
      <c r="E824" s="6">
        <v>0</v>
      </c>
      <c r="F824" s="6">
        <v>0</v>
      </c>
      <c r="G824" s="6">
        <v>0.18</v>
      </c>
      <c r="H824" s="6">
        <v>0</v>
      </c>
      <c r="I824" s="6">
        <v>0</v>
      </c>
      <c r="J824" s="6">
        <v>9.0000000000000024E-2</v>
      </c>
      <c r="K824" s="6">
        <v>0</v>
      </c>
      <c r="L824" s="6">
        <v>20</v>
      </c>
      <c r="M824" s="6">
        <v>0</v>
      </c>
      <c r="N824" s="6">
        <v>0.3</v>
      </c>
      <c r="O824" s="6">
        <v>0</v>
      </c>
      <c r="P824" s="6">
        <v>0.3</v>
      </c>
      <c r="Q824" s="6">
        <v>104</v>
      </c>
      <c r="R824" s="6">
        <v>0</v>
      </c>
      <c r="S824" s="6">
        <v>423</v>
      </c>
      <c r="T824" s="6">
        <v>480</v>
      </c>
      <c r="U824" s="6">
        <v>0</v>
      </c>
      <c r="V824" s="6" t="s">
        <v>594</v>
      </c>
      <c r="W824" s="9" t="s">
        <v>193</v>
      </c>
      <c r="X824" s="6" t="s">
        <v>595</v>
      </c>
      <c r="Y824" s="6" t="s">
        <v>594</v>
      </c>
      <c r="Z824" s="2">
        <v>2</v>
      </c>
      <c r="AA824" s="9" t="s">
        <v>596</v>
      </c>
      <c r="AB824">
        <v>17.100000000000001</v>
      </c>
      <c r="AC824">
        <v>8</v>
      </c>
      <c r="AD824">
        <v>0</v>
      </c>
    </row>
    <row r="825" spans="1:30" customFormat="1" x14ac:dyDescent="0.25">
      <c r="A825" s="6">
        <v>0</v>
      </c>
      <c r="B825" s="6">
        <v>0</v>
      </c>
      <c r="C825" s="6">
        <v>0</v>
      </c>
      <c r="D825" s="6">
        <v>0</v>
      </c>
      <c r="E825" s="6">
        <v>0</v>
      </c>
      <c r="F825" s="6">
        <v>0</v>
      </c>
      <c r="G825" s="6">
        <v>0.18</v>
      </c>
      <c r="H825" s="6">
        <v>0</v>
      </c>
      <c r="I825" s="6">
        <v>0</v>
      </c>
      <c r="J825" s="6">
        <v>9.0000000000000024E-2</v>
      </c>
      <c r="K825" s="6">
        <v>0</v>
      </c>
      <c r="L825" s="6">
        <v>20</v>
      </c>
      <c r="M825" s="6">
        <v>0</v>
      </c>
      <c r="N825" s="6">
        <v>0.42</v>
      </c>
      <c r="O825" s="6">
        <v>0</v>
      </c>
      <c r="P825" s="6">
        <v>0.3</v>
      </c>
      <c r="Q825" s="6">
        <v>104</v>
      </c>
      <c r="R825" s="6">
        <v>0</v>
      </c>
      <c r="S825" s="6">
        <v>423</v>
      </c>
      <c r="T825" s="6">
        <v>480</v>
      </c>
      <c r="U825" s="6">
        <v>0</v>
      </c>
      <c r="V825" s="6" t="s">
        <v>594</v>
      </c>
      <c r="W825" s="9" t="s">
        <v>193</v>
      </c>
      <c r="X825" s="6" t="s">
        <v>595</v>
      </c>
      <c r="Y825" s="6" t="s">
        <v>594</v>
      </c>
      <c r="Z825" s="2">
        <v>2</v>
      </c>
      <c r="AA825" s="9" t="s">
        <v>596</v>
      </c>
      <c r="AB825">
        <v>17.100000000000001</v>
      </c>
      <c r="AC825">
        <v>8</v>
      </c>
      <c r="AD825">
        <v>0</v>
      </c>
    </row>
    <row r="826" spans="1:30" customFormat="1" x14ac:dyDescent="0.25">
      <c r="A826" s="6">
        <v>0</v>
      </c>
      <c r="B826" s="6">
        <v>0</v>
      </c>
      <c r="C826" s="6">
        <v>0</v>
      </c>
      <c r="D826" s="6">
        <v>0</v>
      </c>
      <c r="E826" s="6">
        <v>0</v>
      </c>
      <c r="F826" s="6">
        <v>0</v>
      </c>
      <c r="G826" s="6">
        <v>0.13500000000000001</v>
      </c>
      <c r="H826" s="6">
        <v>0</v>
      </c>
      <c r="I826" s="6">
        <v>0</v>
      </c>
      <c r="J826" s="6">
        <v>0.13500000000000001</v>
      </c>
      <c r="K826" s="6">
        <v>0</v>
      </c>
      <c r="L826" s="6">
        <v>20</v>
      </c>
      <c r="M826" s="6">
        <v>0</v>
      </c>
      <c r="N826" s="6">
        <v>0.42</v>
      </c>
      <c r="O826" s="6">
        <v>0</v>
      </c>
      <c r="P826" s="6">
        <v>0.3</v>
      </c>
      <c r="Q826" s="6">
        <v>104</v>
      </c>
      <c r="R826" s="6">
        <v>0</v>
      </c>
      <c r="S826" s="6">
        <v>423</v>
      </c>
      <c r="T826" s="6">
        <v>480</v>
      </c>
      <c r="U826" s="6">
        <v>0</v>
      </c>
      <c r="V826" s="6" t="s">
        <v>594</v>
      </c>
      <c r="W826" s="9" t="s">
        <v>193</v>
      </c>
      <c r="X826" s="6" t="s">
        <v>595</v>
      </c>
      <c r="Y826" s="6" t="s">
        <v>594</v>
      </c>
      <c r="Z826" s="2">
        <v>2</v>
      </c>
      <c r="AA826" s="9" t="s">
        <v>596</v>
      </c>
      <c r="AB826">
        <v>17.100000000000001</v>
      </c>
      <c r="AC826">
        <v>8</v>
      </c>
      <c r="AD826">
        <v>0</v>
      </c>
    </row>
    <row r="827" spans="1:30" customFormat="1" x14ac:dyDescent="0.25">
      <c r="A827" s="6">
        <v>0</v>
      </c>
      <c r="B827" s="6">
        <v>0</v>
      </c>
      <c r="C827" s="6">
        <v>0</v>
      </c>
      <c r="D827" s="6">
        <v>0</v>
      </c>
      <c r="E827" s="6">
        <v>0</v>
      </c>
      <c r="F827" s="6">
        <v>0</v>
      </c>
      <c r="G827" s="6">
        <v>0.18</v>
      </c>
      <c r="H827" s="6">
        <v>0</v>
      </c>
      <c r="I827" s="6">
        <v>0</v>
      </c>
      <c r="J827" s="6">
        <v>9.0000000000000024E-2</v>
      </c>
      <c r="K827" s="6">
        <v>0</v>
      </c>
      <c r="L827" s="6">
        <v>20</v>
      </c>
      <c r="M827" s="6">
        <v>0</v>
      </c>
      <c r="N827" s="6">
        <v>0.54</v>
      </c>
      <c r="O827" s="6">
        <v>0</v>
      </c>
      <c r="P827" s="6">
        <v>0.3</v>
      </c>
      <c r="Q827" s="6">
        <v>104</v>
      </c>
      <c r="R827" s="6">
        <v>0</v>
      </c>
      <c r="S827" s="6">
        <v>423</v>
      </c>
      <c r="T827" s="6">
        <v>480</v>
      </c>
      <c r="U827" s="6">
        <v>0</v>
      </c>
      <c r="V827" s="6" t="s">
        <v>594</v>
      </c>
      <c r="W827" s="9" t="s">
        <v>193</v>
      </c>
      <c r="X827" s="6" t="s">
        <v>595</v>
      </c>
      <c r="Y827" s="6" t="s">
        <v>594</v>
      </c>
      <c r="Z827" s="2">
        <v>2</v>
      </c>
      <c r="AA827" s="9" t="s">
        <v>596</v>
      </c>
      <c r="AB827">
        <v>17.100000000000001</v>
      </c>
      <c r="AC827">
        <v>8</v>
      </c>
      <c r="AD827">
        <v>0</v>
      </c>
    </row>
    <row r="828" spans="1:30" customFormat="1" x14ac:dyDescent="0.25">
      <c r="A828" s="6">
        <v>0</v>
      </c>
      <c r="B828" s="6">
        <v>0</v>
      </c>
      <c r="C828" s="6">
        <v>0</v>
      </c>
      <c r="D828" s="6">
        <v>0</v>
      </c>
      <c r="E828" s="6">
        <v>0</v>
      </c>
      <c r="F828" s="6">
        <v>0</v>
      </c>
      <c r="G828" s="6">
        <v>0</v>
      </c>
      <c r="H828" s="6">
        <v>0.13500000000000001</v>
      </c>
      <c r="I828" s="6">
        <v>0</v>
      </c>
      <c r="J828" s="6">
        <v>0.13500000000000001</v>
      </c>
      <c r="K828" s="6">
        <v>0</v>
      </c>
      <c r="L828" s="6">
        <v>20</v>
      </c>
      <c r="M828" s="6">
        <v>0</v>
      </c>
      <c r="N828" s="6">
        <v>0.42</v>
      </c>
      <c r="O828" s="6">
        <v>0</v>
      </c>
      <c r="P828" s="6">
        <v>0.42</v>
      </c>
      <c r="Q828" s="6">
        <v>104</v>
      </c>
      <c r="R828" s="6">
        <v>0</v>
      </c>
      <c r="S828" s="6">
        <v>423</v>
      </c>
      <c r="T828" s="6">
        <v>480</v>
      </c>
      <c r="U828" s="6">
        <v>0</v>
      </c>
      <c r="V828" s="6" t="s">
        <v>594</v>
      </c>
      <c r="W828" s="9" t="s">
        <v>193</v>
      </c>
      <c r="X828" s="6" t="s">
        <v>595</v>
      </c>
      <c r="Y828" s="6" t="s">
        <v>594</v>
      </c>
      <c r="Z828" s="2">
        <v>2</v>
      </c>
      <c r="AA828" s="9" t="s">
        <v>596</v>
      </c>
      <c r="AB828">
        <v>17.100000000000001</v>
      </c>
      <c r="AC828">
        <v>8</v>
      </c>
      <c r="AD828">
        <v>0</v>
      </c>
    </row>
    <row r="829" spans="1:30" customFormat="1" x14ac:dyDescent="0.25">
      <c r="A829" s="6">
        <v>0</v>
      </c>
      <c r="B829" s="6">
        <v>0</v>
      </c>
      <c r="C829" s="6">
        <v>0</v>
      </c>
      <c r="D829" s="6">
        <v>0</v>
      </c>
      <c r="E829" s="6">
        <v>0</v>
      </c>
      <c r="F829" s="6">
        <v>0</v>
      </c>
      <c r="G829" s="6">
        <v>0</v>
      </c>
      <c r="H829" s="6">
        <v>0.22500000000000001</v>
      </c>
      <c r="I829" s="6">
        <v>0</v>
      </c>
      <c r="J829" s="6">
        <v>4.5000000000000012E-2</v>
      </c>
      <c r="K829" s="6">
        <v>0</v>
      </c>
      <c r="L829" s="6">
        <v>20</v>
      </c>
      <c r="M829" s="6">
        <v>0</v>
      </c>
      <c r="N829" s="6">
        <v>0.54</v>
      </c>
      <c r="O829" s="6">
        <v>0</v>
      </c>
      <c r="P829" s="6">
        <v>0.42</v>
      </c>
      <c r="Q829" s="6">
        <v>104</v>
      </c>
      <c r="R829" s="6">
        <v>0</v>
      </c>
      <c r="S829" s="6">
        <v>423</v>
      </c>
      <c r="T829" s="6">
        <v>480</v>
      </c>
      <c r="U829" s="6">
        <v>0</v>
      </c>
      <c r="V829" s="6" t="s">
        <v>594</v>
      </c>
      <c r="W829" s="9" t="s">
        <v>193</v>
      </c>
      <c r="X829" s="6" t="s">
        <v>595</v>
      </c>
      <c r="Y829" s="6" t="s">
        <v>594</v>
      </c>
      <c r="Z829" s="2">
        <v>2</v>
      </c>
      <c r="AA829" s="9" t="s">
        <v>596</v>
      </c>
      <c r="AB829">
        <v>17.100000000000001</v>
      </c>
      <c r="AC829">
        <v>8</v>
      </c>
      <c r="AD829">
        <v>0</v>
      </c>
    </row>
    <row r="830" spans="1:30" customFormat="1" x14ac:dyDescent="0.25">
      <c r="A830" s="6">
        <v>0</v>
      </c>
      <c r="B830" s="6">
        <v>0</v>
      </c>
      <c r="C830" s="6">
        <v>0</v>
      </c>
      <c r="D830" s="6">
        <v>0</v>
      </c>
      <c r="E830" s="6">
        <v>0</v>
      </c>
      <c r="F830" s="6">
        <v>0</v>
      </c>
      <c r="G830" s="6">
        <v>0</v>
      </c>
      <c r="H830" s="6">
        <v>0.18</v>
      </c>
      <c r="I830" s="6">
        <v>0</v>
      </c>
      <c r="J830" s="6">
        <v>9.0000000000000024E-2</v>
      </c>
      <c r="K830" s="6">
        <v>0</v>
      </c>
      <c r="L830" s="6">
        <v>20</v>
      </c>
      <c r="M830" s="6">
        <v>0</v>
      </c>
      <c r="N830" s="6">
        <v>0.54</v>
      </c>
      <c r="O830" s="6">
        <v>0</v>
      </c>
      <c r="P830" s="6">
        <v>0.42</v>
      </c>
      <c r="Q830" s="6">
        <v>104</v>
      </c>
      <c r="R830" s="6">
        <v>0</v>
      </c>
      <c r="S830" s="6">
        <v>423</v>
      </c>
      <c r="T830" s="6">
        <v>480</v>
      </c>
      <c r="U830" s="6">
        <v>0</v>
      </c>
      <c r="V830" s="6" t="s">
        <v>594</v>
      </c>
      <c r="W830" s="9" t="s">
        <v>193</v>
      </c>
      <c r="X830" s="6" t="s">
        <v>595</v>
      </c>
      <c r="Y830" s="6" t="s">
        <v>594</v>
      </c>
      <c r="Z830" s="2">
        <v>2</v>
      </c>
      <c r="AA830" s="9" t="s">
        <v>596</v>
      </c>
      <c r="AB830">
        <v>17.100000000000001</v>
      </c>
      <c r="AC830">
        <v>8</v>
      </c>
      <c r="AD830">
        <v>0</v>
      </c>
    </row>
    <row r="831" spans="1:30" customFormat="1" x14ac:dyDescent="0.25">
      <c r="A831" s="6">
        <v>0</v>
      </c>
      <c r="B831" s="6">
        <v>0</v>
      </c>
      <c r="C831" s="6">
        <v>0</v>
      </c>
      <c r="D831" s="6">
        <v>0</v>
      </c>
      <c r="E831" s="6">
        <v>0</v>
      </c>
      <c r="F831" s="6">
        <v>0</v>
      </c>
      <c r="G831" s="6">
        <v>0</v>
      </c>
      <c r="H831" s="6">
        <v>0.13500000000000001</v>
      </c>
      <c r="I831" s="6">
        <v>0</v>
      </c>
      <c r="J831" s="6">
        <v>0.13500000000000001</v>
      </c>
      <c r="K831" s="6">
        <v>0</v>
      </c>
      <c r="L831" s="6">
        <v>20</v>
      </c>
      <c r="M831" s="6">
        <v>0</v>
      </c>
      <c r="N831" s="6">
        <v>0.54</v>
      </c>
      <c r="O831" s="6">
        <v>0</v>
      </c>
      <c r="P831" s="6">
        <v>0.42</v>
      </c>
      <c r="Q831" s="6">
        <v>104</v>
      </c>
      <c r="R831" s="6">
        <v>0</v>
      </c>
      <c r="S831" s="6">
        <v>423</v>
      </c>
      <c r="T831" s="6">
        <v>480</v>
      </c>
      <c r="U831" s="6">
        <v>0</v>
      </c>
      <c r="V831" s="6" t="s">
        <v>594</v>
      </c>
      <c r="W831" s="9" t="s">
        <v>193</v>
      </c>
      <c r="X831" s="6" t="s">
        <v>595</v>
      </c>
      <c r="Y831" s="6" t="s">
        <v>594</v>
      </c>
      <c r="Z831" s="2">
        <v>2</v>
      </c>
      <c r="AA831" s="9" t="s">
        <v>596</v>
      </c>
      <c r="AB831">
        <v>17.100000000000001</v>
      </c>
      <c r="AC831">
        <v>8</v>
      </c>
      <c r="AD831">
        <v>0</v>
      </c>
    </row>
    <row r="832" spans="1:30" customFormat="1" x14ac:dyDescent="0.25">
      <c r="A832" s="6">
        <v>0</v>
      </c>
      <c r="B832" s="6">
        <v>0</v>
      </c>
      <c r="C832" s="6">
        <v>0</v>
      </c>
      <c r="D832" s="6">
        <v>0</v>
      </c>
      <c r="E832" s="6">
        <v>0</v>
      </c>
      <c r="F832" s="6">
        <v>0</v>
      </c>
      <c r="G832" s="6">
        <v>0.27</v>
      </c>
      <c r="H832" s="6">
        <v>0</v>
      </c>
      <c r="I832" s="6">
        <v>0</v>
      </c>
      <c r="J832" s="6">
        <v>0</v>
      </c>
      <c r="K832" s="6">
        <v>0</v>
      </c>
      <c r="L832" s="6">
        <v>20</v>
      </c>
      <c r="M832" s="6">
        <v>0</v>
      </c>
      <c r="N832" s="6">
        <v>0.3</v>
      </c>
      <c r="O832" s="6">
        <v>0</v>
      </c>
      <c r="P832" s="6">
        <v>0.42</v>
      </c>
      <c r="Q832" s="6">
        <v>104</v>
      </c>
      <c r="R832" s="6">
        <v>0</v>
      </c>
      <c r="S832" s="6">
        <v>423</v>
      </c>
      <c r="T832" s="6">
        <v>480</v>
      </c>
      <c r="U832" s="6">
        <v>0</v>
      </c>
      <c r="V832" s="6" t="s">
        <v>594</v>
      </c>
      <c r="W832" s="9" t="s">
        <v>193</v>
      </c>
      <c r="X832" s="6" t="s">
        <v>595</v>
      </c>
      <c r="Y832" s="6" t="s">
        <v>594</v>
      </c>
      <c r="Z832" s="2">
        <v>2</v>
      </c>
      <c r="AA832" s="9" t="s">
        <v>596</v>
      </c>
      <c r="AB832">
        <v>17.100000000000001</v>
      </c>
      <c r="AC832">
        <v>8</v>
      </c>
      <c r="AD832">
        <v>0</v>
      </c>
    </row>
    <row r="833" spans="1:30" customFormat="1" x14ac:dyDescent="0.25">
      <c r="A833" s="6">
        <v>0</v>
      </c>
      <c r="B833" s="6">
        <v>0</v>
      </c>
      <c r="C833" s="6">
        <v>0</v>
      </c>
      <c r="D833" s="6">
        <v>0</v>
      </c>
      <c r="E833" s="6">
        <v>0</v>
      </c>
      <c r="F833" s="6">
        <v>0</v>
      </c>
      <c r="G833" s="6">
        <v>0.27</v>
      </c>
      <c r="H833" s="6">
        <v>0</v>
      </c>
      <c r="I833" s="6">
        <v>0</v>
      </c>
      <c r="J833" s="6">
        <v>0</v>
      </c>
      <c r="K833" s="6">
        <v>0</v>
      </c>
      <c r="L833" s="6">
        <v>20</v>
      </c>
      <c r="M833" s="6">
        <v>0</v>
      </c>
      <c r="N833" s="6">
        <v>0.42</v>
      </c>
      <c r="O833" s="6">
        <v>0</v>
      </c>
      <c r="P833" s="6">
        <v>0.42</v>
      </c>
      <c r="Q833" s="6">
        <v>104</v>
      </c>
      <c r="R833" s="6">
        <v>0</v>
      </c>
      <c r="S833" s="6">
        <v>423</v>
      </c>
      <c r="T833" s="6">
        <v>480</v>
      </c>
      <c r="U833" s="6">
        <v>0</v>
      </c>
      <c r="V833" s="6" t="s">
        <v>594</v>
      </c>
      <c r="W833" s="9" t="s">
        <v>193</v>
      </c>
      <c r="X833" s="6" t="s">
        <v>595</v>
      </c>
      <c r="Y833" s="6" t="s">
        <v>594</v>
      </c>
      <c r="Z833" s="2">
        <v>2</v>
      </c>
      <c r="AA833" s="9" t="s">
        <v>596</v>
      </c>
      <c r="AB833">
        <v>17.100000000000001</v>
      </c>
      <c r="AC833">
        <v>8</v>
      </c>
      <c r="AD833">
        <v>0</v>
      </c>
    </row>
    <row r="834" spans="1:30" customFormat="1" x14ac:dyDescent="0.25">
      <c r="A834" s="6">
        <v>0</v>
      </c>
      <c r="B834" s="6">
        <v>0</v>
      </c>
      <c r="C834" s="6">
        <v>0</v>
      </c>
      <c r="D834" s="6">
        <v>0</v>
      </c>
      <c r="E834" s="6">
        <v>0</v>
      </c>
      <c r="F834" s="6">
        <v>0</v>
      </c>
      <c r="G834" s="6">
        <v>0.27</v>
      </c>
      <c r="H834" s="6">
        <v>0</v>
      </c>
      <c r="I834" s="6">
        <v>0</v>
      </c>
      <c r="J834" s="6">
        <v>0</v>
      </c>
      <c r="K834" s="6">
        <v>0</v>
      </c>
      <c r="L834" s="6">
        <v>20</v>
      </c>
      <c r="M834" s="6">
        <v>0</v>
      </c>
      <c r="N834" s="6">
        <v>0.54</v>
      </c>
      <c r="O834" s="6">
        <v>0</v>
      </c>
      <c r="P834" s="6">
        <v>0.42</v>
      </c>
      <c r="Q834" s="6">
        <v>104</v>
      </c>
      <c r="R834" s="6">
        <v>0</v>
      </c>
      <c r="S834" s="6">
        <v>423</v>
      </c>
      <c r="T834" s="6">
        <v>480</v>
      </c>
      <c r="U834" s="6">
        <v>0</v>
      </c>
      <c r="V834" s="6" t="s">
        <v>594</v>
      </c>
      <c r="W834" s="9" t="s">
        <v>193</v>
      </c>
      <c r="X834" s="6" t="s">
        <v>595</v>
      </c>
      <c r="Y834" s="6" t="s">
        <v>594</v>
      </c>
      <c r="Z834" s="2">
        <v>2</v>
      </c>
      <c r="AA834" s="9" t="s">
        <v>596</v>
      </c>
      <c r="AB834">
        <v>17.100000000000001</v>
      </c>
      <c r="AC834">
        <v>8</v>
      </c>
      <c r="AD834">
        <v>0</v>
      </c>
    </row>
    <row r="835" spans="1:30" customFormat="1" x14ac:dyDescent="0.25">
      <c r="A835" s="6">
        <v>0</v>
      </c>
      <c r="B835" s="6">
        <v>0</v>
      </c>
      <c r="C835" s="6">
        <v>0</v>
      </c>
      <c r="D835" s="6">
        <v>0</v>
      </c>
      <c r="E835" s="6">
        <v>0</v>
      </c>
      <c r="F835" s="6">
        <v>0</v>
      </c>
      <c r="G835" s="6">
        <v>0</v>
      </c>
      <c r="H835" s="6">
        <v>0.22500000000000001</v>
      </c>
      <c r="I835" s="6">
        <v>0</v>
      </c>
      <c r="J835" s="6">
        <v>4.5000000000000012E-2</v>
      </c>
      <c r="K835" s="6">
        <v>0</v>
      </c>
      <c r="L835" s="6">
        <v>20</v>
      </c>
      <c r="M835" s="6">
        <v>0</v>
      </c>
      <c r="N835" s="6">
        <v>0.3</v>
      </c>
      <c r="O835" s="6">
        <v>0</v>
      </c>
      <c r="P835" s="6">
        <v>0.54</v>
      </c>
      <c r="Q835" s="6">
        <v>104</v>
      </c>
      <c r="R835" s="6">
        <v>0</v>
      </c>
      <c r="S835" s="6">
        <v>423</v>
      </c>
      <c r="T835" s="6">
        <v>480</v>
      </c>
      <c r="U835" s="6">
        <v>0</v>
      </c>
      <c r="V835" s="6" t="s">
        <v>594</v>
      </c>
      <c r="W835" s="9" t="s">
        <v>193</v>
      </c>
      <c r="X835" s="6" t="s">
        <v>595</v>
      </c>
      <c r="Y835" s="6" t="s">
        <v>594</v>
      </c>
      <c r="Z835" s="2">
        <v>2</v>
      </c>
      <c r="AA835" s="9" t="s">
        <v>596</v>
      </c>
      <c r="AB835">
        <v>17.100000000000001</v>
      </c>
      <c r="AC835">
        <v>8</v>
      </c>
      <c r="AD835">
        <v>0</v>
      </c>
    </row>
    <row r="836" spans="1:30" customFormat="1" x14ac:dyDescent="0.25">
      <c r="A836" s="6">
        <v>0</v>
      </c>
      <c r="B836" s="6">
        <v>0</v>
      </c>
      <c r="C836" s="6">
        <v>0</v>
      </c>
      <c r="D836" s="6">
        <v>0</v>
      </c>
      <c r="E836" s="6">
        <v>0</v>
      </c>
      <c r="F836" s="6">
        <v>0</v>
      </c>
      <c r="G836" s="6">
        <v>0</v>
      </c>
      <c r="H836" s="6">
        <v>0.18</v>
      </c>
      <c r="I836" s="6">
        <v>0</v>
      </c>
      <c r="J836" s="6">
        <v>9.0000000000000024E-2</v>
      </c>
      <c r="K836" s="6">
        <v>0</v>
      </c>
      <c r="L836" s="6">
        <v>20</v>
      </c>
      <c r="M836" s="6">
        <v>0</v>
      </c>
      <c r="N836" s="6">
        <v>0.3</v>
      </c>
      <c r="O836" s="6">
        <v>0</v>
      </c>
      <c r="P836" s="6">
        <v>0.54</v>
      </c>
      <c r="Q836" s="6">
        <v>104</v>
      </c>
      <c r="R836" s="6">
        <v>0</v>
      </c>
      <c r="S836" s="6">
        <v>423</v>
      </c>
      <c r="T836" s="6">
        <v>480</v>
      </c>
      <c r="U836" s="6">
        <v>0</v>
      </c>
      <c r="V836" s="6" t="s">
        <v>594</v>
      </c>
      <c r="W836" s="9" t="s">
        <v>193</v>
      </c>
      <c r="X836" s="6" t="s">
        <v>595</v>
      </c>
      <c r="Y836" s="6" t="s">
        <v>594</v>
      </c>
      <c r="Z836" s="2">
        <v>2</v>
      </c>
      <c r="AA836" s="9" t="s">
        <v>596</v>
      </c>
      <c r="AB836">
        <v>17.100000000000001</v>
      </c>
      <c r="AC836">
        <v>8</v>
      </c>
      <c r="AD836">
        <v>0</v>
      </c>
    </row>
    <row r="837" spans="1:30" customFormat="1" x14ac:dyDescent="0.25">
      <c r="A837" s="6">
        <v>0</v>
      </c>
      <c r="B837" s="6">
        <v>0</v>
      </c>
      <c r="C837" s="6">
        <v>0</v>
      </c>
      <c r="D837" s="6">
        <v>0</v>
      </c>
      <c r="E837" s="6">
        <v>0</v>
      </c>
      <c r="F837" s="6">
        <v>0</v>
      </c>
      <c r="G837" s="6">
        <v>0</v>
      </c>
      <c r="H837" s="6">
        <v>0.13500000000000001</v>
      </c>
      <c r="I837" s="6">
        <v>0</v>
      </c>
      <c r="J837" s="6">
        <v>0.13500000000000001</v>
      </c>
      <c r="K837" s="6">
        <v>0</v>
      </c>
      <c r="L837" s="6">
        <v>20</v>
      </c>
      <c r="M837" s="6">
        <v>0</v>
      </c>
      <c r="N837" s="6">
        <v>0.3</v>
      </c>
      <c r="O837" s="6">
        <v>0</v>
      </c>
      <c r="P837" s="6">
        <v>0.54</v>
      </c>
      <c r="Q837" s="6">
        <v>104</v>
      </c>
      <c r="R837" s="6">
        <v>0</v>
      </c>
      <c r="S837" s="6">
        <v>423</v>
      </c>
      <c r="T837" s="6">
        <v>480</v>
      </c>
      <c r="U837" s="6">
        <v>0</v>
      </c>
      <c r="V837" s="6" t="s">
        <v>594</v>
      </c>
      <c r="W837" s="9" t="s">
        <v>193</v>
      </c>
      <c r="X837" s="6" t="s">
        <v>595</v>
      </c>
      <c r="Y837" s="6" t="s">
        <v>594</v>
      </c>
      <c r="Z837" s="2">
        <v>2</v>
      </c>
      <c r="AA837" s="9" t="s">
        <v>596</v>
      </c>
      <c r="AB837">
        <v>17.100000000000001</v>
      </c>
      <c r="AC837">
        <v>8</v>
      </c>
      <c r="AD837">
        <v>0</v>
      </c>
    </row>
    <row r="838" spans="1:30" customFormat="1" x14ac:dyDescent="0.25">
      <c r="A838" s="6">
        <v>0</v>
      </c>
      <c r="B838" s="6">
        <v>0</v>
      </c>
      <c r="C838" s="6">
        <v>0</v>
      </c>
      <c r="D838" s="6">
        <v>0</v>
      </c>
      <c r="E838" s="6">
        <v>0</v>
      </c>
      <c r="F838" s="6">
        <v>0</v>
      </c>
      <c r="G838" s="6">
        <v>0</v>
      </c>
      <c r="H838" s="6">
        <v>0.22500000000000001</v>
      </c>
      <c r="I838" s="6">
        <v>0</v>
      </c>
      <c r="J838" s="6">
        <v>4.5000000000000012E-2</v>
      </c>
      <c r="K838" s="6">
        <v>0</v>
      </c>
      <c r="L838" s="6">
        <v>20</v>
      </c>
      <c r="M838" s="6">
        <v>0</v>
      </c>
      <c r="N838" s="6">
        <v>0.42</v>
      </c>
      <c r="O838" s="6">
        <v>0</v>
      </c>
      <c r="P838" s="6">
        <v>0.54</v>
      </c>
      <c r="Q838" s="6">
        <v>104</v>
      </c>
      <c r="R838" s="6">
        <v>0</v>
      </c>
      <c r="S838" s="6">
        <v>423</v>
      </c>
      <c r="T838" s="6">
        <v>480</v>
      </c>
      <c r="U838" s="6">
        <v>0</v>
      </c>
      <c r="V838" s="6" t="s">
        <v>594</v>
      </c>
      <c r="W838" s="9" t="s">
        <v>193</v>
      </c>
      <c r="X838" s="6" t="s">
        <v>595</v>
      </c>
      <c r="Y838" s="6" t="s">
        <v>594</v>
      </c>
      <c r="Z838" s="2">
        <v>2</v>
      </c>
      <c r="AA838" s="9" t="s">
        <v>596</v>
      </c>
      <c r="AB838">
        <v>17.100000000000001</v>
      </c>
      <c r="AC838">
        <v>8</v>
      </c>
      <c r="AD838">
        <v>0</v>
      </c>
    </row>
    <row r="839" spans="1:30" customFormat="1" x14ac:dyDescent="0.25">
      <c r="A839" s="6">
        <v>0</v>
      </c>
      <c r="B839" s="6">
        <v>0</v>
      </c>
      <c r="C839" s="6">
        <v>0</v>
      </c>
      <c r="D839" s="6">
        <v>0</v>
      </c>
      <c r="E839" s="6">
        <v>0</v>
      </c>
      <c r="F839" s="6">
        <v>0</v>
      </c>
      <c r="G839" s="6">
        <v>0</v>
      </c>
      <c r="H839" s="6">
        <v>0.18</v>
      </c>
      <c r="I839" s="6">
        <v>0</v>
      </c>
      <c r="J839" s="6">
        <v>9.0000000000000024E-2</v>
      </c>
      <c r="K839" s="6">
        <v>0</v>
      </c>
      <c r="L839" s="6">
        <v>20</v>
      </c>
      <c r="M839" s="6">
        <v>0</v>
      </c>
      <c r="N839" s="6">
        <v>0.42</v>
      </c>
      <c r="O839" s="6">
        <v>0</v>
      </c>
      <c r="P839" s="6">
        <v>0.54</v>
      </c>
      <c r="Q839" s="6">
        <v>104</v>
      </c>
      <c r="R839" s="6">
        <v>0</v>
      </c>
      <c r="S839" s="6">
        <v>423</v>
      </c>
      <c r="T839" s="6">
        <v>480</v>
      </c>
      <c r="U839" s="6">
        <v>0</v>
      </c>
      <c r="V839" s="6" t="s">
        <v>594</v>
      </c>
      <c r="W839" s="9" t="s">
        <v>193</v>
      </c>
      <c r="X839" s="6" t="s">
        <v>595</v>
      </c>
      <c r="Y839" s="6" t="s">
        <v>594</v>
      </c>
      <c r="Z839" s="2">
        <v>2</v>
      </c>
      <c r="AA839" s="9" t="s">
        <v>596</v>
      </c>
      <c r="AB839">
        <v>17.100000000000001</v>
      </c>
      <c r="AC839">
        <v>8</v>
      </c>
      <c r="AD839">
        <v>0</v>
      </c>
    </row>
    <row r="840" spans="1:30" customFormat="1" x14ac:dyDescent="0.25">
      <c r="A840" s="6">
        <v>0</v>
      </c>
      <c r="B840" s="6">
        <v>0</v>
      </c>
      <c r="C840" s="6">
        <v>0</v>
      </c>
      <c r="D840" s="6">
        <v>0</v>
      </c>
      <c r="E840" s="6">
        <v>0</v>
      </c>
      <c r="F840" s="6">
        <v>0</v>
      </c>
      <c r="G840" s="6">
        <v>0</v>
      </c>
      <c r="H840" s="6">
        <v>0.13500000000000001</v>
      </c>
      <c r="I840" s="6">
        <v>0</v>
      </c>
      <c r="J840" s="6">
        <v>0.13500000000000001</v>
      </c>
      <c r="K840" s="6">
        <v>0</v>
      </c>
      <c r="L840" s="6">
        <v>20</v>
      </c>
      <c r="M840" s="6">
        <v>0</v>
      </c>
      <c r="N840" s="6">
        <v>0.42</v>
      </c>
      <c r="O840" s="6">
        <v>0</v>
      </c>
      <c r="P840" s="6">
        <v>0.54</v>
      </c>
      <c r="Q840" s="6">
        <v>104</v>
      </c>
      <c r="R840" s="6">
        <v>0</v>
      </c>
      <c r="S840" s="6">
        <v>423</v>
      </c>
      <c r="T840" s="6">
        <v>480</v>
      </c>
      <c r="U840" s="6">
        <v>0</v>
      </c>
      <c r="V840" s="6" t="s">
        <v>594</v>
      </c>
      <c r="W840" s="9" t="s">
        <v>193</v>
      </c>
      <c r="X840" s="6" t="s">
        <v>595</v>
      </c>
      <c r="Y840" s="6" t="s">
        <v>594</v>
      </c>
      <c r="Z840" s="2">
        <v>2</v>
      </c>
      <c r="AA840" s="9" t="s">
        <v>596</v>
      </c>
      <c r="AB840">
        <v>17.100000000000001</v>
      </c>
      <c r="AC840">
        <v>8</v>
      </c>
      <c r="AD840">
        <v>0</v>
      </c>
    </row>
    <row r="841" spans="1:30" customFormat="1" x14ac:dyDescent="0.25">
      <c r="A841" s="6">
        <v>0</v>
      </c>
      <c r="B841" s="6">
        <v>0</v>
      </c>
      <c r="C841" s="6">
        <v>0</v>
      </c>
      <c r="D841" s="6">
        <v>0</v>
      </c>
      <c r="E841" s="6">
        <v>0</v>
      </c>
      <c r="F841" s="6">
        <v>0</v>
      </c>
      <c r="G841" s="6">
        <v>0</v>
      </c>
      <c r="H841" s="6">
        <v>0.22500000000000001</v>
      </c>
      <c r="I841" s="6">
        <v>0</v>
      </c>
      <c r="J841" s="6">
        <v>4.5000000000000012E-2</v>
      </c>
      <c r="K841" s="6">
        <v>0</v>
      </c>
      <c r="L841" s="6">
        <v>20</v>
      </c>
      <c r="M841" s="6">
        <v>0</v>
      </c>
      <c r="N841" s="6">
        <v>0.54</v>
      </c>
      <c r="O841" s="6">
        <v>0</v>
      </c>
      <c r="P841" s="6">
        <v>0.54</v>
      </c>
      <c r="Q841" s="6">
        <v>104</v>
      </c>
      <c r="R841" s="6">
        <v>0</v>
      </c>
      <c r="S841" s="6">
        <v>423</v>
      </c>
      <c r="T841" s="6">
        <v>480</v>
      </c>
      <c r="U841" s="6">
        <v>0</v>
      </c>
      <c r="V841" s="6" t="s">
        <v>594</v>
      </c>
      <c r="W841" s="9" t="s">
        <v>193</v>
      </c>
      <c r="X841" s="6" t="s">
        <v>595</v>
      </c>
      <c r="Y841" s="6" t="s">
        <v>594</v>
      </c>
      <c r="Z841" s="2">
        <v>2</v>
      </c>
      <c r="AA841" s="9" t="s">
        <v>596</v>
      </c>
      <c r="AB841">
        <v>17.100000000000001</v>
      </c>
      <c r="AC841">
        <v>8</v>
      </c>
      <c r="AD841">
        <v>0</v>
      </c>
    </row>
    <row r="842" spans="1:30" customFormat="1" x14ac:dyDescent="0.25">
      <c r="A842" s="6">
        <v>0</v>
      </c>
      <c r="B842" s="6">
        <v>0</v>
      </c>
      <c r="C842" s="6">
        <v>0</v>
      </c>
      <c r="D842" s="6">
        <v>0</v>
      </c>
      <c r="E842" s="6">
        <v>0</v>
      </c>
      <c r="F842" s="6">
        <v>0</v>
      </c>
      <c r="G842" s="6">
        <v>0</v>
      </c>
      <c r="H842" s="6">
        <v>0.18</v>
      </c>
      <c r="I842" s="6">
        <v>0</v>
      </c>
      <c r="J842" s="6">
        <v>9.0000000000000024E-2</v>
      </c>
      <c r="K842" s="6">
        <v>0</v>
      </c>
      <c r="L842" s="6">
        <v>20</v>
      </c>
      <c r="M842" s="6">
        <v>0</v>
      </c>
      <c r="N842" s="6">
        <v>0.54</v>
      </c>
      <c r="O842" s="6">
        <v>0</v>
      </c>
      <c r="P842" s="6">
        <v>0.54</v>
      </c>
      <c r="Q842" s="6">
        <v>104</v>
      </c>
      <c r="R842" s="6">
        <v>0</v>
      </c>
      <c r="S842" s="6">
        <v>423</v>
      </c>
      <c r="T842" s="6">
        <v>480</v>
      </c>
      <c r="U842" s="6">
        <v>0</v>
      </c>
      <c r="V842" s="6" t="s">
        <v>594</v>
      </c>
      <c r="W842" s="9" t="s">
        <v>193</v>
      </c>
      <c r="X842" s="6" t="s">
        <v>595</v>
      </c>
      <c r="Y842" s="6" t="s">
        <v>594</v>
      </c>
      <c r="Z842" s="2">
        <v>2</v>
      </c>
      <c r="AA842" s="9" t="s">
        <v>596</v>
      </c>
      <c r="AB842">
        <v>17.100000000000001</v>
      </c>
      <c r="AC842">
        <v>8</v>
      </c>
      <c r="AD842">
        <v>0</v>
      </c>
    </row>
    <row r="843" spans="1:30" customFormat="1" x14ac:dyDescent="0.25">
      <c r="A843" s="6">
        <v>0</v>
      </c>
      <c r="B843" s="6">
        <v>0</v>
      </c>
      <c r="C843" s="6">
        <v>0</v>
      </c>
      <c r="D843" s="6">
        <v>0</v>
      </c>
      <c r="E843" s="6">
        <v>0</v>
      </c>
      <c r="F843" s="6">
        <v>0</v>
      </c>
      <c r="G843" s="6">
        <v>0</v>
      </c>
      <c r="H843" s="6">
        <v>0.13500000000000001</v>
      </c>
      <c r="I843" s="6">
        <v>0</v>
      </c>
      <c r="J843" s="6">
        <v>0.13500000000000001</v>
      </c>
      <c r="K843" s="6">
        <v>0</v>
      </c>
      <c r="L843" s="6">
        <v>20</v>
      </c>
      <c r="M843" s="6">
        <v>0</v>
      </c>
      <c r="N843" s="6">
        <v>0.54</v>
      </c>
      <c r="O843" s="6">
        <v>0</v>
      </c>
      <c r="P843" s="6">
        <v>0.54</v>
      </c>
      <c r="Q843" s="6">
        <v>104</v>
      </c>
      <c r="R843" s="6">
        <v>0</v>
      </c>
      <c r="S843" s="6">
        <v>423</v>
      </c>
      <c r="T843" s="6">
        <v>480</v>
      </c>
      <c r="U843" s="6">
        <v>0</v>
      </c>
      <c r="V843" s="6" t="s">
        <v>594</v>
      </c>
      <c r="W843" s="9" t="s">
        <v>193</v>
      </c>
      <c r="X843" s="6" t="s">
        <v>595</v>
      </c>
      <c r="Y843" s="6" t="s">
        <v>594</v>
      </c>
      <c r="Z843" s="2">
        <v>2</v>
      </c>
      <c r="AA843" s="9" t="s">
        <v>596</v>
      </c>
      <c r="AB843">
        <v>17.100000000000001</v>
      </c>
      <c r="AC843">
        <v>8</v>
      </c>
      <c r="AD843">
        <v>0</v>
      </c>
    </row>
    <row r="844" spans="1:30" customFormat="1" x14ac:dyDescent="0.25">
      <c r="A844" s="6">
        <v>0</v>
      </c>
      <c r="B844" s="6">
        <v>0</v>
      </c>
      <c r="C844" s="6">
        <v>0</v>
      </c>
      <c r="D844" s="6">
        <v>0</v>
      </c>
      <c r="E844" s="6">
        <v>0</v>
      </c>
      <c r="F844" s="6">
        <v>0</v>
      </c>
      <c r="G844" s="6">
        <v>0.22500000000000001</v>
      </c>
      <c r="H844" s="6">
        <v>0</v>
      </c>
      <c r="I844" s="6">
        <v>0</v>
      </c>
      <c r="J844" s="6">
        <v>4.5000000000000012E-2</v>
      </c>
      <c r="K844" s="6">
        <v>0</v>
      </c>
      <c r="L844" s="6">
        <v>20</v>
      </c>
      <c r="M844" s="6">
        <v>0</v>
      </c>
      <c r="N844" s="6">
        <v>0.54</v>
      </c>
      <c r="O844" s="6">
        <v>0</v>
      </c>
      <c r="P844" s="6">
        <v>0.54</v>
      </c>
      <c r="Q844" s="6">
        <v>104</v>
      </c>
      <c r="R844" s="6">
        <v>0</v>
      </c>
      <c r="S844" s="6">
        <v>423</v>
      </c>
      <c r="T844" s="6">
        <v>480</v>
      </c>
      <c r="U844" s="6">
        <v>0</v>
      </c>
      <c r="V844" s="6" t="s">
        <v>594</v>
      </c>
      <c r="W844" s="9" t="s">
        <v>193</v>
      </c>
      <c r="X844" s="6" t="s">
        <v>595</v>
      </c>
      <c r="Y844" s="6" t="s">
        <v>594</v>
      </c>
      <c r="Z844" s="2">
        <v>2</v>
      </c>
      <c r="AA844" s="9" t="s">
        <v>596</v>
      </c>
      <c r="AB844">
        <v>17.100000000000001</v>
      </c>
      <c r="AC844">
        <v>8</v>
      </c>
      <c r="AD844">
        <v>0</v>
      </c>
    </row>
    <row r="845" spans="1:30" customFormat="1" ht="30" x14ac:dyDescent="0.25">
      <c r="A845" s="6">
        <v>0.05</v>
      </c>
      <c r="B845" s="6">
        <v>0</v>
      </c>
      <c r="C845" s="6">
        <v>0</v>
      </c>
      <c r="D845" s="6">
        <v>0</v>
      </c>
      <c r="E845" s="6">
        <v>0</v>
      </c>
      <c r="F845" s="6">
        <v>0</v>
      </c>
      <c r="G845" s="6">
        <v>0.1875</v>
      </c>
      <c r="H845" s="6">
        <v>0</v>
      </c>
      <c r="I845" s="6">
        <v>0</v>
      </c>
      <c r="J845" s="6">
        <v>0</v>
      </c>
      <c r="K845" s="6">
        <v>0</v>
      </c>
      <c r="L845" s="6">
        <v>30</v>
      </c>
      <c r="M845" s="6">
        <v>0</v>
      </c>
      <c r="N845" s="6">
        <v>0.1</v>
      </c>
      <c r="O845" s="6">
        <v>0</v>
      </c>
      <c r="P845" s="6">
        <v>0.57499999999999996</v>
      </c>
      <c r="Q845" s="6">
        <v>259</v>
      </c>
      <c r="R845" s="6">
        <v>0</v>
      </c>
      <c r="S845" s="6">
        <v>433</v>
      </c>
      <c r="T845" s="6">
        <v>384</v>
      </c>
      <c r="U845" s="6">
        <v>0</v>
      </c>
      <c r="V845" s="6" t="s">
        <v>597</v>
      </c>
      <c r="W845" s="9" t="s">
        <v>1277</v>
      </c>
      <c r="X845" s="6" t="s">
        <v>598</v>
      </c>
      <c r="Y845" s="6" t="s">
        <v>599</v>
      </c>
      <c r="Z845" s="2">
        <v>3</v>
      </c>
      <c r="AA845" s="9" t="s">
        <v>1319</v>
      </c>
      <c r="AB845">
        <v>16.399999999999999</v>
      </c>
      <c r="AC845">
        <v>12</v>
      </c>
      <c r="AD845">
        <v>0</v>
      </c>
    </row>
    <row r="846" spans="1:30" customFormat="1" x14ac:dyDescent="0.25">
      <c r="A846" s="6">
        <v>3.3333333333333333E-2</v>
      </c>
      <c r="B846" s="6">
        <v>0</v>
      </c>
      <c r="C846" s="6">
        <v>0</v>
      </c>
      <c r="D846" s="6">
        <v>0</v>
      </c>
      <c r="E846" s="6">
        <v>0</v>
      </c>
      <c r="F846" s="6">
        <v>0</v>
      </c>
      <c r="G846" s="6">
        <v>0.28499999999999998</v>
      </c>
      <c r="H846" s="6">
        <v>0</v>
      </c>
      <c r="I846" s="6">
        <v>0</v>
      </c>
      <c r="J846" s="6">
        <v>0</v>
      </c>
      <c r="K846" s="6">
        <v>0</v>
      </c>
      <c r="L846" s="6">
        <v>40</v>
      </c>
      <c r="M846" s="6">
        <v>0</v>
      </c>
      <c r="N846" s="6">
        <v>0.4</v>
      </c>
      <c r="O846" s="6">
        <v>0</v>
      </c>
      <c r="P846" s="6">
        <v>0.3</v>
      </c>
      <c r="Q846" s="6">
        <v>215</v>
      </c>
      <c r="R846" s="6">
        <v>0</v>
      </c>
      <c r="S846" s="6">
        <v>443</v>
      </c>
      <c r="T846" s="6">
        <v>168</v>
      </c>
      <c r="U846" s="6">
        <v>30</v>
      </c>
      <c r="V846" s="6" t="s">
        <v>600</v>
      </c>
      <c r="W846" s="9" t="s">
        <v>604</v>
      </c>
      <c r="X846" s="6" t="s">
        <v>601</v>
      </c>
      <c r="Y846" s="6" t="s">
        <v>602</v>
      </c>
      <c r="Z846" s="2">
        <v>0</v>
      </c>
      <c r="AA846" s="9" t="s">
        <v>603</v>
      </c>
      <c r="AB846">
        <v>17.8</v>
      </c>
      <c r="AC846">
        <v>6</v>
      </c>
      <c r="AD846">
        <v>0</v>
      </c>
    </row>
    <row r="847" spans="1:30" customFormat="1" x14ac:dyDescent="0.25">
      <c r="A847" s="6">
        <v>1.6666666666666666E-2</v>
      </c>
      <c r="B847" s="6">
        <v>0</v>
      </c>
      <c r="C847" s="6">
        <v>0</v>
      </c>
      <c r="D847" s="6">
        <v>0</v>
      </c>
      <c r="E847" s="6">
        <v>0</v>
      </c>
      <c r="F847" s="6">
        <v>0</v>
      </c>
      <c r="G847" s="6">
        <v>0.215</v>
      </c>
      <c r="H847" s="6">
        <v>0</v>
      </c>
      <c r="I847" s="6">
        <v>0</v>
      </c>
      <c r="J847" s="6">
        <v>0</v>
      </c>
      <c r="K847" s="6">
        <v>0</v>
      </c>
      <c r="L847" s="6">
        <v>40</v>
      </c>
      <c r="M847" s="6">
        <v>0</v>
      </c>
      <c r="N847" s="6">
        <v>0.4</v>
      </c>
      <c r="O847" s="6">
        <v>0</v>
      </c>
      <c r="P847" s="6">
        <v>0.3</v>
      </c>
      <c r="Q847" s="6">
        <v>215</v>
      </c>
      <c r="R847" s="6">
        <v>0</v>
      </c>
      <c r="S847" s="6">
        <v>443</v>
      </c>
      <c r="T847" s="6">
        <v>168</v>
      </c>
      <c r="U847" s="6">
        <v>30</v>
      </c>
      <c r="V847" s="6" t="s">
        <v>600</v>
      </c>
      <c r="W847" s="9" t="s">
        <v>604</v>
      </c>
      <c r="X847" s="6" t="s">
        <v>601</v>
      </c>
      <c r="Y847" s="6" t="s">
        <v>602</v>
      </c>
      <c r="Z847" s="2">
        <v>0</v>
      </c>
      <c r="AA847" s="9" t="s">
        <v>603</v>
      </c>
      <c r="AB847">
        <v>17.8</v>
      </c>
      <c r="AC847">
        <v>6</v>
      </c>
      <c r="AD847">
        <v>0</v>
      </c>
    </row>
    <row r="848" spans="1:30" customFormat="1" x14ac:dyDescent="0.25">
      <c r="A848" s="6">
        <v>3.3333333333333333E-2</v>
      </c>
      <c r="B848" s="6">
        <v>0</v>
      </c>
      <c r="C848" s="6">
        <v>0</v>
      </c>
      <c r="D848" s="6">
        <v>0</v>
      </c>
      <c r="E848" s="6">
        <v>0</v>
      </c>
      <c r="F848" s="6">
        <v>0</v>
      </c>
      <c r="G848" s="6">
        <v>0</v>
      </c>
      <c r="H848" s="6">
        <v>0.16500000000000001</v>
      </c>
      <c r="I848" s="6">
        <v>0</v>
      </c>
      <c r="J848" s="6">
        <v>0</v>
      </c>
      <c r="K848" s="6">
        <v>0</v>
      </c>
      <c r="L848" s="6">
        <v>40</v>
      </c>
      <c r="M848" s="6">
        <v>0</v>
      </c>
      <c r="N848" s="6">
        <v>0.32</v>
      </c>
      <c r="O848" s="6">
        <v>0</v>
      </c>
      <c r="P848" s="6">
        <v>0.3</v>
      </c>
      <c r="Q848" s="6">
        <v>292</v>
      </c>
      <c r="R848" s="6">
        <v>0</v>
      </c>
      <c r="S848" s="6">
        <v>443</v>
      </c>
      <c r="T848" s="6">
        <v>168</v>
      </c>
      <c r="U848" s="6">
        <v>30</v>
      </c>
      <c r="V848" s="6" t="s">
        <v>141</v>
      </c>
      <c r="W848" s="9" t="s">
        <v>498</v>
      </c>
      <c r="X848" s="6" t="s">
        <v>506</v>
      </c>
      <c r="Y848" s="6" t="s">
        <v>506</v>
      </c>
      <c r="Z848" s="2">
        <v>2</v>
      </c>
      <c r="AA848" s="9" t="s">
        <v>603</v>
      </c>
      <c r="AB848">
        <v>17</v>
      </c>
      <c r="AC848">
        <v>12</v>
      </c>
      <c r="AD848">
        <v>0</v>
      </c>
    </row>
    <row r="849" spans="1:30" customFormat="1" x14ac:dyDescent="0.25">
      <c r="A849" s="6">
        <v>1.6666666666666666E-2</v>
      </c>
      <c r="B849" s="6">
        <v>0</v>
      </c>
      <c r="C849" s="6">
        <v>0</v>
      </c>
      <c r="D849" s="6">
        <v>0</v>
      </c>
      <c r="E849" s="6">
        <v>0</v>
      </c>
      <c r="F849" s="6">
        <v>0</v>
      </c>
      <c r="G849" s="6">
        <v>0.215</v>
      </c>
      <c r="H849" s="6">
        <v>0</v>
      </c>
      <c r="I849" s="6">
        <v>0</v>
      </c>
      <c r="J849" s="6">
        <v>0</v>
      </c>
      <c r="K849" s="6">
        <v>0</v>
      </c>
      <c r="L849" s="6">
        <v>40</v>
      </c>
      <c r="M849" s="6">
        <v>0</v>
      </c>
      <c r="N849" s="6">
        <v>0.3</v>
      </c>
      <c r="O849" s="6">
        <v>0</v>
      </c>
      <c r="P849" s="6">
        <v>0.3</v>
      </c>
      <c r="Q849" s="6">
        <v>292</v>
      </c>
      <c r="R849" s="6">
        <v>0</v>
      </c>
      <c r="S849" s="6">
        <v>443</v>
      </c>
      <c r="T849" s="6">
        <v>168</v>
      </c>
      <c r="U849" s="6">
        <v>30</v>
      </c>
      <c r="V849" s="6" t="s">
        <v>141</v>
      </c>
      <c r="W849" s="9" t="s">
        <v>498</v>
      </c>
      <c r="X849" s="6" t="s">
        <v>601</v>
      </c>
      <c r="Y849" s="6" t="s">
        <v>602</v>
      </c>
      <c r="Z849" s="2">
        <v>0</v>
      </c>
      <c r="AA849" s="9" t="s">
        <v>603</v>
      </c>
      <c r="AB849">
        <v>17.8</v>
      </c>
      <c r="AC849">
        <v>6</v>
      </c>
      <c r="AD849">
        <v>0</v>
      </c>
    </row>
    <row r="850" spans="1:30" customFormat="1" x14ac:dyDescent="0.25">
      <c r="A850" s="6">
        <v>1.6666666666666666E-2</v>
      </c>
      <c r="B850" s="6">
        <v>0</v>
      </c>
      <c r="C850" s="6">
        <v>0</v>
      </c>
      <c r="D850" s="6">
        <v>0</v>
      </c>
      <c r="E850" s="6">
        <v>0</v>
      </c>
      <c r="F850" s="6">
        <v>0</v>
      </c>
      <c r="G850" s="6">
        <v>0.215</v>
      </c>
      <c r="H850" s="6">
        <v>0</v>
      </c>
      <c r="I850" s="6">
        <v>0</v>
      </c>
      <c r="J850" s="6">
        <v>0</v>
      </c>
      <c r="K850" s="6">
        <v>0</v>
      </c>
      <c r="L850" s="6">
        <v>40</v>
      </c>
      <c r="M850" s="6">
        <v>0</v>
      </c>
      <c r="N850" s="6">
        <v>0.32</v>
      </c>
      <c r="O850" s="6">
        <v>0</v>
      </c>
      <c r="P850" s="6">
        <v>0.3</v>
      </c>
      <c r="Q850" s="6">
        <v>292</v>
      </c>
      <c r="R850" s="6">
        <v>0</v>
      </c>
      <c r="S850" s="6">
        <v>443</v>
      </c>
      <c r="T850" s="6">
        <v>168</v>
      </c>
      <c r="U850" s="6">
        <v>30</v>
      </c>
      <c r="V850" s="6" t="s">
        <v>141</v>
      </c>
      <c r="W850" s="9" t="s">
        <v>498</v>
      </c>
      <c r="X850" s="6" t="s">
        <v>601</v>
      </c>
      <c r="Y850" s="6" t="s">
        <v>602</v>
      </c>
      <c r="Z850" s="2">
        <v>0</v>
      </c>
      <c r="AA850" s="9" t="s">
        <v>603</v>
      </c>
      <c r="AB850">
        <v>17.8</v>
      </c>
      <c r="AC850">
        <v>6</v>
      </c>
      <c r="AD850">
        <v>0</v>
      </c>
    </row>
    <row r="851" spans="1:30" customFormat="1" x14ac:dyDescent="0.25">
      <c r="A851" s="6">
        <v>1.6666666666666666E-2</v>
      </c>
      <c r="B851" s="6">
        <v>0</v>
      </c>
      <c r="C851" s="6">
        <v>0</v>
      </c>
      <c r="D851" s="6">
        <v>0</v>
      </c>
      <c r="E851" s="6">
        <v>0</v>
      </c>
      <c r="F851" s="6">
        <v>0</v>
      </c>
      <c r="G851" s="6">
        <v>0.215</v>
      </c>
      <c r="H851" s="6">
        <v>0</v>
      </c>
      <c r="I851" s="6">
        <v>0</v>
      </c>
      <c r="J851" s="6">
        <v>0</v>
      </c>
      <c r="K851" s="6">
        <v>0</v>
      </c>
      <c r="L851" s="6">
        <v>40</v>
      </c>
      <c r="M851" s="6">
        <v>0</v>
      </c>
      <c r="N851" s="6">
        <v>0.5</v>
      </c>
      <c r="O851" s="6">
        <v>0</v>
      </c>
      <c r="P851" s="6">
        <v>0.3</v>
      </c>
      <c r="Q851" s="6">
        <v>292</v>
      </c>
      <c r="R851" s="6">
        <v>0</v>
      </c>
      <c r="S851" s="6">
        <v>443</v>
      </c>
      <c r="T851" s="6">
        <v>168</v>
      </c>
      <c r="U851" s="6">
        <v>30</v>
      </c>
      <c r="V851" s="6" t="s">
        <v>141</v>
      </c>
      <c r="W851" s="9" t="s">
        <v>498</v>
      </c>
      <c r="X851" s="6" t="s">
        <v>601</v>
      </c>
      <c r="Y851" s="6" t="s">
        <v>602</v>
      </c>
      <c r="Z851" s="2">
        <v>0</v>
      </c>
      <c r="AA851" s="9" t="s">
        <v>603</v>
      </c>
      <c r="AB851">
        <v>17.8</v>
      </c>
      <c r="AC851">
        <v>6</v>
      </c>
      <c r="AD851">
        <v>0</v>
      </c>
    </row>
    <row r="852" spans="1:30" customFormat="1" x14ac:dyDescent="0.25">
      <c r="A852" s="6">
        <v>1.6666666666666666E-2</v>
      </c>
      <c r="B852" s="6">
        <v>0</v>
      </c>
      <c r="C852" s="6">
        <v>0</v>
      </c>
      <c r="D852" s="6">
        <v>0</v>
      </c>
      <c r="E852" s="6">
        <v>0</v>
      </c>
      <c r="F852" s="6">
        <v>0</v>
      </c>
      <c r="G852" s="6">
        <v>0.215</v>
      </c>
      <c r="H852" s="6">
        <v>0</v>
      </c>
      <c r="I852" s="6">
        <v>0</v>
      </c>
      <c r="J852" s="6">
        <v>0</v>
      </c>
      <c r="K852" s="6">
        <v>0</v>
      </c>
      <c r="L852" s="6">
        <v>40</v>
      </c>
      <c r="M852" s="6">
        <v>0</v>
      </c>
      <c r="N852" s="6">
        <v>0.3</v>
      </c>
      <c r="O852" s="6">
        <v>0</v>
      </c>
      <c r="P852" s="6">
        <v>0.3</v>
      </c>
      <c r="Q852" s="6">
        <v>292</v>
      </c>
      <c r="R852" s="6">
        <v>0</v>
      </c>
      <c r="S852" s="6">
        <v>443</v>
      </c>
      <c r="T852" s="6">
        <v>168</v>
      </c>
      <c r="U852" s="6">
        <v>30</v>
      </c>
      <c r="V852" s="6" t="s">
        <v>141</v>
      </c>
      <c r="W852" s="9" t="s">
        <v>498</v>
      </c>
      <c r="X852" s="6" t="s">
        <v>601</v>
      </c>
      <c r="Y852" s="6" t="s">
        <v>602</v>
      </c>
      <c r="Z852" s="2">
        <v>0</v>
      </c>
      <c r="AA852" s="9" t="s">
        <v>603</v>
      </c>
      <c r="AB852">
        <v>17.8</v>
      </c>
      <c r="AC852">
        <v>6</v>
      </c>
      <c r="AD852">
        <v>0</v>
      </c>
    </row>
    <row r="853" spans="1:30" customFormat="1" ht="44.25" customHeight="1" x14ac:dyDescent="0.25">
      <c r="A853" s="6">
        <v>0</v>
      </c>
      <c r="B853" s="6">
        <v>0</v>
      </c>
      <c r="C853" s="6">
        <v>0</v>
      </c>
      <c r="D853" s="6">
        <v>0</v>
      </c>
      <c r="E853" s="6">
        <v>0</v>
      </c>
      <c r="F853" s="6">
        <v>0</v>
      </c>
      <c r="G853" s="6">
        <v>0</v>
      </c>
      <c r="H853" s="6">
        <v>0</v>
      </c>
      <c r="I853" s="6">
        <v>0</v>
      </c>
      <c r="J853" s="6">
        <v>0</v>
      </c>
      <c r="K853" s="6">
        <v>0</v>
      </c>
      <c r="L853" s="6">
        <v>44</v>
      </c>
      <c r="M853" s="6">
        <v>0</v>
      </c>
      <c r="N853" s="6">
        <v>0.31</v>
      </c>
      <c r="O853" s="6">
        <v>0.25</v>
      </c>
      <c r="P853" s="6">
        <v>0</v>
      </c>
      <c r="Q853" s="6">
        <v>100</v>
      </c>
      <c r="R853" s="6">
        <v>197</v>
      </c>
      <c r="S853" s="6">
        <v>423</v>
      </c>
      <c r="T853" s="6">
        <v>336</v>
      </c>
      <c r="U853" s="6">
        <v>60</v>
      </c>
      <c r="V853" s="6" t="s">
        <v>605</v>
      </c>
      <c r="W853" s="9" t="s">
        <v>1278</v>
      </c>
      <c r="X853" s="6" t="s">
        <v>606</v>
      </c>
      <c r="Y853" s="6" t="s">
        <v>607</v>
      </c>
      <c r="Z853" s="2">
        <v>1</v>
      </c>
      <c r="AA853" s="9" t="s">
        <v>608</v>
      </c>
      <c r="AB853">
        <v>20.7</v>
      </c>
      <c r="AC853">
        <v>8</v>
      </c>
      <c r="AD853">
        <v>0</v>
      </c>
    </row>
    <row r="854" spans="1:30" customFormat="1" ht="30" x14ac:dyDescent="0.25">
      <c r="A854" s="6">
        <v>0</v>
      </c>
      <c r="B854" s="6">
        <v>0</v>
      </c>
      <c r="C854" s="6">
        <v>0</v>
      </c>
      <c r="D854" s="6">
        <v>0</v>
      </c>
      <c r="E854" s="6">
        <v>0</v>
      </c>
      <c r="F854" s="6">
        <v>0</v>
      </c>
      <c r="G854" s="6">
        <v>0</v>
      </c>
      <c r="H854" s="6">
        <v>0</v>
      </c>
      <c r="I854" s="6">
        <v>0</v>
      </c>
      <c r="J854" s="6">
        <v>0</v>
      </c>
      <c r="K854" s="6">
        <v>0</v>
      </c>
      <c r="L854" s="6">
        <v>44</v>
      </c>
      <c r="M854" s="6">
        <v>0</v>
      </c>
      <c r="N854" s="6">
        <v>0.31</v>
      </c>
      <c r="O854" s="6">
        <v>0.25</v>
      </c>
      <c r="P854" s="6">
        <v>0</v>
      </c>
      <c r="Q854" s="6">
        <v>100</v>
      </c>
      <c r="R854" s="6">
        <v>197</v>
      </c>
      <c r="S854" s="6">
        <v>423</v>
      </c>
      <c r="T854" s="6">
        <v>408</v>
      </c>
      <c r="U854" s="6">
        <v>60</v>
      </c>
      <c r="V854" s="6" t="s">
        <v>605</v>
      </c>
      <c r="W854" s="9" t="s">
        <v>1278</v>
      </c>
      <c r="X854" s="6" t="s">
        <v>606</v>
      </c>
      <c r="Y854" s="6" t="s">
        <v>607</v>
      </c>
      <c r="Z854" s="2">
        <v>1</v>
      </c>
      <c r="AA854" s="9" t="s">
        <v>608</v>
      </c>
      <c r="AB854">
        <v>20.7</v>
      </c>
      <c r="AC854">
        <v>8</v>
      </c>
      <c r="AD854">
        <v>0</v>
      </c>
    </row>
    <row r="855" spans="1:30" customFormat="1" ht="30" x14ac:dyDescent="0.25">
      <c r="A855" s="6">
        <v>0</v>
      </c>
      <c r="B855" s="6">
        <v>0</v>
      </c>
      <c r="C855" s="6">
        <v>0</v>
      </c>
      <c r="D855" s="6">
        <v>0</v>
      </c>
      <c r="E855" s="6">
        <v>0</v>
      </c>
      <c r="F855" s="6">
        <v>0</v>
      </c>
      <c r="G855" s="6">
        <v>0</v>
      </c>
      <c r="H855" s="6">
        <v>0</v>
      </c>
      <c r="I855" s="6">
        <v>0</v>
      </c>
      <c r="J855" s="6">
        <v>0</v>
      </c>
      <c r="K855" s="6">
        <v>0</v>
      </c>
      <c r="L855" s="6">
        <v>44</v>
      </c>
      <c r="M855" s="6">
        <v>0</v>
      </c>
      <c r="N855" s="6">
        <v>0.31</v>
      </c>
      <c r="O855" s="6">
        <v>0.25</v>
      </c>
      <c r="P855" s="6">
        <v>0</v>
      </c>
      <c r="Q855" s="6">
        <v>100</v>
      </c>
      <c r="R855" s="6">
        <v>197</v>
      </c>
      <c r="S855" s="6">
        <v>423</v>
      </c>
      <c r="T855" s="6">
        <v>72</v>
      </c>
      <c r="U855" s="6">
        <v>60</v>
      </c>
      <c r="V855" s="6" t="s">
        <v>605</v>
      </c>
      <c r="W855" s="9" t="s">
        <v>613</v>
      </c>
      <c r="X855" s="6" t="s">
        <v>609</v>
      </c>
      <c r="Y855" s="6" t="s">
        <v>610</v>
      </c>
      <c r="Z855" s="2">
        <v>2</v>
      </c>
      <c r="AA855" s="9" t="s">
        <v>608</v>
      </c>
      <c r="AB855">
        <v>15.9</v>
      </c>
      <c r="AC855">
        <v>10</v>
      </c>
      <c r="AD855">
        <v>0</v>
      </c>
    </row>
    <row r="856" spans="1:30" customFormat="1" ht="30" x14ac:dyDescent="0.25">
      <c r="A856" s="6">
        <v>0</v>
      </c>
      <c r="B856" s="6">
        <v>0</v>
      </c>
      <c r="C856" s="6">
        <v>0</v>
      </c>
      <c r="D856" s="6">
        <v>0</v>
      </c>
      <c r="E856" s="6">
        <v>0</v>
      </c>
      <c r="F856" s="6">
        <v>0</v>
      </c>
      <c r="G856" s="6">
        <v>0</v>
      </c>
      <c r="H856" s="6">
        <v>0</v>
      </c>
      <c r="I856" s="6">
        <v>0</v>
      </c>
      <c r="J856" s="6">
        <v>0</v>
      </c>
      <c r="K856" s="6">
        <v>0</v>
      </c>
      <c r="L856" s="6">
        <v>44</v>
      </c>
      <c r="M856" s="6">
        <v>0</v>
      </c>
      <c r="N856" s="6">
        <v>0.31</v>
      </c>
      <c r="O856" s="6">
        <v>0.25</v>
      </c>
      <c r="P856" s="6">
        <v>0</v>
      </c>
      <c r="Q856" s="6">
        <v>100</v>
      </c>
      <c r="R856" s="6">
        <v>197</v>
      </c>
      <c r="S856" s="6">
        <v>423</v>
      </c>
      <c r="T856" s="6">
        <v>120</v>
      </c>
      <c r="U856" s="6">
        <v>60</v>
      </c>
      <c r="V856" s="6" t="s">
        <v>605</v>
      </c>
      <c r="W856" s="9" t="s">
        <v>613</v>
      </c>
      <c r="X856" s="6" t="s">
        <v>609</v>
      </c>
      <c r="Y856" s="6" t="s">
        <v>610</v>
      </c>
      <c r="Z856" s="2">
        <v>2</v>
      </c>
      <c r="AA856" s="9" t="s">
        <v>608</v>
      </c>
      <c r="AB856">
        <v>15.9</v>
      </c>
      <c r="AC856">
        <v>10</v>
      </c>
      <c r="AD856">
        <v>0</v>
      </c>
    </row>
    <row r="857" spans="1:30" customFormat="1" ht="30" x14ac:dyDescent="0.25">
      <c r="A857" s="6">
        <v>0</v>
      </c>
      <c r="B857" s="6">
        <v>0</v>
      </c>
      <c r="C857" s="6">
        <v>0</v>
      </c>
      <c r="D857" s="6">
        <v>0</v>
      </c>
      <c r="E857" s="6">
        <v>0</v>
      </c>
      <c r="F857" s="6">
        <v>0</v>
      </c>
      <c r="G857" s="6">
        <v>0</v>
      </c>
      <c r="H857" s="6">
        <v>0</v>
      </c>
      <c r="I857" s="6">
        <v>0</v>
      </c>
      <c r="J857" s="6">
        <v>0</v>
      </c>
      <c r="K857" s="6">
        <v>0</v>
      </c>
      <c r="L857" s="6">
        <v>44</v>
      </c>
      <c r="M857" s="6">
        <v>0</v>
      </c>
      <c r="N857" s="6">
        <v>0.31</v>
      </c>
      <c r="O857" s="6">
        <v>0.25</v>
      </c>
      <c r="P857" s="6">
        <v>0</v>
      </c>
      <c r="Q857" s="6">
        <v>100</v>
      </c>
      <c r="R857" s="6">
        <v>197</v>
      </c>
      <c r="S857" s="6">
        <v>423</v>
      </c>
      <c r="T857" s="6">
        <v>168</v>
      </c>
      <c r="U857" s="6">
        <v>60</v>
      </c>
      <c r="V857" s="6" t="s">
        <v>605</v>
      </c>
      <c r="W857" s="9" t="s">
        <v>613</v>
      </c>
      <c r="X857" s="6" t="s">
        <v>609</v>
      </c>
      <c r="Y857" s="6" t="s">
        <v>610</v>
      </c>
      <c r="Z857" s="2">
        <v>2</v>
      </c>
      <c r="AA857" s="9" t="s">
        <v>608</v>
      </c>
      <c r="AB857">
        <v>15.9</v>
      </c>
      <c r="AC857">
        <v>10</v>
      </c>
      <c r="AD857">
        <v>0</v>
      </c>
    </row>
    <row r="858" spans="1:30" customFormat="1" ht="30" x14ac:dyDescent="0.25">
      <c r="A858" s="6">
        <v>0</v>
      </c>
      <c r="B858" s="6">
        <v>0</v>
      </c>
      <c r="C858" s="6">
        <v>0</v>
      </c>
      <c r="D858" s="6">
        <v>0</v>
      </c>
      <c r="E858" s="6">
        <v>0</v>
      </c>
      <c r="F858" s="6">
        <v>0</v>
      </c>
      <c r="G858" s="6">
        <v>0</v>
      </c>
      <c r="H858" s="6">
        <v>0</v>
      </c>
      <c r="I858" s="6">
        <v>0</v>
      </c>
      <c r="J858" s="6">
        <v>0</v>
      </c>
      <c r="K858" s="6">
        <v>0</v>
      </c>
      <c r="L858" s="6">
        <v>44</v>
      </c>
      <c r="M858" s="6">
        <v>0</v>
      </c>
      <c r="N858" s="6">
        <v>0.31</v>
      </c>
      <c r="O858" s="6">
        <v>0.25</v>
      </c>
      <c r="P858" s="6">
        <v>0</v>
      </c>
      <c r="Q858" s="6">
        <v>100</v>
      </c>
      <c r="R858" s="6">
        <v>197</v>
      </c>
      <c r="S858" s="6">
        <v>423</v>
      </c>
      <c r="T858" s="6">
        <v>216</v>
      </c>
      <c r="U858" s="6">
        <v>60</v>
      </c>
      <c r="V858" s="6" t="s">
        <v>605</v>
      </c>
      <c r="W858" s="9" t="s">
        <v>613</v>
      </c>
      <c r="X858" s="6" t="s">
        <v>609</v>
      </c>
      <c r="Y858" s="6" t="s">
        <v>610</v>
      </c>
      <c r="Z858" s="2">
        <v>2</v>
      </c>
      <c r="AA858" s="9" t="s">
        <v>608</v>
      </c>
      <c r="AB858">
        <v>15.9</v>
      </c>
      <c r="AC858">
        <v>10</v>
      </c>
      <c r="AD858">
        <v>0</v>
      </c>
    </row>
    <row r="859" spans="1:30" customFormat="1" ht="30" x14ac:dyDescent="0.25">
      <c r="A859" s="6">
        <v>0</v>
      </c>
      <c r="B859" s="6">
        <v>0</v>
      </c>
      <c r="C859" s="6">
        <v>0</v>
      </c>
      <c r="D859" s="6">
        <v>0</v>
      </c>
      <c r="E859" s="6">
        <v>0</v>
      </c>
      <c r="F859" s="6">
        <v>0</v>
      </c>
      <c r="G859" s="6">
        <v>0</v>
      </c>
      <c r="H859" s="6">
        <v>0</v>
      </c>
      <c r="I859" s="6">
        <v>0</v>
      </c>
      <c r="J859" s="6">
        <v>0</v>
      </c>
      <c r="K859" s="6">
        <v>0</v>
      </c>
      <c r="L859" s="6">
        <v>44</v>
      </c>
      <c r="M859" s="6">
        <v>0</v>
      </c>
      <c r="N859" s="6">
        <v>0.31</v>
      </c>
      <c r="O859" s="6">
        <v>0.25</v>
      </c>
      <c r="P859" s="6">
        <v>0</v>
      </c>
      <c r="Q859" s="6">
        <v>100</v>
      </c>
      <c r="R859" s="6">
        <v>197</v>
      </c>
      <c r="S859" s="6">
        <v>423</v>
      </c>
      <c r="T859" s="6">
        <v>336</v>
      </c>
      <c r="U859" s="6">
        <v>60</v>
      </c>
      <c r="V859" s="6" t="s">
        <v>605</v>
      </c>
      <c r="W859" s="9" t="s">
        <v>613</v>
      </c>
      <c r="X859" s="6" t="s">
        <v>609</v>
      </c>
      <c r="Y859" s="6" t="s">
        <v>610</v>
      </c>
      <c r="Z859" s="2">
        <v>2</v>
      </c>
      <c r="AA859" s="9" t="s">
        <v>608</v>
      </c>
      <c r="AB859">
        <v>15.9</v>
      </c>
      <c r="AC859">
        <v>10</v>
      </c>
      <c r="AD859">
        <v>0</v>
      </c>
    </row>
    <row r="860" spans="1:30" customFormat="1" ht="30" x14ac:dyDescent="0.25">
      <c r="A860" s="6">
        <v>0</v>
      </c>
      <c r="B860" s="6">
        <v>0</v>
      </c>
      <c r="C860" s="6">
        <v>0</v>
      </c>
      <c r="D860" s="6">
        <v>0</v>
      </c>
      <c r="E860" s="6">
        <v>0</v>
      </c>
      <c r="F860" s="6">
        <v>0</v>
      </c>
      <c r="G860" s="6">
        <v>0</v>
      </c>
      <c r="H860" s="6">
        <v>0</v>
      </c>
      <c r="I860" s="6">
        <v>0</v>
      </c>
      <c r="J860" s="6">
        <v>0</v>
      </c>
      <c r="K860" s="6">
        <v>0</v>
      </c>
      <c r="L860" s="6">
        <v>44</v>
      </c>
      <c r="M860" s="6">
        <v>0.5</v>
      </c>
      <c r="N860" s="6">
        <v>0.5</v>
      </c>
      <c r="O860" s="6">
        <v>0</v>
      </c>
      <c r="P860" s="6">
        <v>0</v>
      </c>
      <c r="Q860" s="6">
        <v>100</v>
      </c>
      <c r="R860" s="6">
        <v>197</v>
      </c>
      <c r="S860" s="6">
        <v>423</v>
      </c>
      <c r="T860" s="6">
        <v>168</v>
      </c>
      <c r="U860" s="6">
        <v>60</v>
      </c>
      <c r="V860" s="6" t="s">
        <v>605</v>
      </c>
      <c r="W860" s="9" t="s">
        <v>613</v>
      </c>
      <c r="X860" s="6" t="s">
        <v>606</v>
      </c>
      <c r="Y860" s="6" t="s">
        <v>607</v>
      </c>
      <c r="Z860" s="2">
        <v>1</v>
      </c>
      <c r="AA860" s="9" t="s">
        <v>608</v>
      </c>
      <c r="AB860">
        <v>20.7</v>
      </c>
      <c r="AC860">
        <v>8</v>
      </c>
      <c r="AD860">
        <v>0</v>
      </c>
    </row>
    <row r="861" spans="1:30" customFormat="1" x14ac:dyDescent="0.25">
      <c r="A861" s="6">
        <v>0</v>
      </c>
      <c r="B861" s="6">
        <v>0</v>
      </c>
      <c r="C861" s="6">
        <v>0</v>
      </c>
      <c r="D861" s="6">
        <v>0</v>
      </c>
      <c r="E861" s="6">
        <v>0</v>
      </c>
      <c r="F861" s="6">
        <v>0</v>
      </c>
      <c r="G861" s="6">
        <v>0</v>
      </c>
      <c r="H861" s="6">
        <v>0</v>
      </c>
      <c r="I861" s="6">
        <v>0</v>
      </c>
      <c r="J861" s="6">
        <v>0</v>
      </c>
      <c r="K861" s="6">
        <v>0</v>
      </c>
      <c r="L861" s="6">
        <v>44</v>
      </c>
      <c r="M861" s="6">
        <v>0.5</v>
      </c>
      <c r="N861" s="6">
        <v>0.5</v>
      </c>
      <c r="O861" s="6">
        <v>0</v>
      </c>
      <c r="P861" s="6">
        <v>0</v>
      </c>
      <c r="Q861" s="6">
        <v>100</v>
      </c>
      <c r="R861" s="6">
        <v>197</v>
      </c>
      <c r="S861" s="6">
        <v>423</v>
      </c>
      <c r="T861" s="6">
        <v>336</v>
      </c>
      <c r="U861" s="6">
        <v>60</v>
      </c>
      <c r="V861" s="6" t="s">
        <v>611</v>
      </c>
      <c r="W861" s="9" t="s">
        <v>614</v>
      </c>
      <c r="X861" s="6" t="s">
        <v>606</v>
      </c>
      <c r="Y861" s="6" t="s">
        <v>607</v>
      </c>
      <c r="Z861" s="2">
        <v>1</v>
      </c>
      <c r="AA861" s="9" t="s">
        <v>608</v>
      </c>
      <c r="AB861">
        <v>20.7</v>
      </c>
      <c r="AC861">
        <v>8</v>
      </c>
      <c r="AD861">
        <v>0</v>
      </c>
    </row>
    <row r="862" spans="1:30" customFormat="1" x14ac:dyDescent="0.25">
      <c r="A862" s="6">
        <v>0</v>
      </c>
      <c r="B862" s="6">
        <v>0</v>
      </c>
      <c r="C862" s="6">
        <v>0</v>
      </c>
      <c r="D862" s="6">
        <v>0</v>
      </c>
      <c r="E862" s="6">
        <v>0</v>
      </c>
      <c r="F862" s="6">
        <v>0</v>
      </c>
      <c r="G862" s="6">
        <v>0</v>
      </c>
      <c r="H862" s="6">
        <v>0</v>
      </c>
      <c r="I862" s="6">
        <v>0</v>
      </c>
      <c r="J862" s="6">
        <v>0</v>
      </c>
      <c r="K862" s="6">
        <v>0</v>
      </c>
      <c r="L862" s="6">
        <v>44</v>
      </c>
      <c r="M862" s="6">
        <v>0.5</v>
      </c>
      <c r="N862" s="6">
        <v>0.5</v>
      </c>
      <c r="O862" s="6">
        <v>0</v>
      </c>
      <c r="P862" s="6">
        <v>0</v>
      </c>
      <c r="Q862" s="6">
        <v>100</v>
      </c>
      <c r="R862" s="6">
        <v>197</v>
      </c>
      <c r="S862" s="6">
        <v>448</v>
      </c>
      <c r="T862" s="6">
        <v>168</v>
      </c>
      <c r="U862" s="6">
        <v>60</v>
      </c>
      <c r="V862" s="6" t="s">
        <v>611</v>
      </c>
      <c r="W862" s="9" t="s">
        <v>614</v>
      </c>
      <c r="X862" s="6" t="s">
        <v>606</v>
      </c>
      <c r="Y862" s="6" t="s">
        <v>607</v>
      </c>
      <c r="Z862" s="2">
        <v>1</v>
      </c>
      <c r="AA862" s="9" t="s">
        <v>608</v>
      </c>
      <c r="AB862">
        <v>20.7</v>
      </c>
      <c r="AC862">
        <v>8</v>
      </c>
      <c r="AD862">
        <v>0</v>
      </c>
    </row>
    <row r="863" spans="1:30" customFormat="1" x14ac:dyDescent="0.25">
      <c r="A863" s="6">
        <v>0</v>
      </c>
      <c r="B863" s="6">
        <v>0</v>
      </c>
      <c r="C863" s="6">
        <v>0</v>
      </c>
      <c r="D863" s="6">
        <v>0</v>
      </c>
      <c r="E863" s="6">
        <v>0</v>
      </c>
      <c r="F863" s="6">
        <v>0</v>
      </c>
      <c r="G863" s="6">
        <v>0</v>
      </c>
      <c r="H863" s="6">
        <v>0</v>
      </c>
      <c r="I863" s="6">
        <v>0</v>
      </c>
      <c r="J863" s="6">
        <v>0</v>
      </c>
      <c r="K863" s="6">
        <v>0</v>
      </c>
      <c r="L863" s="6">
        <v>44</v>
      </c>
      <c r="M863" s="6">
        <v>0.5</v>
      </c>
      <c r="N863" s="6">
        <v>0.5</v>
      </c>
      <c r="O863" s="6">
        <v>0</v>
      </c>
      <c r="P863" s="6">
        <v>0</v>
      </c>
      <c r="Q863" s="6">
        <v>100</v>
      </c>
      <c r="R863" s="6">
        <v>197</v>
      </c>
      <c r="S863" s="6">
        <v>448</v>
      </c>
      <c r="T863" s="6">
        <v>288</v>
      </c>
      <c r="U863" s="6">
        <v>60</v>
      </c>
      <c r="V863" s="6" t="s">
        <v>611</v>
      </c>
      <c r="W863" s="9" t="s">
        <v>614</v>
      </c>
      <c r="X863" s="6" t="s">
        <v>606</v>
      </c>
      <c r="Y863" s="6" t="s">
        <v>607</v>
      </c>
      <c r="Z863" s="2">
        <v>1</v>
      </c>
      <c r="AA863" s="9" t="s">
        <v>608</v>
      </c>
      <c r="AB863">
        <v>20.7</v>
      </c>
      <c r="AC863">
        <v>8</v>
      </c>
      <c r="AD863">
        <v>0</v>
      </c>
    </row>
    <row r="864" spans="1:30" customFormat="1" x14ac:dyDescent="0.25">
      <c r="A864" s="6">
        <v>0</v>
      </c>
      <c r="B864" s="6">
        <v>0</v>
      </c>
      <c r="C864" s="6">
        <v>0</v>
      </c>
      <c r="D864" s="6">
        <v>0</v>
      </c>
      <c r="E864" s="6">
        <v>0</v>
      </c>
      <c r="F864" s="6">
        <v>0</v>
      </c>
      <c r="G864" s="6">
        <v>0</v>
      </c>
      <c r="H864" s="6">
        <v>0</v>
      </c>
      <c r="I864" s="6">
        <v>0</v>
      </c>
      <c r="J864" s="6">
        <v>0</v>
      </c>
      <c r="K864" s="6">
        <v>0</v>
      </c>
      <c r="L864" s="6">
        <v>44</v>
      </c>
      <c r="M864" s="6">
        <v>0.5</v>
      </c>
      <c r="N864" s="6">
        <v>0.5</v>
      </c>
      <c r="O864" s="6">
        <v>0</v>
      </c>
      <c r="P864" s="6">
        <v>0</v>
      </c>
      <c r="Q864" s="6">
        <v>100</v>
      </c>
      <c r="R864" s="6">
        <v>197</v>
      </c>
      <c r="S864" s="6">
        <v>448</v>
      </c>
      <c r="T864" s="6">
        <v>168</v>
      </c>
      <c r="U864" s="6">
        <v>60</v>
      </c>
      <c r="V864" s="6" t="s">
        <v>611</v>
      </c>
      <c r="W864" s="9" t="s">
        <v>614</v>
      </c>
      <c r="X864" s="6" t="s">
        <v>606</v>
      </c>
      <c r="Y864" s="6" t="s">
        <v>607</v>
      </c>
      <c r="Z864" s="2">
        <v>1</v>
      </c>
      <c r="AA864" s="9" t="s">
        <v>608</v>
      </c>
      <c r="AB864">
        <v>20.7</v>
      </c>
      <c r="AC864">
        <v>8</v>
      </c>
      <c r="AD864">
        <v>0</v>
      </c>
    </row>
    <row r="865" spans="1:30" customFormat="1" x14ac:dyDescent="0.25">
      <c r="A865" s="6">
        <v>0</v>
      </c>
      <c r="B865" s="6">
        <v>0</v>
      </c>
      <c r="C865" s="6">
        <v>0</v>
      </c>
      <c r="D865" s="6">
        <v>0</v>
      </c>
      <c r="E865" s="6">
        <v>0</v>
      </c>
      <c r="F865" s="6">
        <v>0</v>
      </c>
      <c r="G865" s="6">
        <v>0</v>
      </c>
      <c r="H865" s="6">
        <v>0</v>
      </c>
      <c r="I865" s="6">
        <v>0</v>
      </c>
      <c r="J865" s="6">
        <v>0</v>
      </c>
      <c r="K865" s="6">
        <v>0</v>
      </c>
      <c r="L865" s="6">
        <v>44</v>
      </c>
      <c r="M865" s="6">
        <v>0.5</v>
      </c>
      <c r="N865" s="6">
        <v>0.5</v>
      </c>
      <c r="O865" s="6">
        <v>0</v>
      </c>
      <c r="P865" s="6">
        <v>0</v>
      </c>
      <c r="Q865" s="6">
        <v>100</v>
      </c>
      <c r="R865" s="6">
        <v>197</v>
      </c>
      <c r="S865" s="6">
        <v>448</v>
      </c>
      <c r="T865" s="6">
        <v>288</v>
      </c>
      <c r="U865" s="6">
        <v>60</v>
      </c>
      <c r="V865" s="6" t="s">
        <v>612</v>
      </c>
      <c r="W865" s="9" t="s">
        <v>614</v>
      </c>
      <c r="X865" s="6" t="s">
        <v>606</v>
      </c>
      <c r="Y865" s="6" t="s">
        <v>607</v>
      </c>
      <c r="Z865" s="2">
        <v>1</v>
      </c>
      <c r="AA865" s="9" t="s">
        <v>608</v>
      </c>
      <c r="AB865">
        <v>20.7</v>
      </c>
      <c r="AC865">
        <v>8</v>
      </c>
      <c r="AD865">
        <v>0</v>
      </c>
    </row>
    <row r="866" spans="1:30" customFormat="1" x14ac:dyDescent="0.25">
      <c r="A866" s="6">
        <v>2.8999999999999998E-3</v>
      </c>
      <c r="B866" s="6">
        <v>0</v>
      </c>
      <c r="C866" s="6">
        <v>0</v>
      </c>
      <c r="D866" s="6">
        <v>0</v>
      </c>
      <c r="E866" s="6">
        <v>0</v>
      </c>
      <c r="F866" s="6">
        <v>0</v>
      </c>
      <c r="G866" s="6">
        <v>0</v>
      </c>
      <c r="H866" s="6">
        <v>0.09</v>
      </c>
      <c r="I866" s="6">
        <v>0</v>
      </c>
      <c r="J866" s="6">
        <v>0</v>
      </c>
      <c r="K866" s="6">
        <v>0</v>
      </c>
      <c r="L866" s="6">
        <v>45</v>
      </c>
      <c r="M866" s="6">
        <v>0</v>
      </c>
      <c r="N866" s="6">
        <v>0.5</v>
      </c>
      <c r="O866" s="6">
        <v>0</v>
      </c>
      <c r="P866" s="6">
        <v>0.12</v>
      </c>
      <c r="Q866" s="6">
        <v>100</v>
      </c>
      <c r="R866" s="6">
        <v>0</v>
      </c>
      <c r="S866" s="6">
        <v>413</v>
      </c>
      <c r="T866" s="6">
        <v>168</v>
      </c>
      <c r="U866" s="6">
        <v>60</v>
      </c>
      <c r="V866" s="6" t="s">
        <v>615</v>
      </c>
      <c r="W866" s="9" t="s">
        <v>614</v>
      </c>
      <c r="X866" s="6" t="s">
        <v>616</v>
      </c>
      <c r="Y866" s="6" t="s">
        <v>607</v>
      </c>
      <c r="Z866" s="2">
        <v>1</v>
      </c>
      <c r="AA866" s="9" t="s">
        <v>617</v>
      </c>
      <c r="AB866">
        <v>20.7</v>
      </c>
      <c r="AC866">
        <v>8</v>
      </c>
      <c r="AD866">
        <v>0</v>
      </c>
    </row>
    <row r="867" spans="1:30" customFormat="1" ht="27.75" customHeight="1" x14ac:dyDescent="0.25">
      <c r="A867" s="6">
        <v>0</v>
      </c>
      <c r="B867" s="6">
        <v>0</v>
      </c>
      <c r="C867" s="6">
        <v>0</v>
      </c>
      <c r="D867" s="6">
        <v>0</v>
      </c>
      <c r="E867" s="6">
        <v>0</v>
      </c>
      <c r="F867" s="6">
        <v>0</v>
      </c>
      <c r="G867" s="6">
        <v>0</v>
      </c>
      <c r="H867" s="6">
        <v>0.27272727272727271</v>
      </c>
      <c r="I867" s="6">
        <v>0</v>
      </c>
      <c r="J867" s="6">
        <v>0</v>
      </c>
      <c r="K867" s="6">
        <v>0</v>
      </c>
      <c r="L867" s="6">
        <v>61.581818181818178</v>
      </c>
      <c r="M867" s="6">
        <v>0</v>
      </c>
      <c r="N867" s="6">
        <v>0.29090909090909089</v>
      </c>
      <c r="O867" s="6">
        <v>0.29090909090909089</v>
      </c>
      <c r="P867" s="6">
        <v>0.18181818181818177</v>
      </c>
      <c r="Q867" s="6">
        <v>112</v>
      </c>
      <c r="R867" s="6">
        <v>68</v>
      </c>
      <c r="S867" s="6">
        <v>473</v>
      </c>
      <c r="T867" s="6">
        <v>288</v>
      </c>
      <c r="U867" s="6">
        <v>0</v>
      </c>
      <c r="V867" s="6" t="s">
        <v>621</v>
      </c>
      <c r="W867" s="9" t="s">
        <v>618</v>
      </c>
      <c r="X867" s="6" t="s">
        <v>619</v>
      </c>
      <c r="Y867" s="6" t="s">
        <v>620</v>
      </c>
      <c r="Z867" s="2">
        <v>0</v>
      </c>
      <c r="AA867" s="9" t="s">
        <v>1319</v>
      </c>
      <c r="AB867">
        <v>17.2</v>
      </c>
      <c r="AC867">
        <v>6</v>
      </c>
      <c r="AD867">
        <v>0</v>
      </c>
    </row>
    <row r="868" spans="1:30" customFormat="1" x14ac:dyDescent="0.25">
      <c r="A868" s="6">
        <v>2.8124999999999997E-2</v>
      </c>
      <c r="B868" s="6">
        <v>0</v>
      </c>
      <c r="C868" s="6">
        <v>0</v>
      </c>
      <c r="D868" s="6">
        <v>0</v>
      </c>
      <c r="E868" s="6">
        <v>0</v>
      </c>
      <c r="F868" s="6">
        <v>0</v>
      </c>
      <c r="G868" s="6">
        <v>0.125</v>
      </c>
      <c r="H868" s="6">
        <v>0</v>
      </c>
      <c r="I868" s="6">
        <v>0</v>
      </c>
      <c r="J868" s="6">
        <v>0</v>
      </c>
      <c r="K868" s="6">
        <v>0</v>
      </c>
      <c r="L868" s="6">
        <v>37.9375</v>
      </c>
      <c r="M868" s="6">
        <v>0</v>
      </c>
      <c r="N868" s="6">
        <v>0.25</v>
      </c>
      <c r="O868" s="6">
        <v>0</v>
      </c>
      <c r="P868" s="6">
        <v>0.25</v>
      </c>
      <c r="Q868" s="6">
        <v>86</v>
      </c>
      <c r="R868" s="6">
        <v>0</v>
      </c>
      <c r="S868" s="6">
        <v>443</v>
      </c>
      <c r="T868" s="6">
        <v>144</v>
      </c>
      <c r="U868" s="6">
        <v>35</v>
      </c>
      <c r="V868" s="6" t="s">
        <v>622</v>
      </c>
      <c r="W868" s="9" t="s">
        <v>623</v>
      </c>
      <c r="X868" s="6" t="s">
        <v>624</v>
      </c>
      <c r="Y868" s="6" t="s">
        <v>625</v>
      </c>
      <c r="Z868" s="2">
        <v>1</v>
      </c>
      <c r="AA868" s="9" t="s">
        <v>1319</v>
      </c>
      <c r="AB868">
        <v>18.2</v>
      </c>
      <c r="AC868">
        <v>10</v>
      </c>
      <c r="AD868">
        <v>0</v>
      </c>
    </row>
    <row r="869" spans="1:30" customFormat="1" ht="20.25" customHeight="1" x14ac:dyDescent="0.25">
      <c r="A869" s="6">
        <v>0.01</v>
      </c>
      <c r="B869" s="6">
        <v>0</v>
      </c>
      <c r="C869" s="6">
        <v>0</v>
      </c>
      <c r="D869" s="6">
        <v>0</v>
      </c>
      <c r="E869" s="6">
        <v>0</v>
      </c>
      <c r="F869" s="6">
        <v>0</v>
      </c>
      <c r="G869" s="6">
        <v>0</v>
      </c>
      <c r="H869" s="6">
        <v>0.20600000000000002</v>
      </c>
      <c r="I869" s="6">
        <v>0</v>
      </c>
      <c r="J869" s="6">
        <v>0</v>
      </c>
      <c r="K869" s="6">
        <v>0</v>
      </c>
      <c r="L869" s="6">
        <v>46.1</v>
      </c>
      <c r="M869" s="6">
        <v>0</v>
      </c>
      <c r="N869" s="6">
        <v>46.1</v>
      </c>
      <c r="O869" s="6">
        <v>0</v>
      </c>
      <c r="P869" s="6">
        <v>3.6000000000000032E-2</v>
      </c>
      <c r="Q869" s="6">
        <v>77</v>
      </c>
      <c r="R869" s="6">
        <v>0</v>
      </c>
      <c r="S869" s="6">
        <v>453</v>
      </c>
      <c r="T869" s="6">
        <v>50</v>
      </c>
      <c r="U869" s="6">
        <v>30</v>
      </c>
      <c r="V869" s="6" t="s">
        <v>628</v>
      </c>
      <c r="W869" s="9" t="s">
        <v>629</v>
      </c>
      <c r="X869" s="6" t="s">
        <v>630</v>
      </c>
      <c r="Y869" s="6" t="s">
        <v>625</v>
      </c>
      <c r="Z869" s="2">
        <v>1</v>
      </c>
      <c r="AA869" s="9" t="s">
        <v>1319</v>
      </c>
      <c r="AB869">
        <v>18.2</v>
      </c>
      <c r="AC869">
        <v>10</v>
      </c>
      <c r="AD869">
        <v>0</v>
      </c>
    </row>
    <row r="870" spans="1:30" customFormat="1" x14ac:dyDescent="0.25">
      <c r="A870" s="6">
        <v>9.0909090909090922E-3</v>
      </c>
      <c r="B870" s="6">
        <v>0</v>
      </c>
      <c r="C870" s="6">
        <v>0</v>
      </c>
      <c r="D870" s="6">
        <v>0</v>
      </c>
      <c r="E870" s="6">
        <v>0</v>
      </c>
      <c r="F870" s="6">
        <v>0</v>
      </c>
      <c r="G870" s="6">
        <v>0</v>
      </c>
      <c r="H870" s="6">
        <v>0.20454545454545453</v>
      </c>
      <c r="I870" s="6">
        <v>0</v>
      </c>
      <c r="J870" s="6">
        <v>0</v>
      </c>
      <c r="K870" s="6">
        <v>0</v>
      </c>
      <c r="L870" s="6">
        <v>45.45454545454546</v>
      </c>
      <c r="M870" s="6">
        <v>0</v>
      </c>
      <c r="N870" s="6">
        <v>0.45454545454545459</v>
      </c>
      <c r="O870" s="6">
        <v>0</v>
      </c>
      <c r="P870" s="6">
        <v>0.18181818181818177</v>
      </c>
      <c r="Q870" s="6">
        <v>77</v>
      </c>
      <c r="R870" s="6">
        <v>0</v>
      </c>
      <c r="S870" s="6">
        <v>423</v>
      </c>
      <c r="T870" s="6">
        <v>40</v>
      </c>
      <c r="U870" s="6">
        <v>0</v>
      </c>
      <c r="V870" s="6" t="s">
        <v>628</v>
      </c>
      <c r="W870" s="9" t="s">
        <v>629</v>
      </c>
      <c r="X870" s="6" t="s">
        <v>631</v>
      </c>
      <c r="Y870" s="6" t="s">
        <v>625</v>
      </c>
      <c r="Z870" s="2">
        <v>1</v>
      </c>
      <c r="AA870" s="9" t="s">
        <v>632</v>
      </c>
      <c r="AB870">
        <v>18.2</v>
      </c>
      <c r="AC870">
        <v>10</v>
      </c>
      <c r="AD870">
        <v>0</v>
      </c>
    </row>
    <row r="871" spans="1:30" customFormat="1" x14ac:dyDescent="0.25">
      <c r="A871" s="6">
        <v>0</v>
      </c>
      <c r="B871" s="6">
        <v>0</v>
      </c>
      <c r="C871" s="6">
        <v>0</v>
      </c>
      <c r="D871" s="6">
        <v>0</v>
      </c>
      <c r="E871" s="6">
        <v>0</v>
      </c>
      <c r="F871" s="6">
        <v>0</v>
      </c>
      <c r="G871" s="6">
        <v>0</v>
      </c>
      <c r="H871" s="6">
        <v>9.0909090909090912E-2</v>
      </c>
      <c r="I871" s="6">
        <v>0</v>
      </c>
      <c r="J871" s="6">
        <v>0</v>
      </c>
      <c r="K871" s="6">
        <v>0</v>
      </c>
      <c r="L871" s="6">
        <v>45.45454545454546</v>
      </c>
      <c r="M871" s="6">
        <v>0</v>
      </c>
      <c r="N871" s="6">
        <v>0.31818181818181823</v>
      </c>
      <c r="O871" s="6">
        <v>0</v>
      </c>
      <c r="P871" s="6">
        <v>0.18181818181818182</v>
      </c>
      <c r="Q871" s="6">
        <v>77</v>
      </c>
      <c r="R871" s="6">
        <v>0</v>
      </c>
      <c r="S871" s="6">
        <v>423</v>
      </c>
      <c r="T871" s="6">
        <v>40</v>
      </c>
      <c r="U871" s="6">
        <v>0</v>
      </c>
      <c r="V871" s="6" t="s">
        <v>628</v>
      </c>
      <c r="W871" s="9" t="s">
        <v>629</v>
      </c>
      <c r="X871" s="6" t="s">
        <v>631</v>
      </c>
      <c r="Y871" s="6" t="s">
        <v>625</v>
      </c>
      <c r="Z871" s="2">
        <v>1</v>
      </c>
      <c r="AA871" s="9" t="s">
        <v>632</v>
      </c>
      <c r="AB871">
        <v>18.2</v>
      </c>
      <c r="AC871">
        <v>10</v>
      </c>
      <c r="AD871">
        <v>0</v>
      </c>
    </row>
    <row r="872" spans="1:30" customFormat="1" x14ac:dyDescent="0.25">
      <c r="A872" s="6">
        <v>1.8181818181818184E-2</v>
      </c>
      <c r="B872" s="6">
        <v>0</v>
      </c>
      <c r="C872" s="6">
        <v>0</v>
      </c>
      <c r="D872" s="6">
        <v>0</v>
      </c>
      <c r="E872" s="6">
        <v>0</v>
      </c>
      <c r="F872" s="6">
        <v>0</v>
      </c>
      <c r="G872" s="6">
        <v>0</v>
      </c>
      <c r="H872" s="6">
        <v>0.40909090909090906</v>
      </c>
      <c r="I872" s="6">
        <v>0</v>
      </c>
      <c r="J872" s="6">
        <v>0</v>
      </c>
      <c r="K872" s="6">
        <v>0</v>
      </c>
      <c r="L872" s="6">
        <v>45.45454545454546</v>
      </c>
      <c r="M872" s="6">
        <v>0</v>
      </c>
      <c r="N872" s="6">
        <v>0.90909090909090917</v>
      </c>
      <c r="O872" s="6">
        <v>0</v>
      </c>
      <c r="P872" s="6">
        <v>0.81818181818181812</v>
      </c>
      <c r="Q872" s="6">
        <v>77</v>
      </c>
      <c r="R872" s="6">
        <v>0</v>
      </c>
      <c r="S872" s="6">
        <v>423</v>
      </c>
      <c r="T872" s="6">
        <v>40</v>
      </c>
      <c r="U872" s="6">
        <v>0</v>
      </c>
      <c r="V872" s="6" t="s">
        <v>628</v>
      </c>
      <c r="W872" s="9" t="s">
        <v>629</v>
      </c>
      <c r="X872" s="6" t="s">
        <v>631</v>
      </c>
      <c r="Y872" s="6" t="s">
        <v>625</v>
      </c>
      <c r="Z872" s="2">
        <v>1</v>
      </c>
      <c r="AA872" s="9" t="s">
        <v>632</v>
      </c>
      <c r="AB872">
        <v>18.2</v>
      </c>
      <c r="AC872">
        <v>10</v>
      </c>
      <c r="AD872">
        <v>0</v>
      </c>
    </row>
    <row r="873" spans="1:30" customFormat="1" x14ac:dyDescent="0.25">
      <c r="A873" s="6">
        <v>9.0909090909090922E-3</v>
      </c>
      <c r="B873" s="6">
        <v>0</v>
      </c>
      <c r="C873" s="6">
        <v>0</v>
      </c>
      <c r="D873" s="6">
        <v>0</v>
      </c>
      <c r="E873" s="6">
        <v>0</v>
      </c>
      <c r="F873" s="6">
        <v>0</v>
      </c>
      <c r="G873" s="6">
        <v>0</v>
      </c>
      <c r="H873" s="6">
        <v>0.20454545454545453</v>
      </c>
      <c r="I873" s="6">
        <v>0</v>
      </c>
      <c r="J873" s="6">
        <v>0</v>
      </c>
      <c r="K873" s="6">
        <v>0</v>
      </c>
      <c r="L873" s="6">
        <v>45.45454545454546</v>
      </c>
      <c r="M873" s="6">
        <v>0</v>
      </c>
      <c r="N873" s="6">
        <v>0.45454545454545459</v>
      </c>
      <c r="O873" s="6">
        <v>0</v>
      </c>
      <c r="P873" s="6">
        <v>0.18181818181818177</v>
      </c>
      <c r="Q873" s="6">
        <v>58</v>
      </c>
      <c r="R873" s="6">
        <v>0</v>
      </c>
      <c r="S873" s="6">
        <v>423</v>
      </c>
      <c r="T873" s="6">
        <v>40</v>
      </c>
      <c r="U873" s="6">
        <v>0</v>
      </c>
      <c r="V873" s="6" t="s">
        <v>38</v>
      </c>
      <c r="W873" s="9" t="s">
        <v>39</v>
      </c>
      <c r="X873" s="6" t="s">
        <v>631</v>
      </c>
      <c r="Y873" s="6" t="s">
        <v>625</v>
      </c>
      <c r="Z873" s="2">
        <v>1</v>
      </c>
      <c r="AA873" s="9" t="s">
        <v>632</v>
      </c>
      <c r="AB873">
        <v>18.2</v>
      </c>
      <c r="AC873">
        <v>10</v>
      </c>
      <c r="AD873">
        <v>0</v>
      </c>
    </row>
    <row r="874" spans="1:30" customFormat="1" x14ac:dyDescent="0.25">
      <c r="A874" s="6">
        <v>0</v>
      </c>
      <c r="B874" s="6">
        <v>0</v>
      </c>
      <c r="C874" s="6">
        <v>0</v>
      </c>
      <c r="D874" s="6">
        <v>0</v>
      </c>
      <c r="E874" s="6">
        <v>0</v>
      </c>
      <c r="F874" s="6">
        <v>0</v>
      </c>
      <c r="G874" s="6">
        <v>0</v>
      </c>
      <c r="H874" s="6">
        <v>9.0909090909090912E-2</v>
      </c>
      <c r="I874" s="6">
        <v>0</v>
      </c>
      <c r="J874" s="6">
        <v>0</v>
      </c>
      <c r="K874" s="6">
        <v>0</v>
      </c>
      <c r="L874" s="6">
        <v>45.45454545454546</v>
      </c>
      <c r="M874" s="6">
        <v>0</v>
      </c>
      <c r="N874" s="6">
        <v>0.31818181818181823</v>
      </c>
      <c r="O874" s="6">
        <v>0</v>
      </c>
      <c r="P874" s="6">
        <v>0.18181818181818182</v>
      </c>
      <c r="Q874" s="6">
        <v>58</v>
      </c>
      <c r="R874" s="6">
        <v>0</v>
      </c>
      <c r="S874" s="6">
        <v>423</v>
      </c>
      <c r="T874" s="6">
        <v>40</v>
      </c>
      <c r="U874" s="6">
        <v>0</v>
      </c>
      <c r="V874" s="6" t="s">
        <v>38</v>
      </c>
      <c r="W874" s="9" t="s">
        <v>39</v>
      </c>
      <c r="X874" s="6" t="s">
        <v>631</v>
      </c>
      <c r="Y874" s="6" t="s">
        <v>625</v>
      </c>
      <c r="Z874" s="2">
        <v>1</v>
      </c>
      <c r="AA874" s="9" t="s">
        <v>632</v>
      </c>
      <c r="AB874">
        <v>18.2</v>
      </c>
      <c r="AC874">
        <v>10</v>
      </c>
      <c r="AD874">
        <v>0</v>
      </c>
    </row>
    <row r="875" spans="1:30" customFormat="1" x14ac:dyDescent="0.25">
      <c r="A875" s="6">
        <v>1.8181818181818184E-2</v>
      </c>
      <c r="B875" s="6">
        <v>0</v>
      </c>
      <c r="C875" s="6">
        <v>0</v>
      </c>
      <c r="D875" s="6">
        <v>0</v>
      </c>
      <c r="E875" s="6">
        <v>0</v>
      </c>
      <c r="F875" s="6">
        <v>0</v>
      </c>
      <c r="G875" s="6">
        <v>0</v>
      </c>
      <c r="H875" s="6">
        <v>0.40909090909090906</v>
      </c>
      <c r="I875" s="6">
        <v>0</v>
      </c>
      <c r="J875" s="6">
        <v>0</v>
      </c>
      <c r="K875" s="6">
        <v>0</v>
      </c>
      <c r="L875" s="6">
        <v>45.45454545454546</v>
      </c>
      <c r="M875" s="6">
        <v>0</v>
      </c>
      <c r="N875" s="6">
        <v>0.90909090909090917</v>
      </c>
      <c r="O875" s="6">
        <v>0</v>
      </c>
      <c r="P875" s="6">
        <v>0.81818181818181812</v>
      </c>
      <c r="Q875" s="6">
        <v>58</v>
      </c>
      <c r="R875" s="6">
        <v>0</v>
      </c>
      <c r="S875" s="6">
        <v>423</v>
      </c>
      <c r="T875" s="6">
        <v>40</v>
      </c>
      <c r="U875" s="6">
        <v>0</v>
      </c>
      <c r="V875" s="6" t="s">
        <v>38</v>
      </c>
      <c r="W875" s="9" t="s">
        <v>39</v>
      </c>
      <c r="X875" s="6" t="s">
        <v>631</v>
      </c>
      <c r="Y875" s="6" t="s">
        <v>625</v>
      </c>
      <c r="Z875" s="2">
        <v>1</v>
      </c>
      <c r="AA875" s="9" t="s">
        <v>632</v>
      </c>
      <c r="AB875">
        <v>18.2</v>
      </c>
      <c r="AC875">
        <v>10</v>
      </c>
      <c r="AD875">
        <v>0</v>
      </c>
    </row>
    <row r="876" spans="1:30" customFormat="1" x14ac:dyDescent="0.25">
      <c r="A876" s="6">
        <v>9.0909090909090922E-3</v>
      </c>
      <c r="B876" s="6">
        <v>0</v>
      </c>
      <c r="C876" s="6">
        <v>0</v>
      </c>
      <c r="D876" s="6">
        <v>0</v>
      </c>
      <c r="E876" s="6">
        <v>0</v>
      </c>
      <c r="F876" s="6">
        <v>0</v>
      </c>
      <c r="G876" s="6">
        <v>0</v>
      </c>
      <c r="H876" s="6">
        <v>0.20454545454545453</v>
      </c>
      <c r="I876" s="6">
        <v>0</v>
      </c>
      <c r="J876" s="6">
        <v>0</v>
      </c>
      <c r="K876" s="6">
        <v>0</v>
      </c>
      <c r="L876" s="6">
        <v>45.45454545454546</v>
      </c>
      <c r="M876" s="6">
        <v>0</v>
      </c>
      <c r="N876" s="6">
        <v>0.45454545454545459</v>
      </c>
      <c r="O876" s="6">
        <v>0</v>
      </c>
      <c r="P876" s="6">
        <v>0.18181818181818177</v>
      </c>
      <c r="Q876" s="6">
        <v>74</v>
      </c>
      <c r="R876" s="6">
        <v>0</v>
      </c>
      <c r="S876" s="6">
        <v>423</v>
      </c>
      <c r="T876" s="6">
        <v>40</v>
      </c>
      <c r="U876" s="6">
        <v>0</v>
      </c>
      <c r="V876" s="6" t="s">
        <v>633</v>
      </c>
      <c r="W876" s="9" t="s">
        <v>634</v>
      </c>
      <c r="X876" s="6" t="s">
        <v>631</v>
      </c>
      <c r="Y876" s="6" t="s">
        <v>625</v>
      </c>
      <c r="Z876" s="2">
        <v>1</v>
      </c>
      <c r="AA876" s="9" t="s">
        <v>632</v>
      </c>
      <c r="AB876">
        <v>18.2</v>
      </c>
      <c r="AC876">
        <v>10</v>
      </c>
      <c r="AD876">
        <v>0</v>
      </c>
    </row>
    <row r="877" spans="1:30" customFormat="1" x14ac:dyDescent="0.25">
      <c r="A877" s="6">
        <v>0</v>
      </c>
      <c r="B877" s="6">
        <v>0</v>
      </c>
      <c r="C877" s="6">
        <v>0</v>
      </c>
      <c r="D877" s="6">
        <v>0</v>
      </c>
      <c r="E877" s="6">
        <v>0</v>
      </c>
      <c r="F877" s="6">
        <v>0</v>
      </c>
      <c r="G877" s="6">
        <v>0</v>
      </c>
      <c r="H877" s="6">
        <v>9.0909090909090912E-2</v>
      </c>
      <c r="I877" s="6">
        <v>0</v>
      </c>
      <c r="J877" s="6">
        <v>0</v>
      </c>
      <c r="K877" s="6">
        <v>0</v>
      </c>
      <c r="L877" s="6">
        <v>45.45454545454546</v>
      </c>
      <c r="M877" s="6">
        <v>0</v>
      </c>
      <c r="N877" s="6">
        <v>0.31818181818181823</v>
      </c>
      <c r="O877" s="6">
        <v>0</v>
      </c>
      <c r="P877" s="6">
        <v>0.18181818181818182</v>
      </c>
      <c r="Q877" s="6">
        <v>74</v>
      </c>
      <c r="R877" s="6">
        <v>0</v>
      </c>
      <c r="S877" s="6">
        <v>423</v>
      </c>
      <c r="T877" s="6">
        <v>40</v>
      </c>
      <c r="U877" s="6">
        <v>0</v>
      </c>
      <c r="V877" s="6" t="s">
        <v>633</v>
      </c>
      <c r="W877" s="9" t="s">
        <v>634</v>
      </c>
      <c r="X877" s="6" t="s">
        <v>631</v>
      </c>
      <c r="Y877" s="6" t="s">
        <v>625</v>
      </c>
      <c r="Z877" s="2">
        <v>1</v>
      </c>
      <c r="AA877" s="9" t="s">
        <v>632</v>
      </c>
      <c r="AB877">
        <v>18.2</v>
      </c>
      <c r="AC877">
        <v>10</v>
      </c>
      <c r="AD877">
        <v>0</v>
      </c>
    </row>
    <row r="878" spans="1:30" customFormat="1" ht="17.25" customHeight="1" x14ac:dyDescent="0.25">
      <c r="A878" s="6">
        <v>1.8181818181818184E-2</v>
      </c>
      <c r="B878" s="6">
        <v>0</v>
      </c>
      <c r="C878" s="6">
        <v>0</v>
      </c>
      <c r="D878" s="6">
        <v>0</v>
      </c>
      <c r="E878" s="6">
        <v>0</v>
      </c>
      <c r="F878" s="6">
        <v>0</v>
      </c>
      <c r="G878" s="6">
        <v>0</v>
      </c>
      <c r="H878" s="6">
        <v>0.40909090909090906</v>
      </c>
      <c r="I878" s="6">
        <v>0</v>
      </c>
      <c r="J878" s="6">
        <v>0</v>
      </c>
      <c r="K878" s="6">
        <v>0</v>
      </c>
      <c r="L878" s="6">
        <v>45.45454545454546</v>
      </c>
      <c r="M878" s="6">
        <v>0</v>
      </c>
      <c r="N878" s="6">
        <v>0.90909090909090917</v>
      </c>
      <c r="O878" s="6">
        <v>0</v>
      </c>
      <c r="P878" s="6">
        <v>0.81818181818181812</v>
      </c>
      <c r="Q878" s="6">
        <v>74</v>
      </c>
      <c r="R878" s="6">
        <v>0</v>
      </c>
      <c r="S878" s="6">
        <v>423</v>
      </c>
      <c r="T878" s="6">
        <v>40</v>
      </c>
      <c r="U878" s="6">
        <v>0</v>
      </c>
      <c r="V878" s="6" t="s">
        <v>633</v>
      </c>
      <c r="W878" s="9" t="s">
        <v>634</v>
      </c>
      <c r="X878" s="6" t="s">
        <v>631</v>
      </c>
      <c r="Y878" s="6" t="s">
        <v>625</v>
      </c>
      <c r="Z878" s="2">
        <v>1</v>
      </c>
      <c r="AA878" s="9" t="s">
        <v>632</v>
      </c>
      <c r="AB878">
        <v>18.2</v>
      </c>
      <c r="AC878">
        <v>10</v>
      </c>
      <c r="AD878">
        <v>0</v>
      </c>
    </row>
    <row r="879" spans="1:30" customFormat="1" ht="20.25" customHeight="1" x14ac:dyDescent="0.25">
      <c r="A879" s="6">
        <v>9.0909090909090922E-3</v>
      </c>
      <c r="B879" s="6">
        <v>0</v>
      </c>
      <c r="C879" s="6">
        <v>0</v>
      </c>
      <c r="D879" s="6">
        <v>0</v>
      </c>
      <c r="E879" s="6">
        <v>0</v>
      </c>
      <c r="F879" s="6">
        <v>0</v>
      </c>
      <c r="G879" s="6">
        <v>0</v>
      </c>
      <c r="H879" s="6">
        <v>0.20454545454545453</v>
      </c>
      <c r="I879" s="6">
        <v>0</v>
      </c>
      <c r="J879" s="6">
        <v>0</v>
      </c>
      <c r="K879" s="6">
        <v>0</v>
      </c>
      <c r="L879" s="6">
        <v>45.45454545454546</v>
      </c>
      <c r="M879" s="6">
        <v>0</v>
      </c>
      <c r="N879" s="6">
        <v>0.45454545454545459</v>
      </c>
      <c r="O879" s="6">
        <v>0</v>
      </c>
      <c r="P879" s="6">
        <v>0.18181818181818177</v>
      </c>
      <c r="Q879" s="6">
        <v>88</v>
      </c>
      <c r="R879" s="6">
        <v>0</v>
      </c>
      <c r="S879" s="6">
        <v>423</v>
      </c>
      <c r="T879" s="6">
        <v>40</v>
      </c>
      <c r="U879" s="6">
        <v>0</v>
      </c>
      <c r="V879" s="6" t="s">
        <v>639</v>
      </c>
      <c r="W879" s="9" t="s">
        <v>636</v>
      </c>
      <c r="X879" s="6" t="s">
        <v>635</v>
      </c>
      <c r="Y879" s="6" t="s">
        <v>637</v>
      </c>
      <c r="Z879" s="2">
        <v>1</v>
      </c>
      <c r="AA879" s="9" t="s">
        <v>632</v>
      </c>
      <c r="AB879">
        <v>18.100000000000001</v>
      </c>
      <c r="AC879">
        <v>10</v>
      </c>
      <c r="AD879">
        <v>0</v>
      </c>
    </row>
    <row r="880" spans="1:30" customFormat="1" x14ac:dyDescent="0.25">
      <c r="A880" s="6">
        <v>0</v>
      </c>
      <c r="B880" s="6">
        <v>0</v>
      </c>
      <c r="C880" s="6">
        <v>0</v>
      </c>
      <c r="D880" s="6">
        <v>0</v>
      </c>
      <c r="E880" s="6">
        <v>0</v>
      </c>
      <c r="F880" s="6">
        <v>0</v>
      </c>
      <c r="G880" s="6">
        <v>0</v>
      </c>
      <c r="H880" s="6">
        <v>0.20454545454545453</v>
      </c>
      <c r="I880" s="6">
        <v>0</v>
      </c>
      <c r="J880" s="6">
        <v>0</v>
      </c>
      <c r="K880" s="6">
        <v>0</v>
      </c>
      <c r="L880" s="6">
        <v>45.45454545454546</v>
      </c>
      <c r="M880" s="6">
        <v>0</v>
      </c>
      <c r="N880" s="6">
        <v>0.45454545454545459</v>
      </c>
      <c r="O880" s="6">
        <v>0</v>
      </c>
      <c r="P880" s="6">
        <v>0.18181818181818177</v>
      </c>
      <c r="Q880" s="6">
        <v>88</v>
      </c>
      <c r="R880" s="6">
        <v>0</v>
      </c>
      <c r="S880" s="6">
        <v>423</v>
      </c>
      <c r="T880" s="6">
        <v>40</v>
      </c>
      <c r="U880" s="6">
        <v>0</v>
      </c>
      <c r="V880" s="6" t="s">
        <v>639</v>
      </c>
      <c r="W880" s="9" t="s">
        <v>636</v>
      </c>
      <c r="X880" s="6" t="s">
        <v>635</v>
      </c>
      <c r="Y880" s="6" t="s">
        <v>637</v>
      </c>
      <c r="Z880" s="2">
        <v>1</v>
      </c>
      <c r="AA880" s="9" t="s">
        <v>632</v>
      </c>
      <c r="AB880">
        <v>18.100000000000001</v>
      </c>
      <c r="AC880">
        <v>10</v>
      </c>
      <c r="AD880">
        <v>0</v>
      </c>
    </row>
    <row r="881" spans="1:30" customFormat="1" x14ac:dyDescent="0.25">
      <c r="A881" s="6">
        <v>1.8181818181818184E-2</v>
      </c>
      <c r="B881" s="6">
        <v>0</v>
      </c>
      <c r="C881" s="6">
        <v>0</v>
      </c>
      <c r="D881" s="6">
        <v>0</v>
      </c>
      <c r="E881" s="6">
        <v>0</v>
      </c>
      <c r="F881" s="6">
        <v>0</v>
      </c>
      <c r="G881" s="6">
        <v>0</v>
      </c>
      <c r="H881" s="6">
        <v>0.20454545454545453</v>
      </c>
      <c r="I881" s="6">
        <v>0</v>
      </c>
      <c r="J881" s="6">
        <v>0</v>
      </c>
      <c r="K881" s="6">
        <v>0</v>
      </c>
      <c r="L881" s="6">
        <v>45.45454545454546</v>
      </c>
      <c r="M881" s="6">
        <v>0</v>
      </c>
      <c r="N881" s="6">
        <v>0.45454545454545459</v>
      </c>
      <c r="O881" s="6">
        <v>0</v>
      </c>
      <c r="P881" s="6">
        <v>0.18181818181818177</v>
      </c>
      <c r="Q881" s="6">
        <v>88</v>
      </c>
      <c r="R881" s="6">
        <v>0</v>
      </c>
      <c r="S881" s="6">
        <v>423</v>
      </c>
      <c r="T881" s="6">
        <v>40</v>
      </c>
      <c r="U881" s="6">
        <v>0</v>
      </c>
      <c r="V881" s="6" t="s">
        <v>639</v>
      </c>
      <c r="W881" s="9" t="s">
        <v>636</v>
      </c>
      <c r="X881" s="6" t="s">
        <v>635</v>
      </c>
      <c r="Y881" s="6" t="s">
        <v>637</v>
      </c>
      <c r="Z881" s="2">
        <v>1</v>
      </c>
      <c r="AA881" s="9" t="s">
        <v>632</v>
      </c>
      <c r="AB881">
        <v>18.100000000000001</v>
      </c>
      <c r="AC881">
        <v>10</v>
      </c>
      <c r="AD881">
        <v>0</v>
      </c>
    </row>
    <row r="882" spans="1:30" customFormat="1" ht="20.25" customHeight="1" x14ac:dyDescent="0.25">
      <c r="A882" s="6">
        <v>9.0909090909090922E-3</v>
      </c>
      <c r="B882" s="6">
        <v>0</v>
      </c>
      <c r="C882" s="6">
        <v>0</v>
      </c>
      <c r="D882" s="6">
        <v>0</v>
      </c>
      <c r="E882" s="6">
        <v>0</v>
      </c>
      <c r="F882" s="6">
        <v>0</v>
      </c>
      <c r="G882" s="6">
        <v>0</v>
      </c>
      <c r="H882" s="6">
        <v>0.20454545454545453</v>
      </c>
      <c r="I882" s="6">
        <v>0</v>
      </c>
      <c r="J882" s="6">
        <v>0</v>
      </c>
      <c r="K882" s="6">
        <v>0</v>
      </c>
      <c r="L882" s="6">
        <v>45.45454545454546</v>
      </c>
      <c r="M882" s="6">
        <v>0</v>
      </c>
      <c r="N882" s="6">
        <v>0.45454545454545459</v>
      </c>
      <c r="O882" s="6">
        <v>0</v>
      </c>
      <c r="P882" s="6">
        <v>0.18181818181818177</v>
      </c>
      <c r="Q882" s="6">
        <v>115</v>
      </c>
      <c r="R882" s="6">
        <v>0</v>
      </c>
      <c r="S882" s="6">
        <v>423</v>
      </c>
      <c r="T882" s="6">
        <v>40</v>
      </c>
      <c r="U882" s="6">
        <v>0</v>
      </c>
      <c r="V882" s="6" t="s">
        <v>640</v>
      </c>
      <c r="W882" s="9" t="s">
        <v>638</v>
      </c>
      <c r="X882" s="6" t="s">
        <v>635</v>
      </c>
      <c r="Y882" s="6" t="s">
        <v>637</v>
      </c>
      <c r="Z882" s="2">
        <v>1</v>
      </c>
      <c r="AA882" s="9" t="s">
        <v>632</v>
      </c>
      <c r="AB882">
        <v>18.100000000000001</v>
      </c>
      <c r="AC882">
        <v>10</v>
      </c>
      <c r="AD882">
        <v>0</v>
      </c>
    </row>
    <row r="883" spans="1:30" customFormat="1" x14ac:dyDescent="0.25">
      <c r="A883" s="6">
        <v>0</v>
      </c>
      <c r="B883" s="6">
        <v>0</v>
      </c>
      <c r="C883" s="6">
        <v>0</v>
      </c>
      <c r="D883" s="6">
        <v>0</v>
      </c>
      <c r="E883" s="6">
        <v>0</v>
      </c>
      <c r="F883" s="6">
        <v>0</v>
      </c>
      <c r="G883" s="6">
        <v>0</v>
      </c>
      <c r="H883" s="6">
        <v>0.20454545454545453</v>
      </c>
      <c r="I883" s="6">
        <v>0</v>
      </c>
      <c r="J883" s="6">
        <v>0</v>
      </c>
      <c r="K883" s="6">
        <v>0</v>
      </c>
      <c r="L883" s="6">
        <v>45.45454545454546</v>
      </c>
      <c r="M883" s="6">
        <v>0</v>
      </c>
      <c r="N883" s="6">
        <v>0.45454545454545459</v>
      </c>
      <c r="O883" s="6">
        <v>0</v>
      </c>
      <c r="P883" s="6">
        <v>0.18181818181818177</v>
      </c>
      <c r="Q883" s="6">
        <v>115</v>
      </c>
      <c r="R883" s="6">
        <v>0</v>
      </c>
      <c r="S883" s="6">
        <v>423</v>
      </c>
      <c r="T883" s="6">
        <v>40</v>
      </c>
      <c r="U883" s="6">
        <v>0</v>
      </c>
      <c r="V883" s="6" t="s">
        <v>640</v>
      </c>
      <c r="W883" s="9" t="s">
        <v>638</v>
      </c>
      <c r="X883" s="6" t="s">
        <v>635</v>
      </c>
      <c r="Y883" s="6" t="s">
        <v>637</v>
      </c>
      <c r="Z883" s="2">
        <v>1</v>
      </c>
      <c r="AA883" s="9" t="s">
        <v>632</v>
      </c>
      <c r="AB883">
        <v>18.100000000000001</v>
      </c>
      <c r="AC883">
        <v>10</v>
      </c>
      <c r="AD883">
        <v>0</v>
      </c>
    </row>
    <row r="884" spans="1:30" customFormat="1" x14ac:dyDescent="0.25">
      <c r="A884" s="6">
        <v>1.8181818181818184E-2</v>
      </c>
      <c r="B884" s="6">
        <v>0</v>
      </c>
      <c r="C884" s="6">
        <v>0</v>
      </c>
      <c r="D884" s="6">
        <v>0</v>
      </c>
      <c r="E884" s="6">
        <v>0</v>
      </c>
      <c r="F884" s="6">
        <v>0</v>
      </c>
      <c r="G884" s="6">
        <v>0</v>
      </c>
      <c r="H884" s="6">
        <v>0.20454545454545453</v>
      </c>
      <c r="I884" s="6">
        <v>0</v>
      </c>
      <c r="J884" s="6">
        <v>0</v>
      </c>
      <c r="K884" s="6">
        <v>0</v>
      </c>
      <c r="L884" s="6">
        <v>45.45454545454546</v>
      </c>
      <c r="M884" s="6">
        <v>0</v>
      </c>
      <c r="N884" s="6">
        <v>0.45454545454545459</v>
      </c>
      <c r="O884" s="6">
        <v>0</v>
      </c>
      <c r="P884" s="6">
        <v>0.18181818181818177</v>
      </c>
      <c r="Q884" s="6">
        <v>115</v>
      </c>
      <c r="R884" s="6">
        <v>0</v>
      </c>
      <c r="S884" s="6">
        <v>423</v>
      </c>
      <c r="T884" s="6">
        <v>40</v>
      </c>
      <c r="U884" s="6">
        <v>0</v>
      </c>
      <c r="V884" s="6" t="s">
        <v>640</v>
      </c>
      <c r="W884" s="9" t="s">
        <v>638</v>
      </c>
      <c r="X884" s="6" t="s">
        <v>635</v>
      </c>
      <c r="Y884" s="6" t="s">
        <v>637</v>
      </c>
      <c r="Z884" s="2">
        <v>1</v>
      </c>
      <c r="AA884" s="9" t="s">
        <v>632</v>
      </c>
      <c r="AB884">
        <v>18.100000000000001</v>
      </c>
      <c r="AC884">
        <v>10</v>
      </c>
      <c r="AD884">
        <v>0</v>
      </c>
    </row>
    <row r="885" spans="1:30" customFormat="1" ht="20.25" customHeight="1" x14ac:dyDescent="0.25">
      <c r="A885" s="6">
        <v>9.0909090909090922E-3</v>
      </c>
      <c r="B885" s="6">
        <v>0</v>
      </c>
      <c r="C885" s="6">
        <v>0</v>
      </c>
      <c r="D885" s="6">
        <v>0</v>
      </c>
      <c r="E885" s="6">
        <v>0</v>
      </c>
      <c r="F885" s="6">
        <v>0</v>
      </c>
      <c r="G885" s="6">
        <v>0</v>
      </c>
      <c r="H885" s="6">
        <v>0.20454545454545453</v>
      </c>
      <c r="I885" s="6">
        <v>0</v>
      </c>
      <c r="J885" s="6">
        <v>0</v>
      </c>
      <c r="K885" s="6">
        <v>0</v>
      </c>
      <c r="L885" s="6">
        <v>45.45454545454546</v>
      </c>
      <c r="M885" s="6">
        <v>0</v>
      </c>
      <c r="N885" s="6">
        <v>0.45454545454545459</v>
      </c>
      <c r="O885" s="6">
        <v>0</v>
      </c>
      <c r="P885" s="6">
        <v>0.40909090909090906</v>
      </c>
      <c r="Q885" s="6">
        <v>112</v>
      </c>
      <c r="R885" s="6">
        <v>0</v>
      </c>
      <c r="S885" s="6">
        <v>423</v>
      </c>
      <c r="T885" s="6">
        <v>40</v>
      </c>
      <c r="U885" s="6">
        <v>0</v>
      </c>
      <c r="V885" s="6" t="s">
        <v>641</v>
      </c>
      <c r="W885" s="9" t="s">
        <v>642</v>
      </c>
      <c r="X885" s="6" t="s">
        <v>635</v>
      </c>
      <c r="Y885" s="6" t="s">
        <v>637</v>
      </c>
      <c r="Z885" s="2">
        <v>1</v>
      </c>
      <c r="AA885" s="9" t="s">
        <v>632</v>
      </c>
      <c r="AB885">
        <v>18.100000000000001</v>
      </c>
      <c r="AC885">
        <v>10</v>
      </c>
      <c r="AD885">
        <v>0</v>
      </c>
    </row>
    <row r="886" spans="1:30" customFormat="1" x14ac:dyDescent="0.25">
      <c r="A886" s="6">
        <v>0</v>
      </c>
      <c r="B886" s="6">
        <v>0</v>
      </c>
      <c r="C886" s="6">
        <v>0</v>
      </c>
      <c r="D886" s="6">
        <v>0</v>
      </c>
      <c r="E886" s="6">
        <v>0</v>
      </c>
      <c r="F886" s="6">
        <v>0</v>
      </c>
      <c r="G886" s="6">
        <v>0</v>
      </c>
      <c r="H886" s="6">
        <v>0.20454545454545453</v>
      </c>
      <c r="I886" s="6">
        <v>0</v>
      </c>
      <c r="J886" s="6">
        <v>0</v>
      </c>
      <c r="K886" s="6">
        <v>0</v>
      </c>
      <c r="L886" s="6">
        <v>45.45454545454546</v>
      </c>
      <c r="M886" s="6">
        <v>0</v>
      </c>
      <c r="N886" s="6">
        <v>0.45454545454545459</v>
      </c>
      <c r="O886" s="6">
        <v>0</v>
      </c>
      <c r="P886" s="6">
        <v>0.40909090909090906</v>
      </c>
      <c r="Q886" s="6">
        <v>112</v>
      </c>
      <c r="R886" s="6">
        <v>0</v>
      </c>
      <c r="S886" s="6">
        <v>423</v>
      </c>
      <c r="T886" s="6">
        <v>40</v>
      </c>
      <c r="U886" s="6">
        <v>0</v>
      </c>
      <c r="V886" s="6" t="s">
        <v>641</v>
      </c>
      <c r="W886" s="9" t="s">
        <v>642</v>
      </c>
      <c r="X886" s="6" t="s">
        <v>635</v>
      </c>
      <c r="Y886" s="6" t="s">
        <v>637</v>
      </c>
      <c r="Z886" s="2">
        <v>1</v>
      </c>
      <c r="AA886" s="9" t="s">
        <v>632</v>
      </c>
      <c r="AB886">
        <v>18.100000000000001</v>
      </c>
      <c r="AC886">
        <v>10</v>
      </c>
      <c r="AD886">
        <v>0</v>
      </c>
    </row>
    <row r="887" spans="1:30" customFormat="1" x14ac:dyDescent="0.25">
      <c r="A887" s="6">
        <v>1.8181818181818184E-2</v>
      </c>
      <c r="B887" s="6">
        <v>0</v>
      </c>
      <c r="C887" s="6">
        <v>0</v>
      </c>
      <c r="D887" s="6">
        <v>0</v>
      </c>
      <c r="E887" s="6">
        <v>0</v>
      </c>
      <c r="F887" s="6">
        <v>0</v>
      </c>
      <c r="G887" s="6">
        <v>0</v>
      </c>
      <c r="H887" s="6">
        <v>0.20454545454545453</v>
      </c>
      <c r="I887" s="6">
        <v>0</v>
      </c>
      <c r="J887" s="6">
        <v>0</v>
      </c>
      <c r="K887" s="6">
        <v>0</v>
      </c>
      <c r="L887" s="6">
        <v>45.45454545454546</v>
      </c>
      <c r="M887" s="6">
        <v>0</v>
      </c>
      <c r="N887" s="6">
        <v>0.45454545454545459</v>
      </c>
      <c r="O887" s="6">
        <v>0</v>
      </c>
      <c r="P887" s="6">
        <v>0.40909090909090906</v>
      </c>
      <c r="Q887" s="6">
        <v>112</v>
      </c>
      <c r="R887" s="6">
        <v>0</v>
      </c>
      <c r="S887" s="6">
        <v>423</v>
      </c>
      <c r="T887" s="6">
        <v>40</v>
      </c>
      <c r="U887" s="6">
        <v>0</v>
      </c>
      <c r="V887" s="6" t="s">
        <v>641</v>
      </c>
      <c r="W887" s="9" t="s">
        <v>642</v>
      </c>
      <c r="X887" s="6" t="s">
        <v>635</v>
      </c>
      <c r="Y887" s="6" t="s">
        <v>637</v>
      </c>
      <c r="Z887" s="2">
        <v>1</v>
      </c>
      <c r="AA887" s="9" t="s">
        <v>632</v>
      </c>
      <c r="AB887">
        <v>18.100000000000001</v>
      </c>
      <c r="AC887">
        <v>10</v>
      </c>
      <c r="AD887">
        <v>0</v>
      </c>
    </row>
    <row r="888" spans="1:30" customFormat="1" ht="20.25" customHeight="1" x14ac:dyDescent="0.25">
      <c r="A888" s="6">
        <v>9.0909090909090922E-3</v>
      </c>
      <c r="B888" s="6">
        <v>0</v>
      </c>
      <c r="C888" s="6">
        <v>0</v>
      </c>
      <c r="D888" s="6">
        <v>0</v>
      </c>
      <c r="E888" s="6">
        <v>0</v>
      </c>
      <c r="F888" s="6">
        <v>0</v>
      </c>
      <c r="G888" s="6">
        <v>0</v>
      </c>
      <c r="H888" s="6">
        <v>0.20454545454545453</v>
      </c>
      <c r="I888" s="6">
        <v>0</v>
      </c>
      <c r="J888" s="6">
        <v>0</v>
      </c>
      <c r="K888" s="6">
        <v>0</v>
      </c>
      <c r="L888" s="6">
        <v>45.45454545454546</v>
      </c>
      <c r="M888" s="6">
        <v>0</v>
      </c>
      <c r="N888" s="6">
        <v>0.45454545454545459</v>
      </c>
      <c r="O888" s="6">
        <v>0</v>
      </c>
      <c r="P888" s="6">
        <v>0.40909090909090906</v>
      </c>
      <c r="Q888" s="6">
        <v>156</v>
      </c>
      <c r="R888" s="6">
        <v>0</v>
      </c>
      <c r="S888" s="6">
        <v>423</v>
      </c>
      <c r="T888" s="6">
        <v>40</v>
      </c>
      <c r="U888" s="6">
        <v>0</v>
      </c>
      <c r="V888" s="6" t="s">
        <v>643</v>
      </c>
      <c r="W888" s="9" t="s">
        <v>644</v>
      </c>
      <c r="X888" s="6" t="s">
        <v>635</v>
      </c>
      <c r="Y888" s="6" t="s">
        <v>637</v>
      </c>
      <c r="Z888" s="2">
        <v>1</v>
      </c>
      <c r="AA888" s="9" t="s">
        <v>632</v>
      </c>
      <c r="AB888">
        <v>18.100000000000001</v>
      </c>
      <c r="AC888">
        <v>10</v>
      </c>
      <c r="AD888">
        <v>0</v>
      </c>
    </row>
    <row r="889" spans="1:30" customFormat="1" x14ac:dyDescent="0.25">
      <c r="A889" s="6">
        <v>0</v>
      </c>
      <c r="B889" s="6">
        <v>0</v>
      </c>
      <c r="C889" s="6">
        <v>0</v>
      </c>
      <c r="D889" s="6">
        <v>0</v>
      </c>
      <c r="E889" s="6">
        <v>0</v>
      </c>
      <c r="F889" s="6">
        <v>0</v>
      </c>
      <c r="G889" s="6">
        <v>0</v>
      </c>
      <c r="H889" s="6">
        <v>0.20454545454545453</v>
      </c>
      <c r="I889" s="6">
        <v>0</v>
      </c>
      <c r="J889" s="6">
        <v>0</v>
      </c>
      <c r="K889" s="6">
        <v>0</v>
      </c>
      <c r="L889" s="6">
        <v>45.45454545454546</v>
      </c>
      <c r="M889" s="6">
        <v>0</v>
      </c>
      <c r="N889" s="6">
        <v>0.45454545454545459</v>
      </c>
      <c r="O889" s="6">
        <v>0</v>
      </c>
      <c r="P889" s="6">
        <v>0.40909090909090906</v>
      </c>
      <c r="Q889" s="6">
        <v>156</v>
      </c>
      <c r="R889" s="6">
        <v>0</v>
      </c>
      <c r="S889" s="6">
        <v>423</v>
      </c>
      <c r="T889" s="6">
        <v>40</v>
      </c>
      <c r="U889" s="6">
        <v>0</v>
      </c>
      <c r="V889" s="6" t="s">
        <v>643</v>
      </c>
      <c r="W889" s="9" t="s">
        <v>644</v>
      </c>
      <c r="X889" s="6" t="s">
        <v>635</v>
      </c>
      <c r="Y889" s="6" t="s">
        <v>637</v>
      </c>
      <c r="Z889" s="2">
        <v>1</v>
      </c>
      <c r="AA889" s="9" t="s">
        <v>632</v>
      </c>
      <c r="AB889">
        <v>18.100000000000001</v>
      </c>
      <c r="AC889">
        <v>10</v>
      </c>
      <c r="AD889">
        <v>0</v>
      </c>
    </row>
    <row r="890" spans="1:30" customFormat="1" x14ac:dyDescent="0.25">
      <c r="A890" s="6">
        <v>1.8181818181818184E-2</v>
      </c>
      <c r="B890" s="6">
        <v>0</v>
      </c>
      <c r="C890" s="6">
        <v>0</v>
      </c>
      <c r="D890" s="6">
        <v>0</v>
      </c>
      <c r="E890" s="6">
        <v>0</v>
      </c>
      <c r="F890" s="6">
        <v>0</v>
      </c>
      <c r="G890" s="6">
        <v>0</v>
      </c>
      <c r="H890" s="6">
        <v>0.20454545454545453</v>
      </c>
      <c r="I890" s="6">
        <v>0</v>
      </c>
      <c r="J890" s="6">
        <v>0</v>
      </c>
      <c r="K890" s="6">
        <v>0</v>
      </c>
      <c r="L890" s="6">
        <v>45.45454545454546</v>
      </c>
      <c r="M890" s="6">
        <v>0</v>
      </c>
      <c r="N890" s="6">
        <v>0.45454545454545459</v>
      </c>
      <c r="O890" s="6">
        <v>0</v>
      </c>
      <c r="P890" s="6">
        <v>0.40909090909090906</v>
      </c>
      <c r="Q890" s="6">
        <v>156</v>
      </c>
      <c r="R890" s="6">
        <v>0</v>
      </c>
      <c r="S890" s="6">
        <v>423</v>
      </c>
      <c r="T890" s="6">
        <v>40</v>
      </c>
      <c r="U890" s="6">
        <v>0</v>
      </c>
      <c r="V890" s="6" t="s">
        <v>643</v>
      </c>
      <c r="W890" s="9" t="s">
        <v>644</v>
      </c>
      <c r="X890" s="6" t="s">
        <v>635</v>
      </c>
      <c r="Y890" s="6" t="s">
        <v>637</v>
      </c>
      <c r="Z890" s="2">
        <v>1</v>
      </c>
      <c r="AA890" s="9" t="s">
        <v>632</v>
      </c>
      <c r="AB890">
        <v>18.100000000000001</v>
      </c>
      <c r="AC890">
        <v>10</v>
      </c>
      <c r="AD890">
        <v>0</v>
      </c>
    </row>
    <row r="891" spans="1:30" customFormat="1" x14ac:dyDescent="0.25">
      <c r="A891" s="6">
        <v>2.9000000000000001E-2</v>
      </c>
      <c r="B891" s="6">
        <v>0</v>
      </c>
      <c r="C891" s="6">
        <v>0</v>
      </c>
      <c r="D891" s="6">
        <v>0</v>
      </c>
      <c r="E891" s="6">
        <v>0</v>
      </c>
      <c r="F891" s="6">
        <v>0</v>
      </c>
      <c r="G891" s="6">
        <v>0</v>
      </c>
      <c r="H891" s="6">
        <v>2.5000000000000001E-2</v>
      </c>
      <c r="I891" s="6">
        <v>0</v>
      </c>
      <c r="J891" s="6">
        <v>0</v>
      </c>
      <c r="K891" s="6">
        <v>0</v>
      </c>
      <c r="L891" s="6">
        <v>30</v>
      </c>
      <c r="M891" s="6">
        <v>0</v>
      </c>
      <c r="N891" s="6">
        <v>0.2</v>
      </c>
      <c r="O891" s="6">
        <v>0</v>
      </c>
      <c r="P891" s="6">
        <v>0.25</v>
      </c>
      <c r="Q891" s="6">
        <v>187</v>
      </c>
      <c r="R891" s="6">
        <v>0</v>
      </c>
      <c r="S891" s="6">
        <v>423</v>
      </c>
      <c r="T891" s="6">
        <v>144</v>
      </c>
      <c r="U891" s="6">
        <v>40</v>
      </c>
      <c r="V891" s="6" t="s">
        <v>645</v>
      </c>
      <c r="W891" s="9" t="s">
        <v>646</v>
      </c>
      <c r="X891" s="6" t="s">
        <v>625</v>
      </c>
      <c r="Y891" s="6" t="s">
        <v>625</v>
      </c>
      <c r="Z891" s="2">
        <v>1</v>
      </c>
      <c r="AA891" s="9" t="s">
        <v>571</v>
      </c>
      <c r="AB891">
        <v>18.2</v>
      </c>
      <c r="AC891">
        <v>10</v>
      </c>
      <c r="AD891">
        <v>0</v>
      </c>
    </row>
    <row r="892" spans="1:30" customFormat="1" x14ac:dyDescent="0.25">
      <c r="A892" s="6">
        <v>0.02</v>
      </c>
      <c r="B892" s="6">
        <v>0</v>
      </c>
      <c r="C892" s="6">
        <v>0</v>
      </c>
      <c r="D892" s="6">
        <v>0</v>
      </c>
      <c r="E892" s="6">
        <v>0</v>
      </c>
      <c r="F892" s="6">
        <v>0</v>
      </c>
      <c r="G892" s="6">
        <v>0</v>
      </c>
      <c r="H892" s="6">
        <v>0.05</v>
      </c>
      <c r="I892" s="6">
        <v>0</v>
      </c>
      <c r="J892" s="6">
        <v>0</v>
      </c>
      <c r="K892" s="6">
        <v>0</v>
      </c>
      <c r="L892" s="6">
        <v>30</v>
      </c>
      <c r="M892" s="6">
        <v>0</v>
      </c>
      <c r="N892" s="6">
        <v>0.2</v>
      </c>
      <c r="O892" s="6">
        <v>0</v>
      </c>
      <c r="P892" s="6">
        <v>0.3</v>
      </c>
      <c r="Q892" s="6">
        <v>187</v>
      </c>
      <c r="R892" s="6">
        <v>0</v>
      </c>
      <c r="S892" s="6">
        <v>423</v>
      </c>
      <c r="T892" s="6">
        <v>144</v>
      </c>
      <c r="U892" s="6">
        <v>40</v>
      </c>
      <c r="V892" s="6" t="s">
        <v>645</v>
      </c>
      <c r="W892" s="9" t="s">
        <v>646</v>
      </c>
      <c r="X892" s="6" t="s">
        <v>625</v>
      </c>
      <c r="Y892" s="6" t="s">
        <v>625</v>
      </c>
      <c r="Z892" s="2">
        <v>1</v>
      </c>
      <c r="AA892" s="9" t="s">
        <v>571</v>
      </c>
      <c r="AB892">
        <v>18.2</v>
      </c>
      <c r="AC892">
        <v>10</v>
      </c>
      <c r="AD892">
        <v>0</v>
      </c>
    </row>
    <row r="893" spans="1:30" customFormat="1" x14ac:dyDescent="0.25">
      <c r="A893" s="6">
        <v>0.01</v>
      </c>
      <c r="B893" s="6">
        <v>0</v>
      </c>
      <c r="C893" s="6">
        <v>0</v>
      </c>
      <c r="D893" s="6">
        <v>0</v>
      </c>
      <c r="E893" s="6">
        <v>0</v>
      </c>
      <c r="F893" s="6">
        <v>0</v>
      </c>
      <c r="G893" s="6">
        <v>0</v>
      </c>
      <c r="H893" s="6">
        <v>0.05</v>
      </c>
      <c r="I893" s="6">
        <v>0</v>
      </c>
      <c r="J893" s="6">
        <v>0</v>
      </c>
      <c r="K893" s="6">
        <v>0</v>
      </c>
      <c r="L893" s="6">
        <v>30</v>
      </c>
      <c r="M893" s="6">
        <v>0</v>
      </c>
      <c r="N893" s="6">
        <v>0.2</v>
      </c>
      <c r="O893" s="6">
        <v>0</v>
      </c>
      <c r="P893" s="6">
        <v>0.3</v>
      </c>
      <c r="Q893" s="6">
        <v>187</v>
      </c>
      <c r="R893" s="6">
        <v>0</v>
      </c>
      <c r="S893" s="6">
        <v>423</v>
      </c>
      <c r="T893" s="6">
        <v>144</v>
      </c>
      <c r="U893" s="6">
        <v>40</v>
      </c>
      <c r="V893" s="6" t="s">
        <v>645</v>
      </c>
      <c r="W893" s="9" t="s">
        <v>646</v>
      </c>
      <c r="X893" s="6" t="s">
        <v>625</v>
      </c>
      <c r="Y893" s="6" t="s">
        <v>625</v>
      </c>
      <c r="Z893" s="2">
        <v>1</v>
      </c>
      <c r="AA893" s="9" t="s">
        <v>571</v>
      </c>
      <c r="AB893">
        <v>18.2</v>
      </c>
      <c r="AC893">
        <v>10</v>
      </c>
      <c r="AD893">
        <v>0</v>
      </c>
    </row>
    <row r="894" spans="1:30" customFormat="1" x14ac:dyDescent="0.25">
      <c r="A894" s="6">
        <v>0</v>
      </c>
      <c r="B894" s="6">
        <v>0</v>
      </c>
      <c r="C894" s="6">
        <v>0</v>
      </c>
      <c r="D894" s="6">
        <v>0</v>
      </c>
      <c r="E894" s="6">
        <v>0</v>
      </c>
      <c r="F894" s="6">
        <v>0</v>
      </c>
      <c r="G894" s="6">
        <v>0</v>
      </c>
      <c r="H894" s="6">
        <v>0</v>
      </c>
      <c r="I894" s="6">
        <v>0</v>
      </c>
      <c r="J894" s="6">
        <v>0</v>
      </c>
      <c r="K894" s="6">
        <v>0</v>
      </c>
      <c r="L894" s="6">
        <v>14</v>
      </c>
      <c r="M894" s="6">
        <v>0.5</v>
      </c>
      <c r="N894" s="6">
        <v>0.5</v>
      </c>
      <c r="O894" s="6">
        <v>0</v>
      </c>
      <c r="P894" s="6">
        <v>0.5</v>
      </c>
      <c r="Q894" s="6">
        <v>174</v>
      </c>
      <c r="R894" s="6">
        <v>0</v>
      </c>
      <c r="S894" s="6">
        <v>423</v>
      </c>
      <c r="T894" s="6">
        <v>432</v>
      </c>
      <c r="U894" s="6">
        <v>43</v>
      </c>
      <c r="V894" s="6" t="s">
        <v>647</v>
      </c>
      <c r="W894" s="9" t="s">
        <v>562</v>
      </c>
      <c r="X894" s="6" t="s">
        <v>648</v>
      </c>
      <c r="Y894" s="6" t="s">
        <v>648</v>
      </c>
      <c r="Z894" s="2">
        <v>1</v>
      </c>
      <c r="AA894" s="9" t="s">
        <v>111</v>
      </c>
      <c r="AB894">
        <v>18.2</v>
      </c>
      <c r="AC894">
        <v>12</v>
      </c>
      <c r="AD894">
        <v>0</v>
      </c>
    </row>
    <row r="895" spans="1:30" customFormat="1" x14ac:dyDescent="0.25">
      <c r="A895" s="6">
        <v>0</v>
      </c>
      <c r="B895" s="6">
        <v>0</v>
      </c>
      <c r="C895" s="6">
        <v>0</v>
      </c>
      <c r="D895" s="6">
        <v>0</v>
      </c>
      <c r="E895" s="6">
        <v>0</v>
      </c>
      <c r="F895" s="6">
        <v>0</v>
      </c>
      <c r="G895" s="6">
        <v>0</v>
      </c>
      <c r="H895" s="6">
        <v>0</v>
      </c>
      <c r="I895" s="6">
        <v>0</v>
      </c>
      <c r="J895" s="6">
        <v>0</v>
      </c>
      <c r="K895" s="6">
        <v>0</v>
      </c>
      <c r="L895" s="6">
        <v>14</v>
      </c>
      <c r="M895" s="6">
        <v>0.5</v>
      </c>
      <c r="N895" s="6">
        <v>0.5</v>
      </c>
      <c r="O895" s="6">
        <v>0</v>
      </c>
      <c r="P895" s="6">
        <v>0.5</v>
      </c>
      <c r="Q895" s="6">
        <v>174</v>
      </c>
      <c r="R895" s="6">
        <v>0</v>
      </c>
      <c r="S895" s="6">
        <v>443</v>
      </c>
      <c r="T895" s="6">
        <v>432</v>
      </c>
      <c r="U895" s="6">
        <v>43</v>
      </c>
      <c r="V895" s="6" t="s">
        <v>647</v>
      </c>
      <c r="W895" s="9" t="s">
        <v>562</v>
      </c>
      <c r="X895" s="6" t="s">
        <v>648</v>
      </c>
      <c r="Y895" s="6" t="s">
        <v>648</v>
      </c>
      <c r="Z895" s="2">
        <v>1</v>
      </c>
      <c r="AA895" s="9" t="s">
        <v>111</v>
      </c>
      <c r="AB895">
        <v>18.2</v>
      </c>
      <c r="AC895">
        <v>12</v>
      </c>
      <c r="AD895">
        <v>0</v>
      </c>
    </row>
    <row r="896" spans="1:30" customFormat="1" x14ac:dyDescent="0.25">
      <c r="A896" s="6">
        <v>0</v>
      </c>
      <c r="B896" s="6">
        <v>0</v>
      </c>
      <c r="C896" s="6">
        <v>0</v>
      </c>
      <c r="D896" s="6">
        <v>0</v>
      </c>
      <c r="E896" s="6">
        <v>0</v>
      </c>
      <c r="F896" s="6">
        <v>0</v>
      </c>
      <c r="G896" s="6">
        <v>0</v>
      </c>
      <c r="H896" s="6">
        <v>0</v>
      </c>
      <c r="I896" s="6">
        <v>0</v>
      </c>
      <c r="J896" s="6">
        <v>0</v>
      </c>
      <c r="K896" s="6">
        <v>0</v>
      </c>
      <c r="L896" s="6">
        <v>14</v>
      </c>
      <c r="M896" s="6">
        <v>0.5</v>
      </c>
      <c r="N896" s="6">
        <v>0.5</v>
      </c>
      <c r="O896" s="6">
        <v>0</v>
      </c>
      <c r="P896" s="6">
        <v>0.5</v>
      </c>
      <c r="Q896" s="6">
        <v>187</v>
      </c>
      <c r="R896" s="6">
        <v>0</v>
      </c>
      <c r="S896" s="6">
        <v>423</v>
      </c>
      <c r="T896" s="6">
        <v>432</v>
      </c>
      <c r="U896" s="6">
        <v>43</v>
      </c>
      <c r="V896" s="6" t="s">
        <v>647</v>
      </c>
      <c r="W896" s="9" t="s">
        <v>649</v>
      </c>
      <c r="X896" s="6" t="s">
        <v>648</v>
      </c>
      <c r="Y896" s="6" t="s">
        <v>648</v>
      </c>
      <c r="Z896" s="2">
        <v>1</v>
      </c>
      <c r="AA896" s="9" t="s">
        <v>111</v>
      </c>
      <c r="AB896">
        <v>18.2</v>
      </c>
      <c r="AC896">
        <v>12</v>
      </c>
      <c r="AD896">
        <v>0</v>
      </c>
    </row>
    <row r="897" spans="1:30" customFormat="1" x14ac:dyDescent="0.25">
      <c r="A897" s="6">
        <v>0</v>
      </c>
      <c r="B897" s="6">
        <v>0</v>
      </c>
      <c r="C897" s="6">
        <v>0</v>
      </c>
      <c r="D897" s="6">
        <v>0</v>
      </c>
      <c r="E897" s="6">
        <v>0</v>
      </c>
      <c r="F897" s="6">
        <v>0</v>
      </c>
      <c r="G897" s="6">
        <v>0</v>
      </c>
      <c r="H897" s="6">
        <v>0</v>
      </c>
      <c r="I897" s="6">
        <v>0</v>
      </c>
      <c r="J897" s="6">
        <v>0</v>
      </c>
      <c r="K897" s="6">
        <v>0</v>
      </c>
      <c r="L897" s="6">
        <v>7</v>
      </c>
      <c r="M897" s="6">
        <v>0.5</v>
      </c>
      <c r="N897" s="6">
        <v>0.5</v>
      </c>
      <c r="O897" s="6">
        <v>0</v>
      </c>
      <c r="P897" s="6">
        <v>0.5</v>
      </c>
      <c r="Q897" s="6">
        <v>183</v>
      </c>
      <c r="R897" s="6">
        <v>0</v>
      </c>
      <c r="S897" s="6">
        <v>423</v>
      </c>
      <c r="T897" s="6">
        <v>432</v>
      </c>
      <c r="U897" s="6">
        <v>43</v>
      </c>
      <c r="V897" s="6" t="s">
        <v>647</v>
      </c>
      <c r="W897" s="9" t="s">
        <v>650</v>
      </c>
      <c r="X897" s="6" t="s">
        <v>648</v>
      </c>
      <c r="Y897" s="6" t="s">
        <v>648</v>
      </c>
      <c r="Z897" s="2">
        <v>1</v>
      </c>
      <c r="AA897" s="9" t="s">
        <v>111</v>
      </c>
      <c r="AB897">
        <v>18.2</v>
      </c>
      <c r="AC897">
        <v>12</v>
      </c>
      <c r="AD897">
        <v>0</v>
      </c>
    </row>
    <row r="898" spans="1:30" customFormat="1" x14ac:dyDescent="0.25">
      <c r="A898" s="6">
        <v>0</v>
      </c>
      <c r="B898" s="6">
        <v>0</v>
      </c>
      <c r="C898" s="6">
        <v>0</v>
      </c>
      <c r="D898" s="6">
        <v>0</v>
      </c>
      <c r="E898" s="6">
        <v>0</v>
      </c>
      <c r="F898" s="6">
        <v>0</v>
      </c>
      <c r="G898" s="6">
        <v>0</v>
      </c>
      <c r="H898" s="6">
        <v>0</v>
      </c>
      <c r="I898" s="6">
        <v>0</v>
      </c>
      <c r="J898" s="6">
        <v>0</v>
      </c>
      <c r="K898" s="6">
        <v>0</v>
      </c>
      <c r="L898" s="6">
        <v>14</v>
      </c>
      <c r="M898" s="6">
        <v>0.5</v>
      </c>
      <c r="N898" s="6">
        <v>0.5</v>
      </c>
      <c r="O898" s="6">
        <v>0</v>
      </c>
      <c r="P898" s="6">
        <v>0.5</v>
      </c>
      <c r="Q898" s="6">
        <v>183</v>
      </c>
      <c r="R898" s="6">
        <v>0</v>
      </c>
      <c r="S898" s="6">
        <v>423</v>
      </c>
      <c r="T898" s="6">
        <v>432</v>
      </c>
      <c r="U898" s="6">
        <v>43</v>
      </c>
      <c r="V898" s="6" t="s">
        <v>647</v>
      </c>
      <c r="W898" s="9" t="s">
        <v>650</v>
      </c>
      <c r="X898" s="6" t="s">
        <v>648</v>
      </c>
      <c r="Y898" s="6" t="s">
        <v>648</v>
      </c>
      <c r="Z898" s="2">
        <v>1</v>
      </c>
      <c r="AA898" s="9" t="s">
        <v>111</v>
      </c>
      <c r="AB898">
        <v>18.2</v>
      </c>
      <c r="AC898">
        <v>12</v>
      </c>
      <c r="AD898">
        <v>0</v>
      </c>
    </row>
    <row r="899" spans="1:30" customFormat="1" x14ac:dyDescent="0.25">
      <c r="A899" s="6">
        <v>0</v>
      </c>
      <c r="B899" s="6">
        <v>0</v>
      </c>
      <c r="C899" s="6">
        <v>0</v>
      </c>
      <c r="D899" s="6">
        <v>0</v>
      </c>
      <c r="E899" s="6">
        <v>0</v>
      </c>
      <c r="F899" s="6">
        <v>0</v>
      </c>
      <c r="G899" s="6">
        <v>0</v>
      </c>
      <c r="H899" s="6">
        <v>0</v>
      </c>
      <c r="I899" s="6">
        <v>0</v>
      </c>
      <c r="J899" s="6">
        <v>0</v>
      </c>
      <c r="K899" s="6">
        <v>0</v>
      </c>
      <c r="L899" s="6">
        <v>14</v>
      </c>
      <c r="M899" s="6">
        <v>0.5</v>
      </c>
      <c r="N899" s="6">
        <v>0.5</v>
      </c>
      <c r="O899" s="6">
        <v>0</v>
      </c>
      <c r="P899" s="6">
        <v>0.5</v>
      </c>
      <c r="Q899" s="6">
        <v>178</v>
      </c>
      <c r="R899" s="6">
        <v>0</v>
      </c>
      <c r="S899" s="6">
        <v>423</v>
      </c>
      <c r="T899" s="6">
        <v>432</v>
      </c>
      <c r="U899" s="6">
        <v>43</v>
      </c>
      <c r="V899" s="6" t="s">
        <v>647</v>
      </c>
      <c r="W899" s="9" t="s">
        <v>651</v>
      </c>
      <c r="X899" s="6" t="s">
        <v>648</v>
      </c>
      <c r="Y899" s="6" t="s">
        <v>648</v>
      </c>
      <c r="Z899" s="2">
        <v>1</v>
      </c>
      <c r="AA899" s="9" t="s">
        <v>111</v>
      </c>
      <c r="AB899">
        <v>18.2</v>
      </c>
      <c r="AC899">
        <v>12</v>
      </c>
      <c r="AD899">
        <v>0</v>
      </c>
    </row>
    <row r="900" spans="1:30" customFormat="1" x14ac:dyDescent="0.25">
      <c r="A900" s="6">
        <v>0</v>
      </c>
      <c r="B900" s="6">
        <v>0</v>
      </c>
      <c r="C900" s="6">
        <v>0</v>
      </c>
      <c r="D900" s="6">
        <v>0</v>
      </c>
      <c r="E900" s="6">
        <v>0</v>
      </c>
      <c r="F900" s="6">
        <v>0</v>
      </c>
      <c r="G900" s="6">
        <v>0</v>
      </c>
      <c r="H900" s="6">
        <v>0</v>
      </c>
      <c r="I900" s="6">
        <v>0</v>
      </c>
      <c r="J900" s="6">
        <v>0</v>
      </c>
      <c r="K900" s="6">
        <v>0</v>
      </c>
      <c r="L900" s="6">
        <v>14</v>
      </c>
      <c r="M900" s="6">
        <v>0.5</v>
      </c>
      <c r="N900" s="6">
        <v>0.5</v>
      </c>
      <c r="O900" s="6">
        <v>0</v>
      </c>
      <c r="P900" s="6">
        <v>0.5</v>
      </c>
      <c r="Q900" s="6">
        <v>177</v>
      </c>
      <c r="R900" s="6">
        <v>0</v>
      </c>
      <c r="S900" s="6">
        <v>423</v>
      </c>
      <c r="T900" s="6">
        <v>432</v>
      </c>
      <c r="U900" s="6">
        <v>43</v>
      </c>
      <c r="V900" s="6" t="s">
        <v>647</v>
      </c>
      <c r="W900" s="9" t="s">
        <v>652</v>
      </c>
      <c r="X900" s="6" t="s">
        <v>648</v>
      </c>
      <c r="Y900" s="6" t="s">
        <v>648</v>
      </c>
      <c r="Z900" s="2">
        <v>1</v>
      </c>
      <c r="AA900" s="9" t="s">
        <v>111</v>
      </c>
      <c r="AB900">
        <v>18.2</v>
      </c>
      <c r="AC900">
        <v>12</v>
      </c>
      <c r="AD900">
        <v>0</v>
      </c>
    </row>
    <row r="901" spans="1:30" customFormat="1" x14ac:dyDescent="0.25">
      <c r="A901" s="6">
        <v>0</v>
      </c>
      <c r="B901" s="6">
        <v>0.04</v>
      </c>
      <c r="C901" s="6">
        <v>0</v>
      </c>
      <c r="D901" s="6">
        <v>0</v>
      </c>
      <c r="E901" s="6">
        <v>0</v>
      </c>
      <c r="F901" s="6">
        <v>0</v>
      </c>
      <c r="G901" s="6">
        <v>0</v>
      </c>
      <c r="H901" s="6">
        <v>0.05</v>
      </c>
      <c r="I901" s="6">
        <v>0</v>
      </c>
      <c r="J901" s="6">
        <v>0</v>
      </c>
      <c r="K901" s="6">
        <v>0</v>
      </c>
      <c r="L901" s="6">
        <v>30</v>
      </c>
      <c r="M901" s="6">
        <v>0</v>
      </c>
      <c r="N901" s="6">
        <v>0.2</v>
      </c>
      <c r="O901" s="6">
        <v>0</v>
      </c>
      <c r="P901" s="6">
        <v>0.3</v>
      </c>
      <c r="Q901" s="6">
        <v>187</v>
      </c>
      <c r="R901" s="6">
        <v>0</v>
      </c>
      <c r="S901" s="6">
        <v>423</v>
      </c>
      <c r="T901" s="6">
        <v>144</v>
      </c>
      <c r="U901" s="6">
        <v>40</v>
      </c>
      <c r="V901" s="6" t="s">
        <v>647</v>
      </c>
      <c r="W901" s="9" t="s">
        <v>646</v>
      </c>
      <c r="X901" s="6" t="s">
        <v>648</v>
      </c>
      <c r="Y901" s="6" t="s">
        <v>648</v>
      </c>
      <c r="Z901" s="2">
        <v>1</v>
      </c>
      <c r="AA901" s="9" t="s">
        <v>571</v>
      </c>
      <c r="AB901">
        <v>18.2</v>
      </c>
      <c r="AC901">
        <v>12</v>
      </c>
      <c r="AD901">
        <v>0</v>
      </c>
    </row>
    <row r="902" spans="1:30" customFormat="1" x14ac:dyDescent="0.25">
      <c r="A902" s="6">
        <v>0</v>
      </c>
      <c r="B902" s="6">
        <v>0.04</v>
      </c>
      <c r="C902" s="6">
        <v>0</v>
      </c>
      <c r="D902" s="6">
        <v>0</v>
      </c>
      <c r="E902" s="6">
        <v>0</v>
      </c>
      <c r="F902" s="6">
        <v>0</v>
      </c>
      <c r="G902" s="6">
        <v>0</v>
      </c>
      <c r="H902" s="6">
        <v>0.05</v>
      </c>
      <c r="I902" s="6">
        <v>0</v>
      </c>
      <c r="J902" s="6">
        <v>0</v>
      </c>
      <c r="K902" s="6">
        <v>0</v>
      </c>
      <c r="L902" s="6">
        <v>30</v>
      </c>
      <c r="M902" s="6">
        <v>0</v>
      </c>
      <c r="N902" s="6">
        <v>0.2</v>
      </c>
      <c r="O902" s="6">
        <v>0</v>
      </c>
      <c r="P902" s="6">
        <v>0.3</v>
      </c>
      <c r="Q902" s="6">
        <v>248</v>
      </c>
      <c r="R902" s="6">
        <v>0</v>
      </c>
      <c r="S902" s="6">
        <v>423</v>
      </c>
      <c r="T902" s="6">
        <v>144</v>
      </c>
      <c r="U902" s="6">
        <v>40</v>
      </c>
      <c r="V902" s="6" t="s">
        <v>647</v>
      </c>
      <c r="W902" s="9" t="s">
        <v>653</v>
      </c>
      <c r="X902" s="6" t="s">
        <v>648</v>
      </c>
      <c r="Y902" s="6" t="s">
        <v>648</v>
      </c>
      <c r="Z902" s="2">
        <v>1</v>
      </c>
      <c r="AA902" s="9" t="s">
        <v>571</v>
      </c>
      <c r="AB902">
        <v>18.2</v>
      </c>
      <c r="AC902">
        <v>12</v>
      </c>
      <c r="AD902">
        <v>0</v>
      </c>
    </row>
    <row r="903" spans="1:30" customFormat="1" x14ac:dyDescent="0.25">
      <c r="A903" s="6">
        <v>0</v>
      </c>
      <c r="B903" s="6">
        <v>0.02</v>
      </c>
      <c r="C903" s="6">
        <v>0</v>
      </c>
      <c r="D903" s="6">
        <v>0</v>
      </c>
      <c r="E903" s="6">
        <v>0</v>
      </c>
      <c r="F903" s="6">
        <v>0</v>
      </c>
      <c r="G903" s="6">
        <v>0</v>
      </c>
      <c r="H903" s="6">
        <v>0.05</v>
      </c>
      <c r="I903" s="6">
        <v>0</v>
      </c>
      <c r="J903" s="6">
        <v>0</v>
      </c>
      <c r="K903" s="6">
        <v>0</v>
      </c>
      <c r="L903" s="6">
        <v>30</v>
      </c>
      <c r="M903" s="6">
        <v>0</v>
      </c>
      <c r="N903" s="6">
        <v>0.2</v>
      </c>
      <c r="O903" s="6">
        <v>0</v>
      </c>
      <c r="P903" s="6">
        <v>0.3</v>
      </c>
      <c r="Q903" s="6">
        <v>187</v>
      </c>
      <c r="R903" s="6">
        <v>0</v>
      </c>
      <c r="S903" s="6">
        <v>423</v>
      </c>
      <c r="T903" s="6">
        <v>144</v>
      </c>
      <c r="U903" s="6">
        <v>40</v>
      </c>
      <c r="V903" s="6" t="s">
        <v>647</v>
      </c>
      <c r="W903" s="9" t="s">
        <v>646</v>
      </c>
      <c r="X903" s="6" t="s">
        <v>648</v>
      </c>
      <c r="Y903" s="6" t="s">
        <v>648</v>
      </c>
      <c r="Z903" s="2">
        <v>1</v>
      </c>
      <c r="AA903" s="9" t="s">
        <v>571</v>
      </c>
      <c r="AB903">
        <v>18.2</v>
      </c>
      <c r="AC903">
        <v>12</v>
      </c>
      <c r="AD903">
        <v>0</v>
      </c>
    </row>
    <row r="904" spans="1:30" customFormat="1" x14ac:dyDescent="0.25">
      <c r="A904" s="6">
        <v>0</v>
      </c>
      <c r="B904" s="6">
        <v>0.02</v>
      </c>
      <c r="C904" s="6">
        <v>0</v>
      </c>
      <c r="D904" s="6">
        <v>0</v>
      </c>
      <c r="E904" s="6">
        <v>0</v>
      </c>
      <c r="F904" s="6">
        <v>0</v>
      </c>
      <c r="G904" s="6">
        <v>0</v>
      </c>
      <c r="H904" s="6">
        <v>0.05</v>
      </c>
      <c r="I904" s="6">
        <v>0</v>
      </c>
      <c r="J904" s="6">
        <v>0</v>
      </c>
      <c r="K904" s="6">
        <v>0</v>
      </c>
      <c r="L904" s="6">
        <v>30</v>
      </c>
      <c r="M904" s="6">
        <v>0</v>
      </c>
      <c r="N904" s="6">
        <v>0.2</v>
      </c>
      <c r="O904" s="6">
        <v>0</v>
      </c>
      <c r="P904" s="6">
        <v>0.3</v>
      </c>
      <c r="Q904" s="6">
        <v>248</v>
      </c>
      <c r="R904" s="6">
        <v>0</v>
      </c>
      <c r="S904" s="6">
        <v>423</v>
      </c>
      <c r="T904" s="6">
        <v>144</v>
      </c>
      <c r="U904" s="6">
        <v>40</v>
      </c>
      <c r="V904" s="6" t="s">
        <v>647</v>
      </c>
      <c r="W904" s="9" t="s">
        <v>653</v>
      </c>
      <c r="X904" s="6" t="s">
        <v>648</v>
      </c>
      <c r="Y904" s="6" t="s">
        <v>648</v>
      </c>
      <c r="Z904" s="2">
        <v>1</v>
      </c>
      <c r="AA904" s="9" t="s">
        <v>571</v>
      </c>
      <c r="AB904">
        <v>18.2</v>
      </c>
      <c r="AC904">
        <v>12</v>
      </c>
      <c r="AD904">
        <v>0</v>
      </c>
    </row>
    <row r="905" spans="1:30" customFormat="1" x14ac:dyDescent="0.25">
      <c r="A905" s="6">
        <v>0</v>
      </c>
      <c r="B905" s="6">
        <v>0.02</v>
      </c>
      <c r="C905" s="6">
        <v>0</v>
      </c>
      <c r="D905" s="6">
        <v>0</v>
      </c>
      <c r="E905" s="6">
        <v>0</v>
      </c>
      <c r="F905" s="6">
        <v>0</v>
      </c>
      <c r="G905" s="6">
        <v>0</v>
      </c>
      <c r="H905" s="6">
        <v>0.05</v>
      </c>
      <c r="I905" s="6">
        <v>0</v>
      </c>
      <c r="J905" s="6">
        <v>0</v>
      </c>
      <c r="K905" s="6">
        <v>0</v>
      </c>
      <c r="L905" s="6">
        <v>30</v>
      </c>
      <c r="M905" s="6">
        <v>0</v>
      </c>
      <c r="N905" s="6">
        <v>0.2</v>
      </c>
      <c r="O905" s="6">
        <v>0</v>
      </c>
      <c r="P905" s="6">
        <v>0.3</v>
      </c>
      <c r="Q905" s="6">
        <v>292</v>
      </c>
      <c r="R905" s="6">
        <v>0</v>
      </c>
      <c r="S905" s="6">
        <v>423</v>
      </c>
      <c r="T905" s="6">
        <v>144</v>
      </c>
      <c r="U905" s="6">
        <v>40</v>
      </c>
      <c r="V905" s="6" t="s">
        <v>647</v>
      </c>
      <c r="W905" s="9" t="s">
        <v>654</v>
      </c>
      <c r="X905" s="6" t="s">
        <v>648</v>
      </c>
      <c r="Y905" s="6" t="s">
        <v>648</v>
      </c>
      <c r="Z905" s="2">
        <v>1</v>
      </c>
      <c r="AA905" s="9" t="s">
        <v>571</v>
      </c>
      <c r="AB905">
        <v>18.2</v>
      </c>
      <c r="AC905">
        <v>12</v>
      </c>
      <c r="AD905">
        <v>0</v>
      </c>
    </row>
    <row r="906" spans="1:30" customFormat="1" x14ac:dyDescent="0.25">
      <c r="A906" s="6">
        <v>0</v>
      </c>
      <c r="B906" s="6">
        <v>0</v>
      </c>
      <c r="C906" s="6">
        <v>0</v>
      </c>
      <c r="D906" s="6">
        <v>0</v>
      </c>
      <c r="E906" s="6">
        <v>0</v>
      </c>
      <c r="F906" s="6">
        <v>0</v>
      </c>
      <c r="G906" s="6">
        <v>0</v>
      </c>
      <c r="H906" s="6">
        <v>0.05</v>
      </c>
      <c r="I906" s="6">
        <v>0</v>
      </c>
      <c r="J906" s="6">
        <v>0</v>
      </c>
      <c r="K906" s="6">
        <v>0</v>
      </c>
      <c r="L906" s="6">
        <v>30</v>
      </c>
      <c r="M906" s="6">
        <v>0</v>
      </c>
      <c r="N906" s="6">
        <v>0.2</v>
      </c>
      <c r="O906" s="6">
        <v>0</v>
      </c>
      <c r="P906" s="6">
        <v>0.3</v>
      </c>
      <c r="Q906" s="6">
        <v>248</v>
      </c>
      <c r="R906" s="6">
        <v>0</v>
      </c>
      <c r="S906" s="6">
        <v>423</v>
      </c>
      <c r="T906" s="6">
        <v>144</v>
      </c>
      <c r="U906" s="6">
        <v>40</v>
      </c>
      <c r="V906" s="6" t="s">
        <v>647</v>
      </c>
      <c r="W906" s="9" t="s">
        <v>653</v>
      </c>
      <c r="X906" s="6" t="s">
        <v>648</v>
      </c>
      <c r="Y906" s="6" t="s">
        <v>648</v>
      </c>
      <c r="Z906" s="2">
        <v>1</v>
      </c>
      <c r="AA906" s="9" t="s">
        <v>571</v>
      </c>
      <c r="AB906">
        <v>18.2</v>
      </c>
      <c r="AC906">
        <v>12</v>
      </c>
      <c r="AD906">
        <v>0</v>
      </c>
    </row>
    <row r="907" spans="1:30" customFormat="1" x14ac:dyDescent="0.25">
      <c r="A907" s="6">
        <v>0</v>
      </c>
      <c r="B907" s="6">
        <v>0</v>
      </c>
      <c r="C907" s="6">
        <v>0</v>
      </c>
      <c r="D907" s="6">
        <v>0</v>
      </c>
      <c r="E907" s="6">
        <v>0</v>
      </c>
      <c r="F907" s="6">
        <v>0</v>
      </c>
      <c r="G907" s="6">
        <v>0</v>
      </c>
      <c r="H907" s="6">
        <v>0.05</v>
      </c>
      <c r="I907" s="6">
        <v>0</v>
      </c>
      <c r="J907" s="6">
        <v>0</v>
      </c>
      <c r="K907" s="6">
        <v>0</v>
      </c>
      <c r="L907" s="6">
        <v>30</v>
      </c>
      <c r="M907" s="6">
        <v>0</v>
      </c>
      <c r="N907" s="6">
        <v>0.2</v>
      </c>
      <c r="O907" s="6">
        <v>0</v>
      </c>
      <c r="P907" s="6">
        <v>0.3</v>
      </c>
      <c r="Q907" s="6">
        <v>292</v>
      </c>
      <c r="R907" s="6">
        <v>0</v>
      </c>
      <c r="S907" s="6">
        <v>423</v>
      </c>
      <c r="T907" s="6">
        <v>144</v>
      </c>
      <c r="U907" s="6">
        <v>40</v>
      </c>
      <c r="V907" s="6" t="s">
        <v>647</v>
      </c>
      <c r="W907" s="9" t="s">
        <v>654</v>
      </c>
      <c r="X907" s="6" t="s">
        <v>648</v>
      </c>
      <c r="Y907" s="6" t="s">
        <v>648</v>
      </c>
      <c r="Z907" s="2">
        <v>1</v>
      </c>
      <c r="AA907" s="9" t="s">
        <v>571</v>
      </c>
      <c r="AB907">
        <v>18.2</v>
      </c>
      <c r="AC907">
        <v>12</v>
      </c>
      <c r="AD907">
        <v>0</v>
      </c>
    </row>
    <row r="908" spans="1:30" customFormat="1" x14ac:dyDescent="0.25">
      <c r="A908" s="6">
        <v>0.02</v>
      </c>
      <c r="B908" s="6">
        <v>0</v>
      </c>
      <c r="C908" s="6">
        <v>0</v>
      </c>
      <c r="D908" s="6">
        <v>0</v>
      </c>
      <c r="E908" s="6">
        <v>0</v>
      </c>
      <c r="F908" s="6">
        <v>0</v>
      </c>
      <c r="G908" s="6">
        <v>0</v>
      </c>
      <c r="H908" s="6">
        <v>0.05</v>
      </c>
      <c r="I908" s="6">
        <v>0</v>
      </c>
      <c r="J908" s="6">
        <v>0</v>
      </c>
      <c r="K908" s="6">
        <v>0</v>
      </c>
      <c r="L908" s="6">
        <v>30</v>
      </c>
      <c r="M908" s="6">
        <v>0</v>
      </c>
      <c r="N908" s="6">
        <v>0.2</v>
      </c>
      <c r="O908" s="6">
        <v>0</v>
      </c>
      <c r="P908" s="6">
        <v>0.3</v>
      </c>
      <c r="Q908" s="6">
        <v>248</v>
      </c>
      <c r="R908" s="6">
        <v>0</v>
      </c>
      <c r="S908" s="6">
        <v>423</v>
      </c>
      <c r="T908" s="6">
        <v>144</v>
      </c>
      <c r="U908" s="6">
        <v>40</v>
      </c>
      <c r="V908" s="6" t="s">
        <v>647</v>
      </c>
      <c r="W908" s="9" t="s">
        <v>653</v>
      </c>
      <c r="X908" s="6" t="s">
        <v>648</v>
      </c>
      <c r="Y908" s="6" t="s">
        <v>648</v>
      </c>
      <c r="Z908" s="2">
        <v>1</v>
      </c>
      <c r="AA908" s="9" t="s">
        <v>571</v>
      </c>
      <c r="AB908">
        <v>18.2</v>
      </c>
      <c r="AC908">
        <v>12</v>
      </c>
      <c r="AD908">
        <v>0</v>
      </c>
    </row>
    <row r="909" spans="1:30" customFormat="1" x14ac:dyDescent="0.25">
      <c r="A909" s="6">
        <v>0</v>
      </c>
      <c r="B909" s="6">
        <v>0</v>
      </c>
      <c r="C909" s="6">
        <v>0</v>
      </c>
      <c r="D909" s="6">
        <v>0</v>
      </c>
      <c r="E909" s="6">
        <v>0</v>
      </c>
      <c r="F909" s="6">
        <v>0</v>
      </c>
      <c r="G909" s="6">
        <v>0</v>
      </c>
      <c r="H909" s="6">
        <v>0</v>
      </c>
      <c r="I909" s="6">
        <v>0</v>
      </c>
      <c r="J909" s="6">
        <v>0</v>
      </c>
      <c r="K909" s="6">
        <v>0</v>
      </c>
      <c r="L909" s="6">
        <v>10</v>
      </c>
      <c r="M909" s="6">
        <v>0.5</v>
      </c>
      <c r="N909" s="6">
        <v>0.25</v>
      </c>
      <c r="O909" s="6">
        <v>0</v>
      </c>
      <c r="P909" s="6">
        <v>0.5</v>
      </c>
      <c r="Q909" s="6">
        <v>278</v>
      </c>
      <c r="R909" s="6">
        <v>0</v>
      </c>
      <c r="S909" s="6">
        <v>423</v>
      </c>
      <c r="T909" s="6">
        <v>168</v>
      </c>
      <c r="U909" s="6">
        <v>60</v>
      </c>
      <c r="V909" s="6" t="s">
        <v>647</v>
      </c>
      <c r="W909" s="9" t="s">
        <v>655</v>
      </c>
      <c r="X909" s="6" t="s">
        <v>648</v>
      </c>
      <c r="Y909" s="6" t="s">
        <v>648</v>
      </c>
      <c r="Z909" s="2">
        <v>1</v>
      </c>
      <c r="AA909" s="9" t="s">
        <v>656</v>
      </c>
      <c r="AB909">
        <v>18.2</v>
      </c>
      <c r="AC909">
        <v>12</v>
      </c>
      <c r="AD909">
        <v>0</v>
      </c>
    </row>
    <row r="910" spans="1:30" customFormat="1" x14ac:dyDescent="0.25">
      <c r="A910" s="6">
        <v>0</v>
      </c>
      <c r="B910" s="6">
        <v>0</v>
      </c>
      <c r="C910" s="6">
        <v>0</v>
      </c>
      <c r="D910" s="6">
        <v>0</v>
      </c>
      <c r="E910" s="6">
        <v>0</v>
      </c>
      <c r="F910" s="6">
        <v>0</v>
      </c>
      <c r="G910" s="6">
        <v>0</v>
      </c>
      <c r="H910" s="6">
        <v>0</v>
      </c>
      <c r="I910" s="6">
        <v>0</v>
      </c>
      <c r="J910" s="6">
        <v>0</v>
      </c>
      <c r="K910" s="6">
        <v>0</v>
      </c>
      <c r="L910" s="6">
        <v>10</v>
      </c>
      <c r="M910" s="6">
        <v>0.5</v>
      </c>
      <c r="N910" s="6">
        <v>0.25</v>
      </c>
      <c r="O910" s="6">
        <v>0</v>
      </c>
      <c r="P910" s="6">
        <v>0.5</v>
      </c>
      <c r="Q910" s="6">
        <v>278</v>
      </c>
      <c r="R910" s="6">
        <v>0</v>
      </c>
      <c r="S910" s="6">
        <v>423</v>
      </c>
      <c r="T910" s="6">
        <v>336</v>
      </c>
      <c r="U910" s="6">
        <v>60</v>
      </c>
      <c r="V910" s="6" t="s">
        <v>647</v>
      </c>
      <c r="W910" s="9" t="s">
        <v>655</v>
      </c>
      <c r="X910" s="6" t="s">
        <v>648</v>
      </c>
      <c r="Y910" s="6" t="s">
        <v>648</v>
      </c>
      <c r="Z910" s="2">
        <v>1</v>
      </c>
      <c r="AA910" s="9" t="s">
        <v>656</v>
      </c>
      <c r="AB910">
        <v>18.2</v>
      </c>
      <c r="AC910">
        <v>12</v>
      </c>
      <c r="AD910">
        <v>0</v>
      </c>
    </row>
    <row r="911" spans="1:30" customFormat="1" x14ac:dyDescent="0.25">
      <c r="A911" s="6">
        <v>0</v>
      </c>
      <c r="B911" s="6">
        <v>0</v>
      </c>
      <c r="C911" s="6">
        <v>0</v>
      </c>
      <c r="D911" s="6">
        <v>0</v>
      </c>
      <c r="E911" s="6">
        <v>0</v>
      </c>
      <c r="F911" s="6">
        <v>0</v>
      </c>
      <c r="G911" s="6">
        <v>0</v>
      </c>
      <c r="H911" s="6">
        <v>0</v>
      </c>
      <c r="I911" s="6">
        <v>0</v>
      </c>
      <c r="J911" s="6">
        <v>0</v>
      </c>
      <c r="K911" s="6">
        <v>0</v>
      </c>
      <c r="L911" s="6">
        <v>5</v>
      </c>
      <c r="M911" s="6">
        <v>0.5</v>
      </c>
      <c r="N911" s="6">
        <v>0.25</v>
      </c>
      <c r="O911" s="6">
        <v>0</v>
      </c>
      <c r="P911" s="6">
        <v>0.5</v>
      </c>
      <c r="Q911" s="6">
        <v>295</v>
      </c>
      <c r="R911" s="6">
        <v>0</v>
      </c>
      <c r="S911" s="6">
        <v>448</v>
      </c>
      <c r="T911" s="6">
        <v>48</v>
      </c>
      <c r="U911" s="6">
        <v>60</v>
      </c>
      <c r="V911" s="6" t="s">
        <v>647</v>
      </c>
      <c r="W911" s="9" t="s">
        <v>657</v>
      </c>
      <c r="X911" s="6" t="s">
        <v>648</v>
      </c>
      <c r="Y911" s="6" t="s">
        <v>648</v>
      </c>
      <c r="Z911" s="2">
        <v>1</v>
      </c>
      <c r="AA911" s="9" t="s">
        <v>656</v>
      </c>
      <c r="AB911">
        <v>18.2</v>
      </c>
      <c r="AC911">
        <v>12</v>
      </c>
      <c r="AD911">
        <v>0</v>
      </c>
    </row>
    <row r="912" spans="1:30" customFormat="1" x14ac:dyDescent="0.25">
      <c r="A912" s="6">
        <v>0</v>
      </c>
      <c r="B912" s="6">
        <v>0</v>
      </c>
      <c r="C912" s="6">
        <v>0</v>
      </c>
      <c r="D912" s="6">
        <v>0</v>
      </c>
      <c r="E912" s="6">
        <v>0</v>
      </c>
      <c r="F912" s="6">
        <v>0</v>
      </c>
      <c r="G912" s="6">
        <v>0</v>
      </c>
      <c r="H912" s="6">
        <v>0</v>
      </c>
      <c r="I912" s="6">
        <v>0</v>
      </c>
      <c r="J912" s="6">
        <v>0</v>
      </c>
      <c r="K912" s="6">
        <v>0</v>
      </c>
      <c r="L912" s="6">
        <v>5</v>
      </c>
      <c r="M912" s="6">
        <v>0.5</v>
      </c>
      <c r="N912" s="6">
        <v>0.25</v>
      </c>
      <c r="O912" s="6">
        <v>0</v>
      </c>
      <c r="P912" s="6">
        <v>0.5</v>
      </c>
      <c r="Q912" s="6">
        <v>295</v>
      </c>
      <c r="R912" s="6">
        <v>0</v>
      </c>
      <c r="S912" s="6">
        <v>448</v>
      </c>
      <c r="T912" s="6">
        <v>120</v>
      </c>
      <c r="U912" s="6">
        <v>60</v>
      </c>
      <c r="V912" s="6" t="s">
        <v>647</v>
      </c>
      <c r="W912" s="9" t="s">
        <v>657</v>
      </c>
      <c r="X912" s="6" t="s">
        <v>648</v>
      </c>
      <c r="Y912" s="6" t="s">
        <v>648</v>
      </c>
      <c r="Z912" s="2">
        <v>1</v>
      </c>
      <c r="AA912" s="9" t="s">
        <v>656</v>
      </c>
      <c r="AB912">
        <v>18.2</v>
      </c>
      <c r="AC912">
        <v>12</v>
      </c>
      <c r="AD912">
        <v>0</v>
      </c>
    </row>
    <row r="913" spans="1:30" customFormat="1" x14ac:dyDescent="0.25">
      <c r="A913" s="6">
        <v>0</v>
      </c>
      <c r="B913" s="6">
        <v>0</v>
      </c>
      <c r="C913" s="6">
        <v>0</v>
      </c>
      <c r="D913" s="6">
        <v>0</v>
      </c>
      <c r="E913" s="6">
        <v>0</v>
      </c>
      <c r="F913" s="6">
        <v>0</v>
      </c>
      <c r="G913" s="6">
        <v>0</v>
      </c>
      <c r="H913" s="6">
        <v>0</v>
      </c>
      <c r="I913" s="6">
        <v>0</v>
      </c>
      <c r="J913" s="6">
        <v>0</v>
      </c>
      <c r="K913" s="6">
        <v>0</v>
      </c>
      <c r="L913" s="6">
        <v>5</v>
      </c>
      <c r="M913" s="6">
        <v>0.5</v>
      </c>
      <c r="N913" s="6">
        <v>0.25</v>
      </c>
      <c r="O913" s="6">
        <v>0</v>
      </c>
      <c r="P913" s="6">
        <v>0.5</v>
      </c>
      <c r="Q913" s="6">
        <v>295</v>
      </c>
      <c r="R913" s="6">
        <v>0</v>
      </c>
      <c r="S913" s="6">
        <v>448</v>
      </c>
      <c r="T913" s="6">
        <v>216</v>
      </c>
      <c r="U913" s="6">
        <v>60</v>
      </c>
      <c r="V913" s="6" t="s">
        <v>647</v>
      </c>
      <c r="W913" s="9" t="s">
        <v>657</v>
      </c>
      <c r="X913" s="6" t="s">
        <v>648</v>
      </c>
      <c r="Y913" s="6" t="s">
        <v>648</v>
      </c>
      <c r="Z913" s="2">
        <v>1</v>
      </c>
      <c r="AA913" s="9" t="s">
        <v>656</v>
      </c>
      <c r="AB913">
        <v>18.2</v>
      </c>
      <c r="AC913">
        <v>12</v>
      </c>
      <c r="AD913">
        <v>0</v>
      </c>
    </row>
    <row r="914" spans="1:30" customFormat="1" x14ac:dyDescent="0.25">
      <c r="A914" s="6">
        <v>0</v>
      </c>
      <c r="B914" s="6">
        <v>0</v>
      </c>
      <c r="C914" s="6">
        <v>0</v>
      </c>
      <c r="D914" s="6">
        <v>0</v>
      </c>
      <c r="E914" s="6">
        <v>0</v>
      </c>
      <c r="F914" s="6">
        <v>0</v>
      </c>
      <c r="G914" s="6">
        <v>0</v>
      </c>
      <c r="H914" s="6">
        <v>0</v>
      </c>
      <c r="I914" s="6">
        <v>0</v>
      </c>
      <c r="J914" s="6">
        <v>0</v>
      </c>
      <c r="K914" s="6">
        <v>0</v>
      </c>
      <c r="L914" s="6">
        <v>3</v>
      </c>
      <c r="M914" s="6">
        <v>0.5</v>
      </c>
      <c r="N914" s="6">
        <v>0.25</v>
      </c>
      <c r="O914" s="6">
        <v>0</v>
      </c>
      <c r="P914" s="6">
        <v>0.5</v>
      </c>
      <c r="Q914" s="6">
        <v>295</v>
      </c>
      <c r="R914" s="6">
        <v>0</v>
      </c>
      <c r="S914" s="6">
        <v>448</v>
      </c>
      <c r="T914" s="6">
        <v>72</v>
      </c>
      <c r="U914" s="6">
        <v>60</v>
      </c>
      <c r="V914" s="6" t="s">
        <v>647</v>
      </c>
      <c r="W914" s="9" t="s">
        <v>657</v>
      </c>
      <c r="X914" s="6" t="s">
        <v>648</v>
      </c>
      <c r="Y914" s="6" t="s">
        <v>648</v>
      </c>
      <c r="Z914" s="2">
        <v>1</v>
      </c>
      <c r="AA914" s="9" t="s">
        <v>656</v>
      </c>
      <c r="AB914">
        <v>18.2</v>
      </c>
      <c r="AC914">
        <v>12</v>
      </c>
      <c r="AD914">
        <v>0</v>
      </c>
    </row>
    <row r="915" spans="1:30" customFormat="1" x14ac:dyDescent="0.25">
      <c r="A915" s="6">
        <v>0</v>
      </c>
      <c r="B915" s="6">
        <v>0</v>
      </c>
      <c r="C915" s="6">
        <v>0</v>
      </c>
      <c r="D915" s="6">
        <v>0</v>
      </c>
      <c r="E915" s="6">
        <v>0</v>
      </c>
      <c r="F915" s="6">
        <v>0</v>
      </c>
      <c r="G915" s="6">
        <v>0</v>
      </c>
      <c r="H915" s="6">
        <v>0</v>
      </c>
      <c r="I915" s="6">
        <v>0</v>
      </c>
      <c r="J915" s="6">
        <v>0</v>
      </c>
      <c r="K915" s="6">
        <v>0</v>
      </c>
      <c r="L915" s="6">
        <v>3</v>
      </c>
      <c r="M915" s="6">
        <v>0.5</v>
      </c>
      <c r="N915" s="6">
        <v>0.25</v>
      </c>
      <c r="O915" s="6">
        <v>0</v>
      </c>
      <c r="P915" s="6">
        <v>0.5</v>
      </c>
      <c r="Q915" s="6">
        <v>315</v>
      </c>
      <c r="R915" s="6">
        <v>0</v>
      </c>
      <c r="S915" s="6">
        <v>448</v>
      </c>
      <c r="T915" s="6">
        <v>24</v>
      </c>
      <c r="U915" s="6">
        <v>60</v>
      </c>
      <c r="V915" s="6" t="s">
        <v>647</v>
      </c>
      <c r="W915" s="9" t="s">
        <v>658</v>
      </c>
      <c r="X915" s="6" t="s">
        <v>648</v>
      </c>
      <c r="Y915" s="6" t="s">
        <v>648</v>
      </c>
      <c r="Z915" s="2">
        <v>1</v>
      </c>
      <c r="AA915" s="9" t="s">
        <v>656</v>
      </c>
      <c r="AB915">
        <v>18.2</v>
      </c>
      <c r="AC915">
        <v>12</v>
      </c>
      <c r="AD915">
        <v>0</v>
      </c>
    </row>
    <row r="916" spans="1:30" customFormat="1" x14ac:dyDescent="0.25">
      <c r="A916" s="6">
        <v>0</v>
      </c>
      <c r="B916" s="6">
        <v>0</v>
      </c>
      <c r="C916" s="6">
        <v>0</v>
      </c>
      <c r="D916" s="6">
        <v>0</v>
      </c>
      <c r="E916" s="6">
        <v>0</v>
      </c>
      <c r="F916" s="6">
        <v>0</v>
      </c>
      <c r="G916" s="6">
        <v>0</v>
      </c>
      <c r="H916" s="6">
        <v>0</v>
      </c>
      <c r="I916" s="6">
        <v>0</v>
      </c>
      <c r="J916" s="6">
        <v>0</v>
      </c>
      <c r="K916" s="6">
        <v>0</v>
      </c>
      <c r="L916" s="6">
        <v>3</v>
      </c>
      <c r="M916" s="6">
        <v>0.5</v>
      </c>
      <c r="N916" s="6">
        <v>0.25</v>
      </c>
      <c r="O916" s="6">
        <v>0</v>
      </c>
      <c r="P916" s="6">
        <v>0.5</v>
      </c>
      <c r="Q916" s="6">
        <v>315</v>
      </c>
      <c r="R916" s="6">
        <v>0</v>
      </c>
      <c r="S916" s="6">
        <v>448</v>
      </c>
      <c r="T916" s="6">
        <v>120</v>
      </c>
      <c r="U916" s="6">
        <v>60</v>
      </c>
      <c r="V916" s="6" t="s">
        <v>647</v>
      </c>
      <c r="W916" s="9" t="s">
        <v>658</v>
      </c>
      <c r="X916" s="6" t="s">
        <v>648</v>
      </c>
      <c r="Y916" s="6" t="s">
        <v>648</v>
      </c>
      <c r="Z916" s="2">
        <v>1</v>
      </c>
      <c r="AA916" s="9" t="s">
        <v>656</v>
      </c>
      <c r="AB916">
        <v>18.2</v>
      </c>
      <c r="AC916">
        <v>12</v>
      </c>
      <c r="AD916">
        <v>0</v>
      </c>
    </row>
    <row r="917" spans="1:30" customFormat="1" x14ac:dyDescent="0.25">
      <c r="A917" s="6">
        <v>0</v>
      </c>
      <c r="B917" s="6">
        <v>0</v>
      </c>
      <c r="C917" s="6">
        <v>0</v>
      </c>
      <c r="D917" s="6">
        <v>0</v>
      </c>
      <c r="E917" s="6">
        <v>0</v>
      </c>
      <c r="F917" s="6">
        <v>0</v>
      </c>
      <c r="G917" s="6">
        <v>0</v>
      </c>
      <c r="H917" s="6">
        <v>0</v>
      </c>
      <c r="I917" s="6">
        <v>0</v>
      </c>
      <c r="J917" s="6">
        <v>0</v>
      </c>
      <c r="K917" s="6">
        <v>0</v>
      </c>
      <c r="L917" s="6">
        <v>3</v>
      </c>
      <c r="M917" s="6">
        <v>0.5</v>
      </c>
      <c r="N917" s="6">
        <v>0.25</v>
      </c>
      <c r="O917" s="6">
        <v>0</v>
      </c>
      <c r="P917" s="6">
        <v>0.5</v>
      </c>
      <c r="Q917" s="6">
        <v>315</v>
      </c>
      <c r="R917" s="6">
        <v>0</v>
      </c>
      <c r="S917" s="6">
        <v>448</v>
      </c>
      <c r="T917" s="6">
        <v>216</v>
      </c>
      <c r="U917" s="6">
        <v>60</v>
      </c>
      <c r="V917" s="6" t="s">
        <v>647</v>
      </c>
      <c r="W917" s="9" t="s">
        <v>658</v>
      </c>
      <c r="X917" s="6" t="s">
        <v>648</v>
      </c>
      <c r="Y917" s="6" t="s">
        <v>648</v>
      </c>
      <c r="Z917" s="2">
        <v>1</v>
      </c>
      <c r="AA917" s="9" t="s">
        <v>656</v>
      </c>
      <c r="AB917">
        <v>18.2</v>
      </c>
      <c r="AC917">
        <v>12</v>
      </c>
      <c r="AD917">
        <v>0</v>
      </c>
    </row>
    <row r="918" spans="1:30" customFormat="1" x14ac:dyDescent="0.25">
      <c r="A918" s="6">
        <v>0</v>
      </c>
      <c r="B918" s="6">
        <v>0</v>
      </c>
      <c r="C918" s="6">
        <v>0</v>
      </c>
      <c r="D918" s="6">
        <v>0</v>
      </c>
      <c r="E918" s="6">
        <v>0</v>
      </c>
      <c r="F918" s="6">
        <v>0</v>
      </c>
      <c r="G918" s="6">
        <v>0</v>
      </c>
      <c r="H918" s="6">
        <v>0</v>
      </c>
      <c r="I918" s="6">
        <v>0</v>
      </c>
      <c r="J918" s="6">
        <v>0</v>
      </c>
      <c r="K918" s="6">
        <v>0</v>
      </c>
      <c r="L918" s="6">
        <v>5</v>
      </c>
      <c r="M918" s="6">
        <v>0.5</v>
      </c>
      <c r="N918" s="6">
        <v>0.25</v>
      </c>
      <c r="O918" s="6">
        <v>0</v>
      </c>
      <c r="P918" s="6">
        <v>0.5</v>
      </c>
      <c r="Q918" s="6">
        <v>315</v>
      </c>
      <c r="R918" s="6">
        <v>0</v>
      </c>
      <c r="S918" s="6">
        <v>423</v>
      </c>
      <c r="T918" s="6">
        <v>72</v>
      </c>
      <c r="U918" s="6">
        <v>60</v>
      </c>
      <c r="V918" s="6" t="s">
        <v>647</v>
      </c>
      <c r="W918" s="9" t="s">
        <v>658</v>
      </c>
      <c r="X918" s="6" t="s">
        <v>648</v>
      </c>
      <c r="Y918" s="6" t="s">
        <v>648</v>
      </c>
      <c r="Z918" s="2">
        <v>1</v>
      </c>
      <c r="AA918" s="9" t="s">
        <v>656</v>
      </c>
      <c r="AB918">
        <v>18.2</v>
      </c>
      <c r="AC918">
        <v>12</v>
      </c>
      <c r="AD918">
        <v>0</v>
      </c>
    </row>
    <row r="919" spans="1:30" customFormat="1" x14ac:dyDescent="0.25">
      <c r="A919" s="6">
        <v>0</v>
      </c>
      <c r="B919" s="6">
        <v>0</v>
      </c>
      <c r="C919" s="6">
        <v>0</v>
      </c>
      <c r="D919" s="6">
        <v>0</v>
      </c>
      <c r="E919" s="6">
        <v>0</v>
      </c>
      <c r="F919" s="6">
        <v>0</v>
      </c>
      <c r="G919" s="6">
        <v>0</v>
      </c>
      <c r="H919" s="6">
        <v>0</v>
      </c>
      <c r="I919" s="6">
        <v>0</v>
      </c>
      <c r="J919" s="6">
        <v>0</v>
      </c>
      <c r="K919" s="6">
        <v>0</v>
      </c>
      <c r="L919" s="6">
        <v>5</v>
      </c>
      <c r="M919" s="6">
        <v>0.5</v>
      </c>
      <c r="N919" s="6">
        <v>0.25</v>
      </c>
      <c r="O919" s="6">
        <v>0</v>
      </c>
      <c r="P919" s="6">
        <v>0.5</v>
      </c>
      <c r="Q919" s="6">
        <v>315</v>
      </c>
      <c r="R919" s="6">
        <v>0</v>
      </c>
      <c r="S919" s="6">
        <v>423</v>
      </c>
      <c r="T919" s="6">
        <v>120</v>
      </c>
      <c r="U919" s="6">
        <v>60</v>
      </c>
      <c r="V919" s="6" t="s">
        <v>647</v>
      </c>
      <c r="W919" s="9" t="s">
        <v>658</v>
      </c>
      <c r="X919" s="6" t="s">
        <v>648</v>
      </c>
      <c r="Y919" s="6" t="s">
        <v>648</v>
      </c>
      <c r="Z919" s="2">
        <v>1</v>
      </c>
      <c r="AA919" s="9" t="s">
        <v>656</v>
      </c>
      <c r="AB919">
        <v>18.2</v>
      </c>
      <c r="AC919">
        <v>12</v>
      </c>
      <c r="AD919">
        <v>0</v>
      </c>
    </row>
    <row r="920" spans="1:30" customFormat="1" x14ac:dyDescent="0.25">
      <c r="A920" s="6">
        <v>0</v>
      </c>
      <c r="B920" s="6">
        <v>0</v>
      </c>
      <c r="C920" s="6">
        <v>0</v>
      </c>
      <c r="D920" s="6">
        <v>0</v>
      </c>
      <c r="E920" s="6">
        <v>0</v>
      </c>
      <c r="F920" s="6">
        <v>0</v>
      </c>
      <c r="G920" s="6">
        <v>0</v>
      </c>
      <c r="H920" s="6">
        <v>0</v>
      </c>
      <c r="I920" s="6">
        <v>0</v>
      </c>
      <c r="J920" s="6">
        <v>0</v>
      </c>
      <c r="K920" s="6">
        <v>0</v>
      </c>
      <c r="L920" s="6">
        <v>5</v>
      </c>
      <c r="M920" s="6">
        <v>0.5</v>
      </c>
      <c r="N920" s="6">
        <v>0.25</v>
      </c>
      <c r="O920" s="6">
        <v>0</v>
      </c>
      <c r="P920" s="6">
        <v>0.5</v>
      </c>
      <c r="Q920" s="6">
        <v>315</v>
      </c>
      <c r="R920" s="6">
        <v>0</v>
      </c>
      <c r="S920" s="6">
        <v>423</v>
      </c>
      <c r="T920" s="6">
        <v>216</v>
      </c>
      <c r="U920" s="6">
        <v>60</v>
      </c>
      <c r="V920" s="6" t="s">
        <v>647</v>
      </c>
      <c r="W920" s="9" t="s">
        <v>658</v>
      </c>
      <c r="X920" s="6" t="s">
        <v>648</v>
      </c>
      <c r="Y920" s="6" t="s">
        <v>648</v>
      </c>
      <c r="Z920" s="2">
        <v>1</v>
      </c>
      <c r="AA920" s="9" t="s">
        <v>656</v>
      </c>
      <c r="AB920">
        <v>18.2</v>
      </c>
      <c r="AC920">
        <v>12</v>
      </c>
      <c r="AD920">
        <v>0</v>
      </c>
    </row>
    <row r="921" spans="1:30" customFormat="1" ht="19.5" customHeight="1" x14ac:dyDescent="0.25">
      <c r="A921" s="6">
        <v>0</v>
      </c>
      <c r="B921" s="6">
        <v>0</v>
      </c>
      <c r="C921" s="6">
        <v>0</v>
      </c>
      <c r="D921" s="6">
        <v>1.9083969465648856E-2</v>
      </c>
      <c r="E921" s="6">
        <v>0</v>
      </c>
      <c r="F921" s="6">
        <v>0</v>
      </c>
      <c r="G921" s="6">
        <v>0</v>
      </c>
      <c r="H921" s="6">
        <v>8.5877862595419852E-2</v>
      </c>
      <c r="I921" s="6">
        <v>0</v>
      </c>
      <c r="J921" s="6">
        <v>0</v>
      </c>
      <c r="K921" s="6">
        <v>0</v>
      </c>
      <c r="L921" s="6">
        <v>16.545801526717558</v>
      </c>
      <c r="M921" s="6">
        <v>0</v>
      </c>
      <c r="N921" s="6">
        <v>0.26145038167938933</v>
      </c>
      <c r="O921" s="6">
        <v>0</v>
      </c>
      <c r="P921" s="6">
        <v>0.1717557251908397</v>
      </c>
      <c r="Q921" s="6">
        <v>147</v>
      </c>
      <c r="R921" s="6">
        <v>0</v>
      </c>
      <c r="S921" s="6">
        <v>423</v>
      </c>
      <c r="T921" s="6">
        <v>480</v>
      </c>
      <c r="U921" s="6">
        <v>0</v>
      </c>
      <c r="V921" s="6" t="s">
        <v>660</v>
      </c>
      <c r="W921" s="9" t="s">
        <v>659</v>
      </c>
      <c r="X921" s="6" t="s">
        <v>648</v>
      </c>
      <c r="Y921" s="6" t="s">
        <v>648</v>
      </c>
      <c r="Z921" s="2">
        <v>1</v>
      </c>
      <c r="AA921" s="9" t="s">
        <v>1319</v>
      </c>
      <c r="AB921">
        <v>18.2</v>
      </c>
      <c r="AC921">
        <v>12</v>
      </c>
      <c r="AD921">
        <v>0</v>
      </c>
    </row>
    <row r="922" spans="1:30" customFormat="1" x14ac:dyDescent="0.25">
      <c r="A922" s="6">
        <v>0.01</v>
      </c>
      <c r="B922" s="6">
        <v>0</v>
      </c>
      <c r="C922" s="6">
        <v>0</v>
      </c>
      <c r="D922" s="6">
        <v>0</v>
      </c>
      <c r="E922" s="6">
        <v>0</v>
      </c>
      <c r="F922" s="6">
        <v>0</v>
      </c>
      <c r="G922" s="6">
        <v>0</v>
      </c>
      <c r="H922" s="6">
        <v>0.1</v>
      </c>
      <c r="I922" s="6">
        <v>0</v>
      </c>
      <c r="J922" s="6">
        <v>0</v>
      </c>
      <c r="K922" s="6">
        <v>0</v>
      </c>
      <c r="L922" s="6">
        <v>20</v>
      </c>
      <c r="M922" s="6">
        <v>0</v>
      </c>
      <c r="N922" s="6">
        <v>0.2</v>
      </c>
      <c r="O922" s="6">
        <v>0</v>
      </c>
      <c r="P922" s="6">
        <v>0.2</v>
      </c>
      <c r="Q922" s="6">
        <v>147</v>
      </c>
      <c r="R922" s="6">
        <v>0</v>
      </c>
      <c r="S922" s="6">
        <v>413</v>
      </c>
      <c r="T922" s="6">
        <v>144</v>
      </c>
      <c r="U922" s="6">
        <v>0</v>
      </c>
      <c r="V922" s="6" t="s">
        <v>660</v>
      </c>
      <c r="W922" s="9" t="s">
        <v>659</v>
      </c>
      <c r="X922" s="6" t="s">
        <v>648</v>
      </c>
      <c r="Y922" s="6" t="s">
        <v>648</v>
      </c>
      <c r="Z922" s="2">
        <v>1</v>
      </c>
      <c r="AA922" s="9" t="s">
        <v>1319</v>
      </c>
      <c r="AB922">
        <v>18.2</v>
      </c>
      <c r="AC922">
        <v>12</v>
      </c>
      <c r="AD922">
        <v>0</v>
      </c>
    </row>
    <row r="923" spans="1:30" customFormat="1" ht="30" x14ac:dyDescent="0.25">
      <c r="A923" s="6">
        <v>0</v>
      </c>
      <c r="B923" s="6">
        <v>0</v>
      </c>
      <c r="C923" s="6">
        <v>0</v>
      </c>
      <c r="D923" s="6">
        <v>0</v>
      </c>
      <c r="E923" s="6">
        <v>0</v>
      </c>
      <c r="F923" s="6">
        <v>0</v>
      </c>
      <c r="G923" s="6">
        <v>0.21</v>
      </c>
      <c r="H923" s="6">
        <v>0</v>
      </c>
      <c r="I923" s="6">
        <v>0</v>
      </c>
      <c r="J923" s="6">
        <v>0</v>
      </c>
      <c r="K923" s="6">
        <v>0</v>
      </c>
      <c r="L923" s="6">
        <v>30.3</v>
      </c>
      <c r="M923" s="6">
        <v>0</v>
      </c>
      <c r="N923" s="6">
        <v>0.1</v>
      </c>
      <c r="O923" s="6">
        <v>0</v>
      </c>
      <c r="P923" s="6">
        <v>0.42</v>
      </c>
      <c r="Q923" s="6">
        <v>333</v>
      </c>
      <c r="R923" s="6">
        <v>0</v>
      </c>
      <c r="S923" s="6">
        <v>433</v>
      </c>
      <c r="T923" s="6">
        <v>264</v>
      </c>
      <c r="U923" s="6">
        <v>30</v>
      </c>
      <c r="V923" s="6" t="s">
        <v>661</v>
      </c>
      <c r="W923" s="9" t="s">
        <v>1279</v>
      </c>
      <c r="X923" s="6" t="s">
        <v>662</v>
      </c>
      <c r="Y923" s="6" t="s">
        <v>661</v>
      </c>
      <c r="Z923" s="2">
        <v>1</v>
      </c>
      <c r="AA923" s="9" t="s">
        <v>663</v>
      </c>
      <c r="AB923">
        <v>21</v>
      </c>
      <c r="AC923">
        <v>10</v>
      </c>
      <c r="AD923">
        <v>0</v>
      </c>
    </row>
    <row r="924" spans="1:30" customFormat="1" x14ac:dyDescent="0.25">
      <c r="A924" s="6">
        <v>0.1111111111111111</v>
      </c>
      <c r="B924" s="6">
        <v>0</v>
      </c>
      <c r="C924" s="6">
        <v>0</v>
      </c>
      <c r="D924" s="6">
        <v>0</v>
      </c>
      <c r="E924" s="6">
        <v>0</v>
      </c>
      <c r="F924" s="6">
        <v>0</v>
      </c>
      <c r="G924" s="6">
        <v>0</v>
      </c>
      <c r="H924" s="6">
        <v>0.1111</v>
      </c>
      <c r="I924" s="6">
        <v>0</v>
      </c>
      <c r="J924" s="6">
        <v>0</v>
      </c>
      <c r="K924" s="6">
        <v>0</v>
      </c>
      <c r="L924" s="6">
        <v>214.89361702127661</v>
      </c>
      <c r="M924" s="6">
        <v>0</v>
      </c>
      <c r="N924" s="6">
        <v>0.66</v>
      </c>
      <c r="O924" s="6">
        <v>0</v>
      </c>
      <c r="P924" s="6">
        <v>0.47</v>
      </c>
      <c r="Q924" s="6">
        <v>160</v>
      </c>
      <c r="R924" s="6">
        <v>0</v>
      </c>
      <c r="S924" s="6">
        <v>408</v>
      </c>
      <c r="T924" s="6">
        <v>96</v>
      </c>
      <c r="U924" s="6">
        <v>0</v>
      </c>
      <c r="V924" s="6" t="s">
        <v>484</v>
      </c>
      <c r="W924" s="9" t="s">
        <v>664</v>
      </c>
      <c r="X924" s="6" t="s">
        <v>665</v>
      </c>
      <c r="Y924" s="6" t="s">
        <v>666</v>
      </c>
      <c r="Z924" s="2">
        <v>3</v>
      </c>
      <c r="AA924" s="9" t="s">
        <v>667</v>
      </c>
      <c r="AB924">
        <v>16.100000000000001</v>
      </c>
      <c r="AC924">
        <v>8</v>
      </c>
      <c r="AD924">
        <v>0</v>
      </c>
    </row>
    <row r="925" spans="1:30" customFormat="1" x14ac:dyDescent="0.25">
      <c r="A925" s="6">
        <v>0.02</v>
      </c>
      <c r="B925" s="6">
        <v>0</v>
      </c>
      <c r="C925" s="6">
        <v>0</v>
      </c>
      <c r="D925" s="6">
        <v>0</v>
      </c>
      <c r="E925" s="6">
        <v>0</v>
      </c>
      <c r="F925" s="6">
        <v>0</v>
      </c>
      <c r="G925" s="6">
        <v>0</v>
      </c>
      <c r="H925" s="6">
        <v>0.3</v>
      </c>
      <c r="I925" s="6">
        <v>0</v>
      </c>
      <c r="J925" s="6">
        <v>0</v>
      </c>
      <c r="K925" s="6">
        <v>0</v>
      </c>
      <c r="L925" s="6">
        <v>40</v>
      </c>
      <c r="M925" s="6">
        <v>0</v>
      </c>
      <c r="N925" s="6">
        <v>0.36</v>
      </c>
      <c r="O925" s="6">
        <v>0</v>
      </c>
      <c r="P925" s="6">
        <v>0.6</v>
      </c>
      <c r="Q925" s="6">
        <v>100</v>
      </c>
      <c r="R925" s="6">
        <v>0</v>
      </c>
      <c r="S925" s="6">
        <v>423</v>
      </c>
      <c r="T925" s="6">
        <v>70</v>
      </c>
      <c r="U925" s="6">
        <v>0</v>
      </c>
      <c r="V925" s="6" t="s">
        <v>615</v>
      </c>
      <c r="W925" s="9" t="s">
        <v>668</v>
      </c>
      <c r="X925" s="6" t="s">
        <v>669</v>
      </c>
      <c r="Y925" s="6" t="s">
        <v>610</v>
      </c>
      <c r="Z925" s="2">
        <v>2</v>
      </c>
      <c r="AA925" s="17" t="s">
        <v>670</v>
      </c>
      <c r="AB925">
        <v>15.9</v>
      </c>
      <c r="AC925">
        <v>10</v>
      </c>
      <c r="AD925">
        <v>0</v>
      </c>
    </row>
    <row r="926" spans="1:30" customFormat="1" ht="30" x14ac:dyDescent="0.25">
      <c r="A926" s="6">
        <v>0.03</v>
      </c>
      <c r="B926" s="6">
        <v>0</v>
      </c>
      <c r="C926" s="6">
        <v>0</v>
      </c>
      <c r="D926" s="6">
        <v>0</v>
      </c>
      <c r="E926" s="6">
        <v>0</v>
      </c>
      <c r="F926" s="6">
        <v>0</v>
      </c>
      <c r="G926" s="6">
        <v>0.1</v>
      </c>
      <c r="H926" s="6">
        <v>0</v>
      </c>
      <c r="I926" s="6">
        <v>0</v>
      </c>
      <c r="J926" s="6">
        <v>0</v>
      </c>
      <c r="K926" s="6">
        <v>0</v>
      </c>
      <c r="L926" s="6">
        <v>44</v>
      </c>
      <c r="M926" s="6">
        <v>0</v>
      </c>
      <c r="N926" s="6">
        <v>0.06</v>
      </c>
      <c r="O926" s="6">
        <v>0.22</v>
      </c>
      <c r="P926" s="6">
        <v>0.2</v>
      </c>
      <c r="Q926" s="6">
        <v>197</v>
      </c>
      <c r="R926" s="6">
        <v>89</v>
      </c>
      <c r="S926" s="6">
        <v>443</v>
      </c>
      <c r="T926" s="6">
        <v>120</v>
      </c>
      <c r="U926" s="6">
        <v>43</v>
      </c>
      <c r="V926" s="6" t="s">
        <v>673</v>
      </c>
      <c r="W926" s="9" t="s">
        <v>1280</v>
      </c>
      <c r="X926" s="6" t="s">
        <v>671</v>
      </c>
      <c r="Y926" s="6" t="s">
        <v>610</v>
      </c>
      <c r="Z926" s="2">
        <v>2</v>
      </c>
      <c r="AA926" s="9" t="s">
        <v>672</v>
      </c>
      <c r="AB926">
        <v>15.9</v>
      </c>
      <c r="AC926">
        <v>10</v>
      </c>
      <c r="AD926">
        <v>0</v>
      </c>
    </row>
    <row r="927" spans="1:30" customFormat="1" ht="30" x14ac:dyDescent="0.25">
      <c r="A927" s="6">
        <v>0.03</v>
      </c>
      <c r="B927" s="6">
        <v>0</v>
      </c>
      <c r="C927" s="6">
        <v>0</v>
      </c>
      <c r="D927" s="6">
        <v>0</v>
      </c>
      <c r="E927" s="6">
        <v>0</v>
      </c>
      <c r="F927" s="6">
        <v>0</v>
      </c>
      <c r="G927" s="6">
        <v>0.1</v>
      </c>
      <c r="H927" s="6">
        <v>0</v>
      </c>
      <c r="I927" s="6">
        <v>0</v>
      </c>
      <c r="J927" s="6">
        <v>0</v>
      </c>
      <c r="K927" s="6">
        <v>0</v>
      </c>
      <c r="L927" s="6">
        <v>44</v>
      </c>
      <c r="M927" s="6">
        <v>0</v>
      </c>
      <c r="N927" s="6">
        <v>0.06</v>
      </c>
      <c r="O927" s="6">
        <v>0.22</v>
      </c>
      <c r="P927" s="6">
        <v>0.2</v>
      </c>
      <c r="Q927" s="6">
        <v>197</v>
      </c>
      <c r="R927" s="6">
        <v>86</v>
      </c>
      <c r="S927" s="6">
        <v>443</v>
      </c>
      <c r="T927" s="6">
        <v>120</v>
      </c>
      <c r="U927" s="6">
        <v>43</v>
      </c>
      <c r="V927" s="6" t="s">
        <v>674</v>
      </c>
      <c r="W927" s="9" t="s">
        <v>1281</v>
      </c>
      <c r="X927" s="6" t="s">
        <v>671</v>
      </c>
      <c r="Y927" s="6" t="s">
        <v>610</v>
      </c>
      <c r="Z927" s="2">
        <v>2</v>
      </c>
      <c r="AA927" s="9" t="s">
        <v>672</v>
      </c>
      <c r="AB927">
        <v>15.9</v>
      </c>
      <c r="AC927">
        <v>10</v>
      </c>
      <c r="AD927">
        <v>0</v>
      </c>
    </row>
    <row r="928" spans="1:30" customFormat="1" ht="30" x14ac:dyDescent="0.25">
      <c r="A928" s="6">
        <v>0.03</v>
      </c>
      <c r="B928" s="6">
        <v>0</v>
      </c>
      <c r="C928" s="6">
        <v>0</v>
      </c>
      <c r="D928" s="6">
        <v>0</v>
      </c>
      <c r="E928" s="6">
        <v>0</v>
      </c>
      <c r="F928" s="6">
        <v>0</v>
      </c>
      <c r="G928" s="6">
        <v>0.1</v>
      </c>
      <c r="H928" s="6">
        <v>0</v>
      </c>
      <c r="I928" s="6">
        <v>0</v>
      </c>
      <c r="J928" s="6">
        <v>0</v>
      </c>
      <c r="K928" s="6">
        <v>0</v>
      </c>
      <c r="L928" s="6">
        <v>44</v>
      </c>
      <c r="M928" s="6">
        <v>0</v>
      </c>
      <c r="N928" s="6">
        <v>0.06</v>
      </c>
      <c r="O928" s="6">
        <v>0.22</v>
      </c>
      <c r="P928" s="6">
        <v>0.2</v>
      </c>
      <c r="Q928" s="6">
        <v>193</v>
      </c>
      <c r="R928" s="6">
        <v>89</v>
      </c>
      <c r="S928" s="6">
        <v>443</v>
      </c>
      <c r="T928" s="6">
        <v>120</v>
      </c>
      <c r="U928" s="6">
        <v>43</v>
      </c>
      <c r="V928" s="6" t="s">
        <v>675</v>
      </c>
      <c r="W928" s="9" t="s">
        <v>1282</v>
      </c>
      <c r="X928" s="6" t="s">
        <v>671</v>
      </c>
      <c r="Y928" s="6" t="s">
        <v>610</v>
      </c>
      <c r="Z928" s="2">
        <v>2</v>
      </c>
      <c r="AA928" s="9" t="s">
        <v>672</v>
      </c>
      <c r="AB928">
        <v>15.9</v>
      </c>
      <c r="AC928">
        <v>10</v>
      </c>
      <c r="AD928">
        <v>0</v>
      </c>
    </row>
    <row r="929" spans="1:30" customFormat="1" ht="30" x14ac:dyDescent="0.25">
      <c r="A929" s="6">
        <v>0.03</v>
      </c>
      <c r="B929" s="6">
        <v>0</v>
      </c>
      <c r="C929" s="6">
        <v>0</v>
      </c>
      <c r="D929" s="6">
        <v>0</v>
      </c>
      <c r="E929" s="6">
        <v>0</v>
      </c>
      <c r="F929" s="6">
        <v>0</v>
      </c>
      <c r="G929" s="6">
        <v>0.1</v>
      </c>
      <c r="H929" s="6">
        <v>0</v>
      </c>
      <c r="I929" s="6">
        <v>0</v>
      </c>
      <c r="J929" s="6">
        <v>0</v>
      </c>
      <c r="K929" s="6">
        <v>0</v>
      </c>
      <c r="L929" s="6">
        <v>44</v>
      </c>
      <c r="M929" s="6">
        <v>0</v>
      </c>
      <c r="N929" s="6">
        <v>0.06</v>
      </c>
      <c r="O929" s="6">
        <v>0.22</v>
      </c>
      <c r="P929" s="6">
        <v>0.2</v>
      </c>
      <c r="Q929" s="6">
        <v>193</v>
      </c>
      <c r="R929" s="6">
        <v>87</v>
      </c>
      <c r="S929" s="6">
        <v>443</v>
      </c>
      <c r="T929" s="6">
        <v>120</v>
      </c>
      <c r="U929" s="6">
        <v>43</v>
      </c>
      <c r="V929" s="6" t="s">
        <v>676</v>
      </c>
      <c r="W929" s="9" t="s">
        <v>1283</v>
      </c>
      <c r="X929" s="6" t="s">
        <v>671</v>
      </c>
      <c r="Y929" s="6" t="s">
        <v>610</v>
      </c>
      <c r="Z929" s="2">
        <v>2</v>
      </c>
      <c r="AA929" s="9" t="s">
        <v>672</v>
      </c>
      <c r="AB929">
        <v>15.9</v>
      </c>
      <c r="AC929">
        <v>10</v>
      </c>
      <c r="AD929">
        <v>0</v>
      </c>
    </row>
    <row r="930" spans="1:30" customFormat="1" ht="30" x14ac:dyDescent="0.25">
      <c r="A930" s="6">
        <v>0.03</v>
      </c>
      <c r="B930" s="6">
        <v>0</v>
      </c>
      <c r="C930" s="6">
        <v>0</v>
      </c>
      <c r="D930" s="6">
        <v>0</v>
      </c>
      <c r="E930" s="6">
        <v>0</v>
      </c>
      <c r="F930" s="6">
        <v>0</v>
      </c>
      <c r="G930" s="6">
        <v>0.1</v>
      </c>
      <c r="H930" s="6">
        <v>0</v>
      </c>
      <c r="I930" s="6">
        <v>0</v>
      </c>
      <c r="J930" s="6">
        <v>0</v>
      </c>
      <c r="K930" s="6">
        <v>0</v>
      </c>
      <c r="L930" s="6">
        <v>44</v>
      </c>
      <c r="M930" s="6">
        <v>0</v>
      </c>
      <c r="N930" s="6">
        <v>0.06</v>
      </c>
      <c r="O930" s="6">
        <v>0.22</v>
      </c>
      <c r="P930" s="6">
        <v>0.2</v>
      </c>
      <c r="Q930" s="6">
        <v>193</v>
      </c>
      <c r="R930" s="6">
        <v>106</v>
      </c>
      <c r="S930" s="6">
        <v>443</v>
      </c>
      <c r="T930" s="6">
        <v>120</v>
      </c>
      <c r="U930" s="6">
        <v>43</v>
      </c>
      <c r="V930" s="6" t="s">
        <v>677</v>
      </c>
      <c r="W930" s="9" t="s">
        <v>1288</v>
      </c>
      <c r="X930" s="6" t="s">
        <v>671</v>
      </c>
      <c r="Y930" s="6" t="s">
        <v>610</v>
      </c>
      <c r="Z930" s="2">
        <v>2</v>
      </c>
      <c r="AA930" s="9" t="s">
        <v>672</v>
      </c>
      <c r="AB930">
        <v>15.9</v>
      </c>
      <c r="AC930">
        <v>10</v>
      </c>
      <c r="AD930">
        <v>0</v>
      </c>
    </row>
    <row r="931" spans="1:30" customFormat="1" ht="30" x14ac:dyDescent="0.25">
      <c r="A931" s="6">
        <v>0.03</v>
      </c>
      <c r="B931" s="6">
        <v>0</v>
      </c>
      <c r="C931" s="6">
        <v>0</v>
      </c>
      <c r="D931" s="6">
        <v>0</v>
      </c>
      <c r="E931" s="6">
        <v>0</v>
      </c>
      <c r="F931" s="6">
        <v>0</v>
      </c>
      <c r="G931" s="6">
        <v>0.1</v>
      </c>
      <c r="H931" s="6">
        <v>0</v>
      </c>
      <c r="I931" s="6">
        <v>0</v>
      </c>
      <c r="J931" s="6">
        <v>0</v>
      </c>
      <c r="K931" s="6">
        <v>0</v>
      </c>
      <c r="L931" s="6">
        <v>44</v>
      </c>
      <c r="M931" s="6">
        <v>0</v>
      </c>
      <c r="N931" s="6">
        <v>0.06</v>
      </c>
      <c r="O931" s="6">
        <v>0.22</v>
      </c>
      <c r="P931" s="6">
        <v>0.2</v>
      </c>
      <c r="Q931" s="6">
        <v>193</v>
      </c>
      <c r="R931" s="6">
        <v>103</v>
      </c>
      <c r="S931" s="6">
        <v>443</v>
      </c>
      <c r="T931" s="6">
        <v>120</v>
      </c>
      <c r="U931" s="6">
        <v>43</v>
      </c>
      <c r="V931" s="6" t="s">
        <v>678</v>
      </c>
      <c r="W931" s="9" t="s">
        <v>1284</v>
      </c>
      <c r="X931" s="6" t="s">
        <v>671</v>
      </c>
      <c r="Y931" s="6" t="s">
        <v>610</v>
      </c>
      <c r="Z931" s="2">
        <v>2</v>
      </c>
      <c r="AA931" s="9" t="s">
        <v>672</v>
      </c>
      <c r="AB931">
        <v>15.9</v>
      </c>
      <c r="AC931">
        <v>10</v>
      </c>
      <c r="AD931">
        <v>0</v>
      </c>
    </row>
    <row r="932" spans="1:30" customFormat="1" ht="30" x14ac:dyDescent="0.25">
      <c r="A932" s="6">
        <v>0.03</v>
      </c>
      <c r="B932" s="6">
        <v>0</v>
      </c>
      <c r="C932" s="6">
        <v>0</v>
      </c>
      <c r="D932" s="6">
        <v>0</v>
      </c>
      <c r="E932" s="6">
        <v>0</v>
      </c>
      <c r="F932" s="6">
        <v>0</v>
      </c>
      <c r="G932" s="6">
        <v>0.1</v>
      </c>
      <c r="H932" s="6">
        <v>0</v>
      </c>
      <c r="I932" s="6">
        <v>0</v>
      </c>
      <c r="J932" s="6">
        <v>0</v>
      </c>
      <c r="K932" s="6">
        <v>0</v>
      </c>
      <c r="L932" s="6">
        <v>44</v>
      </c>
      <c r="M932" s="6">
        <v>0</v>
      </c>
      <c r="N932" s="6">
        <v>0.06</v>
      </c>
      <c r="O932" s="6">
        <v>0.22</v>
      </c>
      <c r="P932" s="6">
        <v>0.2</v>
      </c>
      <c r="Q932" s="6">
        <v>193</v>
      </c>
      <c r="R932" s="6">
        <v>111</v>
      </c>
      <c r="S932" s="6">
        <v>443</v>
      </c>
      <c r="T932" s="6">
        <v>120</v>
      </c>
      <c r="U932" s="6">
        <v>43</v>
      </c>
      <c r="V932" s="6" t="s">
        <v>679</v>
      </c>
      <c r="W932" s="9" t="s">
        <v>1289</v>
      </c>
      <c r="X932" s="6" t="s">
        <v>671</v>
      </c>
      <c r="Y932" s="6" t="s">
        <v>610</v>
      </c>
      <c r="Z932" s="2">
        <v>2</v>
      </c>
      <c r="AA932" s="9" t="s">
        <v>672</v>
      </c>
      <c r="AB932">
        <v>15.9</v>
      </c>
      <c r="AC932">
        <v>10</v>
      </c>
      <c r="AD932">
        <v>0</v>
      </c>
    </row>
    <row r="933" spans="1:30" customFormat="1" ht="30" x14ac:dyDescent="0.25">
      <c r="A933" s="6">
        <v>0.03</v>
      </c>
      <c r="B933" s="6">
        <v>0</v>
      </c>
      <c r="C933" s="6">
        <v>0</v>
      </c>
      <c r="D933" s="6">
        <v>0</v>
      </c>
      <c r="E933" s="6">
        <v>0</v>
      </c>
      <c r="F933" s="6">
        <v>0</v>
      </c>
      <c r="G933" s="6">
        <v>0.1</v>
      </c>
      <c r="H933" s="6">
        <v>0</v>
      </c>
      <c r="I933" s="6">
        <v>0</v>
      </c>
      <c r="J933" s="6">
        <v>0</v>
      </c>
      <c r="K933" s="6">
        <v>0</v>
      </c>
      <c r="L933" s="6">
        <v>44</v>
      </c>
      <c r="M933" s="6">
        <v>0</v>
      </c>
      <c r="N933" s="6">
        <v>0.06</v>
      </c>
      <c r="O933" s="6">
        <v>0.22</v>
      </c>
      <c r="P933" s="6">
        <v>0.2</v>
      </c>
      <c r="Q933" s="6">
        <v>193</v>
      </c>
      <c r="R933" s="6">
        <v>86</v>
      </c>
      <c r="S933" s="6">
        <v>443</v>
      </c>
      <c r="T933" s="6">
        <v>120</v>
      </c>
      <c r="U933" s="6">
        <v>43</v>
      </c>
      <c r="V933" s="6" t="s">
        <v>680</v>
      </c>
      <c r="W933" s="9" t="s">
        <v>1285</v>
      </c>
      <c r="X933" s="6" t="s">
        <v>671</v>
      </c>
      <c r="Y933" s="6" t="s">
        <v>610</v>
      </c>
      <c r="Z933" s="2">
        <v>2</v>
      </c>
      <c r="AA933" s="9" t="s">
        <v>672</v>
      </c>
      <c r="AB933">
        <v>15.9</v>
      </c>
      <c r="AC933">
        <v>10</v>
      </c>
      <c r="AD933">
        <v>0</v>
      </c>
    </row>
    <row r="934" spans="1:30" customFormat="1" ht="30" x14ac:dyDescent="0.25">
      <c r="A934" s="6">
        <v>0.03</v>
      </c>
      <c r="B934" s="6">
        <v>0</v>
      </c>
      <c r="C934" s="6">
        <v>0</v>
      </c>
      <c r="D934" s="6">
        <v>0</v>
      </c>
      <c r="E934" s="6">
        <v>0</v>
      </c>
      <c r="F934" s="6">
        <v>0</v>
      </c>
      <c r="G934" s="6">
        <v>0.1</v>
      </c>
      <c r="H934" s="6">
        <v>0</v>
      </c>
      <c r="I934" s="6">
        <v>0</v>
      </c>
      <c r="J934" s="6">
        <v>0</v>
      </c>
      <c r="K934" s="6">
        <v>0</v>
      </c>
      <c r="L934" s="6">
        <v>44</v>
      </c>
      <c r="M934" s="6">
        <v>0</v>
      </c>
      <c r="N934" s="6">
        <v>0.06</v>
      </c>
      <c r="O934" s="6">
        <v>0.22</v>
      </c>
      <c r="P934" s="6">
        <v>0.2</v>
      </c>
      <c r="Q934" s="6">
        <v>161</v>
      </c>
      <c r="R934" s="6">
        <v>89</v>
      </c>
      <c r="S934" s="6">
        <v>443</v>
      </c>
      <c r="T934" s="6">
        <v>120</v>
      </c>
      <c r="U934" s="6">
        <v>43</v>
      </c>
      <c r="V934" s="6" t="s">
        <v>683</v>
      </c>
      <c r="W934" s="9" t="s">
        <v>1287</v>
      </c>
      <c r="X934" s="6" t="s">
        <v>671</v>
      </c>
      <c r="Y934" s="6" t="s">
        <v>610</v>
      </c>
      <c r="Z934" s="2">
        <v>2</v>
      </c>
      <c r="AA934" s="9" t="s">
        <v>672</v>
      </c>
      <c r="AB934">
        <v>15.9</v>
      </c>
      <c r="AC934">
        <v>10</v>
      </c>
      <c r="AD934">
        <v>0</v>
      </c>
    </row>
    <row r="935" spans="1:30" customFormat="1" ht="30" x14ac:dyDescent="0.25">
      <c r="A935" s="6">
        <v>0.03</v>
      </c>
      <c r="B935" s="6">
        <v>0</v>
      </c>
      <c r="C935" s="6">
        <v>0</v>
      </c>
      <c r="D935" s="6">
        <v>0</v>
      </c>
      <c r="E935" s="6">
        <v>0</v>
      </c>
      <c r="F935" s="6">
        <v>0</v>
      </c>
      <c r="G935" s="6">
        <v>0.1</v>
      </c>
      <c r="H935" s="6">
        <v>0</v>
      </c>
      <c r="I935" s="6">
        <v>0</v>
      </c>
      <c r="J935" s="6">
        <v>0</v>
      </c>
      <c r="K935" s="6">
        <v>0</v>
      </c>
      <c r="L935" s="6">
        <v>44</v>
      </c>
      <c r="M935" s="6">
        <v>0</v>
      </c>
      <c r="N935" s="6">
        <v>0.06</v>
      </c>
      <c r="O935" s="6">
        <v>0.22</v>
      </c>
      <c r="P935" s="6">
        <v>0.2</v>
      </c>
      <c r="Q935" s="6">
        <v>161</v>
      </c>
      <c r="R935" s="6">
        <v>111</v>
      </c>
      <c r="S935" s="6">
        <v>443</v>
      </c>
      <c r="T935" s="6">
        <v>120</v>
      </c>
      <c r="U935" s="6">
        <v>44</v>
      </c>
      <c r="V935" s="6" t="s">
        <v>684</v>
      </c>
      <c r="W935" s="9" t="s">
        <v>1286</v>
      </c>
      <c r="X935" s="6" t="s">
        <v>681</v>
      </c>
      <c r="Y935" s="6" t="s">
        <v>610</v>
      </c>
      <c r="Z935" s="2">
        <v>2</v>
      </c>
      <c r="AA935" s="9" t="s">
        <v>672</v>
      </c>
      <c r="AB935">
        <v>15.9</v>
      </c>
      <c r="AC935">
        <v>10</v>
      </c>
      <c r="AD935">
        <v>0</v>
      </c>
    </row>
    <row r="936" spans="1:30" customFormat="1" ht="30" x14ac:dyDescent="0.25">
      <c r="A936" s="6">
        <v>0.03</v>
      </c>
      <c r="B936" s="6">
        <v>0</v>
      </c>
      <c r="C936" s="6">
        <v>0</v>
      </c>
      <c r="D936" s="6">
        <v>0</v>
      </c>
      <c r="E936" s="6">
        <v>0</v>
      </c>
      <c r="F936" s="6">
        <v>0</v>
      </c>
      <c r="G936" s="6">
        <v>0.1</v>
      </c>
      <c r="H936" s="6">
        <v>0</v>
      </c>
      <c r="I936" s="6">
        <v>0</v>
      </c>
      <c r="J936" s="6">
        <v>0</v>
      </c>
      <c r="K936" s="6">
        <v>0</v>
      </c>
      <c r="L936" s="6">
        <v>44</v>
      </c>
      <c r="M936" s="6">
        <v>0</v>
      </c>
      <c r="N936" s="6">
        <v>0.06</v>
      </c>
      <c r="O936" s="6">
        <v>0.22</v>
      </c>
      <c r="P936" s="6">
        <v>0.2</v>
      </c>
      <c r="Q936" s="6">
        <v>157</v>
      </c>
      <c r="R936" s="6">
        <v>89</v>
      </c>
      <c r="S936" s="6">
        <v>443</v>
      </c>
      <c r="T936" s="6">
        <v>120</v>
      </c>
      <c r="U936" s="6">
        <v>45</v>
      </c>
      <c r="V936" s="6" t="s">
        <v>685</v>
      </c>
      <c r="W936" s="9" t="s">
        <v>1291</v>
      </c>
      <c r="X936" s="6" t="s">
        <v>682</v>
      </c>
      <c r="Y936" s="6" t="s">
        <v>610</v>
      </c>
      <c r="Z936" s="2">
        <v>2</v>
      </c>
      <c r="AA936" s="9" t="s">
        <v>672</v>
      </c>
      <c r="AB936">
        <v>15.9</v>
      </c>
      <c r="AC936">
        <v>10</v>
      </c>
      <c r="AD936">
        <v>0</v>
      </c>
    </row>
    <row r="937" spans="1:30" customFormat="1" x14ac:dyDescent="0.25">
      <c r="A937" s="6">
        <v>0</v>
      </c>
      <c r="B937" s="6">
        <v>0</v>
      </c>
      <c r="C937" s="6">
        <v>0</v>
      </c>
      <c r="D937" s="6">
        <v>0</v>
      </c>
      <c r="E937" s="6">
        <v>0</v>
      </c>
      <c r="F937" s="6">
        <v>0</v>
      </c>
      <c r="G937" s="6">
        <v>0</v>
      </c>
      <c r="H937" s="6">
        <v>0</v>
      </c>
      <c r="I937" s="6">
        <v>0</v>
      </c>
      <c r="J937" s="6">
        <v>0</v>
      </c>
      <c r="K937" s="6">
        <v>0</v>
      </c>
      <c r="L937" s="6">
        <v>43</v>
      </c>
      <c r="M937" s="6">
        <v>0</v>
      </c>
      <c r="N937" s="6">
        <v>0.26</v>
      </c>
      <c r="O937" s="6">
        <v>0</v>
      </c>
      <c r="P937" s="6">
        <v>0.26</v>
      </c>
      <c r="Q937" s="6">
        <v>197</v>
      </c>
      <c r="R937" s="6">
        <v>0</v>
      </c>
      <c r="S937" s="6">
        <v>423</v>
      </c>
      <c r="T937" s="6">
        <v>336</v>
      </c>
      <c r="U937" s="6">
        <v>60</v>
      </c>
      <c r="V937" s="6" t="s">
        <v>686</v>
      </c>
      <c r="W937" s="9" t="s">
        <v>1290</v>
      </c>
      <c r="X937" s="6" t="s">
        <v>609</v>
      </c>
      <c r="Y937" s="6" t="s">
        <v>610</v>
      </c>
      <c r="Z937" s="2">
        <v>2</v>
      </c>
      <c r="AA937" s="9" t="s">
        <v>687</v>
      </c>
      <c r="AB937">
        <v>15.9</v>
      </c>
      <c r="AC937">
        <v>10</v>
      </c>
      <c r="AD937">
        <v>0</v>
      </c>
    </row>
    <row r="938" spans="1:30" customFormat="1" x14ac:dyDescent="0.25">
      <c r="A938" s="6">
        <v>0</v>
      </c>
      <c r="B938" s="6">
        <v>0</v>
      </c>
      <c r="C938" s="6">
        <v>0</v>
      </c>
      <c r="D938" s="6">
        <v>0</v>
      </c>
      <c r="E938" s="6">
        <v>0</v>
      </c>
      <c r="F938" s="6">
        <v>0</v>
      </c>
      <c r="G938" s="6">
        <v>0</v>
      </c>
      <c r="H938" s="6">
        <v>0</v>
      </c>
      <c r="I938" s="6">
        <v>0</v>
      </c>
      <c r="J938" s="6">
        <v>0</v>
      </c>
      <c r="K938" s="6">
        <v>0</v>
      </c>
      <c r="L938" s="6">
        <v>44</v>
      </c>
      <c r="M938" s="6">
        <v>0</v>
      </c>
      <c r="N938" s="6">
        <v>0.25</v>
      </c>
      <c r="O938" s="6">
        <v>0</v>
      </c>
      <c r="P938" s="6">
        <v>0.25</v>
      </c>
      <c r="Q938" s="6">
        <v>197</v>
      </c>
      <c r="R938" s="6">
        <v>0</v>
      </c>
      <c r="S938" s="6">
        <v>423</v>
      </c>
      <c r="T938" s="6">
        <v>408</v>
      </c>
      <c r="U938" s="6">
        <v>60</v>
      </c>
      <c r="V938" s="6" t="s">
        <v>686</v>
      </c>
      <c r="W938" s="9" t="s">
        <v>1290</v>
      </c>
      <c r="X938" s="6" t="s">
        <v>609</v>
      </c>
      <c r="Y938" s="6" t="s">
        <v>610</v>
      </c>
      <c r="Z938" s="2">
        <v>2</v>
      </c>
      <c r="AA938" s="9" t="s">
        <v>687</v>
      </c>
      <c r="AB938">
        <v>15.9</v>
      </c>
      <c r="AC938">
        <v>10</v>
      </c>
      <c r="AD938">
        <v>0</v>
      </c>
    </row>
    <row r="939" spans="1:30" customFormat="1" x14ac:dyDescent="0.25">
      <c r="A939" s="6">
        <v>0</v>
      </c>
      <c r="B939" s="6">
        <v>0</v>
      </c>
      <c r="C939" s="6">
        <v>0</v>
      </c>
      <c r="D939" s="6">
        <v>0</v>
      </c>
      <c r="E939" s="6">
        <v>0</v>
      </c>
      <c r="F939" s="6">
        <v>0</v>
      </c>
      <c r="G939" s="6">
        <v>0</v>
      </c>
      <c r="H939" s="6">
        <v>0</v>
      </c>
      <c r="I939" s="6">
        <v>0</v>
      </c>
      <c r="J939" s="6">
        <v>0</v>
      </c>
      <c r="K939" s="6">
        <v>0</v>
      </c>
      <c r="L939" s="6">
        <v>43</v>
      </c>
      <c r="M939" s="6">
        <v>0</v>
      </c>
      <c r="N939" s="6">
        <v>0.25</v>
      </c>
      <c r="O939" s="6">
        <v>0</v>
      </c>
      <c r="P939" s="6">
        <v>0.25</v>
      </c>
      <c r="Q939" s="6">
        <v>197</v>
      </c>
      <c r="R939" s="6">
        <v>0</v>
      </c>
      <c r="S939" s="6">
        <v>423</v>
      </c>
      <c r="T939" s="6">
        <v>504</v>
      </c>
      <c r="U939" s="6">
        <v>60</v>
      </c>
      <c r="V939" s="6" t="s">
        <v>686</v>
      </c>
      <c r="W939" s="9" t="s">
        <v>1290</v>
      </c>
      <c r="X939" s="6" t="s">
        <v>688</v>
      </c>
      <c r="Y939" s="6" t="s">
        <v>689</v>
      </c>
      <c r="Z939" s="2">
        <v>1</v>
      </c>
      <c r="AA939" s="9" t="s">
        <v>687</v>
      </c>
      <c r="AB939">
        <v>18.7</v>
      </c>
      <c r="AC939">
        <v>12</v>
      </c>
      <c r="AD939">
        <v>0</v>
      </c>
    </row>
    <row r="940" spans="1:30" customFormat="1" ht="28.5" customHeight="1" x14ac:dyDescent="0.25">
      <c r="A940" s="6">
        <v>0</v>
      </c>
      <c r="B940" s="6">
        <v>0</v>
      </c>
      <c r="C940" s="6">
        <v>0</v>
      </c>
      <c r="D940" s="6">
        <v>0</v>
      </c>
      <c r="E940" s="6">
        <v>0</v>
      </c>
      <c r="F940" s="6">
        <v>0</v>
      </c>
      <c r="G940" s="6">
        <v>0</v>
      </c>
      <c r="H940" s="6">
        <v>0</v>
      </c>
      <c r="I940" s="6">
        <v>0</v>
      </c>
      <c r="J940" s="6">
        <v>0</v>
      </c>
      <c r="K940" s="6">
        <v>0</v>
      </c>
      <c r="L940" s="6">
        <v>44</v>
      </c>
      <c r="M940" s="6">
        <v>0</v>
      </c>
      <c r="N940" s="6">
        <v>0.25</v>
      </c>
      <c r="O940" s="6">
        <v>0</v>
      </c>
      <c r="P940" s="6">
        <v>0.25</v>
      </c>
      <c r="Q940" s="6">
        <v>197</v>
      </c>
      <c r="R940" s="6">
        <v>0</v>
      </c>
      <c r="S940" s="6">
        <v>438</v>
      </c>
      <c r="T940" s="6">
        <v>216</v>
      </c>
      <c r="U940" s="6">
        <v>60</v>
      </c>
      <c r="V940" s="6" t="s">
        <v>686</v>
      </c>
      <c r="W940" s="9" t="s">
        <v>1290</v>
      </c>
      <c r="X940" s="6" t="s">
        <v>688</v>
      </c>
      <c r="Y940" s="6" t="s">
        <v>689</v>
      </c>
      <c r="Z940" s="2">
        <v>1</v>
      </c>
      <c r="AA940" s="9" t="s">
        <v>687</v>
      </c>
      <c r="AB940">
        <v>18.7</v>
      </c>
      <c r="AC940">
        <v>12</v>
      </c>
      <c r="AD940">
        <v>0</v>
      </c>
    </row>
    <row r="941" spans="1:30" customFormat="1" ht="30" x14ac:dyDescent="0.25">
      <c r="A941" s="6">
        <v>0</v>
      </c>
      <c r="B941" s="6">
        <v>0</v>
      </c>
      <c r="C941" s="6">
        <v>0</v>
      </c>
      <c r="D941" s="6">
        <v>0</v>
      </c>
      <c r="E941" s="6">
        <v>0</v>
      </c>
      <c r="F941" s="6">
        <v>0</v>
      </c>
      <c r="G941" s="6">
        <v>0</v>
      </c>
      <c r="H941" s="6">
        <v>0</v>
      </c>
      <c r="I941" s="6">
        <v>0</v>
      </c>
      <c r="J941" s="6">
        <v>0</v>
      </c>
      <c r="K941" s="6">
        <v>0</v>
      </c>
      <c r="L941" s="6">
        <v>44</v>
      </c>
      <c r="M941" s="6">
        <v>0</v>
      </c>
      <c r="N941" s="6">
        <v>0.25</v>
      </c>
      <c r="O941" s="6">
        <v>0.31</v>
      </c>
      <c r="P941" s="6">
        <v>0.25</v>
      </c>
      <c r="Q941" s="6">
        <v>197</v>
      </c>
      <c r="R941" s="6">
        <v>100</v>
      </c>
      <c r="S941" s="6">
        <v>423</v>
      </c>
      <c r="T941" s="6">
        <v>216</v>
      </c>
      <c r="U941" s="6">
        <v>60</v>
      </c>
      <c r="V941" s="6" t="s">
        <v>690</v>
      </c>
      <c r="W941" s="9" t="s">
        <v>1292</v>
      </c>
      <c r="X941" s="6" t="s">
        <v>609</v>
      </c>
      <c r="Y941" s="6" t="s">
        <v>610</v>
      </c>
      <c r="Z941" s="2">
        <v>2</v>
      </c>
      <c r="AA941" s="9" t="s">
        <v>687</v>
      </c>
      <c r="AB941">
        <v>15.9</v>
      </c>
      <c r="AC941">
        <v>10</v>
      </c>
      <c r="AD941">
        <v>0</v>
      </c>
    </row>
    <row r="942" spans="1:30" customFormat="1" ht="30" x14ac:dyDescent="0.25">
      <c r="A942" s="6">
        <v>0</v>
      </c>
      <c r="B942" s="6">
        <v>0</v>
      </c>
      <c r="C942" s="6">
        <v>0</v>
      </c>
      <c r="D942" s="6">
        <v>0</v>
      </c>
      <c r="E942" s="6">
        <v>0</v>
      </c>
      <c r="F942" s="6">
        <v>0</v>
      </c>
      <c r="G942" s="6">
        <v>0</v>
      </c>
      <c r="H942" s="6">
        <v>0</v>
      </c>
      <c r="I942" s="6">
        <v>0</v>
      </c>
      <c r="J942" s="6">
        <v>0</v>
      </c>
      <c r="K942" s="6">
        <v>0</v>
      </c>
      <c r="L942" s="6">
        <v>44</v>
      </c>
      <c r="M942" s="6">
        <v>0</v>
      </c>
      <c r="N942" s="6">
        <v>0.25</v>
      </c>
      <c r="O942" s="6">
        <v>0.31</v>
      </c>
      <c r="P942" s="6">
        <v>0.25</v>
      </c>
      <c r="Q942" s="6">
        <v>197</v>
      </c>
      <c r="R942" s="6">
        <v>100</v>
      </c>
      <c r="S942" s="6">
        <v>423</v>
      </c>
      <c r="T942" s="6">
        <v>336</v>
      </c>
      <c r="U942" s="6">
        <v>60</v>
      </c>
      <c r="V942" s="6" t="s">
        <v>690</v>
      </c>
      <c r="W942" s="9" t="s">
        <v>1292</v>
      </c>
      <c r="X942" s="6" t="s">
        <v>609</v>
      </c>
      <c r="Y942" s="6" t="s">
        <v>610</v>
      </c>
      <c r="Z942" s="2">
        <v>2</v>
      </c>
      <c r="AA942" s="9" t="s">
        <v>687</v>
      </c>
      <c r="AB942">
        <v>15.9</v>
      </c>
      <c r="AC942">
        <v>10</v>
      </c>
      <c r="AD942">
        <v>0</v>
      </c>
    </row>
    <row r="943" spans="1:30" customFormat="1" ht="30" x14ac:dyDescent="0.25">
      <c r="A943" s="6">
        <v>0</v>
      </c>
      <c r="B943" s="6">
        <v>0</v>
      </c>
      <c r="C943" s="6">
        <v>0</v>
      </c>
      <c r="D943" s="6">
        <v>0</v>
      </c>
      <c r="E943" s="6">
        <v>0</v>
      </c>
      <c r="F943" s="6">
        <v>0</v>
      </c>
      <c r="G943" s="6">
        <v>0</v>
      </c>
      <c r="H943" s="6">
        <v>0</v>
      </c>
      <c r="I943" s="6">
        <v>0</v>
      </c>
      <c r="J943" s="6">
        <v>0</v>
      </c>
      <c r="K943" s="6">
        <v>0</v>
      </c>
      <c r="L943" s="6">
        <v>44</v>
      </c>
      <c r="M943" s="6">
        <v>0</v>
      </c>
      <c r="N943" s="6">
        <v>0.25</v>
      </c>
      <c r="O943" s="6">
        <v>0.31</v>
      </c>
      <c r="P943" s="6">
        <v>0.25</v>
      </c>
      <c r="Q943" s="6">
        <v>197</v>
      </c>
      <c r="R943" s="6">
        <v>100</v>
      </c>
      <c r="S943" s="6">
        <v>423</v>
      </c>
      <c r="T943" s="6">
        <v>72</v>
      </c>
      <c r="U943" s="6">
        <v>60</v>
      </c>
      <c r="V943" s="6" t="s">
        <v>690</v>
      </c>
      <c r="W943" s="9" t="s">
        <v>1292</v>
      </c>
      <c r="X943" s="6" t="s">
        <v>609</v>
      </c>
      <c r="Y943" s="6" t="s">
        <v>610</v>
      </c>
      <c r="Z943" s="2">
        <v>2</v>
      </c>
      <c r="AA943" s="9" t="s">
        <v>687</v>
      </c>
      <c r="AB943">
        <v>15.9</v>
      </c>
      <c r="AC943">
        <v>10</v>
      </c>
      <c r="AD943">
        <v>0</v>
      </c>
    </row>
    <row r="944" spans="1:30" customFormat="1" ht="30" x14ac:dyDescent="0.25">
      <c r="A944" s="6">
        <v>0</v>
      </c>
      <c r="B944" s="6">
        <v>0</v>
      </c>
      <c r="C944" s="6">
        <v>0</v>
      </c>
      <c r="D944" s="6">
        <v>0</v>
      </c>
      <c r="E944" s="6">
        <v>0</v>
      </c>
      <c r="F944" s="6">
        <v>0</v>
      </c>
      <c r="G944" s="6">
        <v>0</v>
      </c>
      <c r="H944" s="6">
        <v>0</v>
      </c>
      <c r="I944" s="6">
        <v>0</v>
      </c>
      <c r="J944" s="6">
        <v>0</v>
      </c>
      <c r="K944" s="6">
        <v>0</v>
      </c>
      <c r="L944" s="6">
        <v>44</v>
      </c>
      <c r="M944" s="6">
        <v>0</v>
      </c>
      <c r="N944" s="6">
        <v>0.25</v>
      </c>
      <c r="O944" s="6">
        <v>0.31</v>
      </c>
      <c r="P944" s="6">
        <v>0.25</v>
      </c>
      <c r="Q944" s="6">
        <v>197</v>
      </c>
      <c r="R944" s="6">
        <v>100</v>
      </c>
      <c r="S944" s="6">
        <v>423</v>
      </c>
      <c r="T944" s="6">
        <v>120</v>
      </c>
      <c r="U944" s="6">
        <v>60</v>
      </c>
      <c r="V944" s="6" t="s">
        <v>690</v>
      </c>
      <c r="W944" s="9" t="s">
        <v>1292</v>
      </c>
      <c r="X944" s="6" t="s">
        <v>609</v>
      </c>
      <c r="Y944" s="6" t="s">
        <v>610</v>
      </c>
      <c r="Z944" s="2">
        <v>2</v>
      </c>
      <c r="AA944" s="9" t="s">
        <v>687</v>
      </c>
      <c r="AB944">
        <v>15.9</v>
      </c>
      <c r="AC944">
        <v>10</v>
      </c>
      <c r="AD944">
        <v>0</v>
      </c>
    </row>
    <row r="945" spans="1:30" customFormat="1" ht="30" x14ac:dyDescent="0.25">
      <c r="A945" s="6">
        <v>0</v>
      </c>
      <c r="B945" s="6">
        <v>0</v>
      </c>
      <c r="C945" s="6">
        <v>0</v>
      </c>
      <c r="D945" s="6">
        <v>0</v>
      </c>
      <c r="E945" s="6">
        <v>0</v>
      </c>
      <c r="F945" s="6">
        <v>0</v>
      </c>
      <c r="G945" s="6">
        <v>0</v>
      </c>
      <c r="H945" s="6">
        <v>0</v>
      </c>
      <c r="I945" s="6">
        <v>0</v>
      </c>
      <c r="J945" s="6">
        <v>0</v>
      </c>
      <c r="K945" s="6">
        <v>0</v>
      </c>
      <c r="L945" s="6">
        <v>44</v>
      </c>
      <c r="M945" s="6">
        <v>0</v>
      </c>
      <c r="N945" s="6">
        <v>0.25</v>
      </c>
      <c r="O945" s="6">
        <v>0.31</v>
      </c>
      <c r="P945" s="6">
        <v>0.25</v>
      </c>
      <c r="Q945" s="6">
        <v>197</v>
      </c>
      <c r="R945" s="6">
        <v>100</v>
      </c>
      <c r="S945" s="6">
        <v>423</v>
      </c>
      <c r="T945" s="6">
        <v>168</v>
      </c>
      <c r="U945" s="6">
        <v>60</v>
      </c>
      <c r="V945" s="6" t="s">
        <v>690</v>
      </c>
      <c r="W945" s="9" t="s">
        <v>1292</v>
      </c>
      <c r="X945" s="6" t="s">
        <v>609</v>
      </c>
      <c r="Y945" s="6" t="s">
        <v>610</v>
      </c>
      <c r="Z945" s="2">
        <v>2</v>
      </c>
      <c r="AA945" s="9" t="s">
        <v>687</v>
      </c>
      <c r="AB945">
        <v>15.9</v>
      </c>
      <c r="AC945">
        <v>10</v>
      </c>
      <c r="AD945">
        <v>0</v>
      </c>
    </row>
    <row r="946" spans="1:30" customFormat="1" ht="30" x14ac:dyDescent="0.25">
      <c r="A946" s="6">
        <v>0</v>
      </c>
      <c r="B946" s="6">
        <v>0</v>
      </c>
      <c r="C946" s="6">
        <v>0</v>
      </c>
      <c r="D946" s="6">
        <v>0</v>
      </c>
      <c r="E946" s="6">
        <v>0</v>
      </c>
      <c r="F946" s="6">
        <v>0</v>
      </c>
      <c r="G946" s="6">
        <v>0</v>
      </c>
      <c r="H946" s="6">
        <v>0</v>
      </c>
      <c r="I946" s="6">
        <v>0</v>
      </c>
      <c r="J946" s="6">
        <v>0</v>
      </c>
      <c r="K946" s="6">
        <v>0</v>
      </c>
      <c r="L946" s="6">
        <v>44</v>
      </c>
      <c r="M946" s="6">
        <v>0</v>
      </c>
      <c r="N946" s="6">
        <v>0.25</v>
      </c>
      <c r="O946" s="6">
        <v>0.31</v>
      </c>
      <c r="P946" s="6">
        <v>0.25</v>
      </c>
      <c r="Q946" s="6">
        <v>197</v>
      </c>
      <c r="R946" s="6">
        <v>100</v>
      </c>
      <c r="S946" s="6">
        <v>423</v>
      </c>
      <c r="T946" s="6">
        <v>216</v>
      </c>
      <c r="U946" s="6">
        <v>60</v>
      </c>
      <c r="V946" s="6" t="s">
        <v>690</v>
      </c>
      <c r="W946" s="9" t="s">
        <v>1292</v>
      </c>
      <c r="X946" s="6" t="s">
        <v>609</v>
      </c>
      <c r="Y946" s="6" t="s">
        <v>610</v>
      </c>
      <c r="Z946" s="2">
        <v>2</v>
      </c>
      <c r="AA946" s="9" t="s">
        <v>687</v>
      </c>
      <c r="AB946">
        <v>15.9</v>
      </c>
      <c r="AC946">
        <v>10</v>
      </c>
      <c r="AD946">
        <v>0</v>
      </c>
    </row>
    <row r="947" spans="1:30" customFormat="1" x14ac:dyDescent="0.25">
      <c r="A947" s="6">
        <v>3.3333333333333333E-2</v>
      </c>
      <c r="B947" s="6">
        <v>0</v>
      </c>
      <c r="C947" s="6">
        <v>0</v>
      </c>
      <c r="D947" s="6">
        <v>0</v>
      </c>
      <c r="E947" s="6">
        <v>0</v>
      </c>
      <c r="F947" s="6">
        <v>0</v>
      </c>
      <c r="G947" s="6">
        <v>0</v>
      </c>
      <c r="H947" s="6">
        <v>9.0000000000000011E-2</v>
      </c>
      <c r="I947" s="6">
        <v>0</v>
      </c>
      <c r="J947" s="6">
        <v>0</v>
      </c>
      <c r="K947" s="6">
        <v>0</v>
      </c>
      <c r="L947" s="6">
        <v>44.9</v>
      </c>
      <c r="M947" s="6">
        <v>0</v>
      </c>
      <c r="N947" s="6">
        <v>0.5</v>
      </c>
      <c r="O947" s="6">
        <v>0</v>
      </c>
      <c r="P947" s="6">
        <v>0.18000000000000002</v>
      </c>
      <c r="Q947" s="6">
        <v>100</v>
      </c>
      <c r="R947" s="6">
        <v>0</v>
      </c>
      <c r="S947" s="6">
        <v>423</v>
      </c>
      <c r="T947" s="6">
        <v>168</v>
      </c>
      <c r="U947" s="6">
        <v>60</v>
      </c>
      <c r="V947" s="6" t="s">
        <v>615</v>
      </c>
      <c r="W947" s="9" t="s">
        <v>691</v>
      </c>
      <c r="X947" s="6" t="s">
        <v>610</v>
      </c>
      <c r="Y947" s="6" t="s">
        <v>610</v>
      </c>
      <c r="Z947" s="2">
        <v>2</v>
      </c>
      <c r="AA947" s="9" t="s">
        <v>1319</v>
      </c>
      <c r="AB947">
        <v>15.9</v>
      </c>
      <c r="AC947">
        <v>10</v>
      </c>
      <c r="AD947">
        <v>0</v>
      </c>
    </row>
    <row r="948" spans="1:30" customFormat="1" x14ac:dyDescent="0.25">
      <c r="A948" s="6">
        <v>0</v>
      </c>
      <c r="B948" s="6">
        <v>0</v>
      </c>
      <c r="C948" s="6">
        <v>0</v>
      </c>
      <c r="D948" s="6">
        <v>2.5000000000000001E-2</v>
      </c>
      <c r="E948" s="6">
        <v>0</v>
      </c>
      <c r="F948" s="6">
        <v>0</v>
      </c>
      <c r="G948" s="6">
        <v>0</v>
      </c>
      <c r="H948" s="6">
        <v>0.1</v>
      </c>
      <c r="I948" s="6">
        <v>0</v>
      </c>
      <c r="J948" s="6">
        <v>0</v>
      </c>
      <c r="K948" s="6">
        <v>0</v>
      </c>
      <c r="L948" s="6">
        <v>45</v>
      </c>
      <c r="M948" s="6">
        <v>0</v>
      </c>
      <c r="N948" s="6">
        <v>0.5</v>
      </c>
      <c r="O948" s="6">
        <v>0</v>
      </c>
      <c r="P948" s="6">
        <v>0.2</v>
      </c>
      <c r="Q948" s="6">
        <v>100</v>
      </c>
      <c r="R948" s="6">
        <v>0</v>
      </c>
      <c r="S948" s="6">
        <v>423</v>
      </c>
      <c r="T948" s="6">
        <v>336</v>
      </c>
      <c r="U948" s="6">
        <v>60</v>
      </c>
      <c r="V948" s="6" t="s">
        <v>615</v>
      </c>
      <c r="W948" s="9" t="s">
        <v>691</v>
      </c>
      <c r="X948" s="6" t="s">
        <v>610</v>
      </c>
      <c r="Y948" s="6" t="s">
        <v>610</v>
      </c>
      <c r="Z948" s="2">
        <v>2</v>
      </c>
      <c r="AA948" s="9" t="s">
        <v>692</v>
      </c>
      <c r="AB948">
        <v>15.9</v>
      </c>
      <c r="AC948">
        <v>10</v>
      </c>
      <c r="AD948">
        <v>0</v>
      </c>
    </row>
    <row r="949" spans="1:30" customFormat="1" x14ac:dyDescent="0.25">
      <c r="A949" s="6">
        <v>0</v>
      </c>
      <c r="B949" s="6">
        <v>0</v>
      </c>
      <c r="C949" s="6">
        <v>0</v>
      </c>
      <c r="D949" s="6">
        <v>3.3333333333333333E-2</v>
      </c>
      <c r="E949" s="6">
        <v>0</v>
      </c>
      <c r="F949" s="6">
        <v>0</v>
      </c>
      <c r="G949" s="6">
        <v>0</v>
      </c>
      <c r="H949" s="6">
        <v>0.4</v>
      </c>
      <c r="I949" s="6">
        <v>0</v>
      </c>
      <c r="J949" s="6">
        <v>0</v>
      </c>
      <c r="K949" s="6">
        <v>0</v>
      </c>
      <c r="L949" s="6">
        <v>45</v>
      </c>
      <c r="M949" s="6">
        <v>0</v>
      </c>
      <c r="N949" s="6">
        <v>0.35</v>
      </c>
      <c r="O949" s="6">
        <v>0</v>
      </c>
      <c r="P949" s="6">
        <v>0.8</v>
      </c>
      <c r="Q949" s="6">
        <v>100</v>
      </c>
      <c r="R949" s="6">
        <v>0</v>
      </c>
      <c r="S949" s="6">
        <v>423</v>
      </c>
      <c r="T949" s="6">
        <v>336</v>
      </c>
      <c r="U949" s="6">
        <v>60</v>
      </c>
      <c r="V949" s="6" t="s">
        <v>615</v>
      </c>
      <c r="W949" s="9" t="s">
        <v>691</v>
      </c>
      <c r="X949" s="6" t="s">
        <v>21</v>
      </c>
      <c r="Y949" s="6" t="s">
        <v>21</v>
      </c>
      <c r="Z949" s="2">
        <v>3</v>
      </c>
      <c r="AA949" s="9" t="s">
        <v>692</v>
      </c>
      <c r="AB949">
        <v>19.2</v>
      </c>
      <c r="AC949">
        <v>8</v>
      </c>
      <c r="AD949">
        <v>0</v>
      </c>
    </row>
    <row r="950" spans="1:30" customFormat="1" x14ac:dyDescent="0.25">
      <c r="A950" s="6">
        <v>0</v>
      </c>
      <c r="B950" s="6">
        <v>0</v>
      </c>
      <c r="C950" s="6">
        <v>0</v>
      </c>
      <c r="D950" s="6">
        <v>0.05</v>
      </c>
      <c r="E950" s="6">
        <v>0</v>
      </c>
      <c r="F950" s="6">
        <v>0</v>
      </c>
      <c r="G950" s="6">
        <v>0</v>
      </c>
      <c r="H950" s="6">
        <v>0.1</v>
      </c>
      <c r="I950" s="6">
        <v>0</v>
      </c>
      <c r="J950" s="6">
        <v>0</v>
      </c>
      <c r="K950" s="6">
        <v>0</v>
      </c>
      <c r="L950" s="6">
        <v>45</v>
      </c>
      <c r="M950" s="6">
        <v>0</v>
      </c>
      <c r="N950" s="6">
        <v>0.5</v>
      </c>
      <c r="O950" s="6">
        <v>0</v>
      </c>
      <c r="P950" s="6">
        <v>0.2</v>
      </c>
      <c r="Q950" s="6">
        <v>100</v>
      </c>
      <c r="R950" s="6">
        <v>0</v>
      </c>
      <c r="S950" s="6">
        <v>423</v>
      </c>
      <c r="T950" s="6">
        <v>336</v>
      </c>
      <c r="U950" s="6">
        <v>60</v>
      </c>
      <c r="V950" s="6" t="s">
        <v>615</v>
      </c>
      <c r="W950" s="9" t="s">
        <v>691</v>
      </c>
      <c r="X950" s="6" t="s">
        <v>610</v>
      </c>
      <c r="Y950" s="6" t="s">
        <v>610</v>
      </c>
      <c r="Z950" s="2">
        <v>2</v>
      </c>
      <c r="AA950" s="9" t="s">
        <v>692</v>
      </c>
      <c r="AB950">
        <v>15.9</v>
      </c>
      <c r="AC950">
        <v>10</v>
      </c>
      <c r="AD950">
        <v>0</v>
      </c>
    </row>
    <row r="951" spans="1:30" customFormat="1" ht="24" customHeight="1" x14ac:dyDescent="0.25">
      <c r="A951" s="6">
        <v>0</v>
      </c>
      <c r="B951" s="6">
        <v>0</v>
      </c>
      <c r="C951" s="6">
        <v>0</v>
      </c>
      <c r="D951" s="6">
        <v>0.05</v>
      </c>
      <c r="E951" s="6">
        <v>0</v>
      </c>
      <c r="F951" s="6">
        <v>0</v>
      </c>
      <c r="G951" s="6">
        <v>0</v>
      </c>
      <c r="H951" s="6">
        <v>0.1</v>
      </c>
      <c r="I951" s="6">
        <v>0</v>
      </c>
      <c r="J951" s="6">
        <v>0</v>
      </c>
      <c r="K951" s="6">
        <v>0</v>
      </c>
      <c r="L951" s="6">
        <v>45</v>
      </c>
      <c r="M951" s="6">
        <v>0</v>
      </c>
      <c r="N951" s="6">
        <v>0.5</v>
      </c>
      <c r="O951" s="6">
        <v>0</v>
      </c>
      <c r="P951" s="6">
        <v>0.2</v>
      </c>
      <c r="Q951" s="6">
        <v>100</v>
      </c>
      <c r="R951" s="6">
        <v>0</v>
      </c>
      <c r="S951" s="6">
        <v>423</v>
      </c>
      <c r="T951" s="6">
        <v>336</v>
      </c>
      <c r="U951" s="6">
        <v>60</v>
      </c>
      <c r="V951" s="6" t="s">
        <v>615</v>
      </c>
      <c r="W951" s="9" t="s">
        <v>691</v>
      </c>
      <c r="X951" s="6" t="s">
        <v>610</v>
      </c>
      <c r="Y951" s="6" t="s">
        <v>610</v>
      </c>
      <c r="Z951" s="2">
        <v>2</v>
      </c>
      <c r="AA951" s="9" t="s">
        <v>692</v>
      </c>
      <c r="AB951">
        <v>15.9</v>
      </c>
      <c r="AC951">
        <v>10</v>
      </c>
      <c r="AD951">
        <v>0</v>
      </c>
    </row>
    <row r="952" spans="1:30" customFormat="1" x14ac:dyDescent="0.25">
      <c r="A952" s="6">
        <v>0.05</v>
      </c>
      <c r="B952" s="6">
        <v>0</v>
      </c>
      <c r="C952" s="6">
        <v>0</v>
      </c>
      <c r="D952" s="6">
        <v>0</v>
      </c>
      <c r="E952" s="6">
        <v>0</v>
      </c>
      <c r="F952" s="6">
        <v>0</v>
      </c>
      <c r="G952" s="6">
        <v>0</v>
      </c>
      <c r="H952" s="6">
        <v>0.1</v>
      </c>
      <c r="I952" s="6">
        <v>0</v>
      </c>
      <c r="J952" s="6">
        <v>0</v>
      </c>
      <c r="K952" s="6">
        <v>0</v>
      </c>
      <c r="L952" s="6">
        <v>45</v>
      </c>
      <c r="M952" s="6">
        <v>0</v>
      </c>
      <c r="N952" s="6">
        <v>0.5</v>
      </c>
      <c r="O952" s="6">
        <v>0</v>
      </c>
      <c r="P952" s="6">
        <v>0.2</v>
      </c>
      <c r="Q952" s="6">
        <v>100</v>
      </c>
      <c r="R952" s="6">
        <v>0</v>
      </c>
      <c r="S952" s="6">
        <v>423</v>
      </c>
      <c r="T952" s="6">
        <v>336</v>
      </c>
      <c r="U952" s="6">
        <v>60</v>
      </c>
      <c r="V952" s="6" t="s">
        <v>615</v>
      </c>
      <c r="W952" s="9" t="s">
        <v>691</v>
      </c>
      <c r="X952" s="6" t="s">
        <v>610</v>
      </c>
      <c r="Y952" s="6" t="s">
        <v>610</v>
      </c>
      <c r="Z952" s="2">
        <v>2</v>
      </c>
      <c r="AA952" s="9" t="s">
        <v>692</v>
      </c>
      <c r="AB952">
        <v>15.9</v>
      </c>
      <c r="AC952">
        <v>10</v>
      </c>
      <c r="AD952">
        <v>0</v>
      </c>
    </row>
    <row r="953" spans="1:30" customFormat="1" ht="27" customHeight="1" x14ac:dyDescent="0.25">
      <c r="A953" s="6">
        <v>0</v>
      </c>
      <c r="B953" s="6">
        <v>0</v>
      </c>
      <c r="C953" s="6">
        <v>0</v>
      </c>
      <c r="D953" s="6">
        <v>7.9744816586921854E-2</v>
      </c>
      <c r="E953" s="6">
        <v>0</v>
      </c>
      <c r="F953" s="6">
        <v>0</v>
      </c>
      <c r="G953" s="6">
        <v>0.1762360446570973</v>
      </c>
      <c r="H953" s="6">
        <v>0.42264752791068583</v>
      </c>
      <c r="I953" s="6">
        <v>0</v>
      </c>
      <c r="J953" s="6">
        <v>0</v>
      </c>
      <c r="K953" s="6">
        <v>0</v>
      </c>
      <c r="L953" s="6">
        <v>23.763955342902712</v>
      </c>
      <c r="M953" s="6">
        <v>0</v>
      </c>
      <c r="N953" s="6">
        <v>0.16905901116427435</v>
      </c>
      <c r="O953" s="6">
        <v>0</v>
      </c>
      <c r="P953" s="6">
        <v>1.3668261562998407</v>
      </c>
      <c r="Q953" s="6">
        <v>163</v>
      </c>
      <c r="R953" s="6">
        <v>0</v>
      </c>
      <c r="S953" s="6">
        <v>398</v>
      </c>
      <c r="T953" s="6">
        <v>168</v>
      </c>
      <c r="U953" s="6">
        <v>100</v>
      </c>
      <c r="V953" s="6" t="s">
        <v>300</v>
      </c>
      <c r="W953" s="9" t="s">
        <v>695</v>
      </c>
      <c r="X953" s="6" t="s">
        <v>300</v>
      </c>
      <c r="Y953" s="6" t="s">
        <v>300</v>
      </c>
      <c r="Z953" s="2">
        <v>3</v>
      </c>
      <c r="AA953" s="9" t="s">
        <v>1319</v>
      </c>
      <c r="AB953">
        <v>16.2</v>
      </c>
      <c r="AC953">
        <v>9</v>
      </c>
      <c r="AD953">
        <v>0</v>
      </c>
    </row>
    <row r="954" spans="1:30" customFormat="1" x14ac:dyDescent="0.25">
      <c r="A954" s="6">
        <v>2.5000000000000001E-2</v>
      </c>
      <c r="B954" s="6">
        <v>0</v>
      </c>
      <c r="C954" s="6">
        <v>0</v>
      </c>
      <c r="D954" s="6">
        <v>0</v>
      </c>
      <c r="E954" s="6">
        <v>0</v>
      </c>
      <c r="F954" s="6">
        <v>0</v>
      </c>
      <c r="G954" s="6">
        <v>0</v>
      </c>
      <c r="H954" s="6">
        <v>0.16666666666666666</v>
      </c>
      <c r="I954" s="6">
        <v>0</v>
      </c>
      <c r="J954" s="6">
        <v>0</v>
      </c>
      <c r="K954" s="6">
        <v>0</v>
      </c>
      <c r="L954" s="6">
        <v>50</v>
      </c>
      <c r="M954" s="6">
        <v>0</v>
      </c>
      <c r="N954" s="6">
        <v>0.125</v>
      </c>
      <c r="O954" s="6">
        <v>0</v>
      </c>
      <c r="P954" s="6">
        <v>0.3</v>
      </c>
      <c r="Q954" s="6">
        <v>332</v>
      </c>
      <c r="R954" s="6">
        <v>0</v>
      </c>
      <c r="S954" s="6">
        <v>443</v>
      </c>
      <c r="T954" s="6">
        <v>504</v>
      </c>
      <c r="U954" s="6">
        <v>30</v>
      </c>
      <c r="V954" s="6" t="s">
        <v>696</v>
      </c>
      <c r="W954" s="9" t="s">
        <v>697</v>
      </c>
      <c r="X954" s="6" t="s">
        <v>696</v>
      </c>
      <c r="Y954" s="6" t="s">
        <v>696</v>
      </c>
      <c r="Z954" s="2">
        <v>2</v>
      </c>
      <c r="AA954" s="9" t="s">
        <v>698</v>
      </c>
      <c r="AB954">
        <v>16.399999999999999</v>
      </c>
      <c r="AC954">
        <v>10</v>
      </c>
      <c r="AD954">
        <v>0</v>
      </c>
    </row>
    <row r="955" spans="1:30" customFormat="1" x14ac:dyDescent="0.25">
      <c r="A955" s="6">
        <v>0</v>
      </c>
      <c r="B955" s="6">
        <v>0</v>
      </c>
      <c r="C955" s="6">
        <v>0</v>
      </c>
      <c r="D955" s="6">
        <v>0</v>
      </c>
      <c r="E955" s="6">
        <v>0</v>
      </c>
      <c r="F955" s="6">
        <v>0</v>
      </c>
      <c r="G955" s="6">
        <v>0</v>
      </c>
      <c r="H955" s="6">
        <v>0</v>
      </c>
      <c r="I955" s="6">
        <v>0</v>
      </c>
      <c r="J955" s="6">
        <v>0</v>
      </c>
      <c r="K955" s="6">
        <v>0</v>
      </c>
      <c r="L955" s="6">
        <v>30</v>
      </c>
      <c r="M955" s="6">
        <v>0</v>
      </c>
      <c r="N955" s="6">
        <v>0.5</v>
      </c>
      <c r="O955" s="6">
        <v>0</v>
      </c>
      <c r="P955" s="6">
        <v>0</v>
      </c>
      <c r="Q955" s="6">
        <v>114</v>
      </c>
      <c r="R955" s="6">
        <v>0</v>
      </c>
      <c r="S955" s="6">
        <v>473</v>
      </c>
      <c r="T955" s="6">
        <v>92</v>
      </c>
      <c r="U955" s="6">
        <v>0</v>
      </c>
      <c r="V955" s="6" t="s">
        <v>707</v>
      </c>
      <c r="W955" s="9" t="s">
        <v>703</v>
      </c>
      <c r="X955" s="6" t="s">
        <v>704</v>
      </c>
      <c r="Y955" s="6" t="s">
        <v>705</v>
      </c>
      <c r="Z955" s="2">
        <v>0</v>
      </c>
      <c r="AA955" s="9" t="s">
        <v>706</v>
      </c>
      <c r="AB955">
        <v>17.600000000000001</v>
      </c>
      <c r="AC955">
        <v>6</v>
      </c>
      <c r="AD955">
        <v>0</v>
      </c>
    </row>
    <row r="956" spans="1:30" x14ac:dyDescent="0.25">
      <c r="A956" s="2">
        <v>0.01</v>
      </c>
      <c r="B956" s="2">
        <v>0</v>
      </c>
      <c r="C956" s="2">
        <v>0</v>
      </c>
      <c r="D956" s="2">
        <v>0</v>
      </c>
      <c r="E956" s="2">
        <v>0</v>
      </c>
      <c r="F956" s="2">
        <v>0</v>
      </c>
      <c r="G956" s="2">
        <v>0</v>
      </c>
      <c r="H956" s="2">
        <v>4.9999999999999996E-2</v>
      </c>
      <c r="I956" s="2">
        <v>0</v>
      </c>
      <c r="J956" s="2">
        <v>0</v>
      </c>
      <c r="K956" s="2">
        <v>0</v>
      </c>
      <c r="L956" s="2">
        <v>42</v>
      </c>
      <c r="M956" s="2">
        <v>0</v>
      </c>
      <c r="N956" s="2">
        <v>0.14333333333333331</v>
      </c>
      <c r="O956" s="2">
        <v>0</v>
      </c>
      <c r="P956" s="2">
        <v>0.24333333333333332</v>
      </c>
      <c r="Q956" s="2">
        <v>165</v>
      </c>
      <c r="R956" s="2">
        <v>0</v>
      </c>
      <c r="S956" s="2">
        <v>443</v>
      </c>
      <c r="T956" s="2">
        <v>96</v>
      </c>
      <c r="U956" s="2">
        <v>43</v>
      </c>
      <c r="V956" s="2" t="s">
        <v>708</v>
      </c>
      <c r="W956" s="11" t="s">
        <v>709</v>
      </c>
      <c r="X956" s="2" t="s">
        <v>705</v>
      </c>
      <c r="Y956" s="2" t="s">
        <v>705</v>
      </c>
      <c r="Z956" s="2">
        <v>0</v>
      </c>
      <c r="AA956" s="11" t="s">
        <v>106</v>
      </c>
      <c r="AB956" s="4">
        <v>17.600000000000001</v>
      </c>
      <c r="AC956">
        <v>6</v>
      </c>
      <c r="AD956">
        <v>0</v>
      </c>
    </row>
    <row r="957" spans="1:30" x14ac:dyDescent="0.25">
      <c r="A957" s="2">
        <v>0.01</v>
      </c>
      <c r="B957" s="2">
        <v>0</v>
      </c>
      <c r="C957" s="2">
        <v>0</v>
      </c>
      <c r="D957" s="2">
        <v>0</v>
      </c>
      <c r="E957" s="2">
        <v>0</v>
      </c>
      <c r="F957" s="2">
        <v>0</v>
      </c>
      <c r="G957" s="2">
        <v>0</v>
      </c>
      <c r="H957" s="2">
        <v>4.9999999999999996E-2</v>
      </c>
      <c r="I957" s="2">
        <v>0</v>
      </c>
      <c r="J957" s="2">
        <v>0</v>
      </c>
      <c r="K957" s="2">
        <v>0</v>
      </c>
      <c r="L957" s="2">
        <v>42</v>
      </c>
      <c r="M957" s="2">
        <v>0</v>
      </c>
      <c r="N957" s="2">
        <v>0.14333333333333331</v>
      </c>
      <c r="O957" s="2">
        <v>0</v>
      </c>
      <c r="P957" s="2">
        <v>0.24333333333333332</v>
      </c>
      <c r="Q957" s="2">
        <v>167</v>
      </c>
      <c r="R957" s="2">
        <v>0</v>
      </c>
      <c r="S957" s="2">
        <v>443</v>
      </c>
      <c r="T957" s="2">
        <v>96</v>
      </c>
      <c r="U957" s="2">
        <v>43</v>
      </c>
      <c r="V957" s="2" t="s">
        <v>708</v>
      </c>
      <c r="W957" s="11" t="s">
        <v>107</v>
      </c>
      <c r="X957" s="2" t="s">
        <v>705</v>
      </c>
      <c r="Y957" s="2" t="s">
        <v>705</v>
      </c>
      <c r="Z957" s="2">
        <v>0</v>
      </c>
      <c r="AA957" s="11" t="s">
        <v>106</v>
      </c>
      <c r="AB957" s="4">
        <v>17.600000000000001</v>
      </c>
      <c r="AC957">
        <v>6</v>
      </c>
      <c r="AD957">
        <v>0</v>
      </c>
    </row>
    <row r="958" spans="1:30" customFormat="1" x14ac:dyDescent="0.25">
      <c r="A958" s="6">
        <v>0</v>
      </c>
      <c r="B958" s="6">
        <v>0</v>
      </c>
      <c r="C958" s="6">
        <v>0</v>
      </c>
      <c r="D958" s="6">
        <v>0</v>
      </c>
      <c r="E958" s="6">
        <v>0</v>
      </c>
      <c r="F958" s="6">
        <v>0</v>
      </c>
      <c r="G958" s="6">
        <v>0</v>
      </c>
      <c r="H958" s="6">
        <v>0</v>
      </c>
      <c r="I958" s="6">
        <v>0</v>
      </c>
      <c r="J958" s="6">
        <v>0</v>
      </c>
      <c r="K958" s="6">
        <v>0</v>
      </c>
      <c r="L958" s="6">
        <v>7</v>
      </c>
      <c r="M958" s="6">
        <v>0.5</v>
      </c>
      <c r="N958" s="6">
        <v>0.5</v>
      </c>
      <c r="O958" s="6">
        <v>0</v>
      </c>
      <c r="P958" s="6">
        <v>0.5</v>
      </c>
      <c r="Q958" s="6">
        <v>142</v>
      </c>
      <c r="R958" s="6">
        <v>0</v>
      </c>
      <c r="S958" s="6">
        <v>423</v>
      </c>
      <c r="T958" s="6">
        <v>432</v>
      </c>
      <c r="U958" s="6">
        <v>43</v>
      </c>
      <c r="V958" s="6" t="s">
        <v>708</v>
      </c>
      <c r="W958" s="9" t="s">
        <v>710</v>
      </c>
      <c r="X958" s="6" t="s">
        <v>705</v>
      </c>
      <c r="Y958" s="6" t="s">
        <v>705</v>
      </c>
      <c r="Z958" s="2">
        <v>0</v>
      </c>
      <c r="AA958" s="9" t="s">
        <v>111</v>
      </c>
      <c r="AB958">
        <v>17.600000000000001</v>
      </c>
      <c r="AC958">
        <v>6</v>
      </c>
      <c r="AD958">
        <v>0</v>
      </c>
    </row>
    <row r="959" spans="1:30" customFormat="1" x14ac:dyDescent="0.25">
      <c r="A959" s="6">
        <v>0</v>
      </c>
      <c r="B959" s="6">
        <v>0</v>
      </c>
      <c r="C959" s="6">
        <v>0</v>
      </c>
      <c r="D959" s="6">
        <v>0</v>
      </c>
      <c r="E959" s="6">
        <v>0</v>
      </c>
      <c r="F959" s="6">
        <v>0</v>
      </c>
      <c r="G959" s="6">
        <v>0</v>
      </c>
      <c r="H959" s="6">
        <v>0</v>
      </c>
      <c r="I959" s="6">
        <v>0</v>
      </c>
      <c r="J959" s="6">
        <v>0</v>
      </c>
      <c r="K959" s="6">
        <v>0</v>
      </c>
      <c r="L959" s="6">
        <v>14</v>
      </c>
      <c r="M959" s="6">
        <v>0.5</v>
      </c>
      <c r="N959" s="6">
        <v>0.5</v>
      </c>
      <c r="O959" s="6">
        <v>0</v>
      </c>
      <c r="P959" s="6">
        <v>0.5</v>
      </c>
      <c r="Q959" s="6">
        <v>142</v>
      </c>
      <c r="R959" s="6">
        <v>0</v>
      </c>
      <c r="S959" s="6">
        <v>423</v>
      </c>
      <c r="T959" s="6">
        <v>432</v>
      </c>
      <c r="U959" s="6">
        <v>43</v>
      </c>
      <c r="V959" s="6" t="s">
        <v>708</v>
      </c>
      <c r="W959" s="9" t="s">
        <v>710</v>
      </c>
      <c r="X959" s="6" t="s">
        <v>705</v>
      </c>
      <c r="Y959" s="6" t="s">
        <v>705</v>
      </c>
      <c r="Z959" s="2">
        <v>0</v>
      </c>
      <c r="AA959" s="9" t="s">
        <v>111</v>
      </c>
      <c r="AB959">
        <v>17.600000000000001</v>
      </c>
      <c r="AC959">
        <v>6</v>
      </c>
      <c r="AD959">
        <v>0</v>
      </c>
    </row>
    <row r="960" spans="1:30" customFormat="1" x14ac:dyDescent="0.25">
      <c r="A960" s="6">
        <v>0</v>
      </c>
      <c r="B960" s="6">
        <v>0</v>
      </c>
      <c r="C960" s="6">
        <v>0</v>
      </c>
      <c r="D960" s="6">
        <v>0</v>
      </c>
      <c r="E960" s="6">
        <v>0</v>
      </c>
      <c r="F960" s="6">
        <v>0</v>
      </c>
      <c r="G960" s="6">
        <v>0</v>
      </c>
      <c r="H960" s="6">
        <v>0</v>
      </c>
      <c r="I960" s="6">
        <v>0</v>
      </c>
      <c r="J960" s="6">
        <v>0</v>
      </c>
      <c r="K960" s="6">
        <v>0</v>
      </c>
      <c r="L960" s="6">
        <v>14</v>
      </c>
      <c r="M960" s="6">
        <v>0.5</v>
      </c>
      <c r="N960" s="6">
        <v>0.5</v>
      </c>
      <c r="O960" s="6">
        <v>0</v>
      </c>
      <c r="P960" s="6">
        <v>0.5</v>
      </c>
      <c r="Q960" s="6">
        <v>142</v>
      </c>
      <c r="R960" s="6">
        <v>0</v>
      </c>
      <c r="S960" s="6">
        <v>443</v>
      </c>
      <c r="T960" s="6">
        <v>432</v>
      </c>
      <c r="U960" s="6">
        <v>43</v>
      </c>
      <c r="V960" s="6" t="s">
        <v>708</v>
      </c>
      <c r="W960" s="9" t="s">
        <v>710</v>
      </c>
      <c r="X960" s="6" t="s">
        <v>705</v>
      </c>
      <c r="Y960" s="6" t="s">
        <v>705</v>
      </c>
      <c r="Z960" s="2">
        <v>0</v>
      </c>
      <c r="AA960" s="9" t="s">
        <v>111</v>
      </c>
      <c r="AB960">
        <v>17.600000000000001</v>
      </c>
      <c r="AC960">
        <v>6</v>
      </c>
      <c r="AD960">
        <v>0</v>
      </c>
    </row>
    <row r="961" spans="1:30" customFormat="1" x14ac:dyDescent="0.25">
      <c r="A961" s="6">
        <v>0</v>
      </c>
      <c r="B961" s="6">
        <v>0</v>
      </c>
      <c r="C961" s="6">
        <v>0</v>
      </c>
      <c r="D961" s="6">
        <v>0</v>
      </c>
      <c r="E961" s="6">
        <v>0</v>
      </c>
      <c r="F961" s="6">
        <v>0</v>
      </c>
      <c r="G961" s="6">
        <v>0</v>
      </c>
      <c r="H961" s="6">
        <v>0</v>
      </c>
      <c r="I961" s="6">
        <v>0</v>
      </c>
      <c r="J961" s="6">
        <v>0</v>
      </c>
      <c r="K961" s="6">
        <v>0</v>
      </c>
      <c r="L961" s="6">
        <v>3.5</v>
      </c>
      <c r="M961" s="6">
        <v>0.5</v>
      </c>
      <c r="N961" s="6">
        <v>0.5</v>
      </c>
      <c r="O961" s="6">
        <v>0</v>
      </c>
      <c r="P961" s="6">
        <v>0.5</v>
      </c>
      <c r="Q961" s="6">
        <v>158</v>
      </c>
      <c r="R961" s="6">
        <v>0</v>
      </c>
      <c r="S961" s="6">
        <v>423</v>
      </c>
      <c r="T961" s="6">
        <v>432</v>
      </c>
      <c r="U961" s="6">
        <v>43</v>
      </c>
      <c r="V961" s="6" t="s">
        <v>708</v>
      </c>
      <c r="W961" s="9" t="s">
        <v>711</v>
      </c>
      <c r="X961" s="6" t="s">
        <v>705</v>
      </c>
      <c r="Y961" s="6" t="s">
        <v>705</v>
      </c>
      <c r="Z961" s="2">
        <v>0</v>
      </c>
      <c r="AA961" s="9" t="s">
        <v>111</v>
      </c>
      <c r="AB961">
        <v>17.600000000000001</v>
      </c>
      <c r="AC961">
        <v>6</v>
      </c>
      <c r="AD961">
        <v>0</v>
      </c>
    </row>
    <row r="962" spans="1:30" customFormat="1" x14ac:dyDescent="0.25">
      <c r="A962" s="6">
        <v>0</v>
      </c>
      <c r="B962" s="6">
        <v>0</v>
      </c>
      <c r="C962" s="6">
        <v>0</v>
      </c>
      <c r="D962" s="6">
        <v>0</v>
      </c>
      <c r="E962" s="6">
        <v>0</v>
      </c>
      <c r="F962" s="6">
        <v>0</v>
      </c>
      <c r="G962" s="6">
        <v>0</v>
      </c>
      <c r="H962" s="6">
        <v>0</v>
      </c>
      <c r="I962" s="6">
        <v>0</v>
      </c>
      <c r="J962" s="6">
        <v>0</v>
      </c>
      <c r="K962" s="6">
        <v>0</v>
      </c>
      <c r="L962" s="6">
        <v>7</v>
      </c>
      <c r="M962" s="6">
        <v>0.5</v>
      </c>
      <c r="N962" s="6">
        <v>0.5</v>
      </c>
      <c r="O962" s="6">
        <v>0</v>
      </c>
      <c r="P962" s="6">
        <v>0.5</v>
      </c>
      <c r="Q962" s="6">
        <v>158</v>
      </c>
      <c r="R962" s="6">
        <v>0</v>
      </c>
      <c r="S962" s="6">
        <v>423</v>
      </c>
      <c r="T962" s="6">
        <v>432</v>
      </c>
      <c r="U962" s="6">
        <v>43</v>
      </c>
      <c r="V962" s="6" t="s">
        <v>708</v>
      </c>
      <c r="W962" s="9" t="s">
        <v>711</v>
      </c>
      <c r="X962" s="6" t="s">
        <v>705</v>
      </c>
      <c r="Y962" s="6" t="s">
        <v>705</v>
      </c>
      <c r="Z962" s="2">
        <v>0</v>
      </c>
      <c r="AA962" s="9" t="s">
        <v>111</v>
      </c>
      <c r="AB962">
        <v>17.600000000000001</v>
      </c>
      <c r="AC962">
        <v>6</v>
      </c>
      <c r="AD962">
        <v>0</v>
      </c>
    </row>
    <row r="963" spans="1:30" customFormat="1" x14ac:dyDescent="0.25">
      <c r="A963" s="6">
        <v>0</v>
      </c>
      <c r="B963" s="6">
        <v>0</v>
      </c>
      <c r="C963" s="6">
        <v>0</v>
      </c>
      <c r="D963" s="6">
        <v>0</v>
      </c>
      <c r="E963" s="6">
        <v>0</v>
      </c>
      <c r="F963" s="6">
        <v>0</v>
      </c>
      <c r="G963" s="6">
        <v>0</v>
      </c>
      <c r="H963" s="6">
        <v>0</v>
      </c>
      <c r="I963" s="6">
        <v>0</v>
      </c>
      <c r="J963" s="6">
        <v>0</v>
      </c>
      <c r="K963" s="6">
        <v>0</v>
      </c>
      <c r="L963" s="6">
        <v>14</v>
      </c>
      <c r="M963" s="6">
        <v>0.5</v>
      </c>
      <c r="N963" s="6">
        <v>0.5</v>
      </c>
      <c r="O963" s="6">
        <v>0</v>
      </c>
      <c r="P963" s="6">
        <v>0.5</v>
      </c>
      <c r="Q963" s="6">
        <v>158</v>
      </c>
      <c r="R963" s="6">
        <v>0</v>
      </c>
      <c r="S963" s="6">
        <v>423</v>
      </c>
      <c r="T963" s="6">
        <v>432</v>
      </c>
      <c r="U963" s="6">
        <v>43</v>
      </c>
      <c r="V963" s="6" t="s">
        <v>708</v>
      </c>
      <c r="W963" s="9" t="s">
        <v>711</v>
      </c>
      <c r="X963" s="6" t="s">
        <v>705</v>
      </c>
      <c r="Y963" s="6" t="s">
        <v>705</v>
      </c>
      <c r="Z963" s="2">
        <v>0</v>
      </c>
      <c r="AA963" s="9" t="s">
        <v>111</v>
      </c>
      <c r="AB963">
        <v>17.600000000000001</v>
      </c>
      <c r="AC963">
        <v>6</v>
      </c>
      <c r="AD963">
        <v>0</v>
      </c>
    </row>
    <row r="964" spans="1:30" customFormat="1" x14ac:dyDescent="0.25">
      <c r="A964" s="6">
        <v>0</v>
      </c>
      <c r="B964" s="6">
        <v>0</v>
      </c>
      <c r="C964" s="6">
        <v>0</v>
      </c>
      <c r="D964" s="6">
        <v>0</v>
      </c>
      <c r="E964" s="6">
        <v>0</v>
      </c>
      <c r="F964" s="6">
        <v>0</v>
      </c>
      <c r="G964" s="6">
        <v>0</v>
      </c>
      <c r="H964" s="6">
        <v>0</v>
      </c>
      <c r="I964" s="6">
        <v>0</v>
      </c>
      <c r="J964" s="6">
        <v>0</v>
      </c>
      <c r="K964" s="6">
        <v>0</v>
      </c>
      <c r="L964" s="6">
        <v>3.5</v>
      </c>
      <c r="M964" s="6">
        <v>0.5</v>
      </c>
      <c r="N964" s="6">
        <v>0.5</v>
      </c>
      <c r="O964" s="6">
        <v>0</v>
      </c>
      <c r="P964" s="6">
        <v>0.5</v>
      </c>
      <c r="Q964" s="6">
        <v>158</v>
      </c>
      <c r="R964" s="6">
        <v>0</v>
      </c>
      <c r="S964" s="6">
        <v>423</v>
      </c>
      <c r="T964" s="6">
        <v>432</v>
      </c>
      <c r="U964" s="6">
        <v>43</v>
      </c>
      <c r="V964" s="6" t="s">
        <v>708</v>
      </c>
      <c r="W964" s="9" t="s">
        <v>712</v>
      </c>
      <c r="X964" s="6" t="s">
        <v>705</v>
      </c>
      <c r="Y964" s="6" t="s">
        <v>705</v>
      </c>
      <c r="Z964" s="2">
        <v>0</v>
      </c>
      <c r="AA964" s="9" t="s">
        <v>111</v>
      </c>
      <c r="AB964">
        <v>17.600000000000001</v>
      </c>
      <c r="AC964">
        <v>6</v>
      </c>
      <c r="AD964">
        <v>0</v>
      </c>
    </row>
    <row r="965" spans="1:30" customFormat="1" x14ac:dyDescent="0.25">
      <c r="A965" s="6">
        <v>0</v>
      </c>
      <c r="B965" s="6">
        <v>0</v>
      </c>
      <c r="C965" s="6">
        <v>0</v>
      </c>
      <c r="D965" s="6">
        <v>0</v>
      </c>
      <c r="E965" s="6">
        <v>0</v>
      </c>
      <c r="F965" s="6">
        <v>0</v>
      </c>
      <c r="G965" s="6">
        <v>0</v>
      </c>
      <c r="H965" s="6">
        <v>0</v>
      </c>
      <c r="I965" s="6">
        <v>0</v>
      </c>
      <c r="J965" s="6">
        <v>0</v>
      </c>
      <c r="K965" s="6">
        <v>0</v>
      </c>
      <c r="L965" s="6">
        <v>7</v>
      </c>
      <c r="M965" s="6">
        <v>0.5</v>
      </c>
      <c r="N965" s="6">
        <v>0.5</v>
      </c>
      <c r="O965" s="6">
        <v>0</v>
      </c>
      <c r="P965" s="6">
        <v>0.5</v>
      </c>
      <c r="Q965" s="6">
        <v>158</v>
      </c>
      <c r="R965" s="6">
        <v>0</v>
      </c>
      <c r="S965" s="6">
        <v>423</v>
      </c>
      <c r="T965" s="6">
        <v>432</v>
      </c>
      <c r="U965" s="6">
        <v>43</v>
      </c>
      <c r="V965" s="6" t="s">
        <v>708</v>
      </c>
      <c r="W965" s="9" t="s">
        <v>712</v>
      </c>
      <c r="X965" s="6" t="s">
        <v>705</v>
      </c>
      <c r="Y965" s="6" t="s">
        <v>705</v>
      </c>
      <c r="Z965" s="2">
        <v>0</v>
      </c>
      <c r="AA965" s="9" t="s">
        <v>111</v>
      </c>
      <c r="AB965">
        <v>17.600000000000001</v>
      </c>
      <c r="AC965">
        <v>6</v>
      </c>
      <c r="AD965">
        <v>0</v>
      </c>
    </row>
    <row r="966" spans="1:30" customFormat="1" x14ac:dyDescent="0.25">
      <c r="A966" s="6">
        <v>0</v>
      </c>
      <c r="B966" s="6">
        <v>0</v>
      </c>
      <c r="C966" s="6">
        <v>0</v>
      </c>
      <c r="D966" s="6">
        <v>0</v>
      </c>
      <c r="E966" s="6">
        <v>0</v>
      </c>
      <c r="F966" s="6">
        <v>0</v>
      </c>
      <c r="G966" s="6">
        <v>0</v>
      </c>
      <c r="H966" s="6">
        <v>0</v>
      </c>
      <c r="I966" s="6">
        <v>0</v>
      </c>
      <c r="J966" s="6">
        <v>0</v>
      </c>
      <c r="K966" s="6">
        <v>0</v>
      </c>
      <c r="L966" s="6">
        <v>14</v>
      </c>
      <c r="M966" s="6">
        <v>0.5</v>
      </c>
      <c r="N966" s="6">
        <v>0.5</v>
      </c>
      <c r="O966" s="6">
        <v>0</v>
      </c>
      <c r="P966" s="6">
        <v>0.5</v>
      </c>
      <c r="Q966" s="6">
        <v>158</v>
      </c>
      <c r="R966" s="6">
        <v>0</v>
      </c>
      <c r="S966" s="6">
        <v>423</v>
      </c>
      <c r="T966" s="6">
        <v>432</v>
      </c>
      <c r="U966" s="6">
        <v>43</v>
      </c>
      <c r="V966" s="6" t="s">
        <v>708</v>
      </c>
      <c r="W966" s="9" t="s">
        <v>712</v>
      </c>
      <c r="X966" s="6" t="s">
        <v>705</v>
      </c>
      <c r="Y966" s="6" t="s">
        <v>705</v>
      </c>
      <c r="Z966" s="2">
        <v>0</v>
      </c>
      <c r="AA966" s="9" t="s">
        <v>111</v>
      </c>
      <c r="AB966">
        <v>17.600000000000001</v>
      </c>
      <c r="AC966">
        <v>6</v>
      </c>
      <c r="AD966">
        <v>0</v>
      </c>
    </row>
    <row r="967" spans="1:30" customFormat="1" x14ac:dyDescent="0.25">
      <c r="A967" s="6">
        <v>0</v>
      </c>
      <c r="B967" s="6">
        <v>0</v>
      </c>
      <c r="C967" s="6">
        <v>0</v>
      </c>
      <c r="D967" s="6">
        <v>0</v>
      </c>
      <c r="E967" s="6">
        <v>0</v>
      </c>
      <c r="F967" s="6">
        <v>0</v>
      </c>
      <c r="G967" s="6">
        <v>0</v>
      </c>
      <c r="H967" s="6">
        <v>0</v>
      </c>
      <c r="I967" s="6">
        <v>0</v>
      </c>
      <c r="J967" s="6">
        <v>0</v>
      </c>
      <c r="K967" s="6">
        <v>0</v>
      </c>
      <c r="L967" s="6">
        <v>3.5</v>
      </c>
      <c r="M967" s="6">
        <v>0.5</v>
      </c>
      <c r="N967" s="6">
        <v>0.5</v>
      </c>
      <c r="O967" s="6">
        <v>0</v>
      </c>
      <c r="P967" s="6">
        <v>0.5</v>
      </c>
      <c r="Q967" s="6">
        <v>165</v>
      </c>
      <c r="R967" s="6">
        <v>0</v>
      </c>
      <c r="S967" s="6">
        <v>423</v>
      </c>
      <c r="T967" s="6">
        <v>432</v>
      </c>
      <c r="U967" s="6">
        <v>43</v>
      </c>
      <c r="V967" s="6" t="s">
        <v>708</v>
      </c>
      <c r="W967" s="9" t="s">
        <v>709</v>
      </c>
      <c r="X967" s="6" t="s">
        <v>705</v>
      </c>
      <c r="Y967" s="6" t="s">
        <v>705</v>
      </c>
      <c r="Z967" s="2">
        <v>0</v>
      </c>
      <c r="AA967" s="9" t="s">
        <v>111</v>
      </c>
      <c r="AB967">
        <v>17.600000000000001</v>
      </c>
      <c r="AC967">
        <v>6</v>
      </c>
      <c r="AD967">
        <v>0</v>
      </c>
    </row>
    <row r="968" spans="1:30" customFormat="1" x14ac:dyDescent="0.25">
      <c r="A968" s="6">
        <v>0</v>
      </c>
      <c r="B968" s="6">
        <v>0</v>
      </c>
      <c r="C968" s="6">
        <v>0</v>
      </c>
      <c r="D968" s="6">
        <v>0</v>
      </c>
      <c r="E968" s="6">
        <v>0</v>
      </c>
      <c r="F968" s="6">
        <v>0</v>
      </c>
      <c r="G968" s="6">
        <v>0</v>
      </c>
      <c r="H968" s="6">
        <v>0</v>
      </c>
      <c r="I968" s="6">
        <v>0</v>
      </c>
      <c r="J968" s="6">
        <v>0</v>
      </c>
      <c r="K968" s="6">
        <v>0</v>
      </c>
      <c r="L968" s="6">
        <v>7</v>
      </c>
      <c r="M968" s="6">
        <v>0.5</v>
      </c>
      <c r="N968" s="6">
        <v>0.5</v>
      </c>
      <c r="O968" s="6">
        <v>0</v>
      </c>
      <c r="P968" s="6">
        <v>0.5</v>
      </c>
      <c r="Q968" s="6">
        <v>165</v>
      </c>
      <c r="R968" s="6">
        <v>0</v>
      </c>
      <c r="S968" s="6">
        <v>423</v>
      </c>
      <c r="T968" s="6">
        <v>432</v>
      </c>
      <c r="U968" s="6">
        <v>43</v>
      </c>
      <c r="V968" s="6" t="s">
        <v>708</v>
      </c>
      <c r="W968" s="9" t="s">
        <v>709</v>
      </c>
      <c r="X968" s="6" t="s">
        <v>705</v>
      </c>
      <c r="Y968" s="6" t="s">
        <v>705</v>
      </c>
      <c r="Z968" s="2">
        <v>0</v>
      </c>
      <c r="AA968" s="9" t="s">
        <v>111</v>
      </c>
      <c r="AB968">
        <v>17.600000000000001</v>
      </c>
      <c r="AC968">
        <v>6</v>
      </c>
      <c r="AD968">
        <v>0</v>
      </c>
    </row>
    <row r="969" spans="1:30" customFormat="1" x14ac:dyDescent="0.25">
      <c r="A969" s="6">
        <v>0</v>
      </c>
      <c r="B969" s="6">
        <v>0</v>
      </c>
      <c r="C969" s="6">
        <v>0</v>
      </c>
      <c r="D969" s="6">
        <v>0</v>
      </c>
      <c r="E969" s="6">
        <v>0</v>
      </c>
      <c r="F969" s="6">
        <v>0</v>
      </c>
      <c r="G969" s="6">
        <v>0</v>
      </c>
      <c r="H969" s="6">
        <v>0</v>
      </c>
      <c r="I969" s="6">
        <v>0</v>
      </c>
      <c r="J969" s="6">
        <v>0</v>
      </c>
      <c r="K969" s="6">
        <v>0</v>
      </c>
      <c r="L969" s="6">
        <v>14</v>
      </c>
      <c r="M969" s="6">
        <v>0.5</v>
      </c>
      <c r="N969" s="6">
        <v>0.5</v>
      </c>
      <c r="O969" s="6">
        <v>0</v>
      </c>
      <c r="P969" s="6">
        <v>0.5</v>
      </c>
      <c r="Q969" s="6">
        <v>165</v>
      </c>
      <c r="R969" s="6">
        <v>0</v>
      </c>
      <c r="S969" s="6">
        <v>423</v>
      </c>
      <c r="T969" s="6">
        <v>432</v>
      </c>
      <c r="U969" s="6">
        <v>43</v>
      </c>
      <c r="V969" s="6" t="s">
        <v>708</v>
      </c>
      <c r="W969" s="9" t="s">
        <v>709</v>
      </c>
      <c r="X969" s="6" t="s">
        <v>705</v>
      </c>
      <c r="Y969" s="6" t="s">
        <v>705</v>
      </c>
      <c r="Z969" s="2">
        <v>0</v>
      </c>
      <c r="AA969" s="9" t="s">
        <v>111</v>
      </c>
      <c r="AB969">
        <v>17.600000000000001</v>
      </c>
      <c r="AC969">
        <v>6</v>
      </c>
      <c r="AD969">
        <v>0</v>
      </c>
    </row>
    <row r="970" spans="1:30" customFormat="1" x14ac:dyDescent="0.25">
      <c r="A970" s="6">
        <v>0</v>
      </c>
      <c r="B970" s="6">
        <v>0</v>
      </c>
      <c r="C970" s="6">
        <v>0</v>
      </c>
      <c r="D970" s="6">
        <v>0</v>
      </c>
      <c r="E970" s="6">
        <v>0</v>
      </c>
      <c r="F970" s="6">
        <v>0</v>
      </c>
      <c r="G970" s="6">
        <v>0</v>
      </c>
      <c r="H970" s="6">
        <v>0</v>
      </c>
      <c r="I970" s="6">
        <v>0</v>
      </c>
      <c r="J970" s="6">
        <v>0</v>
      </c>
      <c r="K970" s="6">
        <v>0</v>
      </c>
      <c r="L970" s="6">
        <v>7</v>
      </c>
      <c r="M970" s="6">
        <v>0.5</v>
      </c>
      <c r="N970" s="6">
        <v>0.5</v>
      </c>
      <c r="O970" s="6">
        <v>0</v>
      </c>
      <c r="P970" s="6">
        <v>0.5</v>
      </c>
      <c r="Q970" s="6">
        <v>178</v>
      </c>
      <c r="R970" s="6">
        <v>0</v>
      </c>
      <c r="S970" s="6">
        <v>423</v>
      </c>
      <c r="T970" s="6">
        <v>432</v>
      </c>
      <c r="U970" s="6">
        <v>43</v>
      </c>
      <c r="V970" s="6" t="s">
        <v>708</v>
      </c>
      <c r="W970" s="9" t="s">
        <v>564</v>
      </c>
      <c r="X970" s="6" t="s">
        <v>705</v>
      </c>
      <c r="Y970" s="6" t="s">
        <v>705</v>
      </c>
      <c r="Z970" s="2">
        <v>0</v>
      </c>
      <c r="AA970" s="9" t="s">
        <v>111</v>
      </c>
      <c r="AB970">
        <v>17.600000000000001</v>
      </c>
      <c r="AC970">
        <v>6</v>
      </c>
      <c r="AD970">
        <v>0</v>
      </c>
    </row>
    <row r="971" spans="1:30" customFormat="1" x14ac:dyDescent="0.25">
      <c r="A971" s="6">
        <v>0</v>
      </c>
      <c r="B971" s="6">
        <v>0</v>
      </c>
      <c r="C971" s="6">
        <v>0</v>
      </c>
      <c r="D971" s="6">
        <v>0</v>
      </c>
      <c r="E971" s="6">
        <v>0</v>
      </c>
      <c r="F971" s="6">
        <v>0</v>
      </c>
      <c r="G971" s="6">
        <v>0</v>
      </c>
      <c r="H971" s="6">
        <v>0</v>
      </c>
      <c r="I971" s="6">
        <v>0</v>
      </c>
      <c r="J971" s="6">
        <v>0</v>
      </c>
      <c r="K971" s="6">
        <v>0</v>
      </c>
      <c r="L971" s="6">
        <v>14</v>
      </c>
      <c r="M971" s="6">
        <v>0.5</v>
      </c>
      <c r="N971" s="6">
        <v>0.5</v>
      </c>
      <c r="O971" s="6">
        <v>0</v>
      </c>
      <c r="P971" s="6">
        <v>0.5</v>
      </c>
      <c r="Q971" s="6">
        <v>178</v>
      </c>
      <c r="R971" s="6">
        <v>0</v>
      </c>
      <c r="S971" s="6">
        <v>423</v>
      </c>
      <c r="T971" s="6">
        <v>432</v>
      </c>
      <c r="U971" s="6">
        <v>43</v>
      </c>
      <c r="V971" s="6" t="s">
        <v>708</v>
      </c>
      <c r="W971" s="9" t="s">
        <v>564</v>
      </c>
      <c r="X971" s="6" t="s">
        <v>705</v>
      </c>
      <c r="Y971" s="6" t="s">
        <v>705</v>
      </c>
      <c r="Z971" s="2">
        <v>0</v>
      </c>
      <c r="AA971" s="9" t="s">
        <v>111</v>
      </c>
      <c r="AB971">
        <v>17.600000000000001</v>
      </c>
      <c r="AC971">
        <v>6</v>
      </c>
      <c r="AD971">
        <v>0</v>
      </c>
    </row>
    <row r="972" spans="1:30" customFormat="1" x14ac:dyDescent="0.25">
      <c r="A972" s="6">
        <v>0</v>
      </c>
      <c r="B972" s="6">
        <v>0</v>
      </c>
      <c r="C972" s="6">
        <v>0</v>
      </c>
      <c r="D972" s="6">
        <v>0</v>
      </c>
      <c r="E972" s="6">
        <v>0</v>
      </c>
      <c r="F972" s="6">
        <v>0</v>
      </c>
      <c r="G972" s="6">
        <v>0</v>
      </c>
      <c r="H972" s="6">
        <v>0</v>
      </c>
      <c r="I972" s="6">
        <v>0</v>
      </c>
      <c r="J972" s="6">
        <v>0</v>
      </c>
      <c r="K972" s="6">
        <v>0</v>
      </c>
      <c r="L972" s="6">
        <v>3.5</v>
      </c>
      <c r="M972" s="6">
        <v>0.5</v>
      </c>
      <c r="N972" s="6">
        <v>0.5</v>
      </c>
      <c r="O972" s="6">
        <v>0</v>
      </c>
      <c r="P972" s="6">
        <v>0.5</v>
      </c>
      <c r="Q972" s="6">
        <v>178</v>
      </c>
      <c r="R972" s="6">
        <v>0</v>
      </c>
      <c r="S972" s="6">
        <v>443</v>
      </c>
      <c r="T972" s="6">
        <v>432</v>
      </c>
      <c r="U972" s="6">
        <v>43</v>
      </c>
      <c r="V972" s="6" t="s">
        <v>708</v>
      </c>
      <c r="W972" s="9" t="s">
        <v>564</v>
      </c>
      <c r="X972" s="6" t="s">
        <v>705</v>
      </c>
      <c r="Y972" s="6" t="s">
        <v>705</v>
      </c>
      <c r="Z972" s="2">
        <v>0</v>
      </c>
      <c r="AA972" s="9" t="s">
        <v>111</v>
      </c>
      <c r="AB972">
        <v>17.600000000000001</v>
      </c>
      <c r="AC972">
        <v>6</v>
      </c>
      <c r="AD972">
        <v>0</v>
      </c>
    </row>
    <row r="973" spans="1:30" customFormat="1" x14ac:dyDescent="0.25">
      <c r="A973" s="6">
        <v>0</v>
      </c>
      <c r="B973" s="6">
        <v>0</v>
      </c>
      <c r="C973" s="6">
        <v>0</v>
      </c>
      <c r="D973" s="6">
        <v>0</v>
      </c>
      <c r="E973" s="6">
        <v>0</v>
      </c>
      <c r="F973" s="6">
        <v>0</v>
      </c>
      <c r="G973" s="6">
        <v>0</v>
      </c>
      <c r="H973" s="6">
        <v>0</v>
      </c>
      <c r="I973" s="6">
        <v>0</v>
      </c>
      <c r="J973" s="6">
        <v>0</v>
      </c>
      <c r="K973" s="6">
        <v>0</v>
      </c>
      <c r="L973" s="6">
        <v>14</v>
      </c>
      <c r="M973" s="6">
        <v>0.5</v>
      </c>
      <c r="N973" s="6">
        <v>0.5</v>
      </c>
      <c r="O973" s="6">
        <v>0</v>
      </c>
      <c r="P973" s="6">
        <v>0.5</v>
      </c>
      <c r="Q973" s="6">
        <v>162</v>
      </c>
      <c r="R973" s="6">
        <v>0</v>
      </c>
      <c r="S973" s="6">
        <v>423</v>
      </c>
      <c r="T973" s="6">
        <v>432</v>
      </c>
      <c r="U973" s="6">
        <v>43</v>
      </c>
      <c r="V973" s="6" t="s">
        <v>708</v>
      </c>
      <c r="W973" s="9" t="s">
        <v>713</v>
      </c>
      <c r="X973" s="6" t="s">
        <v>705</v>
      </c>
      <c r="Y973" s="6" t="s">
        <v>705</v>
      </c>
      <c r="Z973" s="2">
        <v>0</v>
      </c>
      <c r="AA973" s="9" t="s">
        <v>111</v>
      </c>
      <c r="AB973">
        <v>17.600000000000001</v>
      </c>
      <c r="AC973">
        <v>6</v>
      </c>
      <c r="AD973">
        <v>0</v>
      </c>
    </row>
    <row r="974" spans="1:30" customFormat="1" ht="45" x14ac:dyDescent="0.25">
      <c r="A974" s="6">
        <v>0</v>
      </c>
      <c r="B974" s="6">
        <v>2.1000000000000001E-2</v>
      </c>
      <c r="C974" s="6">
        <v>0</v>
      </c>
      <c r="D974" s="6">
        <v>0</v>
      </c>
      <c r="E974" s="6">
        <v>6.7000000000000004E-2</v>
      </c>
      <c r="F974" s="6">
        <v>0</v>
      </c>
      <c r="G974" s="6">
        <v>0</v>
      </c>
      <c r="H974" s="6">
        <v>0</v>
      </c>
      <c r="I974" s="6">
        <v>0</v>
      </c>
      <c r="J974" s="6">
        <v>0</v>
      </c>
      <c r="K974" s="6">
        <v>0</v>
      </c>
      <c r="L974" s="6">
        <v>15</v>
      </c>
      <c r="M974" s="6">
        <v>0.53400000000000003</v>
      </c>
      <c r="N974" s="6">
        <v>0.5</v>
      </c>
      <c r="O974" s="6">
        <v>0</v>
      </c>
      <c r="P974" s="6">
        <v>1</v>
      </c>
      <c r="Q974" s="6">
        <v>272</v>
      </c>
      <c r="R974" s="6">
        <v>0</v>
      </c>
      <c r="S974" s="6">
        <v>448</v>
      </c>
      <c r="T974" s="6">
        <v>336</v>
      </c>
      <c r="U974" s="6">
        <v>0</v>
      </c>
      <c r="V974" s="6" t="s">
        <v>708</v>
      </c>
      <c r="W974" s="9" t="s">
        <v>30</v>
      </c>
      <c r="X974" s="6" t="s">
        <v>705</v>
      </c>
      <c r="Y974" s="6" t="s">
        <v>705</v>
      </c>
      <c r="Z974" s="2">
        <v>0</v>
      </c>
      <c r="AA974" s="9" t="s">
        <v>33</v>
      </c>
      <c r="AB974">
        <v>17.600000000000001</v>
      </c>
      <c r="AC974">
        <v>6</v>
      </c>
      <c r="AD974">
        <v>0</v>
      </c>
    </row>
    <row r="975" spans="1:30" customFormat="1" ht="45" x14ac:dyDescent="0.25">
      <c r="A975" s="6">
        <v>0</v>
      </c>
      <c r="B975" s="6">
        <v>0</v>
      </c>
      <c r="C975" s="6">
        <v>0</v>
      </c>
      <c r="D975" s="6">
        <v>0</v>
      </c>
      <c r="E975" s="6">
        <v>0</v>
      </c>
      <c r="F975" s="6">
        <v>0</v>
      </c>
      <c r="G975" s="6">
        <v>0</v>
      </c>
      <c r="H975" s="6">
        <v>0</v>
      </c>
      <c r="I975" s="6">
        <v>0</v>
      </c>
      <c r="J975" s="6">
        <v>0</v>
      </c>
      <c r="K975" s="6">
        <v>0</v>
      </c>
      <c r="L975" s="6">
        <v>15</v>
      </c>
      <c r="M975" s="6">
        <v>0.5</v>
      </c>
      <c r="N975" s="6">
        <v>0.5</v>
      </c>
      <c r="O975" s="6">
        <v>0</v>
      </c>
      <c r="P975" s="6">
        <v>1</v>
      </c>
      <c r="Q975" s="6">
        <v>272</v>
      </c>
      <c r="R975" s="6">
        <v>0</v>
      </c>
      <c r="S975" s="6">
        <v>448</v>
      </c>
      <c r="T975" s="6">
        <v>336</v>
      </c>
      <c r="U975" s="6">
        <v>0</v>
      </c>
      <c r="V975" s="6" t="s">
        <v>708</v>
      </c>
      <c r="W975" s="9" t="s">
        <v>30</v>
      </c>
      <c r="X975" s="6" t="s">
        <v>705</v>
      </c>
      <c r="Y975" s="6" t="s">
        <v>705</v>
      </c>
      <c r="Z975" s="2">
        <v>0</v>
      </c>
      <c r="AA975" s="9" t="s">
        <v>33</v>
      </c>
      <c r="AB975">
        <v>17.600000000000001</v>
      </c>
      <c r="AC975">
        <v>6</v>
      </c>
      <c r="AD975">
        <v>0</v>
      </c>
    </row>
    <row r="976" spans="1:30" customFormat="1" ht="45" x14ac:dyDescent="0.25">
      <c r="A976" s="6">
        <v>0.02</v>
      </c>
      <c r="B976" s="6">
        <v>0</v>
      </c>
      <c r="C976" s="6">
        <v>0</v>
      </c>
      <c r="D976" s="6">
        <v>0</v>
      </c>
      <c r="E976" s="6">
        <v>0</v>
      </c>
      <c r="F976" s="6">
        <v>0</v>
      </c>
      <c r="G976" s="6">
        <v>0</v>
      </c>
      <c r="H976" s="6">
        <v>0</v>
      </c>
      <c r="I976" s="6">
        <v>0</v>
      </c>
      <c r="J976" s="6">
        <v>0</v>
      </c>
      <c r="K976" s="6">
        <v>0</v>
      </c>
      <c r="L976" s="6">
        <v>15</v>
      </c>
      <c r="M976" s="6">
        <v>0.5</v>
      </c>
      <c r="N976" s="6">
        <v>0.5</v>
      </c>
      <c r="O976" s="6">
        <v>0</v>
      </c>
      <c r="P976" s="6">
        <v>1</v>
      </c>
      <c r="Q976" s="6">
        <v>272</v>
      </c>
      <c r="R976" s="6">
        <v>0</v>
      </c>
      <c r="S976" s="6">
        <v>448</v>
      </c>
      <c r="T976" s="6">
        <v>336</v>
      </c>
      <c r="U976" s="6">
        <v>0</v>
      </c>
      <c r="V976" s="6" t="s">
        <v>708</v>
      </c>
      <c r="W976" s="9" t="s">
        <v>30</v>
      </c>
      <c r="X976" s="6" t="s">
        <v>705</v>
      </c>
      <c r="Y976" s="6" t="s">
        <v>705</v>
      </c>
      <c r="Z976" s="2">
        <v>0</v>
      </c>
      <c r="AA976" s="9" t="s">
        <v>33</v>
      </c>
      <c r="AB976">
        <v>17.600000000000001</v>
      </c>
      <c r="AC976">
        <v>6</v>
      </c>
      <c r="AD976">
        <v>0</v>
      </c>
    </row>
    <row r="977" spans="1:30" customFormat="1" ht="45" x14ac:dyDescent="0.25">
      <c r="A977" s="6">
        <v>0</v>
      </c>
      <c r="B977" s="6">
        <v>0.02</v>
      </c>
      <c r="C977" s="6">
        <v>0</v>
      </c>
      <c r="D977" s="6">
        <v>0</v>
      </c>
      <c r="E977" s="6">
        <v>0</v>
      </c>
      <c r="F977" s="6">
        <v>0</v>
      </c>
      <c r="G977" s="6">
        <v>0</v>
      </c>
      <c r="H977" s="6">
        <v>0</v>
      </c>
      <c r="I977" s="6">
        <v>0</v>
      </c>
      <c r="J977" s="6">
        <v>0</v>
      </c>
      <c r="K977" s="6">
        <v>0</v>
      </c>
      <c r="L977" s="6">
        <v>15</v>
      </c>
      <c r="M977" s="6">
        <v>0.5</v>
      </c>
      <c r="N977" s="6">
        <v>0.5</v>
      </c>
      <c r="O977" s="6">
        <v>0</v>
      </c>
      <c r="P977" s="6">
        <v>1</v>
      </c>
      <c r="Q977" s="6">
        <v>272</v>
      </c>
      <c r="R977" s="6">
        <v>0</v>
      </c>
      <c r="S977" s="6">
        <v>448</v>
      </c>
      <c r="T977" s="6">
        <v>336</v>
      </c>
      <c r="U977" s="6">
        <v>0</v>
      </c>
      <c r="V977" s="6" t="s">
        <v>708</v>
      </c>
      <c r="W977" s="9" t="s">
        <v>30</v>
      </c>
      <c r="X977" s="6" t="s">
        <v>705</v>
      </c>
      <c r="Y977" s="6" t="s">
        <v>705</v>
      </c>
      <c r="Z977" s="2">
        <v>0</v>
      </c>
      <c r="AA977" s="9" t="s">
        <v>33</v>
      </c>
      <c r="AB977">
        <v>17.600000000000001</v>
      </c>
      <c r="AC977">
        <v>6</v>
      </c>
      <c r="AD977">
        <v>0</v>
      </c>
    </row>
    <row r="978" spans="1:30" customFormat="1" x14ac:dyDescent="0.25">
      <c r="A978" s="6">
        <v>6.0606060606060608E-2</v>
      </c>
      <c r="B978" s="6">
        <v>0</v>
      </c>
      <c r="C978" s="6">
        <v>0</v>
      </c>
      <c r="D978" s="6">
        <v>0</v>
      </c>
      <c r="E978" s="6">
        <v>0</v>
      </c>
      <c r="F978" s="6">
        <v>0</v>
      </c>
      <c r="G978" s="6">
        <v>7.575757575757576E-2</v>
      </c>
      <c r="H978" s="6">
        <v>0.2533333333333333</v>
      </c>
      <c r="I978" s="6">
        <v>0</v>
      </c>
      <c r="J978" s="6">
        <v>0</v>
      </c>
      <c r="K978" s="6">
        <v>0</v>
      </c>
      <c r="L978" s="6">
        <v>10.606060606060606</v>
      </c>
      <c r="M978" s="6">
        <v>0</v>
      </c>
      <c r="N978" s="6">
        <v>0</v>
      </c>
      <c r="O978" s="6">
        <v>0</v>
      </c>
      <c r="P978" s="6">
        <v>0.65818181818181809</v>
      </c>
      <c r="Q978" s="6">
        <v>0</v>
      </c>
      <c r="R978" s="6">
        <v>0</v>
      </c>
      <c r="S978" s="6">
        <v>413</v>
      </c>
      <c r="T978" s="6">
        <v>168</v>
      </c>
      <c r="U978" s="6">
        <v>0</v>
      </c>
      <c r="V978" s="6"/>
      <c r="W978" s="9"/>
      <c r="X978" s="6" t="s">
        <v>718</v>
      </c>
      <c r="Y978" s="6" t="s">
        <v>555</v>
      </c>
      <c r="Z978" s="2">
        <v>3</v>
      </c>
      <c r="AA978" s="9" t="s">
        <v>1319</v>
      </c>
      <c r="AB978">
        <v>16.100000000000001</v>
      </c>
      <c r="AC978">
        <v>12</v>
      </c>
      <c r="AD978">
        <v>0</v>
      </c>
    </row>
    <row r="979" spans="1:30" customFormat="1" x14ac:dyDescent="0.25">
      <c r="A979" s="6">
        <v>4.8076923076923073E-2</v>
      </c>
      <c r="B979" s="6">
        <v>0</v>
      </c>
      <c r="C979" s="6">
        <v>0</v>
      </c>
      <c r="D979" s="6">
        <v>0</v>
      </c>
      <c r="E979" s="6">
        <v>0</v>
      </c>
      <c r="F979" s="6">
        <v>0</v>
      </c>
      <c r="G979" s="6">
        <v>4.8076923076923073E-2</v>
      </c>
      <c r="H979" s="6">
        <v>0.14423076923076922</v>
      </c>
      <c r="I979" s="6">
        <v>0</v>
      </c>
      <c r="J979" s="6">
        <v>0</v>
      </c>
      <c r="K979" s="6">
        <v>0</v>
      </c>
      <c r="L979" s="6">
        <v>15.576923076923077</v>
      </c>
      <c r="M979" s="6">
        <v>0</v>
      </c>
      <c r="N979" s="6">
        <v>8.3173076923076919E-2</v>
      </c>
      <c r="O979" s="6">
        <v>0</v>
      </c>
      <c r="P979" s="6">
        <v>0.38461538461538458</v>
      </c>
      <c r="Q979" s="6">
        <v>112</v>
      </c>
      <c r="R979" s="6">
        <v>0</v>
      </c>
      <c r="S979" s="6">
        <v>433</v>
      </c>
      <c r="T979" s="6">
        <v>20</v>
      </c>
      <c r="U979" s="6">
        <v>0</v>
      </c>
      <c r="V979" s="6" t="s">
        <v>19</v>
      </c>
      <c r="W979" s="9" t="s">
        <v>20</v>
      </c>
      <c r="X979" s="6" t="s">
        <v>555</v>
      </c>
      <c r="Y979" s="6" t="s">
        <v>555</v>
      </c>
      <c r="Z979" s="2">
        <v>3</v>
      </c>
      <c r="AA979" s="9" t="s">
        <v>1319</v>
      </c>
      <c r="AB979">
        <v>16.100000000000001</v>
      </c>
      <c r="AC979">
        <v>12</v>
      </c>
      <c r="AD979">
        <v>0</v>
      </c>
    </row>
    <row r="980" spans="1:30" customFormat="1" x14ac:dyDescent="0.25">
      <c r="A980" s="6">
        <v>0</v>
      </c>
      <c r="B980" s="6">
        <v>0</v>
      </c>
      <c r="C980" s="6">
        <v>0</v>
      </c>
      <c r="D980" s="6">
        <v>8.5470085470085472E-2</v>
      </c>
      <c r="E980" s="6">
        <v>0</v>
      </c>
      <c r="F980" s="6">
        <v>0</v>
      </c>
      <c r="G980" s="6">
        <v>0.19230769230769232</v>
      </c>
      <c r="H980" s="6">
        <v>0.13760683760683762</v>
      </c>
      <c r="I980" s="6">
        <v>0</v>
      </c>
      <c r="J980" s="6">
        <v>0</v>
      </c>
      <c r="K980" s="6">
        <v>0</v>
      </c>
      <c r="L980" s="6">
        <v>21.36752136752137</v>
      </c>
      <c r="M980" s="6">
        <v>0</v>
      </c>
      <c r="N980" s="6">
        <v>8.5470085470085472E-2</v>
      </c>
      <c r="O980" s="6">
        <v>0</v>
      </c>
      <c r="P980" s="6">
        <v>0.65982905982905993</v>
      </c>
      <c r="Q980" s="6">
        <v>112</v>
      </c>
      <c r="R980" s="6">
        <v>0</v>
      </c>
      <c r="S980" s="6">
        <v>371</v>
      </c>
      <c r="T980" s="6">
        <v>72</v>
      </c>
      <c r="U980" s="6">
        <v>0</v>
      </c>
      <c r="V980" s="6" t="s">
        <v>19</v>
      </c>
      <c r="W980" s="9" t="s">
        <v>20</v>
      </c>
      <c r="X980" s="6" t="s">
        <v>555</v>
      </c>
      <c r="Y980" s="6" t="s">
        <v>555</v>
      </c>
      <c r="Z980" s="2">
        <v>3</v>
      </c>
      <c r="AA980" s="9" t="s">
        <v>1319</v>
      </c>
      <c r="AB980">
        <v>16.100000000000001</v>
      </c>
      <c r="AC980">
        <v>12</v>
      </c>
      <c r="AD980">
        <v>0</v>
      </c>
    </row>
    <row r="981" spans="1:30" customFormat="1" x14ac:dyDescent="0.25">
      <c r="A981" s="6">
        <v>0.1111111111111111</v>
      </c>
      <c r="B981" s="6">
        <v>0</v>
      </c>
      <c r="C981" s="6">
        <v>0</v>
      </c>
      <c r="D981" s="6">
        <v>0</v>
      </c>
      <c r="E981" s="6">
        <v>0</v>
      </c>
      <c r="F981" s="6">
        <v>0</v>
      </c>
      <c r="G981" s="6">
        <v>4.4444444444444446E-2</v>
      </c>
      <c r="H981" s="6">
        <v>9.9999999999999992E-2</v>
      </c>
      <c r="I981" s="6">
        <v>0</v>
      </c>
      <c r="J981" s="6">
        <v>0</v>
      </c>
      <c r="K981" s="6">
        <v>0</v>
      </c>
      <c r="L981" s="6">
        <v>15.555555555555555</v>
      </c>
      <c r="M981" s="6">
        <v>0</v>
      </c>
      <c r="N981" s="6">
        <v>0.31111111111111112</v>
      </c>
      <c r="O981" s="6">
        <v>0</v>
      </c>
      <c r="P981" s="6">
        <v>0.22222222222222221</v>
      </c>
      <c r="Q981" s="6">
        <v>160</v>
      </c>
      <c r="R981" s="6">
        <v>0</v>
      </c>
      <c r="S981" s="6">
        <v>373</v>
      </c>
      <c r="T981" s="6">
        <v>384</v>
      </c>
      <c r="U981" s="6">
        <v>0</v>
      </c>
      <c r="V981" s="6" t="s">
        <v>728</v>
      </c>
      <c r="W981" s="9" t="s">
        <v>202</v>
      </c>
      <c r="X981" s="6" t="s">
        <v>729</v>
      </c>
      <c r="Y981" s="6" t="s">
        <v>730</v>
      </c>
      <c r="Z981" s="2">
        <v>3</v>
      </c>
      <c r="AA981" s="9" t="s">
        <v>1319</v>
      </c>
      <c r="AB981">
        <v>15.9</v>
      </c>
      <c r="AC981">
        <v>8</v>
      </c>
      <c r="AD981">
        <v>0</v>
      </c>
    </row>
    <row r="982" spans="1:30" customFormat="1" x14ac:dyDescent="0.25">
      <c r="A982" s="6">
        <v>0</v>
      </c>
      <c r="B982" s="6">
        <v>0</v>
      </c>
      <c r="C982" s="6">
        <v>0</v>
      </c>
      <c r="D982" s="6">
        <v>8.3333333333333329E-2</v>
      </c>
      <c r="E982" s="6">
        <v>0</v>
      </c>
      <c r="F982" s="6">
        <v>0</v>
      </c>
      <c r="G982" s="6">
        <v>5.8333333333333327E-2</v>
      </c>
      <c r="H982" s="6">
        <v>6.6666666666666666E-2</v>
      </c>
      <c r="I982" s="6">
        <v>0</v>
      </c>
      <c r="J982" s="6">
        <v>0</v>
      </c>
      <c r="K982" s="6">
        <v>0</v>
      </c>
      <c r="L982" s="6">
        <v>15</v>
      </c>
      <c r="M982" s="6">
        <v>0</v>
      </c>
      <c r="N982" s="6">
        <v>0.28333333333333333</v>
      </c>
      <c r="O982" s="6">
        <v>0</v>
      </c>
      <c r="P982" s="6">
        <v>0.53333333333333333</v>
      </c>
      <c r="Q982" s="6">
        <v>160</v>
      </c>
      <c r="R982" s="6">
        <v>0</v>
      </c>
      <c r="S982" s="6">
        <v>373</v>
      </c>
      <c r="T982" s="6">
        <v>336</v>
      </c>
      <c r="U982" s="6">
        <v>60</v>
      </c>
      <c r="V982" s="6" t="s">
        <v>728</v>
      </c>
      <c r="W982" s="9" t="s">
        <v>202</v>
      </c>
      <c r="X982" s="6" t="s">
        <v>729</v>
      </c>
      <c r="Y982" s="6" t="s">
        <v>730</v>
      </c>
      <c r="Z982" s="2">
        <v>3</v>
      </c>
      <c r="AA982" s="9" t="s">
        <v>731</v>
      </c>
      <c r="AB982">
        <v>15.9</v>
      </c>
      <c r="AC982">
        <v>8</v>
      </c>
      <c r="AD982">
        <v>0</v>
      </c>
    </row>
    <row r="983" spans="1:30" customFormat="1" x14ac:dyDescent="0.25">
      <c r="A983" s="6">
        <v>0</v>
      </c>
      <c r="B983" s="6">
        <v>0</v>
      </c>
      <c r="C983" s="6">
        <v>0</v>
      </c>
      <c r="D983" s="6">
        <v>8.3333333333333329E-2</v>
      </c>
      <c r="E983" s="6">
        <v>0</v>
      </c>
      <c r="F983" s="6">
        <v>0</v>
      </c>
      <c r="G983" s="6">
        <v>6.6666666666666666E-2</v>
      </c>
      <c r="H983" s="6">
        <v>5.8333333333333327E-2</v>
      </c>
      <c r="I983" s="6">
        <v>0</v>
      </c>
      <c r="J983" s="6">
        <v>0</v>
      </c>
      <c r="K983" s="6">
        <v>0</v>
      </c>
      <c r="L983" s="6">
        <v>15</v>
      </c>
      <c r="M983" s="6">
        <v>0</v>
      </c>
      <c r="N983" s="6">
        <v>0.28333333333333333</v>
      </c>
      <c r="O983" s="6">
        <v>0</v>
      </c>
      <c r="P983" s="6">
        <v>0.53333333333333333</v>
      </c>
      <c r="Q983" s="6">
        <v>160</v>
      </c>
      <c r="R983" s="6">
        <v>0</v>
      </c>
      <c r="S983" s="6">
        <v>374</v>
      </c>
      <c r="T983" s="6">
        <v>336</v>
      </c>
      <c r="U983" s="6">
        <v>60</v>
      </c>
      <c r="V983" s="6" t="s">
        <v>728</v>
      </c>
      <c r="W983" s="9" t="s">
        <v>202</v>
      </c>
      <c r="X983" s="6" t="s">
        <v>729</v>
      </c>
      <c r="Y983" s="6" t="s">
        <v>730</v>
      </c>
      <c r="Z983" s="2">
        <v>3</v>
      </c>
      <c r="AA983" s="9" t="s">
        <v>731</v>
      </c>
      <c r="AB983">
        <v>15.9</v>
      </c>
      <c r="AC983">
        <v>8</v>
      </c>
      <c r="AD983">
        <v>0</v>
      </c>
    </row>
    <row r="984" spans="1:30" customFormat="1" x14ac:dyDescent="0.25">
      <c r="A984" s="6">
        <v>0</v>
      </c>
      <c r="B984" s="6">
        <v>0</v>
      </c>
      <c r="C984" s="6">
        <v>0</v>
      </c>
      <c r="D984" s="6">
        <v>8.3333333333333329E-2</v>
      </c>
      <c r="E984" s="6">
        <v>0</v>
      </c>
      <c r="F984" s="6">
        <v>0</v>
      </c>
      <c r="G984" s="6">
        <v>7.4999999999999997E-2</v>
      </c>
      <c r="H984" s="6">
        <v>4.9999999999999996E-2</v>
      </c>
      <c r="I984" s="6">
        <v>0</v>
      </c>
      <c r="J984" s="6">
        <v>0</v>
      </c>
      <c r="K984" s="6">
        <v>0</v>
      </c>
      <c r="L984" s="6">
        <v>15</v>
      </c>
      <c r="M984" s="6">
        <v>0</v>
      </c>
      <c r="N984" s="6">
        <v>0.28333333333333333</v>
      </c>
      <c r="O984" s="6">
        <v>0</v>
      </c>
      <c r="P984" s="6">
        <v>0.53333333333333333</v>
      </c>
      <c r="Q984" s="6">
        <v>160</v>
      </c>
      <c r="R984" s="6">
        <v>0</v>
      </c>
      <c r="S984" s="6">
        <v>375</v>
      </c>
      <c r="T984" s="6">
        <v>336</v>
      </c>
      <c r="U984" s="6">
        <v>60</v>
      </c>
      <c r="V984" s="6" t="s">
        <v>728</v>
      </c>
      <c r="W984" s="9" t="s">
        <v>202</v>
      </c>
      <c r="X984" s="6" t="s">
        <v>729</v>
      </c>
      <c r="Y984" s="6" t="s">
        <v>730</v>
      </c>
      <c r="Z984" s="2">
        <v>3</v>
      </c>
      <c r="AA984" s="9" t="s">
        <v>731</v>
      </c>
      <c r="AB984">
        <v>15.9</v>
      </c>
      <c r="AC984">
        <v>8</v>
      </c>
      <c r="AD984">
        <v>0</v>
      </c>
    </row>
    <row r="985" spans="1:30" customFormat="1" x14ac:dyDescent="0.25">
      <c r="A985" s="6">
        <v>0</v>
      </c>
      <c r="B985" s="6">
        <v>0</v>
      </c>
      <c r="C985" s="6">
        <v>0</v>
      </c>
      <c r="D985" s="6">
        <v>8.3333333333333329E-2</v>
      </c>
      <c r="E985" s="6">
        <v>0</v>
      </c>
      <c r="F985" s="6">
        <v>0</v>
      </c>
      <c r="G985" s="6">
        <v>8.3333333333333329E-2</v>
      </c>
      <c r="H985" s="6">
        <v>4.1666666666666664E-2</v>
      </c>
      <c r="I985" s="6">
        <v>0</v>
      </c>
      <c r="J985" s="6">
        <v>0</v>
      </c>
      <c r="K985" s="6">
        <v>0</v>
      </c>
      <c r="L985" s="6">
        <v>15</v>
      </c>
      <c r="M985" s="6">
        <v>0</v>
      </c>
      <c r="N985" s="6">
        <v>0.28333333333333333</v>
      </c>
      <c r="O985" s="6">
        <v>0</v>
      </c>
      <c r="P985" s="6">
        <v>0.53333333333333333</v>
      </c>
      <c r="Q985" s="6">
        <v>160</v>
      </c>
      <c r="R985" s="6">
        <v>0</v>
      </c>
      <c r="S985" s="6">
        <v>376</v>
      </c>
      <c r="T985" s="6">
        <v>336</v>
      </c>
      <c r="U985" s="6">
        <v>60</v>
      </c>
      <c r="V985" s="6" t="s">
        <v>728</v>
      </c>
      <c r="W985" s="9" t="s">
        <v>202</v>
      </c>
      <c r="X985" s="6" t="s">
        <v>729</v>
      </c>
      <c r="Y985" s="6" t="s">
        <v>730</v>
      </c>
      <c r="Z985" s="2">
        <v>3</v>
      </c>
      <c r="AA985" s="9" t="s">
        <v>731</v>
      </c>
      <c r="AB985">
        <v>15.9</v>
      </c>
      <c r="AC985">
        <v>8</v>
      </c>
      <c r="AD985">
        <v>0</v>
      </c>
    </row>
    <row r="986" spans="1:30" customFormat="1" x14ac:dyDescent="0.25">
      <c r="A986" s="6">
        <v>0</v>
      </c>
      <c r="B986" s="6">
        <v>0</v>
      </c>
      <c r="C986" s="6">
        <v>0</v>
      </c>
      <c r="D986" s="6">
        <v>8.3333333333333329E-2</v>
      </c>
      <c r="E986" s="6">
        <v>0</v>
      </c>
      <c r="F986" s="6">
        <v>0</v>
      </c>
      <c r="G986" s="6">
        <v>9.9999999999999992E-2</v>
      </c>
      <c r="H986" s="6">
        <v>2.5000000000000005E-2</v>
      </c>
      <c r="I986" s="6">
        <v>0</v>
      </c>
      <c r="J986" s="6">
        <v>0</v>
      </c>
      <c r="K986" s="6">
        <v>0</v>
      </c>
      <c r="L986" s="6">
        <v>15</v>
      </c>
      <c r="M986" s="6">
        <v>0</v>
      </c>
      <c r="N986" s="6">
        <v>0.28333333333333333</v>
      </c>
      <c r="O986" s="6">
        <v>0</v>
      </c>
      <c r="P986" s="6">
        <v>0.53333333333333333</v>
      </c>
      <c r="Q986" s="6">
        <v>160</v>
      </c>
      <c r="R986" s="6">
        <v>0</v>
      </c>
      <c r="S986" s="6">
        <v>377</v>
      </c>
      <c r="T986" s="6">
        <v>336</v>
      </c>
      <c r="U986" s="6">
        <v>60</v>
      </c>
      <c r="V986" s="6" t="s">
        <v>728</v>
      </c>
      <c r="W986" s="9" t="s">
        <v>202</v>
      </c>
      <c r="X986" s="6" t="s">
        <v>729</v>
      </c>
      <c r="Y986" s="6" t="s">
        <v>730</v>
      </c>
      <c r="Z986" s="2">
        <v>3</v>
      </c>
      <c r="AA986" s="9" t="s">
        <v>731</v>
      </c>
      <c r="AB986">
        <v>15.9</v>
      </c>
      <c r="AC986">
        <v>8</v>
      </c>
      <c r="AD986">
        <v>0</v>
      </c>
    </row>
    <row r="987" spans="1:30" customFormat="1" x14ac:dyDescent="0.25">
      <c r="A987" s="6">
        <v>0</v>
      </c>
      <c r="B987" s="6">
        <v>0</v>
      </c>
      <c r="C987" s="6">
        <v>0</v>
      </c>
      <c r="D987" s="6">
        <v>9.9999999999999992E-2</v>
      </c>
      <c r="E987" s="6">
        <v>0</v>
      </c>
      <c r="F987" s="6">
        <v>0</v>
      </c>
      <c r="G987" s="6">
        <v>5.8333333333333327E-2</v>
      </c>
      <c r="H987" s="6">
        <v>6.6666666666666666E-2</v>
      </c>
      <c r="I987" s="6">
        <v>0</v>
      </c>
      <c r="J987" s="6">
        <v>0</v>
      </c>
      <c r="K987" s="6">
        <v>0</v>
      </c>
      <c r="L987" s="6">
        <v>15</v>
      </c>
      <c r="M987" s="6">
        <v>0</v>
      </c>
      <c r="N987" s="6">
        <v>0.28333333333333333</v>
      </c>
      <c r="O987" s="6">
        <v>0</v>
      </c>
      <c r="P987" s="6">
        <v>0.53333333333333333</v>
      </c>
      <c r="Q987" s="6">
        <v>160</v>
      </c>
      <c r="R987" s="6">
        <v>0</v>
      </c>
      <c r="S987" s="6">
        <v>378</v>
      </c>
      <c r="T987" s="6">
        <v>336</v>
      </c>
      <c r="U987" s="6">
        <v>60</v>
      </c>
      <c r="V987" s="6" t="s">
        <v>728</v>
      </c>
      <c r="W987" s="9" t="s">
        <v>202</v>
      </c>
      <c r="X987" s="6" t="s">
        <v>729</v>
      </c>
      <c r="Y987" s="6" t="s">
        <v>730</v>
      </c>
      <c r="Z987" s="2">
        <v>3</v>
      </c>
      <c r="AA987" s="9" t="s">
        <v>731</v>
      </c>
      <c r="AB987">
        <v>15.9</v>
      </c>
      <c r="AC987">
        <v>8</v>
      </c>
      <c r="AD987">
        <v>0</v>
      </c>
    </row>
    <row r="988" spans="1:30" customFormat="1" x14ac:dyDescent="0.25">
      <c r="A988" s="6">
        <v>5.4054054054054057E-2</v>
      </c>
      <c r="B988" s="6">
        <v>0</v>
      </c>
      <c r="C988" s="6">
        <v>0</v>
      </c>
      <c r="D988" s="6">
        <v>0</v>
      </c>
      <c r="E988" s="6">
        <v>0</v>
      </c>
      <c r="F988" s="6">
        <v>0</v>
      </c>
      <c r="G988" s="6">
        <v>0.1891891891891892</v>
      </c>
      <c r="H988" s="6">
        <v>0.37567567567567567</v>
      </c>
      <c r="I988" s="6">
        <v>0</v>
      </c>
      <c r="J988" s="6">
        <v>0</v>
      </c>
      <c r="K988" s="6">
        <v>0</v>
      </c>
      <c r="L988" s="6">
        <v>17.567567567567568</v>
      </c>
      <c r="M988" s="6">
        <v>0</v>
      </c>
      <c r="N988" s="6">
        <v>0</v>
      </c>
      <c r="O988" s="6">
        <v>0</v>
      </c>
      <c r="P988" s="6">
        <v>1.1297297297297297</v>
      </c>
      <c r="Q988" s="6">
        <v>0</v>
      </c>
      <c r="R988" s="6">
        <v>0</v>
      </c>
      <c r="S988" s="6">
        <v>373</v>
      </c>
      <c r="T988" s="6">
        <v>8</v>
      </c>
      <c r="U988" s="6">
        <v>30</v>
      </c>
      <c r="V988" s="6"/>
      <c r="W988" s="9"/>
      <c r="X988" s="6" t="s">
        <v>734</v>
      </c>
      <c r="Y988" s="6" t="s">
        <v>734</v>
      </c>
      <c r="Z988" s="2">
        <v>3</v>
      </c>
      <c r="AA988" s="9" t="s">
        <v>1319</v>
      </c>
      <c r="AB988">
        <v>16.399999999999999</v>
      </c>
      <c r="AC988">
        <v>8</v>
      </c>
      <c r="AD988">
        <v>0</v>
      </c>
    </row>
    <row r="989" spans="1:30" customFormat="1" x14ac:dyDescent="0.25">
      <c r="A989" s="6">
        <v>0.2</v>
      </c>
      <c r="B989" s="6">
        <v>0</v>
      </c>
      <c r="C989" s="6">
        <v>0</v>
      </c>
      <c r="D989" s="6">
        <v>0</v>
      </c>
      <c r="E989" s="6">
        <v>0</v>
      </c>
      <c r="F989" s="6">
        <v>0</v>
      </c>
      <c r="G989" s="6">
        <v>8.7999999999999995E-2</v>
      </c>
      <c r="H989" s="6">
        <v>0.30599999999999999</v>
      </c>
      <c r="I989" s="6">
        <v>0</v>
      </c>
      <c r="J989" s="6">
        <v>0</v>
      </c>
      <c r="K989" s="6">
        <v>0</v>
      </c>
      <c r="L989" s="6">
        <v>16.54</v>
      </c>
      <c r="M989" s="6">
        <v>0</v>
      </c>
      <c r="N989" s="6">
        <v>0</v>
      </c>
      <c r="O989" s="6">
        <v>0</v>
      </c>
      <c r="P989" s="6">
        <v>0.78800000000000003</v>
      </c>
      <c r="Q989" s="6">
        <v>0</v>
      </c>
      <c r="R989" s="6">
        <v>0</v>
      </c>
      <c r="S989" s="6">
        <v>373</v>
      </c>
      <c r="T989" s="6">
        <v>168</v>
      </c>
      <c r="U989" s="6">
        <v>0</v>
      </c>
      <c r="V989" s="6"/>
      <c r="W989" s="9"/>
      <c r="X989" s="6" t="s">
        <v>734</v>
      </c>
      <c r="Y989" s="6" t="s">
        <v>734</v>
      </c>
      <c r="Z989" s="2">
        <v>3</v>
      </c>
      <c r="AA989" s="9" t="s">
        <v>1319</v>
      </c>
      <c r="AB989">
        <v>16.399999999999999</v>
      </c>
      <c r="AC989">
        <v>8</v>
      </c>
      <c r="AD989">
        <v>0</v>
      </c>
    </row>
    <row r="990" spans="1:30" customFormat="1" x14ac:dyDescent="0.25">
      <c r="A990" s="6">
        <v>0</v>
      </c>
      <c r="B990" s="6">
        <v>0</v>
      </c>
      <c r="C990" s="6">
        <v>0</v>
      </c>
      <c r="D990" s="6">
        <v>0</v>
      </c>
      <c r="E990" s="6">
        <v>1</v>
      </c>
      <c r="F990" s="6">
        <v>0</v>
      </c>
      <c r="G990" s="6">
        <v>0</v>
      </c>
      <c r="H990" s="6">
        <v>0</v>
      </c>
      <c r="I990" s="6">
        <v>0</v>
      </c>
      <c r="J990" s="6">
        <v>0</v>
      </c>
      <c r="K990" s="6">
        <v>0</v>
      </c>
      <c r="L990" s="6">
        <v>10</v>
      </c>
      <c r="M990" s="6">
        <v>1</v>
      </c>
      <c r="N990" s="6">
        <v>1</v>
      </c>
      <c r="O990" s="6">
        <v>0</v>
      </c>
      <c r="P990" s="6">
        <v>0</v>
      </c>
      <c r="Q990" s="6">
        <v>138</v>
      </c>
      <c r="R990" s="6">
        <v>0</v>
      </c>
      <c r="S990" s="6">
        <v>398</v>
      </c>
      <c r="T990" s="6">
        <v>336</v>
      </c>
      <c r="U990" s="6">
        <v>0</v>
      </c>
      <c r="V990" s="6" t="s">
        <v>737</v>
      </c>
      <c r="W990" s="9" t="s">
        <v>738</v>
      </c>
      <c r="X990" s="6" t="s">
        <v>739</v>
      </c>
      <c r="Y990" s="6" t="s">
        <v>737</v>
      </c>
      <c r="Z990" s="2">
        <v>3</v>
      </c>
      <c r="AA990" s="9" t="s">
        <v>740</v>
      </c>
      <c r="AB990">
        <v>15.5</v>
      </c>
      <c r="AC990">
        <v>12</v>
      </c>
      <c r="AD990">
        <v>0</v>
      </c>
    </row>
    <row r="991" spans="1:30" customFormat="1" x14ac:dyDescent="0.25">
      <c r="A991" s="6">
        <v>0</v>
      </c>
      <c r="B991" s="6">
        <v>0</v>
      </c>
      <c r="C991" s="6">
        <v>0</v>
      </c>
      <c r="D991" s="6">
        <v>0</v>
      </c>
      <c r="E991" s="6">
        <v>0.25</v>
      </c>
      <c r="F991" s="6">
        <v>0</v>
      </c>
      <c r="G991" s="6">
        <v>0</v>
      </c>
      <c r="H991" s="6">
        <v>0</v>
      </c>
      <c r="I991" s="6">
        <v>0</v>
      </c>
      <c r="J991" s="6">
        <v>0</v>
      </c>
      <c r="K991" s="6">
        <v>0</v>
      </c>
      <c r="L991" s="6">
        <v>6.25</v>
      </c>
      <c r="M991" s="6">
        <v>1.25</v>
      </c>
      <c r="N991" s="6">
        <v>0.625</v>
      </c>
      <c r="O991" s="6">
        <v>0</v>
      </c>
      <c r="P991" s="6">
        <v>0.625</v>
      </c>
      <c r="Q991" s="6">
        <v>183</v>
      </c>
      <c r="R991" s="6">
        <v>0</v>
      </c>
      <c r="S991" s="6">
        <v>433</v>
      </c>
      <c r="T991" s="6">
        <v>168</v>
      </c>
      <c r="U991" s="6">
        <v>60</v>
      </c>
      <c r="V991" s="6" t="s">
        <v>742</v>
      </c>
      <c r="W991" s="9" t="s">
        <v>746</v>
      </c>
      <c r="X991" s="6" t="s">
        <v>743</v>
      </c>
      <c r="Y991" s="6" t="s">
        <v>744</v>
      </c>
      <c r="Z991" s="2">
        <v>2</v>
      </c>
      <c r="AA991" s="9" t="s">
        <v>745</v>
      </c>
      <c r="AB991">
        <v>16</v>
      </c>
      <c r="AC991">
        <v>10</v>
      </c>
      <c r="AD991">
        <v>0</v>
      </c>
    </row>
    <row r="992" spans="1:30" customFormat="1" x14ac:dyDescent="0.25">
      <c r="A992" s="6">
        <v>0</v>
      </c>
      <c r="B992" s="6">
        <v>0</v>
      </c>
      <c r="C992" s="6">
        <v>0</v>
      </c>
      <c r="D992" s="6">
        <v>0</v>
      </c>
      <c r="E992" s="6">
        <v>0.25</v>
      </c>
      <c r="F992" s="6">
        <v>0</v>
      </c>
      <c r="G992" s="6">
        <v>0</v>
      </c>
      <c r="H992" s="6">
        <v>0</v>
      </c>
      <c r="I992" s="6">
        <v>0</v>
      </c>
      <c r="J992" s="6">
        <v>0</v>
      </c>
      <c r="K992" s="6">
        <v>0</v>
      </c>
      <c r="L992" s="6">
        <v>6.25</v>
      </c>
      <c r="M992" s="6">
        <v>0.625</v>
      </c>
      <c r="N992" s="6">
        <v>0.625</v>
      </c>
      <c r="O992" s="6">
        <v>0</v>
      </c>
      <c r="P992" s="6">
        <v>0.625</v>
      </c>
      <c r="Q992" s="6">
        <v>168</v>
      </c>
      <c r="R992" s="6">
        <v>0</v>
      </c>
      <c r="S992" s="6">
        <v>433</v>
      </c>
      <c r="T992" s="6">
        <v>168</v>
      </c>
      <c r="U992" s="6">
        <v>60</v>
      </c>
      <c r="V992" s="6" t="s">
        <v>748</v>
      </c>
      <c r="W992" s="9" t="s">
        <v>747</v>
      </c>
      <c r="X992" s="6" t="s">
        <v>749</v>
      </c>
      <c r="Y992" s="6" t="s">
        <v>749</v>
      </c>
      <c r="Z992" s="2">
        <v>3</v>
      </c>
      <c r="AA992" s="9" t="s">
        <v>745</v>
      </c>
      <c r="AB992">
        <v>16.399999999999999</v>
      </c>
      <c r="AC992">
        <v>10</v>
      </c>
      <c r="AD992">
        <v>0</v>
      </c>
    </row>
    <row r="993" spans="1:30" customFormat="1" x14ac:dyDescent="0.25">
      <c r="A993" s="6">
        <v>0</v>
      </c>
      <c r="B993" s="6">
        <v>0</v>
      </c>
      <c r="C993" s="6">
        <v>0</v>
      </c>
      <c r="D993" s="6">
        <v>0</v>
      </c>
      <c r="E993" s="6">
        <v>0.25</v>
      </c>
      <c r="F993" s="6">
        <v>0</v>
      </c>
      <c r="G993" s="6">
        <v>0</v>
      </c>
      <c r="H993" s="6">
        <v>0</v>
      </c>
      <c r="I993" s="6">
        <v>0</v>
      </c>
      <c r="J993" s="6">
        <v>0</v>
      </c>
      <c r="K993" s="6">
        <v>0</v>
      </c>
      <c r="L993" s="6">
        <v>6.25</v>
      </c>
      <c r="M993" s="6">
        <v>1.25</v>
      </c>
      <c r="N993" s="6">
        <v>0.625</v>
      </c>
      <c r="O993" s="6">
        <v>0</v>
      </c>
      <c r="P993" s="6">
        <v>0.625</v>
      </c>
      <c r="Q993" s="6">
        <v>168</v>
      </c>
      <c r="R993" s="6">
        <v>0</v>
      </c>
      <c r="S993" s="6">
        <v>433</v>
      </c>
      <c r="T993" s="6">
        <v>168</v>
      </c>
      <c r="U993" s="6">
        <v>60</v>
      </c>
      <c r="V993" s="6" t="s">
        <v>748</v>
      </c>
      <c r="W993" s="9" t="s">
        <v>747</v>
      </c>
      <c r="X993" s="6" t="s">
        <v>749</v>
      </c>
      <c r="Y993" s="6" t="s">
        <v>749</v>
      </c>
      <c r="Z993" s="2">
        <v>3</v>
      </c>
      <c r="AA993" s="9" t="s">
        <v>745</v>
      </c>
      <c r="AB993">
        <v>16.399999999999999</v>
      </c>
      <c r="AC993">
        <v>10</v>
      </c>
      <c r="AD993">
        <v>0</v>
      </c>
    </row>
    <row r="994" spans="1:30" customFormat="1" x14ac:dyDescent="0.25">
      <c r="A994" s="6">
        <v>0</v>
      </c>
      <c r="B994" s="6">
        <v>0</v>
      </c>
      <c r="C994" s="6">
        <v>0</v>
      </c>
      <c r="D994" s="6">
        <v>0</v>
      </c>
      <c r="E994" s="6">
        <v>0.25</v>
      </c>
      <c r="F994" s="6">
        <v>0</v>
      </c>
      <c r="G994" s="6">
        <v>0</v>
      </c>
      <c r="H994" s="6">
        <v>0</v>
      </c>
      <c r="I994" s="6">
        <v>0</v>
      </c>
      <c r="J994" s="6">
        <v>0</v>
      </c>
      <c r="K994" s="6">
        <v>0</v>
      </c>
      <c r="L994" s="6">
        <v>6.25</v>
      </c>
      <c r="M994" s="6">
        <v>1.875</v>
      </c>
      <c r="N994" s="6">
        <v>0.625</v>
      </c>
      <c r="O994" s="6">
        <v>0</v>
      </c>
      <c r="P994" s="6">
        <v>0.625</v>
      </c>
      <c r="Q994" s="6">
        <v>168</v>
      </c>
      <c r="R994" s="6">
        <v>0</v>
      </c>
      <c r="S994" s="6">
        <v>433</v>
      </c>
      <c r="T994" s="6">
        <v>168</v>
      </c>
      <c r="U994" s="6">
        <v>60</v>
      </c>
      <c r="V994" s="6" t="s">
        <v>748</v>
      </c>
      <c r="W994" s="9" t="s">
        <v>747</v>
      </c>
      <c r="X994" s="6" t="s">
        <v>749</v>
      </c>
      <c r="Y994" s="6" t="s">
        <v>749</v>
      </c>
      <c r="Z994" s="2">
        <v>3</v>
      </c>
      <c r="AA994" s="9" t="s">
        <v>745</v>
      </c>
      <c r="AB994">
        <v>16.399999999999999</v>
      </c>
      <c r="AC994">
        <v>10</v>
      </c>
      <c r="AD994">
        <v>0</v>
      </c>
    </row>
    <row r="995" spans="1:30" customFormat="1" x14ac:dyDescent="0.25">
      <c r="A995" s="6">
        <v>0</v>
      </c>
      <c r="B995" s="6">
        <v>0</v>
      </c>
      <c r="C995" s="6">
        <v>0</v>
      </c>
      <c r="D995" s="6">
        <v>0</v>
      </c>
      <c r="E995" s="6">
        <v>0.25</v>
      </c>
      <c r="F995" s="6">
        <v>0</v>
      </c>
      <c r="G995" s="6">
        <v>0</v>
      </c>
      <c r="H995" s="6">
        <v>0</v>
      </c>
      <c r="I995" s="6">
        <v>0</v>
      </c>
      <c r="J995" s="6">
        <v>0</v>
      </c>
      <c r="K995" s="6">
        <v>0</v>
      </c>
      <c r="L995" s="6">
        <v>6.25</v>
      </c>
      <c r="M995" s="6">
        <v>0.625</v>
      </c>
      <c r="N995" s="6">
        <v>0.625</v>
      </c>
      <c r="O995" s="6">
        <v>0</v>
      </c>
      <c r="P995" s="6">
        <v>0.625</v>
      </c>
      <c r="Q995" s="6">
        <v>156</v>
      </c>
      <c r="R995" s="6">
        <v>0</v>
      </c>
      <c r="S995" s="6">
        <v>433</v>
      </c>
      <c r="T995" s="6">
        <v>168</v>
      </c>
      <c r="U995" s="6">
        <v>60</v>
      </c>
      <c r="V995" s="6" t="s">
        <v>750</v>
      </c>
      <c r="W995" s="9" t="s">
        <v>751</v>
      </c>
      <c r="X995" s="6" t="s">
        <v>447</v>
      </c>
      <c r="Y995" s="6" t="s">
        <v>447</v>
      </c>
      <c r="Z995" s="2">
        <v>2</v>
      </c>
      <c r="AA995" s="9" t="s">
        <v>745</v>
      </c>
      <c r="AB995">
        <v>17.7</v>
      </c>
      <c r="AC995">
        <v>8</v>
      </c>
      <c r="AD995">
        <v>0</v>
      </c>
    </row>
    <row r="996" spans="1:30" customFormat="1" x14ac:dyDescent="0.25">
      <c r="A996" s="6">
        <v>0</v>
      </c>
      <c r="B996" s="6">
        <v>0</v>
      </c>
      <c r="C996" s="6">
        <v>0</v>
      </c>
      <c r="D996" s="6">
        <v>0</v>
      </c>
      <c r="E996" s="6">
        <v>0.25</v>
      </c>
      <c r="F996" s="6">
        <v>0</v>
      </c>
      <c r="G996" s="6">
        <v>0</v>
      </c>
      <c r="H996" s="6">
        <v>0</v>
      </c>
      <c r="I996" s="6">
        <v>0</v>
      </c>
      <c r="J996" s="6">
        <v>0</v>
      </c>
      <c r="K996" s="6">
        <v>0</v>
      </c>
      <c r="L996" s="6">
        <v>6.25</v>
      </c>
      <c r="M996" s="6">
        <v>1.25</v>
      </c>
      <c r="N996" s="6">
        <v>0.625</v>
      </c>
      <c r="O996" s="6">
        <v>0</v>
      </c>
      <c r="P996" s="6">
        <v>0.625</v>
      </c>
      <c r="Q996" s="6">
        <v>156</v>
      </c>
      <c r="R996" s="6">
        <v>0</v>
      </c>
      <c r="S996" s="6">
        <v>433</v>
      </c>
      <c r="T996" s="6">
        <v>168</v>
      </c>
      <c r="U996" s="6">
        <v>60</v>
      </c>
      <c r="V996" s="6" t="s">
        <v>750</v>
      </c>
      <c r="W996" s="9" t="s">
        <v>751</v>
      </c>
      <c r="X996" s="6" t="s">
        <v>447</v>
      </c>
      <c r="Y996" s="6" t="s">
        <v>447</v>
      </c>
      <c r="Z996" s="2">
        <v>2</v>
      </c>
      <c r="AA996" s="9" t="s">
        <v>745</v>
      </c>
      <c r="AB996">
        <v>17.7</v>
      </c>
      <c r="AC996">
        <v>8</v>
      </c>
      <c r="AD996">
        <v>0</v>
      </c>
    </row>
    <row r="997" spans="1:30" customFormat="1" x14ac:dyDescent="0.25">
      <c r="A997" s="6">
        <v>0</v>
      </c>
      <c r="B997" s="6">
        <v>0</v>
      </c>
      <c r="C997" s="6">
        <v>0</v>
      </c>
      <c r="D997" s="6">
        <v>0</v>
      </c>
      <c r="E997" s="6">
        <v>0.25</v>
      </c>
      <c r="F997" s="6">
        <v>0</v>
      </c>
      <c r="G997" s="6">
        <v>0</v>
      </c>
      <c r="H997" s="6">
        <v>0</v>
      </c>
      <c r="I997" s="6">
        <v>0</v>
      </c>
      <c r="J997" s="6">
        <v>0</v>
      </c>
      <c r="K997" s="6">
        <v>0</v>
      </c>
      <c r="L997" s="6">
        <v>6.25</v>
      </c>
      <c r="M997" s="6">
        <v>1.875</v>
      </c>
      <c r="N997" s="6">
        <v>0.625</v>
      </c>
      <c r="O997" s="6">
        <v>0</v>
      </c>
      <c r="P997" s="6">
        <v>0.625</v>
      </c>
      <c r="Q997" s="6">
        <v>156</v>
      </c>
      <c r="R997" s="6">
        <v>0</v>
      </c>
      <c r="S997" s="6">
        <v>433</v>
      </c>
      <c r="T997" s="6">
        <v>168</v>
      </c>
      <c r="U997" s="6">
        <v>60</v>
      </c>
      <c r="V997" s="6" t="s">
        <v>750</v>
      </c>
      <c r="W997" s="9" t="s">
        <v>751</v>
      </c>
      <c r="X997" s="6" t="s">
        <v>447</v>
      </c>
      <c r="Y997" s="6" t="s">
        <v>447</v>
      </c>
      <c r="Z997" s="2">
        <v>2</v>
      </c>
      <c r="AA997" s="9" t="s">
        <v>745</v>
      </c>
      <c r="AB997">
        <v>17.7</v>
      </c>
      <c r="AC997">
        <v>8</v>
      </c>
      <c r="AD997">
        <v>0</v>
      </c>
    </row>
    <row r="998" spans="1:30" customFormat="1" x14ac:dyDescent="0.25">
      <c r="A998" s="6">
        <v>3.3333333333333333E-2</v>
      </c>
      <c r="B998" s="6">
        <v>0</v>
      </c>
      <c r="C998" s="6">
        <v>0</v>
      </c>
      <c r="D998" s="6">
        <v>0</v>
      </c>
      <c r="E998" s="6">
        <v>0</v>
      </c>
      <c r="F998" s="6">
        <v>0</v>
      </c>
      <c r="G998" s="6">
        <v>0</v>
      </c>
      <c r="H998" s="6">
        <v>0.15</v>
      </c>
      <c r="I998" s="6">
        <v>0</v>
      </c>
      <c r="J998" s="6">
        <v>0</v>
      </c>
      <c r="K998" s="6">
        <v>0</v>
      </c>
      <c r="L998" s="6">
        <v>30</v>
      </c>
      <c r="M998" s="6">
        <v>0</v>
      </c>
      <c r="N998" s="6">
        <v>0.125</v>
      </c>
      <c r="O998" s="6">
        <v>0</v>
      </c>
      <c r="P998" s="6">
        <v>0.3</v>
      </c>
      <c r="Q998" s="6">
        <v>288</v>
      </c>
      <c r="R998" s="6">
        <v>0</v>
      </c>
      <c r="S998" s="6">
        <v>448</v>
      </c>
      <c r="T998" s="6">
        <v>168</v>
      </c>
      <c r="U998" s="6">
        <v>60</v>
      </c>
      <c r="V998" s="6" t="s">
        <v>753</v>
      </c>
      <c r="W998" s="9" t="s">
        <v>752</v>
      </c>
      <c r="X998" s="6" t="s">
        <v>754</v>
      </c>
      <c r="Y998" s="6" t="s">
        <v>753</v>
      </c>
      <c r="Z998" s="2">
        <v>2</v>
      </c>
      <c r="AA998" s="9" t="s">
        <v>755</v>
      </c>
      <c r="AB998">
        <f>18.2</f>
        <v>18.2</v>
      </c>
      <c r="AC998">
        <v>11</v>
      </c>
      <c r="AD998">
        <v>0</v>
      </c>
    </row>
    <row r="999" spans="1:30" customFormat="1" x14ac:dyDescent="0.25">
      <c r="A999" s="6">
        <v>3.3333333333333333E-2</v>
      </c>
      <c r="B999" s="6">
        <v>0</v>
      </c>
      <c r="C999" s="6">
        <v>0</v>
      </c>
      <c r="D999" s="6">
        <v>0</v>
      </c>
      <c r="E999" s="6">
        <v>0</v>
      </c>
      <c r="F999" s="6">
        <v>0</v>
      </c>
      <c r="G999" s="6">
        <v>0</v>
      </c>
      <c r="H999" s="6">
        <v>0.17499999999999999</v>
      </c>
      <c r="I999" s="6">
        <v>0</v>
      </c>
      <c r="J999" s="6">
        <v>0</v>
      </c>
      <c r="K999" s="6">
        <v>0</v>
      </c>
      <c r="L999" s="6">
        <v>30</v>
      </c>
      <c r="M999" s="6">
        <v>0</v>
      </c>
      <c r="N999" s="6">
        <v>0.125</v>
      </c>
      <c r="O999" s="6">
        <v>0</v>
      </c>
      <c r="P999" s="6">
        <v>0.35</v>
      </c>
      <c r="Q999" s="6">
        <v>288</v>
      </c>
      <c r="R999" s="6">
        <v>0</v>
      </c>
      <c r="S999" s="6">
        <v>448</v>
      </c>
      <c r="T999" s="6">
        <v>168</v>
      </c>
      <c r="U999" s="6">
        <v>60</v>
      </c>
      <c r="V999" s="6" t="s">
        <v>753</v>
      </c>
      <c r="W999" s="9" t="s">
        <v>752</v>
      </c>
      <c r="X999" s="6" t="s">
        <v>754</v>
      </c>
      <c r="Y999" s="6" t="s">
        <v>753</v>
      </c>
      <c r="Z999" s="2">
        <v>2</v>
      </c>
      <c r="AA999" s="9" t="s">
        <v>755</v>
      </c>
      <c r="AB999">
        <f>18.2</f>
        <v>18.2</v>
      </c>
      <c r="AC999">
        <v>11</v>
      </c>
      <c r="AD999">
        <v>0</v>
      </c>
    </row>
    <row r="1000" spans="1:30" customFormat="1" x14ac:dyDescent="0.25">
      <c r="A1000" s="6">
        <v>0.05</v>
      </c>
      <c r="B1000" s="6">
        <v>0</v>
      </c>
      <c r="C1000" s="6">
        <v>0</v>
      </c>
      <c r="D1000" s="6">
        <v>0</v>
      </c>
      <c r="E1000" s="6">
        <v>0</v>
      </c>
      <c r="F1000" s="6">
        <v>0</v>
      </c>
      <c r="G1000" s="6">
        <v>0</v>
      </c>
      <c r="H1000" s="6">
        <v>0.15</v>
      </c>
      <c r="I1000" s="6">
        <v>0</v>
      </c>
      <c r="J1000" s="6">
        <v>0</v>
      </c>
      <c r="K1000" s="6">
        <v>0</v>
      </c>
      <c r="L1000" s="6">
        <v>30</v>
      </c>
      <c r="M1000" s="6">
        <v>0</v>
      </c>
      <c r="N1000" s="6">
        <v>0.125</v>
      </c>
      <c r="O1000" s="6">
        <v>0</v>
      </c>
      <c r="P1000" s="6">
        <v>0.3</v>
      </c>
      <c r="Q1000" s="6">
        <v>288</v>
      </c>
      <c r="R1000" s="6">
        <v>0</v>
      </c>
      <c r="S1000" s="6">
        <v>448</v>
      </c>
      <c r="T1000" s="6">
        <v>168</v>
      </c>
      <c r="U1000" s="6">
        <v>60</v>
      </c>
      <c r="V1000" s="6" t="s">
        <v>753</v>
      </c>
      <c r="W1000" s="9" t="s">
        <v>752</v>
      </c>
      <c r="X1000" s="6" t="s">
        <v>756</v>
      </c>
      <c r="Y1000" s="6" t="s">
        <v>757</v>
      </c>
      <c r="Z1000" s="2">
        <v>2</v>
      </c>
      <c r="AA1000" s="9" t="s">
        <v>755</v>
      </c>
      <c r="AB1000">
        <v>17</v>
      </c>
      <c r="AC1000">
        <v>10</v>
      </c>
      <c r="AD1000">
        <v>0</v>
      </c>
    </row>
    <row r="1001" spans="1:30" customFormat="1" x14ac:dyDescent="0.25">
      <c r="A1001" s="6">
        <v>0.05</v>
      </c>
      <c r="B1001" s="6">
        <v>0</v>
      </c>
      <c r="C1001" s="6">
        <v>0</v>
      </c>
      <c r="D1001" s="6">
        <v>0</v>
      </c>
      <c r="E1001" s="6">
        <v>0</v>
      </c>
      <c r="F1001" s="6">
        <v>0</v>
      </c>
      <c r="G1001" s="6">
        <v>0</v>
      </c>
      <c r="H1001" s="6">
        <v>0.17499999999999999</v>
      </c>
      <c r="I1001" s="6">
        <v>0</v>
      </c>
      <c r="J1001" s="6">
        <v>0</v>
      </c>
      <c r="K1001" s="6">
        <v>0</v>
      </c>
      <c r="L1001" s="6">
        <v>30</v>
      </c>
      <c r="M1001" s="6">
        <v>0</v>
      </c>
      <c r="N1001" s="6">
        <v>0.125</v>
      </c>
      <c r="O1001" s="6">
        <v>0</v>
      </c>
      <c r="P1001" s="6">
        <v>0.35</v>
      </c>
      <c r="Q1001" s="6">
        <v>288</v>
      </c>
      <c r="R1001" s="6">
        <v>0</v>
      </c>
      <c r="S1001" s="6">
        <v>448</v>
      </c>
      <c r="T1001" s="6">
        <v>168</v>
      </c>
      <c r="U1001" s="6">
        <v>60</v>
      </c>
      <c r="V1001" s="6" t="s">
        <v>753</v>
      </c>
      <c r="W1001" s="9" t="s">
        <v>752</v>
      </c>
      <c r="X1001" s="6" t="s">
        <v>756</v>
      </c>
      <c r="Y1001" s="6" t="s">
        <v>757</v>
      </c>
      <c r="Z1001" s="2">
        <v>2</v>
      </c>
      <c r="AA1001" s="9" t="s">
        <v>755</v>
      </c>
      <c r="AB1001">
        <v>17</v>
      </c>
      <c r="AC1001">
        <v>10</v>
      </c>
      <c r="AD1001">
        <v>0</v>
      </c>
    </row>
    <row r="1002" spans="1:30" customFormat="1" x14ac:dyDescent="0.25">
      <c r="A1002" s="6">
        <v>0.01</v>
      </c>
      <c r="B1002" s="6">
        <v>0</v>
      </c>
      <c r="C1002" s="6">
        <v>0</v>
      </c>
      <c r="D1002" s="6">
        <v>0</v>
      </c>
      <c r="E1002" s="6">
        <v>0</v>
      </c>
      <c r="F1002" s="6">
        <v>0</v>
      </c>
      <c r="G1002" s="6">
        <v>0</v>
      </c>
      <c r="H1002" s="6">
        <v>0.1</v>
      </c>
      <c r="I1002" s="6">
        <v>0</v>
      </c>
      <c r="J1002" s="6">
        <v>0</v>
      </c>
      <c r="K1002" s="6">
        <v>0</v>
      </c>
      <c r="L1002" s="6">
        <v>30</v>
      </c>
      <c r="M1002" s="6">
        <v>0</v>
      </c>
      <c r="N1002" s="6">
        <v>0.125</v>
      </c>
      <c r="O1002" s="6">
        <v>0</v>
      </c>
      <c r="P1002" s="6">
        <v>0.2</v>
      </c>
      <c r="Q1002" s="6">
        <v>288</v>
      </c>
      <c r="R1002" s="6">
        <v>0</v>
      </c>
      <c r="S1002" s="6">
        <v>448</v>
      </c>
      <c r="T1002" s="6">
        <v>168</v>
      </c>
      <c r="U1002" s="6">
        <v>60</v>
      </c>
      <c r="V1002" s="6" t="s">
        <v>753</v>
      </c>
      <c r="W1002" s="9" t="s">
        <v>752</v>
      </c>
      <c r="X1002" s="6" t="s">
        <v>648</v>
      </c>
      <c r="Y1002" s="6" t="s">
        <v>648</v>
      </c>
      <c r="Z1002" s="2">
        <v>1</v>
      </c>
      <c r="AA1002" s="9" t="s">
        <v>755</v>
      </c>
      <c r="AB1002">
        <f>18.2</f>
        <v>18.2</v>
      </c>
      <c r="AC1002">
        <v>12</v>
      </c>
      <c r="AD1002">
        <v>0</v>
      </c>
    </row>
    <row r="1003" spans="1:30" customFormat="1" x14ac:dyDescent="0.25">
      <c r="A1003" s="6">
        <v>0.01</v>
      </c>
      <c r="B1003" s="6">
        <v>0</v>
      </c>
      <c r="C1003" s="6">
        <v>0</v>
      </c>
      <c r="D1003" s="6">
        <v>0</v>
      </c>
      <c r="E1003" s="6">
        <v>0</v>
      </c>
      <c r="F1003" s="6">
        <v>0</v>
      </c>
      <c r="G1003" s="6">
        <v>0</v>
      </c>
      <c r="H1003" s="6">
        <v>0.125</v>
      </c>
      <c r="I1003" s="6">
        <v>0</v>
      </c>
      <c r="J1003" s="6">
        <v>0</v>
      </c>
      <c r="K1003" s="6">
        <v>0</v>
      </c>
      <c r="L1003" s="6">
        <v>30</v>
      </c>
      <c r="M1003" s="6">
        <v>0</v>
      </c>
      <c r="N1003" s="6">
        <v>0.125</v>
      </c>
      <c r="O1003" s="6">
        <v>0</v>
      </c>
      <c r="P1003" s="6">
        <v>0.25</v>
      </c>
      <c r="Q1003" s="6">
        <v>288</v>
      </c>
      <c r="R1003" s="6">
        <v>0</v>
      </c>
      <c r="S1003" s="6">
        <v>448</v>
      </c>
      <c r="T1003" s="6">
        <v>168</v>
      </c>
      <c r="U1003" s="6">
        <v>60</v>
      </c>
      <c r="V1003" s="6" t="s">
        <v>753</v>
      </c>
      <c r="W1003" s="9" t="s">
        <v>752</v>
      </c>
      <c r="X1003" s="6" t="s">
        <v>648</v>
      </c>
      <c r="Y1003" s="6" t="s">
        <v>648</v>
      </c>
      <c r="Z1003" s="2">
        <v>1</v>
      </c>
      <c r="AA1003" s="9" t="s">
        <v>755</v>
      </c>
      <c r="AB1003">
        <f>18.2</f>
        <v>18.2</v>
      </c>
      <c r="AC1003">
        <v>12</v>
      </c>
      <c r="AD1003">
        <v>0</v>
      </c>
    </row>
    <row r="1004" spans="1:30" customFormat="1" x14ac:dyDescent="0.25">
      <c r="A1004" s="6">
        <v>6.6666666666666666E-2</v>
      </c>
      <c r="B1004" s="6">
        <v>0</v>
      </c>
      <c r="C1004" s="6">
        <v>0</v>
      </c>
      <c r="D1004" s="6">
        <v>0</v>
      </c>
      <c r="E1004" s="6">
        <v>0</v>
      </c>
      <c r="F1004" s="6">
        <v>0</v>
      </c>
      <c r="G1004" s="6">
        <v>0</v>
      </c>
      <c r="H1004" s="6">
        <v>0.2</v>
      </c>
      <c r="I1004" s="6">
        <v>0</v>
      </c>
      <c r="J1004" s="6">
        <v>0</v>
      </c>
      <c r="K1004" s="6">
        <v>0</v>
      </c>
      <c r="L1004" s="6">
        <v>30</v>
      </c>
      <c r="M1004" s="6">
        <v>0</v>
      </c>
      <c r="N1004" s="6">
        <v>0.125</v>
      </c>
      <c r="O1004" s="6">
        <v>0</v>
      </c>
      <c r="P1004" s="6">
        <v>0.4</v>
      </c>
      <c r="Q1004" s="6">
        <v>288</v>
      </c>
      <c r="R1004" s="6">
        <v>0</v>
      </c>
      <c r="S1004" s="6">
        <v>448</v>
      </c>
      <c r="T1004" s="6">
        <v>168</v>
      </c>
      <c r="U1004" s="6">
        <v>60</v>
      </c>
      <c r="V1004" s="6" t="s">
        <v>753</v>
      </c>
      <c r="W1004" s="9" t="s">
        <v>752</v>
      </c>
      <c r="X1004" s="6" t="s">
        <v>506</v>
      </c>
      <c r="Y1004" s="6" t="s">
        <v>506</v>
      </c>
      <c r="Z1004" s="2">
        <v>2</v>
      </c>
      <c r="AA1004" s="9" t="s">
        <v>755</v>
      </c>
      <c r="AB1004">
        <v>17</v>
      </c>
      <c r="AC1004">
        <v>12</v>
      </c>
      <c r="AD1004">
        <v>0</v>
      </c>
    </row>
    <row r="1005" spans="1:30" customFormat="1" x14ac:dyDescent="0.25">
      <c r="A1005" s="6">
        <v>0.1</v>
      </c>
      <c r="B1005" s="6">
        <v>0</v>
      </c>
      <c r="C1005" s="6">
        <v>0</v>
      </c>
      <c r="D1005" s="6">
        <v>0</v>
      </c>
      <c r="E1005" s="6">
        <v>0</v>
      </c>
      <c r="F1005" s="6">
        <v>0</v>
      </c>
      <c r="G1005" s="6">
        <v>4.1666666666666666E-3</v>
      </c>
      <c r="H1005" s="6">
        <v>0.125</v>
      </c>
      <c r="I1005" s="6">
        <v>0</v>
      </c>
      <c r="J1005" s="6">
        <v>0</v>
      </c>
      <c r="K1005" s="6">
        <v>0</v>
      </c>
      <c r="L1005" s="6">
        <v>6.666666666666667</v>
      </c>
      <c r="M1005" s="6">
        <v>0</v>
      </c>
      <c r="N1005" s="6">
        <v>0.13333333333333333</v>
      </c>
      <c r="O1005" s="6">
        <v>0</v>
      </c>
      <c r="P1005" s="6">
        <v>0.39166666666666666</v>
      </c>
      <c r="Q1005" s="6">
        <v>154</v>
      </c>
      <c r="R1005" s="6">
        <v>0</v>
      </c>
      <c r="S1005" s="6">
        <v>448</v>
      </c>
      <c r="T1005" s="6">
        <v>24</v>
      </c>
      <c r="U1005" s="6">
        <v>0</v>
      </c>
      <c r="V1005" s="6" t="s">
        <v>758</v>
      </c>
      <c r="W1005" s="9" t="s">
        <v>516</v>
      </c>
      <c r="X1005" s="6" t="s">
        <v>760</v>
      </c>
      <c r="Y1005" s="6" t="s">
        <v>758</v>
      </c>
      <c r="Z1005" s="2">
        <v>2</v>
      </c>
      <c r="AA1005" s="18" t="s">
        <v>759</v>
      </c>
      <c r="AB1005">
        <v>16.5</v>
      </c>
      <c r="AC1005">
        <v>8</v>
      </c>
      <c r="AD1005">
        <v>0</v>
      </c>
    </row>
    <row r="1006" spans="1:30" customFormat="1" x14ac:dyDescent="0.25">
      <c r="A1006" s="6">
        <v>0.1</v>
      </c>
      <c r="B1006" s="6">
        <v>0</v>
      </c>
      <c r="C1006" s="6">
        <v>0</v>
      </c>
      <c r="D1006" s="6">
        <v>0</v>
      </c>
      <c r="E1006" s="6">
        <v>0</v>
      </c>
      <c r="F1006" s="6">
        <v>0</v>
      </c>
      <c r="G1006" s="6">
        <v>8.3333333333333332E-3</v>
      </c>
      <c r="H1006" s="6">
        <v>0.125</v>
      </c>
      <c r="I1006" s="6">
        <v>0</v>
      </c>
      <c r="J1006" s="6">
        <v>0</v>
      </c>
      <c r="K1006" s="6">
        <v>0</v>
      </c>
      <c r="L1006" s="6">
        <v>6.666666666666667</v>
      </c>
      <c r="M1006" s="6">
        <v>0</v>
      </c>
      <c r="N1006" s="6">
        <v>0.13333333333333333</v>
      </c>
      <c r="O1006" s="6">
        <v>0</v>
      </c>
      <c r="P1006" s="6">
        <v>0.4</v>
      </c>
      <c r="Q1006" s="6">
        <v>154</v>
      </c>
      <c r="R1006" s="6">
        <v>0</v>
      </c>
      <c r="S1006" s="6">
        <v>448</v>
      </c>
      <c r="T1006" s="6">
        <v>24</v>
      </c>
      <c r="U1006" s="6">
        <v>0</v>
      </c>
      <c r="V1006" s="6" t="s">
        <v>758</v>
      </c>
      <c r="W1006" s="9" t="s">
        <v>516</v>
      </c>
      <c r="X1006" s="6" t="s">
        <v>760</v>
      </c>
      <c r="Y1006" s="6" t="s">
        <v>758</v>
      </c>
      <c r="Z1006" s="2">
        <v>2</v>
      </c>
      <c r="AA1006" s="18" t="s">
        <v>759</v>
      </c>
      <c r="AB1006">
        <v>16.5</v>
      </c>
      <c r="AC1006">
        <v>8</v>
      </c>
      <c r="AD1006">
        <v>0</v>
      </c>
    </row>
    <row r="1007" spans="1:30" customFormat="1" x14ac:dyDescent="0.25">
      <c r="A1007" s="6">
        <v>0.1</v>
      </c>
      <c r="B1007" s="6">
        <v>0</v>
      </c>
      <c r="C1007" s="6">
        <v>0</v>
      </c>
      <c r="D1007" s="6">
        <v>0</v>
      </c>
      <c r="E1007" s="6">
        <v>0</v>
      </c>
      <c r="F1007" s="6">
        <v>0</v>
      </c>
      <c r="G1007" s="6">
        <v>8.3333333333333332E-3</v>
      </c>
      <c r="H1007" s="6">
        <v>0.125</v>
      </c>
      <c r="I1007" s="6">
        <v>0</v>
      </c>
      <c r="J1007" s="6">
        <v>0</v>
      </c>
      <c r="K1007" s="6">
        <v>0</v>
      </c>
      <c r="L1007" s="6">
        <v>6.666666666666667</v>
      </c>
      <c r="M1007" s="6">
        <v>0</v>
      </c>
      <c r="N1007" s="6">
        <v>0.13333333333333333</v>
      </c>
      <c r="O1007" s="6">
        <v>0</v>
      </c>
      <c r="P1007" s="6">
        <v>0.4</v>
      </c>
      <c r="Q1007" s="6">
        <v>154</v>
      </c>
      <c r="R1007" s="6">
        <v>0</v>
      </c>
      <c r="S1007" s="6">
        <v>448</v>
      </c>
      <c r="T1007" s="6">
        <v>336</v>
      </c>
      <c r="U1007" s="6">
        <v>0</v>
      </c>
      <c r="V1007" s="6" t="s">
        <v>758</v>
      </c>
      <c r="W1007" s="9" t="s">
        <v>516</v>
      </c>
      <c r="X1007" s="6" t="s">
        <v>760</v>
      </c>
      <c r="Y1007" s="6" t="s">
        <v>758</v>
      </c>
      <c r="Z1007" s="2">
        <v>2</v>
      </c>
      <c r="AA1007" s="18" t="s">
        <v>759</v>
      </c>
      <c r="AB1007">
        <v>16.5</v>
      </c>
      <c r="AC1007">
        <v>8</v>
      </c>
      <c r="AD1007">
        <v>0</v>
      </c>
    </row>
    <row r="1008" spans="1:30" customFormat="1" x14ac:dyDescent="0.25">
      <c r="A1008" s="6">
        <v>6.6666666666666666E-2</v>
      </c>
      <c r="B1008" s="6">
        <v>0</v>
      </c>
      <c r="C1008" s="6">
        <v>0</v>
      </c>
      <c r="D1008" s="6">
        <v>0</v>
      </c>
      <c r="E1008" s="6">
        <v>0</v>
      </c>
      <c r="F1008" s="6">
        <v>0</v>
      </c>
      <c r="G1008" s="6">
        <v>0</v>
      </c>
      <c r="H1008" s="6">
        <v>0</v>
      </c>
      <c r="I1008" s="6">
        <v>0</v>
      </c>
      <c r="J1008" s="6">
        <v>0</v>
      </c>
      <c r="K1008" s="6">
        <v>0</v>
      </c>
      <c r="L1008" s="6">
        <v>5</v>
      </c>
      <c r="M1008" s="6">
        <v>1</v>
      </c>
      <c r="N1008" s="6">
        <v>0.25</v>
      </c>
      <c r="O1008" s="6">
        <v>0</v>
      </c>
      <c r="P1008" s="6">
        <v>0.5</v>
      </c>
      <c r="Q1008" s="6">
        <v>277</v>
      </c>
      <c r="R1008" s="6">
        <v>0</v>
      </c>
      <c r="S1008" s="6">
        <v>448</v>
      </c>
      <c r="T1008" s="6">
        <v>336</v>
      </c>
      <c r="U1008" s="6">
        <v>60</v>
      </c>
      <c r="V1008" s="6" t="s">
        <v>763</v>
      </c>
      <c r="W1008" s="9" t="s">
        <v>761</v>
      </c>
      <c r="X1008" s="6" t="s">
        <v>762</v>
      </c>
      <c r="Y1008" s="6" t="s">
        <v>763</v>
      </c>
      <c r="Z1008" s="2">
        <v>2</v>
      </c>
      <c r="AA1008" s="9" t="s">
        <v>764</v>
      </c>
      <c r="AB1008">
        <v>17.100000000000001</v>
      </c>
      <c r="AC1008">
        <v>10</v>
      </c>
      <c r="AD1008">
        <v>0</v>
      </c>
    </row>
    <row r="1009" spans="1:30" customFormat="1" x14ac:dyDescent="0.25">
      <c r="A1009" s="6">
        <v>0.05</v>
      </c>
      <c r="B1009" s="6">
        <v>0</v>
      </c>
      <c r="C1009" s="6">
        <v>0</v>
      </c>
      <c r="D1009" s="6">
        <v>0</v>
      </c>
      <c r="E1009" s="6">
        <v>0</v>
      </c>
      <c r="F1009" s="6">
        <v>0</v>
      </c>
      <c r="G1009" s="6">
        <v>0</v>
      </c>
      <c r="H1009" s="6">
        <v>0</v>
      </c>
      <c r="I1009" s="6">
        <v>0</v>
      </c>
      <c r="J1009" s="6">
        <v>0</v>
      </c>
      <c r="K1009" s="6">
        <v>0</v>
      </c>
      <c r="L1009" s="6">
        <v>5</v>
      </c>
      <c r="M1009" s="6">
        <v>1</v>
      </c>
      <c r="N1009" s="6">
        <v>0.25</v>
      </c>
      <c r="O1009" s="6">
        <v>0</v>
      </c>
      <c r="P1009" s="6">
        <v>0.5</v>
      </c>
      <c r="Q1009" s="6">
        <v>277</v>
      </c>
      <c r="R1009" s="6">
        <v>0</v>
      </c>
      <c r="S1009" s="6">
        <v>448</v>
      </c>
      <c r="T1009" s="6">
        <v>336</v>
      </c>
      <c r="U1009" s="6">
        <v>60</v>
      </c>
      <c r="V1009" s="6" t="s">
        <v>763</v>
      </c>
      <c r="W1009" s="9" t="s">
        <v>761</v>
      </c>
      <c r="X1009" s="6" t="s">
        <v>762</v>
      </c>
      <c r="Y1009" s="6" t="s">
        <v>763</v>
      </c>
      <c r="Z1009" s="2">
        <v>2</v>
      </c>
      <c r="AA1009" s="9" t="s">
        <v>764</v>
      </c>
      <c r="AB1009">
        <v>17.100000000000001</v>
      </c>
      <c r="AC1009">
        <v>10</v>
      </c>
      <c r="AD1009">
        <v>0</v>
      </c>
    </row>
    <row r="1010" spans="1:30" customFormat="1" x14ac:dyDescent="0.25">
      <c r="A1010" s="6">
        <v>3.3333333333333333E-2</v>
      </c>
      <c r="B1010" s="6">
        <v>0</v>
      </c>
      <c r="C1010" s="6">
        <v>0</v>
      </c>
      <c r="D1010" s="6">
        <v>0</v>
      </c>
      <c r="E1010" s="6">
        <v>0</v>
      </c>
      <c r="F1010" s="6">
        <v>0</v>
      </c>
      <c r="G1010" s="6">
        <v>0</v>
      </c>
      <c r="H1010" s="6">
        <v>0</v>
      </c>
      <c r="I1010" s="6">
        <v>0</v>
      </c>
      <c r="J1010" s="6">
        <v>0</v>
      </c>
      <c r="K1010" s="6">
        <v>0</v>
      </c>
      <c r="L1010" s="6">
        <v>5</v>
      </c>
      <c r="M1010" s="6">
        <v>1</v>
      </c>
      <c r="N1010" s="6">
        <v>0.25</v>
      </c>
      <c r="O1010" s="6">
        <v>0</v>
      </c>
      <c r="P1010" s="6">
        <v>0.5</v>
      </c>
      <c r="Q1010" s="6">
        <v>277</v>
      </c>
      <c r="R1010" s="6">
        <v>0</v>
      </c>
      <c r="S1010" s="6">
        <v>448</v>
      </c>
      <c r="T1010" s="6">
        <v>336</v>
      </c>
      <c r="U1010" s="6">
        <v>60</v>
      </c>
      <c r="V1010" s="6" t="s">
        <v>763</v>
      </c>
      <c r="W1010" s="9" t="s">
        <v>761</v>
      </c>
      <c r="X1010" s="6" t="s">
        <v>762</v>
      </c>
      <c r="Y1010" s="6" t="s">
        <v>763</v>
      </c>
      <c r="Z1010" s="2">
        <v>2</v>
      </c>
      <c r="AA1010" s="9" t="s">
        <v>764</v>
      </c>
      <c r="AB1010">
        <v>17.100000000000001</v>
      </c>
      <c r="AC1010">
        <v>10</v>
      </c>
      <c r="AD1010">
        <v>0</v>
      </c>
    </row>
    <row r="1011" spans="1:30" customFormat="1" x14ac:dyDescent="0.25">
      <c r="A1011" s="6">
        <v>2.5000000000000001E-2</v>
      </c>
      <c r="B1011" s="6">
        <v>0</v>
      </c>
      <c r="C1011" s="6">
        <v>0</v>
      </c>
      <c r="D1011" s="6">
        <v>0</v>
      </c>
      <c r="E1011" s="6">
        <v>0</v>
      </c>
      <c r="F1011" s="6">
        <v>0</v>
      </c>
      <c r="G1011" s="6">
        <v>0</v>
      </c>
      <c r="H1011" s="6">
        <v>0</v>
      </c>
      <c r="I1011" s="6">
        <v>0</v>
      </c>
      <c r="J1011" s="6">
        <v>0</v>
      </c>
      <c r="K1011" s="6">
        <v>0</v>
      </c>
      <c r="L1011" s="6">
        <v>5</v>
      </c>
      <c r="M1011" s="6">
        <v>1</v>
      </c>
      <c r="N1011" s="6">
        <v>0.25</v>
      </c>
      <c r="O1011" s="6">
        <v>0</v>
      </c>
      <c r="P1011" s="6">
        <v>0.5</v>
      </c>
      <c r="Q1011" s="6">
        <v>277</v>
      </c>
      <c r="R1011" s="6">
        <v>0</v>
      </c>
      <c r="S1011" s="6">
        <v>448</v>
      </c>
      <c r="T1011" s="6">
        <v>336</v>
      </c>
      <c r="U1011" s="6">
        <v>60</v>
      </c>
      <c r="V1011" s="6" t="s">
        <v>763</v>
      </c>
      <c r="W1011" s="9" t="s">
        <v>761</v>
      </c>
      <c r="X1011" s="6" t="s">
        <v>762</v>
      </c>
      <c r="Y1011" s="6" t="s">
        <v>763</v>
      </c>
      <c r="Z1011" s="2">
        <v>2</v>
      </c>
      <c r="AA1011" s="9" t="s">
        <v>764</v>
      </c>
      <c r="AB1011">
        <v>17.100000000000001</v>
      </c>
      <c r="AC1011">
        <v>10</v>
      </c>
      <c r="AD1011">
        <v>0</v>
      </c>
    </row>
    <row r="1012" spans="1:30" customFormat="1" x14ac:dyDescent="0.25">
      <c r="A1012" s="6">
        <v>6.6666666666666666E-2</v>
      </c>
      <c r="B1012" s="6">
        <v>0</v>
      </c>
      <c r="C1012" s="6">
        <v>0</v>
      </c>
      <c r="D1012" s="6">
        <v>0</v>
      </c>
      <c r="E1012" s="6">
        <v>0</v>
      </c>
      <c r="F1012" s="6">
        <v>0</v>
      </c>
      <c r="G1012" s="6">
        <v>3.4000000000000002E-2</v>
      </c>
      <c r="H1012" s="6">
        <v>0.23600000000000002</v>
      </c>
      <c r="I1012" s="6">
        <v>0</v>
      </c>
      <c r="J1012" s="6">
        <v>0</v>
      </c>
      <c r="K1012" s="6">
        <v>0</v>
      </c>
      <c r="L1012" s="6">
        <v>26.7</v>
      </c>
      <c r="M1012" s="6">
        <v>0</v>
      </c>
      <c r="N1012" s="6">
        <v>6.6666666666666666E-2</v>
      </c>
      <c r="O1012" s="6">
        <v>0</v>
      </c>
      <c r="P1012" s="6">
        <v>0.67333333333333334</v>
      </c>
      <c r="Q1012" s="6">
        <v>163</v>
      </c>
      <c r="R1012" s="6">
        <v>0</v>
      </c>
      <c r="S1012" s="6">
        <v>393</v>
      </c>
      <c r="T1012" s="6">
        <v>336</v>
      </c>
      <c r="U1012" s="6">
        <v>0</v>
      </c>
      <c r="V1012" s="6" t="s">
        <v>190</v>
      </c>
      <c r="W1012" s="9" t="s">
        <v>189</v>
      </c>
      <c r="X1012" s="6" t="s">
        <v>767</v>
      </c>
      <c r="Y1012" s="6" t="s">
        <v>768</v>
      </c>
      <c r="Z1012" s="2">
        <v>3</v>
      </c>
      <c r="AA1012" s="9" t="s">
        <v>769</v>
      </c>
      <c r="AB1012">
        <v>15.6</v>
      </c>
      <c r="AC1012">
        <v>8</v>
      </c>
      <c r="AD1012">
        <v>0</v>
      </c>
    </row>
    <row r="1013" spans="1:30" customFormat="1" x14ac:dyDescent="0.25">
      <c r="A1013" s="6">
        <v>6.6666666666666666E-2</v>
      </c>
      <c r="B1013" s="6">
        <v>0</v>
      </c>
      <c r="C1013" s="6">
        <v>0</v>
      </c>
      <c r="D1013" s="6">
        <v>0</v>
      </c>
      <c r="E1013" s="6">
        <v>0</v>
      </c>
      <c r="F1013" s="6">
        <v>0</v>
      </c>
      <c r="G1013" s="6">
        <v>3.4000000000000002E-2</v>
      </c>
      <c r="H1013" s="6">
        <v>0.186</v>
      </c>
      <c r="I1013" s="6">
        <v>0</v>
      </c>
      <c r="J1013" s="6">
        <v>0</v>
      </c>
      <c r="K1013" s="6">
        <v>0</v>
      </c>
      <c r="L1013" s="6">
        <v>26.7</v>
      </c>
      <c r="M1013" s="6">
        <v>0</v>
      </c>
      <c r="N1013" s="6">
        <v>6.6666666666666666E-2</v>
      </c>
      <c r="O1013" s="6">
        <v>0</v>
      </c>
      <c r="P1013" s="6">
        <v>0.57333333333333336</v>
      </c>
      <c r="Q1013" s="6">
        <v>163</v>
      </c>
      <c r="R1013" s="6">
        <v>0</v>
      </c>
      <c r="S1013" s="6">
        <v>393</v>
      </c>
      <c r="T1013" s="6">
        <v>336</v>
      </c>
      <c r="U1013" s="6">
        <v>0</v>
      </c>
      <c r="V1013" s="6" t="s">
        <v>190</v>
      </c>
      <c r="W1013" s="9" t="s">
        <v>189</v>
      </c>
      <c r="X1013" s="6" t="s">
        <v>767</v>
      </c>
      <c r="Y1013" s="6" t="s">
        <v>768</v>
      </c>
      <c r="Z1013" s="2">
        <v>3</v>
      </c>
      <c r="AA1013" s="9" t="s">
        <v>769</v>
      </c>
      <c r="AB1013">
        <v>15.6</v>
      </c>
      <c r="AC1013">
        <v>8</v>
      </c>
      <c r="AD1013">
        <v>0</v>
      </c>
    </row>
    <row r="1014" spans="1:30" customFormat="1" ht="30" x14ac:dyDescent="0.25">
      <c r="A1014" s="6">
        <v>0.1</v>
      </c>
      <c r="B1014" s="6">
        <v>0</v>
      </c>
      <c r="C1014" s="6">
        <v>0</v>
      </c>
      <c r="D1014" s="6">
        <v>0</v>
      </c>
      <c r="E1014" s="6">
        <v>0</v>
      </c>
      <c r="F1014" s="6">
        <v>0</v>
      </c>
      <c r="G1014" s="6">
        <v>0</v>
      </c>
      <c r="H1014" s="6">
        <v>0</v>
      </c>
      <c r="I1014" s="6">
        <v>0</v>
      </c>
      <c r="J1014" s="6">
        <v>0</v>
      </c>
      <c r="K1014" s="6">
        <v>0</v>
      </c>
      <c r="L1014" s="6">
        <v>5</v>
      </c>
      <c r="M1014" s="6">
        <v>0.5</v>
      </c>
      <c r="N1014" s="6">
        <v>0.5</v>
      </c>
      <c r="O1014" s="6">
        <v>0</v>
      </c>
      <c r="P1014" s="6">
        <v>0.5</v>
      </c>
      <c r="Q1014" s="6">
        <v>125</v>
      </c>
      <c r="R1014" s="6">
        <v>0</v>
      </c>
      <c r="S1014" s="6">
        <v>448</v>
      </c>
      <c r="T1014" s="6">
        <v>336</v>
      </c>
      <c r="U1014" s="6">
        <v>60</v>
      </c>
      <c r="V1014" s="6" t="s">
        <v>771</v>
      </c>
      <c r="W1014" s="9" t="s">
        <v>770</v>
      </c>
      <c r="X1014" s="6" t="s">
        <v>252</v>
      </c>
      <c r="Y1014" s="6" t="s">
        <v>252</v>
      </c>
      <c r="Z1014" s="2">
        <v>2</v>
      </c>
      <c r="AA1014" s="9" t="s">
        <v>784</v>
      </c>
      <c r="AB1014">
        <v>17.600000000000001</v>
      </c>
      <c r="AC1014" s="4">
        <v>10</v>
      </c>
      <c r="AD1014">
        <v>0</v>
      </c>
    </row>
    <row r="1015" spans="1:30" customFormat="1" ht="30" x14ac:dyDescent="0.25">
      <c r="A1015" s="6">
        <v>0.1</v>
      </c>
      <c r="B1015" s="6">
        <v>0</v>
      </c>
      <c r="C1015" s="6">
        <v>0</v>
      </c>
      <c r="D1015" s="6">
        <v>0</v>
      </c>
      <c r="E1015" s="6">
        <v>0</v>
      </c>
      <c r="F1015" s="6">
        <v>0</v>
      </c>
      <c r="G1015" s="6">
        <v>0</v>
      </c>
      <c r="H1015" s="6">
        <v>0</v>
      </c>
      <c r="I1015" s="6">
        <v>0</v>
      </c>
      <c r="J1015" s="6">
        <v>0</v>
      </c>
      <c r="K1015" s="6">
        <v>0</v>
      </c>
      <c r="L1015" s="6">
        <v>5</v>
      </c>
      <c r="M1015" s="6">
        <v>1</v>
      </c>
      <c r="N1015" s="6">
        <v>0.5</v>
      </c>
      <c r="O1015" s="6">
        <v>0</v>
      </c>
      <c r="P1015" s="6">
        <v>0.5</v>
      </c>
      <c r="Q1015" s="6">
        <v>125</v>
      </c>
      <c r="R1015" s="6">
        <v>0</v>
      </c>
      <c r="S1015" s="6">
        <v>448</v>
      </c>
      <c r="T1015" s="6">
        <v>336</v>
      </c>
      <c r="U1015" s="6">
        <v>60</v>
      </c>
      <c r="V1015" s="6" t="s">
        <v>771</v>
      </c>
      <c r="W1015" s="9" t="s">
        <v>770</v>
      </c>
      <c r="X1015" s="6" t="s">
        <v>252</v>
      </c>
      <c r="Y1015" s="6" t="s">
        <v>252</v>
      </c>
      <c r="Z1015" s="2">
        <v>2</v>
      </c>
      <c r="AA1015" s="9" t="s">
        <v>784</v>
      </c>
      <c r="AB1015">
        <v>17.600000000000001</v>
      </c>
      <c r="AC1015" s="4">
        <v>10</v>
      </c>
      <c r="AD1015">
        <v>0</v>
      </c>
    </row>
    <row r="1016" spans="1:30" customFormat="1" ht="30" x14ac:dyDescent="0.25">
      <c r="A1016" s="6">
        <v>6.6666666666666666E-2</v>
      </c>
      <c r="B1016" s="6">
        <v>0</v>
      </c>
      <c r="C1016" s="6">
        <v>0</v>
      </c>
      <c r="D1016" s="6">
        <v>0</v>
      </c>
      <c r="E1016" s="6">
        <v>0</v>
      </c>
      <c r="F1016" s="6">
        <v>0</v>
      </c>
      <c r="G1016" s="6">
        <v>0</v>
      </c>
      <c r="H1016" s="6">
        <v>0</v>
      </c>
      <c r="I1016" s="6">
        <v>0</v>
      </c>
      <c r="J1016" s="6">
        <v>0</v>
      </c>
      <c r="K1016" s="6">
        <v>0</v>
      </c>
      <c r="L1016" s="6">
        <v>5</v>
      </c>
      <c r="M1016" s="6">
        <v>0.5</v>
      </c>
      <c r="N1016" s="6">
        <v>0.5</v>
      </c>
      <c r="O1016" s="6">
        <v>0</v>
      </c>
      <c r="P1016" s="6">
        <v>0.5</v>
      </c>
      <c r="Q1016" s="6">
        <v>125</v>
      </c>
      <c r="R1016" s="6">
        <v>0</v>
      </c>
      <c r="S1016" s="6">
        <v>448</v>
      </c>
      <c r="T1016" s="6">
        <v>336</v>
      </c>
      <c r="U1016" s="6">
        <v>60</v>
      </c>
      <c r="V1016" s="6" t="s">
        <v>771</v>
      </c>
      <c r="W1016" s="9" t="s">
        <v>770</v>
      </c>
      <c r="X1016" s="6" t="s">
        <v>252</v>
      </c>
      <c r="Y1016" s="6" t="s">
        <v>252</v>
      </c>
      <c r="Z1016" s="2">
        <v>2</v>
      </c>
      <c r="AA1016" s="9" t="s">
        <v>784</v>
      </c>
      <c r="AB1016">
        <v>17.600000000000001</v>
      </c>
      <c r="AC1016" s="4">
        <v>10</v>
      </c>
      <c r="AD1016">
        <v>0</v>
      </c>
    </row>
    <row r="1017" spans="1:30" customFormat="1" ht="30" x14ac:dyDescent="0.25">
      <c r="A1017" s="6">
        <v>6.6666666666666666E-2</v>
      </c>
      <c r="B1017" s="6">
        <v>0</v>
      </c>
      <c r="C1017" s="6">
        <v>0</v>
      </c>
      <c r="D1017" s="6">
        <v>0</v>
      </c>
      <c r="E1017" s="6">
        <v>0</v>
      </c>
      <c r="F1017" s="6">
        <v>0</v>
      </c>
      <c r="G1017" s="6">
        <v>0</v>
      </c>
      <c r="H1017" s="6">
        <v>0</v>
      </c>
      <c r="I1017" s="6">
        <v>0</v>
      </c>
      <c r="J1017" s="6">
        <v>0</v>
      </c>
      <c r="K1017" s="6">
        <v>0</v>
      </c>
      <c r="L1017" s="6">
        <v>5</v>
      </c>
      <c r="M1017" s="6">
        <v>1</v>
      </c>
      <c r="N1017" s="6">
        <v>0.5</v>
      </c>
      <c r="O1017" s="6">
        <v>0</v>
      </c>
      <c r="P1017" s="6">
        <v>0.5</v>
      </c>
      <c r="Q1017" s="6">
        <v>125</v>
      </c>
      <c r="R1017" s="6">
        <v>0</v>
      </c>
      <c r="S1017" s="6">
        <v>448</v>
      </c>
      <c r="T1017" s="6">
        <v>336</v>
      </c>
      <c r="U1017" s="6">
        <v>60</v>
      </c>
      <c r="V1017" s="6" t="s">
        <v>771</v>
      </c>
      <c r="W1017" s="9" t="s">
        <v>770</v>
      </c>
      <c r="X1017" s="6" t="s">
        <v>252</v>
      </c>
      <c r="Y1017" s="6" t="s">
        <v>252</v>
      </c>
      <c r="Z1017" s="2">
        <v>2</v>
      </c>
      <c r="AA1017" s="9" t="s">
        <v>784</v>
      </c>
      <c r="AB1017">
        <v>17.600000000000001</v>
      </c>
      <c r="AC1017" s="4">
        <v>10</v>
      </c>
      <c r="AD1017">
        <v>0</v>
      </c>
    </row>
    <row r="1018" spans="1:30" customFormat="1" ht="30" x14ac:dyDescent="0.25">
      <c r="A1018" s="6">
        <v>0.05</v>
      </c>
      <c r="B1018" s="6">
        <v>0</v>
      </c>
      <c r="C1018" s="6">
        <v>0</v>
      </c>
      <c r="D1018" s="6">
        <v>0</v>
      </c>
      <c r="E1018" s="6">
        <v>0</v>
      </c>
      <c r="F1018" s="6">
        <v>0</v>
      </c>
      <c r="G1018" s="6">
        <v>0</v>
      </c>
      <c r="H1018" s="6">
        <v>0</v>
      </c>
      <c r="I1018" s="6">
        <v>0</v>
      </c>
      <c r="J1018" s="6">
        <v>0</v>
      </c>
      <c r="K1018" s="6">
        <v>0</v>
      </c>
      <c r="L1018" s="6">
        <v>5</v>
      </c>
      <c r="M1018" s="6">
        <v>0.25</v>
      </c>
      <c r="N1018" s="6">
        <v>0.5</v>
      </c>
      <c r="O1018" s="6">
        <v>0</v>
      </c>
      <c r="P1018" s="6">
        <v>0.5</v>
      </c>
      <c r="Q1018" s="6">
        <v>125</v>
      </c>
      <c r="R1018" s="6">
        <v>0</v>
      </c>
      <c r="S1018" s="6">
        <v>448</v>
      </c>
      <c r="T1018" s="6">
        <v>336</v>
      </c>
      <c r="U1018" s="6">
        <v>60</v>
      </c>
      <c r="V1018" s="6" t="s">
        <v>771</v>
      </c>
      <c r="W1018" s="9" t="s">
        <v>770</v>
      </c>
      <c r="X1018" s="6" t="s">
        <v>252</v>
      </c>
      <c r="Y1018" s="6" t="s">
        <v>252</v>
      </c>
      <c r="Z1018" s="2">
        <v>2</v>
      </c>
      <c r="AA1018" s="9" t="s">
        <v>784</v>
      </c>
      <c r="AB1018">
        <v>17.600000000000001</v>
      </c>
      <c r="AC1018" s="4">
        <v>10</v>
      </c>
      <c r="AD1018">
        <v>0</v>
      </c>
    </row>
    <row r="1019" spans="1:30" customFormat="1" ht="30" x14ac:dyDescent="0.25">
      <c r="A1019" s="6">
        <v>0.05</v>
      </c>
      <c r="B1019" s="6">
        <v>0</v>
      </c>
      <c r="C1019" s="6">
        <v>0</v>
      </c>
      <c r="D1019" s="6">
        <v>0</v>
      </c>
      <c r="E1019" s="6">
        <v>0</v>
      </c>
      <c r="F1019" s="6">
        <v>0</v>
      </c>
      <c r="G1019" s="6">
        <v>0</v>
      </c>
      <c r="H1019" s="6">
        <v>0</v>
      </c>
      <c r="I1019" s="6">
        <v>0</v>
      </c>
      <c r="J1019" s="6">
        <v>0</v>
      </c>
      <c r="K1019" s="6">
        <v>0</v>
      </c>
      <c r="L1019" s="6">
        <v>5</v>
      </c>
      <c r="M1019" s="6">
        <v>1</v>
      </c>
      <c r="N1019" s="6">
        <v>0.5</v>
      </c>
      <c r="O1019" s="6">
        <v>0</v>
      </c>
      <c r="P1019" s="6">
        <v>0.5</v>
      </c>
      <c r="Q1019" s="6">
        <v>125</v>
      </c>
      <c r="R1019" s="6">
        <v>0</v>
      </c>
      <c r="S1019" s="6">
        <v>448</v>
      </c>
      <c r="T1019" s="6">
        <v>336</v>
      </c>
      <c r="U1019" s="6">
        <v>60</v>
      </c>
      <c r="V1019" s="6" t="s">
        <v>771</v>
      </c>
      <c r="W1019" s="9" t="s">
        <v>770</v>
      </c>
      <c r="X1019" s="6" t="s">
        <v>252</v>
      </c>
      <c r="Y1019" s="6" t="s">
        <v>252</v>
      </c>
      <c r="Z1019" s="2">
        <v>2</v>
      </c>
      <c r="AA1019" s="9" t="s">
        <v>784</v>
      </c>
      <c r="AB1019">
        <v>17.600000000000001</v>
      </c>
      <c r="AC1019" s="4">
        <v>10</v>
      </c>
      <c r="AD1019">
        <v>0</v>
      </c>
    </row>
    <row r="1020" spans="1:30" customFormat="1" ht="30" x14ac:dyDescent="0.25">
      <c r="A1020" s="6">
        <v>0.01</v>
      </c>
      <c r="B1020" s="6">
        <v>0</v>
      </c>
      <c r="C1020" s="6">
        <v>0</v>
      </c>
      <c r="D1020" s="6">
        <v>0</v>
      </c>
      <c r="E1020" s="6">
        <v>0</v>
      </c>
      <c r="F1020" s="6">
        <v>0</v>
      </c>
      <c r="G1020" s="6">
        <v>0</v>
      </c>
      <c r="H1020" s="6">
        <v>0</v>
      </c>
      <c r="I1020" s="6">
        <v>0</v>
      </c>
      <c r="J1020" s="6">
        <v>0</v>
      </c>
      <c r="K1020" s="6">
        <v>0</v>
      </c>
      <c r="L1020" s="6">
        <v>5</v>
      </c>
      <c r="M1020" s="6">
        <v>1</v>
      </c>
      <c r="N1020" s="6">
        <v>0.5</v>
      </c>
      <c r="O1020" s="6">
        <v>0</v>
      </c>
      <c r="P1020" s="6">
        <v>0.5</v>
      </c>
      <c r="Q1020" s="6">
        <v>125</v>
      </c>
      <c r="R1020" s="6">
        <v>0</v>
      </c>
      <c r="S1020" s="6">
        <v>448</v>
      </c>
      <c r="T1020" s="6">
        <v>336</v>
      </c>
      <c r="U1020" s="6">
        <v>60</v>
      </c>
      <c r="V1020" s="6" t="s">
        <v>771</v>
      </c>
      <c r="W1020" s="9" t="s">
        <v>770</v>
      </c>
      <c r="X1020" s="6" t="s">
        <v>637</v>
      </c>
      <c r="Y1020" s="6" t="s">
        <v>637</v>
      </c>
      <c r="Z1020" s="2">
        <v>1</v>
      </c>
      <c r="AA1020" s="9" t="s">
        <v>784</v>
      </c>
      <c r="AB1020">
        <v>18.100000000000001</v>
      </c>
      <c r="AC1020">
        <v>10</v>
      </c>
      <c r="AD1020">
        <v>0</v>
      </c>
    </row>
    <row r="1021" spans="1:30" customFormat="1" ht="30" x14ac:dyDescent="0.25">
      <c r="A1021" s="6">
        <v>0</v>
      </c>
      <c r="B1021" s="6">
        <v>0</v>
      </c>
      <c r="C1021" s="6">
        <v>0</v>
      </c>
      <c r="D1021" s="6">
        <v>0</v>
      </c>
      <c r="E1021" s="6">
        <v>0</v>
      </c>
      <c r="F1021" s="6">
        <v>0</v>
      </c>
      <c r="G1021" s="6">
        <v>0</v>
      </c>
      <c r="H1021" s="6">
        <v>0</v>
      </c>
      <c r="I1021" s="6">
        <v>0</v>
      </c>
      <c r="J1021" s="6">
        <v>0</v>
      </c>
      <c r="K1021" s="6">
        <v>0</v>
      </c>
      <c r="L1021" s="6">
        <v>5</v>
      </c>
      <c r="M1021" s="6">
        <v>0.25</v>
      </c>
      <c r="N1021" s="6">
        <v>0.5</v>
      </c>
      <c r="O1021" s="6">
        <v>0</v>
      </c>
      <c r="P1021" s="6">
        <v>0.5</v>
      </c>
      <c r="Q1021" s="6">
        <v>125</v>
      </c>
      <c r="R1021" s="6">
        <v>0</v>
      </c>
      <c r="S1021" s="6">
        <v>448</v>
      </c>
      <c r="T1021" s="6">
        <v>336</v>
      </c>
      <c r="U1021" s="6">
        <v>60</v>
      </c>
      <c r="V1021" s="6" t="s">
        <v>771</v>
      </c>
      <c r="W1021" s="9" t="s">
        <v>770</v>
      </c>
      <c r="X1021" s="6" t="s">
        <v>637</v>
      </c>
      <c r="Y1021" s="6" t="s">
        <v>637</v>
      </c>
      <c r="Z1021" s="2">
        <v>1</v>
      </c>
      <c r="AA1021" s="9" t="s">
        <v>784</v>
      </c>
      <c r="AB1021">
        <v>18.100000000000001</v>
      </c>
      <c r="AC1021">
        <v>10</v>
      </c>
      <c r="AD1021">
        <v>0</v>
      </c>
    </row>
    <row r="1022" spans="1:30" customFormat="1" ht="30" x14ac:dyDescent="0.25">
      <c r="A1022" s="6">
        <v>0</v>
      </c>
      <c r="B1022" s="6">
        <v>0</v>
      </c>
      <c r="C1022" s="6">
        <v>0</v>
      </c>
      <c r="D1022" s="6">
        <v>0</v>
      </c>
      <c r="E1022" s="6">
        <v>0</v>
      </c>
      <c r="F1022" s="6">
        <v>0</v>
      </c>
      <c r="G1022" s="6">
        <v>0</v>
      </c>
      <c r="H1022" s="6">
        <v>0</v>
      </c>
      <c r="I1022" s="6">
        <v>0</v>
      </c>
      <c r="J1022" s="6">
        <v>0</v>
      </c>
      <c r="K1022" s="6">
        <v>0</v>
      </c>
      <c r="L1022" s="6">
        <v>5</v>
      </c>
      <c r="M1022" s="6">
        <v>0.5</v>
      </c>
      <c r="N1022" s="6">
        <v>0.5</v>
      </c>
      <c r="O1022" s="6">
        <v>0</v>
      </c>
      <c r="P1022" s="6">
        <v>0.5</v>
      </c>
      <c r="Q1022" s="6">
        <v>125</v>
      </c>
      <c r="R1022" s="6">
        <v>0</v>
      </c>
      <c r="S1022" s="6">
        <v>448</v>
      </c>
      <c r="T1022" s="6">
        <v>336</v>
      </c>
      <c r="U1022" s="6">
        <v>60</v>
      </c>
      <c r="V1022" s="6" t="s">
        <v>771</v>
      </c>
      <c r="W1022" s="9" t="s">
        <v>770</v>
      </c>
      <c r="X1022" s="6" t="s">
        <v>447</v>
      </c>
      <c r="Y1022" s="6" t="s">
        <v>447</v>
      </c>
      <c r="Z1022" s="2">
        <v>2</v>
      </c>
      <c r="AA1022" s="9" t="s">
        <v>784</v>
      </c>
      <c r="AB1022">
        <v>17.7</v>
      </c>
      <c r="AC1022">
        <v>8</v>
      </c>
      <c r="AD1022">
        <v>0</v>
      </c>
    </row>
    <row r="1023" spans="1:30" customFormat="1" ht="16.5" customHeight="1" x14ac:dyDescent="0.25">
      <c r="A1023" s="6">
        <v>0.1</v>
      </c>
      <c r="B1023" s="6">
        <v>0</v>
      </c>
      <c r="C1023" s="6">
        <v>0</v>
      </c>
      <c r="D1023" s="6">
        <v>0</v>
      </c>
      <c r="E1023" s="6">
        <v>0</v>
      </c>
      <c r="F1023" s="6">
        <v>0</v>
      </c>
      <c r="G1023" s="6">
        <v>0</v>
      </c>
      <c r="H1023" s="6">
        <v>0</v>
      </c>
      <c r="I1023" s="6">
        <v>0</v>
      </c>
      <c r="J1023" s="6">
        <v>0</v>
      </c>
      <c r="K1023" s="6">
        <v>0</v>
      </c>
      <c r="L1023" s="6">
        <v>5</v>
      </c>
      <c r="M1023" s="6">
        <v>1</v>
      </c>
      <c r="N1023" s="6">
        <v>0.5</v>
      </c>
      <c r="O1023" s="6">
        <v>0</v>
      </c>
      <c r="P1023" s="6">
        <v>0.5</v>
      </c>
      <c r="Q1023" s="6">
        <v>139</v>
      </c>
      <c r="R1023" s="6">
        <v>0</v>
      </c>
      <c r="S1023" s="6">
        <v>448</v>
      </c>
      <c r="T1023" s="6">
        <v>336</v>
      </c>
      <c r="U1023" s="6">
        <v>60</v>
      </c>
      <c r="V1023" s="6" t="s">
        <v>772</v>
      </c>
      <c r="W1023" s="9" t="s">
        <v>776</v>
      </c>
      <c r="X1023" s="6" t="s">
        <v>777</v>
      </c>
      <c r="Y1023" s="6" t="s">
        <v>778</v>
      </c>
      <c r="Z1023" s="2">
        <v>2</v>
      </c>
      <c r="AA1023" s="9" t="s">
        <v>784</v>
      </c>
      <c r="AB1023">
        <v>17.100000000000001</v>
      </c>
      <c r="AC1023">
        <v>9</v>
      </c>
      <c r="AD1023">
        <v>0</v>
      </c>
    </row>
    <row r="1024" spans="1:30" customFormat="1" x14ac:dyDescent="0.25">
      <c r="A1024" s="6">
        <v>0.1</v>
      </c>
      <c r="B1024" s="6">
        <v>0</v>
      </c>
      <c r="C1024" s="6">
        <v>0</v>
      </c>
      <c r="D1024" s="6">
        <v>0</v>
      </c>
      <c r="E1024" s="6">
        <v>0</v>
      </c>
      <c r="F1024" s="6">
        <v>0</v>
      </c>
      <c r="G1024" s="6">
        <v>0</v>
      </c>
      <c r="H1024" s="6">
        <v>0</v>
      </c>
      <c r="I1024" s="6">
        <v>0</v>
      </c>
      <c r="J1024" s="6">
        <v>0</v>
      </c>
      <c r="K1024" s="6">
        <v>0</v>
      </c>
      <c r="L1024" s="6">
        <v>5</v>
      </c>
      <c r="M1024" s="6">
        <v>1.5</v>
      </c>
      <c r="N1024" s="6">
        <v>0.5</v>
      </c>
      <c r="O1024" s="6">
        <v>0</v>
      </c>
      <c r="P1024" s="6">
        <v>0.5</v>
      </c>
      <c r="Q1024" s="6">
        <v>139</v>
      </c>
      <c r="R1024" s="6">
        <v>0</v>
      </c>
      <c r="S1024" s="6">
        <v>448</v>
      </c>
      <c r="T1024" s="6">
        <v>336</v>
      </c>
      <c r="U1024" s="6">
        <v>60</v>
      </c>
      <c r="V1024" s="6" t="s">
        <v>772</v>
      </c>
      <c r="W1024" s="9" t="s">
        <v>776</v>
      </c>
      <c r="X1024" s="6" t="s">
        <v>705</v>
      </c>
      <c r="Y1024" s="6" t="s">
        <v>705</v>
      </c>
      <c r="Z1024" s="2">
        <v>0</v>
      </c>
      <c r="AA1024" s="9" t="s">
        <v>784</v>
      </c>
      <c r="AB1024">
        <v>17.600000000000001</v>
      </c>
      <c r="AC1024">
        <v>6</v>
      </c>
      <c r="AD1024">
        <v>0</v>
      </c>
    </row>
    <row r="1025" spans="1:30" customFormat="1" x14ac:dyDescent="0.25">
      <c r="A1025" s="6">
        <v>6.6666666666666666E-2</v>
      </c>
      <c r="B1025" s="6">
        <v>0</v>
      </c>
      <c r="C1025" s="6">
        <v>0</v>
      </c>
      <c r="D1025" s="6">
        <v>0</v>
      </c>
      <c r="E1025" s="6">
        <v>0</v>
      </c>
      <c r="F1025" s="6">
        <v>0</v>
      </c>
      <c r="G1025" s="6">
        <v>0</v>
      </c>
      <c r="H1025" s="6">
        <v>0</v>
      </c>
      <c r="I1025" s="6">
        <v>0</v>
      </c>
      <c r="J1025" s="6">
        <v>0</v>
      </c>
      <c r="K1025" s="6">
        <v>0</v>
      </c>
      <c r="L1025" s="6">
        <v>5</v>
      </c>
      <c r="M1025" s="6">
        <v>0.25</v>
      </c>
      <c r="N1025" s="6">
        <v>0.5</v>
      </c>
      <c r="O1025" s="6">
        <v>0</v>
      </c>
      <c r="P1025" s="6">
        <v>0.5</v>
      </c>
      <c r="Q1025" s="6">
        <v>139</v>
      </c>
      <c r="R1025" s="6">
        <v>0</v>
      </c>
      <c r="S1025" s="6">
        <v>448</v>
      </c>
      <c r="T1025" s="6">
        <v>336</v>
      </c>
      <c r="U1025" s="6">
        <v>60</v>
      </c>
      <c r="V1025" s="6" t="s">
        <v>772</v>
      </c>
      <c r="W1025" s="9" t="s">
        <v>776</v>
      </c>
      <c r="X1025" s="6" t="s">
        <v>779</v>
      </c>
      <c r="Y1025" s="6" t="s">
        <v>779</v>
      </c>
      <c r="Z1025" s="2">
        <v>2</v>
      </c>
      <c r="AA1025" s="9" t="s">
        <v>784</v>
      </c>
      <c r="AB1025">
        <v>16.100000000000001</v>
      </c>
      <c r="AC1025">
        <v>8</v>
      </c>
      <c r="AD1025">
        <v>0</v>
      </c>
    </row>
    <row r="1026" spans="1:30" customFormat="1" x14ac:dyDescent="0.25">
      <c r="A1026" s="6">
        <v>6.6666666666666666E-2</v>
      </c>
      <c r="B1026" s="6">
        <v>0</v>
      </c>
      <c r="C1026" s="6">
        <v>0</v>
      </c>
      <c r="D1026" s="6">
        <v>0</v>
      </c>
      <c r="E1026" s="6">
        <v>0</v>
      </c>
      <c r="F1026" s="6">
        <v>0</v>
      </c>
      <c r="G1026" s="6">
        <v>0</v>
      </c>
      <c r="H1026" s="6">
        <v>0</v>
      </c>
      <c r="I1026" s="6">
        <v>0</v>
      </c>
      <c r="J1026" s="6">
        <v>0</v>
      </c>
      <c r="K1026" s="6">
        <v>0</v>
      </c>
      <c r="L1026" s="6">
        <v>5</v>
      </c>
      <c r="M1026" s="6">
        <v>1</v>
      </c>
      <c r="N1026" s="6">
        <v>0.5</v>
      </c>
      <c r="O1026" s="6">
        <v>0</v>
      </c>
      <c r="P1026" s="6">
        <v>0.5</v>
      </c>
      <c r="Q1026" s="6">
        <v>139</v>
      </c>
      <c r="R1026" s="6">
        <v>0</v>
      </c>
      <c r="S1026" s="6">
        <v>448</v>
      </c>
      <c r="T1026" s="6">
        <v>336</v>
      </c>
      <c r="U1026" s="6">
        <v>60</v>
      </c>
      <c r="V1026" s="6" t="s">
        <v>772</v>
      </c>
      <c r="W1026" s="9" t="s">
        <v>776</v>
      </c>
      <c r="X1026" s="6" t="s">
        <v>777</v>
      </c>
      <c r="Y1026" s="6" t="s">
        <v>778</v>
      </c>
      <c r="Z1026" s="2">
        <v>2</v>
      </c>
      <c r="AA1026" s="9" t="s">
        <v>784</v>
      </c>
      <c r="AB1026">
        <v>17.100000000000001</v>
      </c>
      <c r="AC1026">
        <v>9</v>
      </c>
      <c r="AD1026">
        <v>0</v>
      </c>
    </row>
    <row r="1027" spans="1:30" customFormat="1" x14ac:dyDescent="0.25">
      <c r="A1027" s="6">
        <v>6.6666666666666666E-2</v>
      </c>
      <c r="B1027" s="6">
        <v>0</v>
      </c>
      <c r="C1027" s="6">
        <v>0</v>
      </c>
      <c r="D1027" s="6">
        <v>0</v>
      </c>
      <c r="E1027" s="6">
        <v>0</v>
      </c>
      <c r="F1027" s="6">
        <v>0</v>
      </c>
      <c r="G1027" s="6">
        <v>0</v>
      </c>
      <c r="H1027" s="6">
        <v>0</v>
      </c>
      <c r="I1027" s="6">
        <v>0</v>
      </c>
      <c r="J1027" s="6">
        <v>0</v>
      </c>
      <c r="K1027" s="6">
        <v>0</v>
      </c>
      <c r="L1027" s="6">
        <v>5</v>
      </c>
      <c r="M1027" s="6">
        <v>1.5</v>
      </c>
      <c r="N1027" s="6">
        <v>0.5</v>
      </c>
      <c r="O1027" s="6">
        <v>0</v>
      </c>
      <c r="P1027" s="6">
        <v>0.5</v>
      </c>
      <c r="Q1027" s="6">
        <v>139</v>
      </c>
      <c r="R1027" s="6">
        <v>0</v>
      </c>
      <c r="S1027" s="6">
        <v>448</v>
      </c>
      <c r="T1027" s="6">
        <v>336</v>
      </c>
      <c r="U1027" s="6">
        <v>60</v>
      </c>
      <c r="V1027" s="6" t="s">
        <v>772</v>
      </c>
      <c r="W1027" s="9" t="s">
        <v>776</v>
      </c>
      <c r="X1027" s="6" t="s">
        <v>705</v>
      </c>
      <c r="Y1027" s="6" t="s">
        <v>705</v>
      </c>
      <c r="Z1027" s="2">
        <v>0</v>
      </c>
      <c r="AA1027" s="9" t="s">
        <v>784</v>
      </c>
      <c r="AB1027">
        <v>17.600000000000001</v>
      </c>
      <c r="AC1027">
        <v>6</v>
      </c>
      <c r="AD1027">
        <v>0</v>
      </c>
    </row>
    <row r="1028" spans="1:30" customFormat="1" x14ac:dyDescent="0.25">
      <c r="A1028" s="6">
        <v>0.05</v>
      </c>
      <c r="B1028" s="6">
        <v>0</v>
      </c>
      <c r="C1028" s="6">
        <v>0</v>
      </c>
      <c r="D1028" s="6">
        <v>0</v>
      </c>
      <c r="E1028" s="6">
        <v>0</v>
      </c>
      <c r="F1028" s="6">
        <v>0</v>
      </c>
      <c r="G1028" s="6">
        <v>0</v>
      </c>
      <c r="H1028" s="6">
        <v>0</v>
      </c>
      <c r="I1028" s="6">
        <v>0</v>
      </c>
      <c r="J1028" s="6">
        <v>0</v>
      </c>
      <c r="K1028" s="6">
        <v>0</v>
      </c>
      <c r="L1028" s="6">
        <v>5</v>
      </c>
      <c r="M1028" s="6">
        <v>1</v>
      </c>
      <c r="N1028" s="6">
        <v>0.5</v>
      </c>
      <c r="O1028" s="6">
        <v>0</v>
      </c>
      <c r="P1028" s="6">
        <v>0.5</v>
      </c>
      <c r="Q1028" s="6">
        <v>139</v>
      </c>
      <c r="R1028" s="6">
        <v>0</v>
      </c>
      <c r="S1028" s="6">
        <v>448</v>
      </c>
      <c r="T1028" s="6">
        <v>336</v>
      </c>
      <c r="U1028" s="6">
        <v>60</v>
      </c>
      <c r="V1028" s="6" t="s">
        <v>772</v>
      </c>
      <c r="W1028" s="9" t="s">
        <v>776</v>
      </c>
      <c r="X1028" s="6" t="s">
        <v>777</v>
      </c>
      <c r="Y1028" s="6" t="s">
        <v>778</v>
      </c>
      <c r="Z1028" s="2">
        <v>2</v>
      </c>
      <c r="AA1028" s="9" t="s">
        <v>784</v>
      </c>
      <c r="AB1028">
        <v>17.100000000000001</v>
      </c>
      <c r="AC1028">
        <v>9</v>
      </c>
      <c r="AD1028">
        <v>0</v>
      </c>
    </row>
    <row r="1029" spans="1:30" customFormat="1" x14ac:dyDescent="0.25">
      <c r="A1029" s="6">
        <v>0.05</v>
      </c>
      <c r="B1029" s="6">
        <v>0</v>
      </c>
      <c r="C1029" s="6">
        <v>0</v>
      </c>
      <c r="D1029" s="6">
        <v>0</v>
      </c>
      <c r="E1029" s="6">
        <v>0</v>
      </c>
      <c r="F1029" s="6">
        <v>0</v>
      </c>
      <c r="G1029" s="6">
        <v>0</v>
      </c>
      <c r="H1029" s="6">
        <v>0</v>
      </c>
      <c r="I1029" s="6">
        <v>0</v>
      </c>
      <c r="J1029" s="6">
        <v>0</v>
      </c>
      <c r="K1029" s="6">
        <v>0</v>
      </c>
      <c r="L1029" s="6">
        <v>5</v>
      </c>
      <c r="M1029" s="6">
        <v>1.5</v>
      </c>
      <c r="N1029" s="6">
        <v>0.5</v>
      </c>
      <c r="O1029" s="6">
        <v>0</v>
      </c>
      <c r="P1029" s="6">
        <v>0.5</v>
      </c>
      <c r="Q1029" s="6">
        <v>139</v>
      </c>
      <c r="R1029" s="6">
        <v>0</v>
      </c>
      <c r="S1029" s="6">
        <v>448</v>
      </c>
      <c r="T1029" s="6">
        <v>336</v>
      </c>
      <c r="U1029" s="6">
        <v>60</v>
      </c>
      <c r="V1029" s="6" t="s">
        <v>772</v>
      </c>
      <c r="W1029" s="9" t="s">
        <v>776</v>
      </c>
      <c r="X1029" s="6" t="s">
        <v>447</v>
      </c>
      <c r="Y1029" s="6" t="s">
        <v>447</v>
      </c>
      <c r="Z1029" s="2">
        <v>2</v>
      </c>
      <c r="AA1029" s="9" t="s">
        <v>784</v>
      </c>
      <c r="AB1029">
        <v>17.7</v>
      </c>
      <c r="AC1029">
        <v>8</v>
      </c>
      <c r="AD1029">
        <v>0</v>
      </c>
    </row>
    <row r="1030" spans="1:30" customFormat="1" x14ac:dyDescent="0.25">
      <c r="A1030" s="6">
        <v>2.5000000000000001E-2</v>
      </c>
      <c r="B1030" s="6">
        <v>0</v>
      </c>
      <c r="C1030" s="6">
        <v>0</v>
      </c>
      <c r="D1030" s="6">
        <v>0</v>
      </c>
      <c r="E1030" s="6">
        <v>0</v>
      </c>
      <c r="F1030" s="6">
        <v>0</v>
      </c>
      <c r="G1030" s="6">
        <v>0</v>
      </c>
      <c r="H1030" s="6">
        <v>0</v>
      </c>
      <c r="I1030" s="6">
        <v>0</v>
      </c>
      <c r="J1030" s="6">
        <v>0</v>
      </c>
      <c r="K1030" s="6">
        <v>0</v>
      </c>
      <c r="L1030" s="6">
        <v>5</v>
      </c>
      <c r="M1030" s="6">
        <v>1</v>
      </c>
      <c r="N1030" s="6">
        <v>0.5</v>
      </c>
      <c r="O1030" s="6">
        <v>0</v>
      </c>
      <c r="P1030" s="6">
        <v>0.5</v>
      </c>
      <c r="Q1030" s="6">
        <v>139</v>
      </c>
      <c r="R1030" s="6">
        <v>0</v>
      </c>
      <c r="S1030" s="6">
        <v>448</v>
      </c>
      <c r="T1030" s="6">
        <v>336</v>
      </c>
      <c r="U1030" s="6">
        <v>60</v>
      </c>
      <c r="V1030" s="6" t="s">
        <v>772</v>
      </c>
      <c r="W1030" s="9" t="s">
        <v>776</v>
      </c>
      <c r="X1030" s="6" t="s">
        <v>447</v>
      </c>
      <c r="Y1030" s="6" t="s">
        <v>447</v>
      </c>
      <c r="Z1030" s="2">
        <v>2</v>
      </c>
      <c r="AA1030" s="9" t="s">
        <v>784</v>
      </c>
      <c r="AB1030">
        <v>17.7</v>
      </c>
      <c r="AC1030">
        <v>8</v>
      </c>
      <c r="AD1030">
        <v>0</v>
      </c>
    </row>
    <row r="1031" spans="1:30" customFormat="1" x14ac:dyDescent="0.25">
      <c r="A1031" s="6">
        <v>2.5000000000000001E-2</v>
      </c>
      <c r="B1031" s="6">
        <v>0</v>
      </c>
      <c r="C1031" s="6">
        <v>0</v>
      </c>
      <c r="D1031" s="6">
        <v>0</v>
      </c>
      <c r="E1031" s="6">
        <v>0</v>
      </c>
      <c r="F1031" s="6">
        <v>0</v>
      </c>
      <c r="G1031" s="6">
        <v>0</v>
      </c>
      <c r="H1031" s="6">
        <v>0</v>
      </c>
      <c r="I1031" s="6">
        <v>0</v>
      </c>
      <c r="J1031" s="6">
        <v>0</v>
      </c>
      <c r="K1031" s="6">
        <v>0</v>
      </c>
      <c r="L1031" s="6">
        <v>5</v>
      </c>
      <c r="M1031" s="6">
        <v>1.5</v>
      </c>
      <c r="N1031" s="6">
        <v>0.5</v>
      </c>
      <c r="O1031" s="6">
        <v>0</v>
      </c>
      <c r="P1031" s="6">
        <v>0.5</v>
      </c>
      <c r="Q1031" s="6">
        <v>139</v>
      </c>
      <c r="R1031" s="6">
        <v>0</v>
      </c>
      <c r="S1031" s="6">
        <v>448</v>
      </c>
      <c r="T1031" s="6">
        <v>336</v>
      </c>
      <c r="U1031" s="6">
        <v>60</v>
      </c>
      <c r="V1031" s="6" t="s">
        <v>772</v>
      </c>
      <c r="W1031" s="9" t="s">
        <v>776</v>
      </c>
      <c r="X1031" s="6" t="s">
        <v>447</v>
      </c>
      <c r="Y1031" s="6" t="s">
        <v>447</v>
      </c>
      <c r="Z1031" s="2">
        <v>2</v>
      </c>
      <c r="AA1031" s="9" t="s">
        <v>784</v>
      </c>
      <c r="AB1031">
        <v>17.7</v>
      </c>
      <c r="AC1031">
        <v>8</v>
      </c>
      <c r="AD1031">
        <v>0</v>
      </c>
    </row>
    <row r="1032" spans="1:30" customFormat="1" x14ac:dyDescent="0.25">
      <c r="A1032" s="6">
        <v>0.01</v>
      </c>
      <c r="B1032" s="6">
        <v>0</v>
      </c>
      <c r="C1032" s="6">
        <v>0</v>
      </c>
      <c r="D1032" s="6">
        <v>0</v>
      </c>
      <c r="E1032" s="6">
        <v>0</v>
      </c>
      <c r="F1032" s="6">
        <v>0</v>
      </c>
      <c r="G1032" s="6">
        <v>0</v>
      </c>
      <c r="H1032" s="6">
        <v>0</v>
      </c>
      <c r="I1032" s="6">
        <v>0</v>
      </c>
      <c r="J1032" s="6">
        <v>0</v>
      </c>
      <c r="K1032" s="6">
        <v>0</v>
      </c>
      <c r="L1032" s="6">
        <v>5</v>
      </c>
      <c r="M1032" s="6">
        <v>0.5</v>
      </c>
      <c r="N1032" s="6">
        <v>0.5</v>
      </c>
      <c r="O1032" s="6">
        <v>0</v>
      </c>
      <c r="P1032" s="6">
        <v>0.5</v>
      </c>
      <c r="Q1032" s="6">
        <v>139</v>
      </c>
      <c r="R1032" s="6">
        <v>0</v>
      </c>
      <c r="S1032" s="6">
        <v>448</v>
      </c>
      <c r="T1032" s="6">
        <v>336</v>
      </c>
      <c r="U1032" s="6">
        <v>60</v>
      </c>
      <c r="V1032" s="6" t="s">
        <v>772</v>
      </c>
      <c r="W1032" s="9" t="s">
        <v>776</v>
      </c>
      <c r="X1032" s="6" t="s">
        <v>447</v>
      </c>
      <c r="Y1032" s="6" t="s">
        <v>447</v>
      </c>
      <c r="Z1032" s="2">
        <v>2</v>
      </c>
      <c r="AA1032" s="9" t="s">
        <v>784</v>
      </c>
      <c r="AB1032">
        <v>17.7</v>
      </c>
      <c r="AC1032">
        <v>8</v>
      </c>
      <c r="AD1032">
        <v>0</v>
      </c>
    </row>
    <row r="1033" spans="1:30" customFormat="1" x14ac:dyDescent="0.25">
      <c r="A1033" s="6">
        <v>0.01</v>
      </c>
      <c r="B1033" s="6">
        <v>0</v>
      </c>
      <c r="C1033" s="6">
        <v>0</v>
      </c>
      <c r="D1033" s="6">
        <v>0</v>
      </c>
      <c r="E1033" s="6">
        <v>0</v>
      </c>
      <c r="F1033" s="6">
        <v>0</v>
      </c>
      <c r="G1033" s="6">
        <v>0</v>
      </c>
      <c r="H1033" s="6">
        <v>0</v>
      </c>
      <c r="I1033" s="6">
        <v>0</v>
      </c>
      <c r="J1033" s="6">
        <v>0</v>
      </c>
      <c r="K1033" s="6">
        <v>0</v>
      </c>
      <c r="L1033" s="6">
        <v>5</v>
      </c>
      <c r="M1033" s="6">
        <v>1</v>
      </c>
      <c r="N1033" s="6">
        <v>0.5</v>
      </c>
      <c r="O1033" s="6">
        <v>0</v>
      </c>
      <c r="P1033" s="6">
        <v>0.5</v>
      </c>
      <c r="Q1033" s="6">
        <v>139</v>
      </c>
      <c r="R1033" s="6">
        <v>0</v>
      </c>
      <c r="S1033" s="6">
        <v>448</v>
      </c>
      <c r="T1033" s="6">
        <v>336</v>
      </c>
      <c r="U1033" s="6">
        <v>60</v>
      </c>
      <c r="V1033" s="6" t="s">
        <v>772</v>
      </c>
      <c r="W1033" s="9" t="s">
        <v>776</v>
      </c>
      <c r="X1033" s="6" t="s">
        <v>447</v>
      </c>
      <c r="Y1033" s="6" t="s">
        <v>447</v>
      </c>
      <c r="Z1033" s="2">
        <v>2</v>
      </c>
      <c r="AA1033" s="9" t="s">
        <v>784</v>
      </c>
      <c r="AB1033">
        <v>17.7</v>
      </c>
      <c r="AC1033">
        <v>8</v>
      </c>
      <c r="AD1033">
        <v>0</v>
      </c>
    </row>
    <row r="1034" spans="1:30" customFormat="1" x14ac:dyDescent="0.25">
      <c r="A1034" s="6">
        <v>0.01</v>
      </c>
      <c r="B1034" s="6">
        <v>0</v>
      </c>
      <c r="C1034" s="6">
        <v>0</v>
      </c>
      <c r="D1034" s="6">
        <v>0</v>
      </c>
      <c r="E1034" s="6">
        <v>0</v>
      </c>
      <c r="F1034" s="6">
        <v>0</v>
      </c>
      <c r="G1034" s="6">
        <v>0</v>
      </c>
      <c r="H1034" s="6">
        <v>0</v>
      </c>
      <c r="I1034" s="6">
        <v>0</v>
      </c>
      <c r="J1034" s="6">
        <v>0</v>
      </c>
      <c r="K1034" s="6">
        <v>0</v>
      </c>
      <c r="L1034" s="6">
        <v>5</v>
      </c>
      <c r="M1034" s="6">
        <v>1.5</v>
      </c>
      <c r="N1034" s="6">
        <v>0.5</v>
      </c>
      <c r="O1034" s="6">
        <v>0</v>
      </c>
      <c r="P1034" s="6">
        <v>0.5</v>
      </c>
      <c r="Q1034" s="6">
        <v>139</v>
      </c>
      <c r="R1034" s="6">
        <v>0</v>
      </c>
      <c r="S1034" s="6">
        <v>448</v>
      </c>
      <c r="T1034" s="6">
        <v>336</v>
      </c>
      <c r="U1034" s="6">
        <v>60</v>
      </c>
      <c r="V1034" s="6" t="s">
        <v>772</v>
      </c>
      <c r="W1034" s="9" t="s">
        <v>776</v>
      </c>
      <c r="X1034" s="6" t="s">
        <v>447</v>
      </c>
      <c r="Y1034" s="6" t="s">
        <v>447</v>
      </c>
      <c r="Z1034" s="2">
        <v>2</v>
      </c>
      <c r="AA1034" s="9" t="s">
        <v>784</v>
      </c>
      <c r="AB1034">
        <v>17.7</v>
      </c>
      <c r="AC1034">
        <v>8</v>
      </c>
      <c r="AD1034">
        <v>0</v>
      </c>
    </row>
    <row r="1035" spans="1:30" customFormat="1" x14ac:dyDescent="0.25">
      <c r="A1035" s="6">
        <v>0</v>
      </c>
      <c r="B1035" s="6">
        <v>0</v>
      </c>
      <c r="C1035" s="6">
        <v>0</v>
      </c>
      <c r="D1035" s="6">
        <v>0</v>
      </c>
      <c r="E1035" s="6">
        <v>0</v>
      </c>
      <c r="F1035" s="6">
        <v>0</v>
      </c>
      <c r="G1035" s="6">
        <v>0</v>
      </c>
      <c r="H1035" s="6">
        <v>0</v>
      </c>
      <c r="I1035" s="6">
        <v>0</v>
      </c>
      <c r="J1035" s="6">
        <v>0</v>
      </c>
      <c r="K1035" s="6">
        <v>0</v>
      </c>
      <c r="L1035" s="6">
        <v>5</v>
      </c>
      <c r="M1035" s="6">
        <v>0.5</v>
      </c>
      <c r="N1035" s="6">
        <v>0.5</v>
      </c>
      <c r="O1035" s="6">
        <v>0</v>
      </c>
      <c r="P1035" s="6">
        <v>0.5</v>
      </c>
      <c r="Q1035" s="6">
        <v>139</v>
      </c>
      <c r="R1035" s="6">
        <v>0</v>
      </c>
      <c r="S1035" s="6">
        <v>448</v>
      </c>
      <c r="T1035" s="6">
        <v>336</v>
      </c>
      <c r="U1035" s="6">
        <v>60</v>
      </c>
      <c r="V1035" s="6" t="s">
        <v>772</v>
      </c>
      <c r="W1035" s="9" t="s">
        <v>776</v>
      </c>
      <c r="X1035" s="6" t="s">
        <v>447</v>
      </c>
      <c r="Y1035" s="6" t="s">
        <v>447</v>
      </c>
      <c r="Z1035" s="2">
        <v>2</v>
      </c>
      <c r="AA1035" s="9" t="s">
        <v>784</v>
      </c>
      <c r="AB1035">
        <v>17.7</v>
      </c>
      <c r="AC1035">
        <v>8</v>
      </c>
      <c r="AD1035">
        <v>0</v>
      </c>
    </row>
    <row r="1036" spans="1:30" customFormat="1" x14ac:dyDescent="0.25">
      <c r="A1036" s="6">
        <v>0</v>
      </c>
      <c r="B1036" s="6">
        <v>0</v>
      </c>
      <c r="C1036" s="6">
        <v>0</v>
      </c>
      <c r="D1036" s="6">
        <v>0</v>
      </c>
      <c r="E1036" s="6">
        <v>0</v>
      </c>
      <c r="F1036" s="6">
        <v>0</v>
      </c>
      <c r="G1036" s="6">
        <v>0</v>
      </c>
      <c r="H1036" s="6">
        <v>0</v>
      </c>
      <c r="I1036" s="6">
        <v>0</v>
      </c>
      <c r="J1036" s="6">
        <v>0</v>
      </c>
      <c r="K1036" s="6">
        <v>0</v>
      </c>
      <c r="L1036" s="6">
        <v>5</v>
      </c>
      <c r="M1036" s="6">
        <v>1</v>
      </c>
      <c r="N1036" s="6">
        <v>0.5</v>
      </c>
      <c r="O1036" s="6">
        <v>0</v>
      </c>
      <c r="P1036" s="6">
        <v>0.5</v>
      </c>
      <c r="Q1036" s="6">
        <v>139</v>
      </c>
      <c r="R1036" s="6">
        <v>0</v>
      </c>
      <c r="S1036" s="6">
        <v>448</v>
      </c>
      <c r="T1036" s="6">
        <v>336</v>
      </c>
      <c r="U1036" s="6">
        <v>60</v>
      </c>
      <c r="V1036" s="6" t="s">
        <v>772</v>
      </c>
      <c r="W1036" s="9" t="s">
        <v>776</v>
      </c>
      <c r="X1036" s="6" t="s">
        <v>447</v>
      </c>
      <c r="Y1036" s="6" t="s">
        <v>447</v>
      </c>
      <c r="Z1036" s="2">
        <v>2</v>
      </c>
      <c r="AA1036" s="9" t="s">
        <v>784</v>
      </c>
      <c r="AB1036">
        <v>17.7</v>
      </c>
      <c r="AC1036">
        <v>8</v>
      </c>
      <c r="AD1036">
        <v>0</v>
      </c>
    </row>
    <row r="1037" spans="1:30" customFormat="1" x14ac:dyDescent="0.25">
      <c r="A1037" s="6">
        <v>0</v>
      </c>
      <c r="B1037" s="6">
        <v>0</v>
      </c>
      <c r="C1037" s="6">
        <v>0</v>
      </c>
      <c r="D1037" s="6">
        <v>0</v>
      </c>
      <c r="E1037" s="6">
        <v>0</v>
      </c>
      <c r="F1037" s="6">
        <v>0</v>
      </c>
      <c r="G1037" s="6">
        <v>0</v>
      </c>
      <c r="H1037" s="6">
        <v>0</v>
      </c>
      <c r="I1037" s="6">
        <v>0</v>
      </c>
      <c r="J1037" s="6">
        <v>0</v>
      </c>
      <c r="K1037" s="6">
        <v>0</v>
      </c>
      <c r="L1037" s="6">
        <v>5</v>
      </c>
      <c r="M1037" s="6">
        <v>1.5</v>
      </c>
      <c r="N1037" s="6">
        <v>0.5</v>
      </c>
      <c r="O1037" s="6">
        <v>0</v>
      </c>
      <c r="P1037" s="6">
        <v>0.5</v>
      </c>
      <c r="Q1037" s="6">
        <v>139</v>
      </c>
      <c r="R1037" s="6">
        <v>0</v>
      </c>
      <c r="S1037" s="6">
        <v>448</v>
      </c>
      <c r="T1037" s="6">
        <v>336</v>
      </c>
      <c r="U1037" s="6">
        <v>60</v>
      </c>
      <c r="V1037" s="6" t="s">
        <v>772</v>
      </c>
      <c r="W1037" s="9" t="s">
        <v>776</v>
      </c>
      <c r="X1037" s="6" t="s">
        <v>447</v>
      </c>
      <c r="Y1037" s="6" t="s">
        <v>447</v>
      </c>
      <c r="Z1037" s="2">
        <v>2</v>
      </c>
      <c r="AA1037" s="9" t="s">
        <v>784</v>
      </c>
      <c r="AB1037">
        <v>17.7</v>
      </c>
      <c r="AC1037">
        <v>8</v>
      </c>
      <c r="AD1037">
        <v>0</v>
      </c>
    </row>
    <row r="1038" spans="1:30" customFormat="1" ht="30" x14ac:dyDescent="0.25">
      <c r="A1038" s="6">
        <v>0.1</v>
      </c>
      <c r="B1038" s="6">
        <v>0</v>
      </c>
      <c r="C1038" s="6">
        <v>0</v>
      </c>
      <c r="D1038" s="6">
        <v>0</v>
      </c>
      <c r="E1038" s="6">
        <v>0</v>
      </c>
      <c r="F1038" s="6">
        <v>0</v>
      </c>
      <c r="G1038" s="6">
        <v>0</v>
      </c>
      <c r="H1038" s="6">
        <v>0</v>
      </c>
      <c r="I1038" s="6">
        <v>0</v>
      </c>
      <c r="J1038" s="6">
        <v>0</v>
      </c>
      <c r="K1038" s="6">
        <v>0</v>
      </c>
      <c r="L1038" s="6">
        <v>5</v>
      </c>
      <c r="M1038" s="6">
        <v>0.25</v>
      </c>
      <c r="N1038" s="6">
        <v>0.5</v>
      </c>
      <c r="O1038" s="6">
        <v>0</v>
      </c>
      <c r="P1038" s="6">
        <v>0.5</v>
      </c>
      <c r="Q1038" s="6">
        <v>142</v>
      </c>
      <c r="R1038" s="6">
        <v>0</v>
      </c>
      <c r="S1038" s="6">
        <v>448</v>
      </c>
      <c r="T1038" s="6">
        <v>336</v>
      </c>
      <c r="U1038" s="6">
        <v>60</v>
      </c>
      <c r="V1038" s="6" t="s">
        <v>773</v>
      </c>
      <c r="W1038" s="9" t="s">
        <v>780</v>
      </c>
      <c r="X1038" s="6" t="s">
        <v>252</v>
      </c>
      <c r="Y1038" s="6" t="s">
        <v>252</v>
      </c>
      <c r="Z1038" s="2">
        <v>2</v>
      </c>
      <c r="AA1038" s="9" t="s">
        <v>784</v>
      </c>
      <c r="AB1038">
        <v>17.600000000000001</v>
      </c>
      <c r="AC1038" s="4">
        <v>10</v>
      </c>
      <c r="AD1038">
        <v>0</v>
      </c>
    </row>
    <row r="1039" spans="1:30" customFormat="1" ht="30" x14ac:dyDescent="0.25">
      <c r="A1039" s="6">
        <v>0.1</v>
      </c>
      <c r="B1039" s="6">
        <v>0</v>
      </c>
      <c r="C1039" s="6">
        <v>0</v>
      </c>
      <c r="D1039" s="6">
        <v>0</v>
      </c>
      <c r="E1039" s="6">
        <v>0</v>
      </c>
      <c r="F1039" s="6">
        <v>0</v>
      </c>
      <c r="G1039" s="6">
        <v>0</v>
      </c>
      <c r="H1039" s="6">
        <v>0</v>
      </c>
      <c r="I1039" s="6">
        <v>0</v>
      </c>
      <c r="J1039" s="6">
        <v>0</v>
      </c>
      <c r="K1039" s="6">
        <v>0</v>
      </c>
      <c r="L1039" s="6">
        <v>5</v>
      </c>
      <c r="M1039" s="6">
        <v>0.5</v>
      </c>
      <c r="N1039" s="6">
        <v>0.5</v>
      </c>
      <c r="O1039" s="6">
        <v>0</v>
      </c>
      <c r="P1039" s="6">
        <v>0.5</v>
      </c>
      <c r="Q1039" s="6">
        <v>142</v>
      </c>
      <c r="R1039" s="6">
        <v>0</v>
      </c>
      <c r="S1039" s="6">
        <v>448</v>
      </c>
      <c r="T1039" s="6">
        <v>336</v>
      </c>
      <c r="U1039" s="6">
        <v>60</v>
      </c>
      <c r="V1039" s="6" t="s">
        <v>773</v>
      </c>
      <c r="W1039" s="9" t="s">
        <v>780</v>
      </c>
      <c r="X1039" s="6" t="s">
        <v>252</v>
      </c>
      <c r="Y1039" s="6" t="s">
        <v>252</v>
      </c>
      <c r="Z1039" s="2">
        <v>2</v>
      </c>
      <c r="AA1039" s="9" t="s">
        <v>784</v>
      </c>
      <c r="AB1039">
        <v>17.600000000000001</v>
      </c>
      <c r="AC1039" s="4">
        <v>10</v>
      </c>
      <c r="AD1039">
        <v>0</v>
      </c>
    </row>
    <row r="1040" spans="1:30" customFormat="1" ht="30" x14ac:dyDescent="0.25">
      <c r="A1040" s="6">
        <v>0.1</v>
      </c>
      <c r="B1040" s="6">
        <v>0</v>
      </c>
      <c r="C1040" s="6">
        <v>0</v>
      </c>
      <c r="D1040" s="6">
        <v>0</v>
      </c>
      <c r="E1040" s="6">
        <v>0</v>
      </c>
      <c r="F1040" s="6">
        <v>0</v>
      </c>
      <c r="G1040" s="6">
        <v>0</v>
      </c>
      <c r="H1040" s="6">
        <v>0</v>
      </c>
      <c r="I1040" s="6">
        <v>0</v>
      </c>
      <c r="J1040" s="6">
        <v>0</v>
      </c>
      <c r="K1040" s="6">
        <v>0</v>
      </c>
      <c r="L1040" s="6">
        <v>5</v>
      </c>
      <c r="M1040" s="6">
        <v>1</v>
      </c>
      <c r="N1040" s="6">
        <v>0.5</v>
      </c>
      <c r="O1040" s="6">
        <v>0</v>
      </c>
      <c r="P1040" s="6">
        <v>0.5</v>
      </c>
      <c r="Q1040" s="6">
        <v>142</v>
      </c>
      <c r="R1040" s="6">
        <v>0</v>
      </c>
      <c r="S1040" s="6">
        <v>448</v>
      </c>
      <c r="T1040" s="6">
        <v>336</v>
      </c>
      <c r="U1040" s="6">
        <v>60</v>
      </c>
      <c r="V1040" s="6" t="s">
        <v>773</v>
      </c>
      <c r="W1040" s="9" t="s">
        <v>780</v>
      </c>
      <c r="X1040" s="6" t="s">
        <v>252</v>
      </c>
      <c r="Y1040" s="6" t="s">
        <v>252</v>
      </c>
      <c r="Z1040" s="2">
        <v>2</v>
      </c>
      <c r="AA1040" s="9" t="s">
        <v>784</v>
      </c>
      <c r="AB1040">
        <v>17.600000000000001</v>
      </c>
      <c r="AC1040" s="4">
        <v>10</v>
      </c>
      <c r="AD1040">
        <v>0</v>
      </c>
    </row>
    <row r="1041" spans="1:30" customFormat="1" ht="30" x14ac:dyDescent="0.25">
      <c r="A1041" s="6">
        <v>0.1</v>
      </c>
      <c r="B1041" s="6">
        <v>0</v>
      </c>
      <c r="C1041" s="6">
        <v>0</v>
      </c>
      <c r="D1041" s="6">
        <v>0</v>
      </c>
      <c r="E1041" s="6">
        <v>0</v>
      </c>
      <c r="F1041" s="6">
        <v>0</v>
      </c>
      <c r="G1041" s="6">
        <v>0</v>
      </c>
      <c r="H1041" s="6">
        <v>0</v>
      </c>
      <c r="I1041" s="6">
        <v>0</v>
      </c>
      <c r="J1041" s="6">
        <v>0</v>
      </c>
      <c r="K1041" s="6">
        <v>0</v>
      </c>
      <c r="L1041" s="6">
        <v>5</v>
      </c>
      <c r="M1041" s="6">
        <v>1.5</v>
      </c>
      <c r="N1041" s="6">
        <v>0.5</v>
      </c>
      <c r="O1041" s="6">
        <v>0</v>
      </c>
      <c r="P1041" s="6">
        <v>0.5</v>
      </c>
      <c r="Q1041" s="6">
        <v>142</v>
      </c>
      <c r="R1041" s="6">
        <v>0</v>
      </c>
      <c r="S1041" s="6">
        <v>448</v>
      </c>
      <c r="T1041" s="6">
        <v>336</v>
      </c>
      <c r="U1041" s="6">
        <v>60</v>
      </c>
      <c r="V1041" s="6" t="s">
        <v>773</v>
      </c>
      <c r="W1041" s="9" t="s">
        <v>780</v>
      </c>
      <c r="X1041" s="6" t="s">
        <v>756</v>
      </c>
      <c r="Y1041" s="6" t="s">
        <v>757</v>
      </c>
      <c r="Z1041" s="2">
        <v>2</v>
      </c>
      <c r="AA1041" s="9" t="s">
        <v>784</v>
      </c>
      <c r="AB1041">
        <v>17</v>
      </c>
      <c r="AC1041">
        <v>10</v>
      </c>
      <c r="AD1041">
        <v>0</v>
      </c>
    </row>
    <row r="1042" spans="1:30" customFormat="1" ht="30" x14ac:dyDescent="0.25">
      <c r="A1042" s="6">
        <v>6.6666666666666666E-2</v>
      </c>
      <c r="B1042" s="6">
        <v>0</v>
      </c>
      <c r="C1042" s="6">
        <v>0</v>
      </c>
      <c r="D1042" s="6">
        <v>0</v>
      </c>
      <c r="E1042" s="6">
        <v>0</v>
      </c>
      <c r="F1042" s="6">
        <v>0</v>
      </c>
      <c r="G1042" s="6">
        <v>0</v>
      </c>
      <c r="H1042" s="6">
        <v>0</v>
      </c>
      <c r="I1042" s="6">
        <v>0</v>
      </c>
      <c r="J1042" s="6">
        <v>0</v>
      </c>
      <c r="K1042" s="6">
        <v>0</v>
      </c>
      <c r="L1042" s="6">
        <v>5</v>
      </c>
      <c r="M1042" s="6">
        <v>0.5</v>
      </c>
      <c r="N1042" s="6">
        <v>0.5</v>
      </c>
      <c r="O1042" s="6">
        <v>0</v>
      </c>
      <c r="P1042" s="6">
        <v>0.5</v>
      </c>
      <c r="Q1042" s="6">
        <v>142</v>
      </c>
      <c r="R1042" s="6">
        <v>0</v>
      </c>
      <c r="S1042" s="6">
        <v>448</v>
      </c>
      <c r="T1042" s="6">
        <v>336</v>
      </c>
      <c r="U1042" s="6">
        <v>60</v>
      </c>
      <c r="V1042" s="6" t="s">
        <v>773</v>
      </c>
      <c r="W1042" s="9" t="s">
        <v>780</v>
      </c>
      <c r="X1042" s="6" t="s">
        <v>252</v>
      </c>
      <c r="Y1042" s="6" t="s">
        <v>252</v>
      </c>
      <c r="Z1042" s="2">
        <v>2</v>
      </c>
      <c r="AA1042" s="9" t="s">
        <v>784</v>
      </c>
      <c r="AB1042">
        <v>17.600000000000001</v>
      </c>
      <c r="AC1042" s="4">
        <v>10</v>
      </c>
      <c r="AD1042">
        <v>0</v>
      </c>
    </row>
    <row r="1043" spans="1:30" customFormat="1" ht="30" x14ac:dyDescent="0.25">
      <c r="A1043" s="6">
        <v>6.6666666666666666E-2</v>
      </c>
      <c r="B1043" s="6">
        <v>0</v>
      </c>
      <c r="C1043" s="6">
        <v>0</v>
      </c>
      <c r="D1043" s="6">
        <v>0</v>
      </c>
      <c r="E1043" s="6">
        <v>0</v>
      </c>
      <c r="F1043" s="6">
        <v>0</v>
      </c>
      <c r="G1043" s="6">
        <v>0</v>
      </c>
      <c r="H1043" s="6">
        <v>0</v>
      </c>
      <c r="I1043" s="6">
        <v>0</v>
      </c>
      <c r="J1043" s="6">
        <v>0</v>
      </c>
      <c r="K1043" s="6">
        <v>0</v>
      </c>
      <c r="L1043" s="6">
        <v>5</v>
      </c>
      <c r="M1043" s="6">
        <v>1</v>
      </c>
      <c r="N1043" s="6">
        <v>0.5</v>
      </c>
      <c r="O1043" s="6">
        <v>0</v>
      </c>
      <c r="P1043" s="6">
        <v>0.5</v>
      </c>
      <c r="Q1043" s="6">
        <v>142</v>
      </c>
      <c r="R1043" s="6">
        <v>0</v>
      </c>
      <c r="S1043" s="6">
        <v>448</v>
      </c>
      <c r="T1043" s="6">
        <v>336</v>
      </c>
      <c r="U1043" s="6">
        <v>60</v>
      </c>
      <c r="V1043" s="6" t="s">
        <v>773</v>
      </c>
      <c r="W1043" s="9" t="s">
        <v>780</v>
      </c>
      <c r="X1043" s="6" t="s">
        <v>252</v>
      </c>
      <c r="Y1043" s="6" t="s">
        <v>252</v>
      </c>
      <c r="Z1043" s="2">
        <v>2</v>
      </c>
      <c r="AA1043" s="9" t="s">
        <v>784</v>
      </c>
      <c r="AB1043">
        <v>17.600000000000001</v>
      </c>
      <c r="AC1043" s="4">
        <v>10</v>
      </c>
      <c r="AD1043">
        <v>0</v>
      </c>
    </row>
    <row r="1044" spans="1:30" customFormat="1" ht="30" x14ac:dyDescent="0.25">
      <c r="A1044" s="6">
        <v>6.6666666666666666E-2</v>
      </c>
      <c r="B1044" s="6">
        <v>0</v>
      </c>
      <c r="C1044" s="6">
        <v>0</v>
      </c>
      <c r="D1044" s="6">
        <v>0</v>
      </c>
      <c r="E1044" s="6">
        <v>0</v>
      </c>
      <c r="F1044" s="6">
        <v>0</v>
      </c>
      <c r="G1044" s="6">
        <v>0</v>
      </c>
      <c r="H1044" s="6">
        <v>0</v>
      </c>
      <c r="I1044" s="6">
        <v>0</v>
      </c>
      <c r="J1044" s="6">
        <v>0</v>
      </c>
      <c r="K1044" s="6">
        <v>0</v>
      </c>
      <c r="L1044" s="6">
        <v>5</v>
      </c>
      <c r="M1044" s="6">
        <v>1.5</v>
      </c>
      <c r="N1044" s="6">
        <v>0.5</v>
      </c>
      <c r="O1044" s="6">
        <v>0</v>
      </c>
      <c r="P1044" s="6">
        <v>0.5</v>
      </c>
      <c r="Q1044" s="6">
        <v>142</v>
      </c>
      <c r="R1044" s="6">
        <v>0</v>
      </c>
      <c r="S1044" s="6">
        <v>448</v>
      </c>
      <c r="T1044" s="6">
        <v>336</v>
      </c>
      <c r="U1044" s="6">
        <v>60</v>
      </c>
      <c r="V1044" s="6" t="s">
        <v>773</v>
      </c>
      <c r="W1044" s="9" t="s">
        <v>780</v>
      </c>
      <c r="X1044" s="6" t="s">
        <v>705</v>
      </c>
      <c r="Y1044" s="6" t="s">
        <v>705</v>
      </c>
      <c r="Z1044" s="2">
        <v>0</v>
      </c>
      <c r="AA1044" s="9" t="s">
        <v>784</v>
      </c>
      <c r="AB1044">
        <f>17.6</f>
        <v>17.600000000000001</v>
      </c>
      <c r="AC1044">
        <v>6</v>
      </c>
      <c r="AD1044">
        <v>0</v>
      </c>
    </row>
    <row r="1045" spans="1:30" customFormat="1" ht="30" x14ac:dyDescent="0.25">
      <c r="A1045" s="6">
        <v>0.05</v>
      </c>
      <c r="B1045" s="6">
        <v>0</v>
      </c>
      <c r="C1045" s="6">
        <v>0</v>
      </c>
      <c r="D1045" s="6">
        <v>0</v>
      </c>
      <c r="E1045" s="6">
        <v>0</v>
      </c>
      <c r="F1045" s="6">
        <v>0</v>
      </c>
      <c r="G1045" s="6">
        <v>0</v>
      </c>
      <c r="H1045" s="6">
        <v>0</v>
      </c>
      <c r="I1045" s="6">
        <v>0</v>
      </c>
      <c r="J1045" s="6">
        <v>0</v>
      </c>
      <c r="K1045" s="6">
        <v>0</v>
      </c>
      <c r="L1045" s="6">
        <v>5</v>
      </c>
      <c r="M1045" s="6">
        <v>0.25</v>
      </c>
      <c r="N1045" s="6">
        <v>0.5</v>
      </c>
      <c r="O1045" s="6">
        <v>0</v>
      </c>
      <c r="P1045" s="6">
        <v>0.5</v>
      </c>
      <c r="Q1045" s="6">
        <v>142</v>
      </c>
      <c r="R1045" s="6">
        <v>0</v>
      </c>
      <c r="S1045" s="6">
        <v>448</v>
      </c>
      <c r="T1045" s="6">
        <v>336</v>
      </c>
      <c r="U1045" s="6">
        <v>60</v>
      </c>
      <c r="V1045" s="6" t="s">
        <v>773</v>
      </c>
      <c r="W1045" s="9" t="s">
        <v>780</v>
      </c>
      <c r="X1045" s="6" t="s">
        <v>252</v>
      </c>
      <c r="Y1045" s="6" t="s">
        <v>252</v>
      </c>
      <c r="Z1045" s="2">
        <v>2</v>
      </c>
      <c r="AA1045" s="9" t="s">
        <v>784</v>
      </c>
      <c r="AB1045">
        <v>17.600000000000001</v>
      </c>
      <c r="AC1045" s="4">
        <v>10</v>
      </c>
      <c r="AD1045">
        <v>0</v>
      </c>
    </row>
    <row r="1046" spans="1:30" customFormat="1" ht="30" x14ac:dyDescent="0.25">
      <c r="A1046" s="6">
        <v>0.05</v>
      </c>
      <c r="B1046" s="6">
        <v>0</v>
      </c>
      <c r="C1046" s="6">
        <v>0</v>
      </c>
      <c r="D1046" s="6">
        <v>0</v>
      </c>
      <c r="E1046" s="6">
        <v>0</v>
      </c>
      <c r="F1046" s="6">
        <v>0</v>
      </c>
      <c r="G1046" s="6">
        <v>0</v>
      </c>
      <c r="H1046" s="6">
        <v>0</v>
      </c>
      <c r="I1046" s="6">
        <v>0</v>
      </c>
      <c r="J1046" s="6">
        <v>0</v>
      </c>
      <c r="K1046" s="6">
        <v>0</v>
      </c>
      <c r="L1046" s="6">
        <v>5</v>
      </c>
      <c r="M1046" s="6">
        <v>1</v>
      </c>
      <c r="N1046" s="6">
        <v>0.5</v>
      </c>
      <c r="O1046" s="6">
        <v>0</v>
      </c>
      <c r="P1046" s="6">
        <v>0.5</v>
      </c>
      <c r="Q1046" s="6">
        <v>142</v>
      </c>
      <c r="R1046" s="6">
        <v>0</v>
      </c>
      <c r="S1046" s="6">
        <v>448</v>
      </c>
      <c r="T1046" s="6">
        <v>336</v>
      </c>
      <c r="U1046" s="6">
        <v>60</v>
      </c>
      <c r="V1046" s="6" t="s">
        <v>773</v>
      </c>
      <c r="W1046" s="9" t="s">
        <v>780</v>
      </c>
      <c r="X1046" s="6" t="s">
        <v>756</v>
      </c>
      <c r="Y1046" s="6" t="s">
        <v>757</v>
      </c>
      <c r="Z1046" s="2">
        <v>2</v>
      </c>
      <c r="AA1046" s="9" t="s">
        <v>784</v>
      </c>
      <c r="AB1046">
        <v>17</v>
      </c>
      <c r="AC1046">
        <v>10</v>
      </c>
      <c r="AD1046">
        <v>0</v>
      </c>
    </row>
    <row r="1047" spans="1:30" customFormat="1" ht="30" x14ac:dyDescent="0.25">
      <c r="A1047" s="6">
        <v>0.05</v>
      </c>
      <c r="B1047" s="6">
        <v>0</v>
      </c>
      <c r="C1047" s="6">
        <v>0</v>
      </c>
      <c r="D1047" s="6">
        <v>0</v>
      </c>
      <c r="E1047" s="6">
        <v>0</v>
      </c>
      <c r="F1047" s="6">
        <v>0</v>
      </c>
      <c r="G1047" s="6">
        <v>0</v>
      </c>
      <c r="H1047" s="6">
        <v>0</v>
      </c>
      <c r="I1047" s="6">
        <v>0</v>
      </c>
      <c r="J1047" s="6">
        <v>0</v>
      </c>
      <c r="K1047" s="6">
        <v>0</v>
      </c>
      <c r="L1047" s="6">
        <v>5</v>
      </c>
      <c r="M1047" s="6">
        <v>1.5</v>
      </c>
      <c r="N1047" s="6">
        <v>0.5</v>
      </c>
      <c r="O1047" s="6">
        <v>0</v>
      </c>
      <c r="P1047" s="6">
        <v>0.5</v>
      </c>
      <c r="Q1047" s="6">
        <v>142</v>
      </c>
      <c r="R1047" s="6">
        <v>0</v>
      </c>
      <c r="S1047" s="6">
        <v>448</v>
      </c>
      <c r="T1047" s="6">
        <v>336</v>
      </c>
      <c r="U1047" s="6">
        <v>60</v>
      </c>
      <c r="V1047" s="6" t="s">
        <v>773</v>
      </c>
      <c r="W1047" s="9" t="s">
        <v>780</v>
      </c>
      <c r="X1047" s="6" t="s">
        <v>637</v>
      </c>
      <c r="Y1047" s="6" t="s">
        <v>637</v>
      </c>
      <c r="Z1047" s="2">
        <v>1</v>
      </c>
      <c r="AA1047" s="9" t="s">
        <v>784</v>
      </c>
      <c r="AB1047">
        <v>18.100000000000001</v>
      </c>
      <c r="AC1047">
        <v>10</v>
      </c>
      <c r="AD1047">
        <v>0</v>
      </c>
    </row>
    <row r="1048" spans="1:30" customFormat="1" ht="30" x14ac:dyDescent="0.25">
      <c r="A1048" s="6">
        <v>3.3333333333333333E-2</v>
      </c>
      <c r="B1048" s="6">
        <v>0</v>
      </c>
      <c r="C1048" s="6">
        <v>0</v>
      </c>
      <c r="D1048" s="6">
        <v>0</v>
      </c>
      <c r="E1048" s="6">
        <v>0</v>
      </c>
      <c r="F1048" s="6">
        <v>0</v>
      </c>
      <c r="G1048" s="6">
        <v>0</v>
      </c>
      <c r="H1048" s="6">
        <v>0</v>
      </c>
      <c r="I1048" s="6">
        <v>0</v>
      </c>
      <c r="J1048" s="6">
        <v>0</v>
      </c>
      <c r="K1048" s="6">
        <v>0</v>
      </c>
      <c r="L1048" s="6">
        <v>5</v>
      </c>
      <c r="M1048" s="6">
        <v>1</v>
      </c>
      <c r="N1048" s="6">
        <v>0.5</v>
      </c>
      <c r="O1048" s="6">
        <v>0</v>
      </c>
      <c r="P1048" s="6">
        <v>0.5</v>
      </c>
      <c r="Q1048" s="6">
        <v>142</v>
      </c>
      <c r="R1048" s="6">
        <v>0</v>
      </c>
      <c r="S1048" s="6">
        <v>448</v>
      </c>
      <c r="T1048" s="6">
        <v>336</v>
      </c>
      <c r="U1048" s="6">
        <v>60</v>
      </c>
      <c r="V1048" s="6" t="s">
        <v>773</v>
      </c>
      <c r="W1048" s="9" t="s">
        <v>780</v>
      </c>
      <c r="X1048" s="6" t="s">
        <v>756</v>
      </c>
      <c r="Y1048" s="6" t="s">
        <v>757</v>
      </c>
      <c r="Z1048" s="2">
        <v>2</v>
      </c>
      <c r="AA1048" s="9" t="s">
        <v>784</v>
      </c>
      <c r="AB1048">
        <v>17</v>
      </c>
      <c r="AC1048">
        <v>10</v>
      </c>
      <c r="AD1048">
        <v>0</v>
      </c>
    </row>
    <row r="1049" spans="1:30" customFormat="1" ht="30" x14ac:dyDescent="0.25">
      <c r="A1049" s="6">
        <v>2.5000000000000001E-2</v>
      </c>
      <c r="B1049" s="6">
        <v>0</v>
      </c>
      <c r="C1049" s="6">
        <v>0</v>
      </c>
      <c r="D1049" s="6">
        <v>0</v>
      </c>
      <c r="E1049" s="6">
        <v>0</v>
      </c>
      <c r="F1049" s="6">
        <v>0</v>
      </c>
      <c r="G1049" s="6">
        <v>0</v>
      </c>
      <c r="H1049" s="6">
        <v>0</v>
      </c>
      <c r="I1049" s="6">
        <v>0</v>
      </c>
      <c r="J1049" s="6">
        <v>0</v>
      </c>
      <c r="K1049" s="6">
        <v>0</v>
      </c>
      <c r="L1049" s="6">
        <v>5</v>
      </c>
      <c r="M1049" s="6">
        <v>0.5</v>
      </c>
      <c r="N1049" s="6">
        <v>0.5</v>
      </c>
      <c r="O1049" s="6">
        <v>0</v>
      </c>
      <c r="P1049" s="6">
        <v>0.5</v>
      </c>
      <c r="Q1049" s="6">
        <v>142</v>
      </c>
      <c r="R1049" s="6">
        <v>0</v>
      </c>
      <c r="S1049" s="6">
        <v>448</v>
      </c>
      <c r="T1049" s="6">
        <v>336</v>
      </c>
      <c r="U1049" s="6">
        <v>60</v>
      </c>
      <c r="V1049" s="6" t="s">
        <v>773</v>
      </c>
      <c r="W1049" s="9" t="s">
        <v>780</v>
      </c>
      <c r="X1049" s="6" t="s">
        <v>563</v>
      </c>
      <c r="Y1049" s="6" t="s">
        <v>563</v>
      </c>
      <c r="Z1049" s="2">
        <v>3</v>
      </c>
      <c r="AA1049" s="9" t="s">
        <v>784</v>
      </c>
      <c r="AB1049">
        <v>18.399999999999999</v>
      </c>
      <c r="AC1049" s="4">
        <v>10</v>
      </c>
      <c r="AD1049">
        <v>0</v>
      </c>
    </row>
    <row r="1050" spans="1:30" customFormat="1" ht="30" x14ac:dyDescent="0.25">
      <c r="A1050" s="6">
        <v>0.01</v>
      </c>
      <c r="B1050" s="6">
        <v>0</v>
      </c>
      <c r="C1050" s="6">
        <v>0</v>
      </c>
      <c r="D1050" s="6">
        <v>0</v>
      </c>
      <c r="E1050" s="6">
        <v>0</v>
      </c>
      <c r="F1050" s="6">
        <v>0</v>
      </c>
      <c r="G1050" s="6">
        <v>0</v>
      </c>
      <c r="H1050" s="6">
        <v>0</v>
      </c>
      <c r="I1050" s="6">
        <v>0</v>
      </c>
      <c r="J1050" s="6">
        <v>0</v>
      </c>
      <c r="K1050" s="6">
        <v>0</v>
      </c>
      <c r="L1050" s="6">
        <v>5</v>
      </c>
      <c r="M1050" s="6">
        <v>0.25</v>
      </c>
      <c r="N1050" s="6">
        <v>0.5</v>
      </c>
      <c r="O1050" s="6">
        <v>0</v>
      </c>
      <c r="P1050" s="6">
        <v>0.5</v>
      </c>
      <c r="Q1050" s="6">
        <v>142</v>
      </c>
      <c r="R1050" s="6">
        <v>0</v>
      </c>
      <c r="S1050" s="6">
        <v>448</v>
      </c>
      <c r="T1050" s="6">
        <v>336</v>
      </c>
      <c r="U1050" s="6">
        <v>60</v>
      </c>
      <c r="V1050" s="6" t="s">
        <v>773</v>
      </c>
      <c r="W1050" s="9" t="s">
        <v>780</v>
      </c>
      <c r="X1050" s="6" t="s">
        <v>563</v>
      </c>
      <c r="Y1050" s="6" t="s">
        <v>563</v>
      </c>
      <c r="Z1050" s="2">
        <v>3</v>
      </c>
      <c r="AA1050" s="9" t="s">
        <v>784</v>
      </c>
      <c r="AB1050">
        <v>18.399999999999999</v>
      </c>
      <c r="AC1050" s="4">
        <v>10</v>
      </c>
      <c r="AD1050">
        <v>0</v>
      </c>
    </row>
    <row r="1051" spans="1:30" customFormat="1" ht="30" x14ac:dyDescent="0.25">
      <c r="A1051" s="6">
        <v>0</v>
      </c>
      <c r="B1051" s="6">
        <v>0</v>
      </c>
      <c r="C1051" s="6">
        <v>0</v>
      </c>
      <c r="D1051" s="6">
        <v>0</v>
      </c>
      <c r="E1051" s="6">
        <v>0</v>
      </c>
      <c r="F1051" s="6">
        <v>0</v>
      </c>
      <c r="G1051" s="6">
        <v>0</v>
      </c>
      <c r="H1051" s="6">
        <v>0</v>
      </c>
      <c r="I1051" s="6">
        <v>0</v>
      </c>
      <c r="J1051" s="6">
        <v>0</v>
      </c>
      <c r="K1051" s="6">
        <v>0</v>
      </c>
      <c r="L1051" s="6">
        <v>5</v>
      </c>
      <c r="M1051" s="6">
        <v>0.5</v>
      </c>
      <c r="N1051" s="6">
        <v>0.5</v>
      </c>
      <c r="O1051" s="6">
        <v>0</v>
      </c>
      <c r="P1051" s="6">
        <v>0.5</v>
      </c>
      <c r="Q1051" s="6">
        <v>142</v>
      </c>
      <c r="R1051" s="6">
        <v>0</v>
      </c>
      <c r="S1051" s="6">
        <v>448</v>
      </c>
      <c r="T1051" s="6">
        <v>336</v>
      </c>
      <c r="U1051" s="6">
        <v>60</v>
      </c>
      <c r="V1051" s="6" t="s">
        <v>773</v>
      </c>
      <c r="W1051" s="9" t="s">
        <v>780</v>
      </c>
      <c r="X1051" s="6" t="s">
        <v>447</v>
      </c>
      <c r="Y1051" s="6" t="s">
        <v>447</v>
      </c>
      <c r="Z1051" s="2">
        <v>2</v>
      </c>
      <c r="AA1051" s="9" t="s">
        <v>784</v>
      </c>
      <c r="AB1051">
        <v>17.7</v>
      </c>
      <c r="AC1051">
        <v>8</v>
      </c>
      <c r="AD1051">
        <v>0</v>
      </c>
    </row>
    <row r="1052" spans="1:30" customFormat="1" ht="30" x14ac:dyDescent="0.25">
      <c r="A1052" s="6">
        <v>0</v>
      </c>
      <c r="B1052" s="6">
        <v>0</v>
      </c>
      <c r="C1052" s="6">
        <v>0</v>
      </c>
      <c r="D1052" s="6">
        <v>0</v>
      </c>
      <c r="E1052" s="6">
        <v>0</v>
      </c>
      <c r="F1052" s="6">
        <v>0</v>
      </c>
      <c r="G1052" s="6">
        <v>0</v>
      </c>
      <c r="H1052" s="6">
        <v>0</v>
      </c>
      <c r="I1052" s="6">
        <v>0</v>
      </c>
      <c r="J1052" s="6">
        <v>0</v>
      </c>
      <c r="K1052" s="6">
        <v>0</v>
      </c>
      <c r="L1052" s="6">
        <v>5</v>
      </c>
      <c r="M1052" s="6">
        <v>1</v>
      </c>
      <c r="N1052" s="6">
        <v>0.5</v>
      </c>
      <c r="O1052" s="6">
        <v>0</v>
      </c>
      <c r="P1052" s="6">
        <v>0.5</v>
      </c>
      <c r="Q1052" s="6">
        <v>142</v>
      </c>
      <c r="R1052" s="6">
        <v>0</v>
      </c>
      <c r="S1052" s="6">
        <v>448</v>
      </c>
      <c r="T1052" s="6">
        <v>336</v>
      </c>
      <c r="U1052" s="6">
        <v>60</v>
      </c>
      <c r="V1052" s="6" t="s">
        <v>773</v>
      </c>
      <c r="W1052" s="9" t="s">
        <v>780</v>
      </c>
      <c r="X1052" s="6" t="s">
        <v>447</v>
      </c>
      <c r="Y1052" s="6" t="s">
        <v>447</v>
      </c>
      <c r="Z1052" s="2">
        <v>2</v>
      </c>
      <c r="AA1052" s="9" t="s">
        <v>784</v>
      </c>
      <c r="AB1052">
        <v>17.7</v>
      </c>
      <c r="AC1052">
        <v>8</v>
      </c>
      <c r="AD1052">
        <v>0</v>
      </c>
    </row>
    <row r="1053" spans="1:30" customFormat="1" x14ac:dyDescent="0.25">
      <c r="A1053" s="6">
        <v>0.1</v>
      </c>
      <c r="B1053" s="6">
        <v>0</v>
      </c>
      <c r="C1053" s="6">
        <v>0</v>
      </c>
      <c r="D1053" s="6">
        <v>0</v>
      </c>
      <c r="E1053" s="6">
        <v>0</v>
      </c>
      <c r="F1053" s="6">
        <v>0</v>
      </c>
      <c r="G1053" s="6">
        <v>0</v>
      </c>
      <c r="H1053" s="6">
        <v>0</v>
      </c>
      <c r="I1053" s="6">
        <v>0</v>
      </c>
      <c r="J1053" s="6">
        <v>0</v>
      </c>
      <c r="K1053" s="6">
        <v>0</v>
      </c>
      <c r="L1053" s="6">
        <v>5</v>
      </c>
      <c r="M1053" s="6">
        <v>0.25</v>
      </c>
      <c r="N1053" s="6">
        <v>0.5</v>
      </c>
      <c r="O1053" s="6">
        <v>0</v>
      </c>
      <c r="P1053" s="6">
        <v>0.5</v>
      </c>
      <c r="Q1053" s="6">
        <v>157</v>
      </c>
      <c r="R1053" s="6">
        <v>0</v>
      </c>
      <c r="S1053" s="6">
        <v>448</v>
      </c>
      <c r="T1053" s="6">
        <v>336</v>
      </c>
      <c r="U1053" s="6">
        <v>60</v>
      </c>
      <c r="V1053" s="6" t="s">
        <v>774</v>
      </c>
      <c r="W1053" s="9" t="s">
        <v>781</v>
      </c>
      <c r="X1053" s="6" t="s">
        <v>779</v>
      </c>
      <c r="Y1053" s="6" t="s">
        <v>779</v>
      </c>
      <c r="Z1053" s="2">
        <v>2</v>
      </c>
      <c r="AA1053" s="9" t="s">
        <v>784</v>
      </c>
      <c r="AB1053">
        <v>16.100000000000001</v>
      </c>
      <c r="AC1053">
        <v>8</v>
      </c>
      <c r="AD1053">
        <v>0</v>
      </c>
    </row>
    <row r="1054" spans="1:30" customFormat="1" x14ac:dyDescent="0.25">
      <c r="A1054" s="6">
        <v>0.1</v>
      </c>
      <c r="B1054" s="6">
        <v>0</v>
      </c>
      <c r="C1054" s="6">
        <v>0</v>
      </c>
      <c r="D1054" s="6">
        <v>0</v>
      </c>
      <c r="E1054" s="6">
        <v>0</v>
      </c>
      <c r="F1054" s="6">
        <v>0</v>
      </c>
      <c r="G1054" s="6">
        <v>0</v>
      </c>
      <c r="H1054" s="6">
        <v>0</v>
      </c>
      <c r="I1054" s="6">
        <v>0</v>
      </c>
      <c r="J1054" s="6">
        <v>0</v>
      </c>
      <c r="K1054" s="6">
        <v>0</v>
      </c>
      <c r="L1054" s="6">
        <v>5</v>
      </c>
      <c r="M1054" s="6">
        <v>0.5</v>
      </c>
      <c r="N1054" s="6">
        <v>0.5</v>
      </c>
      <c r="O1054" s="6">
        <v>0</v>
      </c>
      <c r="P1054" s="6">
        <v>0.5</v>
      </c>
      <c r="Q1054" s="6">
        <v>157</v>
      </c>
      <c r="R1054" s="6">
        <v>0</v>
      </c>
      <c r="S1054" s="6">
        <v>448</v>
      </c>
      <c r="T1054" s="6">
        <v>336</v>
      </c>
      <c r="U1054" s="6">
        <v>60</v>
      </c>
      <c r="V1054" s="6" t="s">
        <v>774</v>
      </c>
      <c r="W1054" s="9" t="s">
        <v>781</v>
      </c>
      <c r="X1054" s="6" t="s">
        <v>779</v>
      </c>
      <c r="Y1054" s="6" t="s">
        <v>779</v>
      </c>
      <c r="Z1054" s="2">
        <v>2</v>
      </c>
      <c r="AA1054" s="9" t="s">
        <v>784</v>
      </c>
      <c r="AB1054">
        <v>16.100000000000001</v>
      </c>
      <c r="AC1054">
        <v>8</v>
      </c>
      <c r="AD1054">
        <v>0</v>
      </c>
    </row>
    <row r="1055" spans="1:30" customFormat="1" x14ac:dyDescent="0.25">
      <c r="A1055" s="6">
        <v>0.1</v>
      </c>
      <c r="B1055" s="6">
        <v>0</v>
      </c>
      <c r="C1055" s="6">
        <v>0</v>
      </c>
      <c r="D1055" s="6">
        <v>0</v>
      </c>
      <c r="E1055" s="6">
        <v>0</v>
      </c>
      <c r="F1055" s="6">
        <v>0</v>
      </c>
      <c r="G1055" s="6">
        <v>0</v>
      </c>
      <c r="H1055" s="6">
        <v>0</v>
      </c>
      <c r="I1055" s="6">
        <v>0</v>
      </c>
      <c r="J1055" s="6">
        <v>0</v>
      </c>
      <c r="K1055" s="6">
        <v>0</v>
      </c>
      <c r="L1055" s="6">
        <v>5</v>
      </c>
      <c r="M1055" s="6">
        <v>1.5</v>
      </c>
      <c r="N1055" s="6">
        <v>0.5</v>
      </c>
      <c r="O1055" s="6">
        <v>0</v>
      </c>
      <c r="P1055" s="6">
        <v>0.5</v>
      </c>
      <c r="Q1055" s="6">
        <v>157</v>
      </c>
      <c r="R1055" s="6">
        <v>0</v>
      </c>
      <c r="S1055" s="6">
        <v>448</v>
      </c>
      <c r="T1055" s="6">
        <v>336</v>
      </c>
      <c r="U1055" s="6">
        <v>60</v>
      </c>
      <c r="V1055" s="6" t="s">
        <v>774</v>
      </c>
      <c r="W1055" s="9" t="s">
        <v>781</v>
      </c>
      <c r="X1055" s="6" t="s">
        <v>756</v>
      </c>
      <c r="Y1055" s="6" t="s">
        <v>757</v>
      </c>
      <c r="Z1055" s="2">
        <v>2</v>
      </c>
      <c r="AA1055" s="9" t="s">
        <v>784</v>
      </c>
      <c r="AB1055">
        <v>17</v>
      </c>
      <c r="AC1055">
        <v>10</v>
      </c>
      <c r="AD1055">
        <v>0</v>
      </c>
    </row>
    <row r="1056" spans="1:30" customFormat="1" x14ac:dyDescent="0.25">
      <c r="A1056" s="6">
        <v>6.6666666666666666E-2</v>
      </c>
      <c r="B1056" s="6">
        <v>0</v>
      </c>
      <c r="C1056" s="6">
        <v>0</v>
      </c>
      <c r="D1056" s="6">
        <v>0</v>
      </c>
      <c r="E1056" s="6">
        <v>0</v>
      </c>
      <c r="F1056" s="6">
        <v>0</v>
      </c>
      <c r="G1056" s="6">
        <v>0</v>
      </c>
      <c r="H1056" s="6">
        <v>0</v>
      </c>
      <c r="I1056" s="6">
        <v>0</v>
      </c>
      <c r="J1056" s="6">
        <v>0</v>
      </c>
      <c r="K1056" s="6">
        <v>0</v>
      </c>
      <c r="L1056" s="6">
        <v>5</v>
      </c>
      <c r="M1056" s="6">
        <v>0.25</v>
      </c>
      <c r="N1056" s="6">
        <v>0.5</v>
      </c>
      <c r="O1056" s="6">
        <v>0</v>
      </c>
      <c r="P1056" s="6">
        <v>0.5</v>
      </c>
      <c r="Q1056" s="6">
        <v>157</v>
      </c>
      <c r="R1056" s="6">
        <v>0</v>
      </c>
      <c r="S1056" s="6">
        <v>448</v>
      </c>
      <c r="T1056" s="6">
        <v>336</v>
      </c>
      <c r="U1056" s="6">
        <v>60</v>
      </c>
      <c r="V1056" s="6" t="s">
        <v>774</v>
      </c>
      <c r="W1056" s="9" t="s">
        <v>781</v>
      </c>
      <c r="X1056" s="6" t="s">
        <v>779</v>
      </c>
      <c r="Y1056" s="6" t="s">
        <v>779</v>
      </c>
      <c r="Z1056" s="2">
        <v>2</v>
      </c>
      <c r="AA1056" s="9" t="s">
        <v>784</v>
      </c>
      <c r="AB1056">
        <v>16.100000000000001</v>
      </c>
      <c r="AC1056">
        <v>8</v>
      </c>
      <c r="AD1056">
        <v>0</v>
      </c>
    </row>
    <row r="1057" spans="1:30" customFormat="1" x14ac:dyDescent="0.25">
      <c r="A1057" s="6">
        <v>6.6666666666666666E-2</v>
      </c>
      <c r="B1057" s="6">
        <v>0</v>
      </c>
      <c r="C1057" s="6">
        <v>0</v>
      </c>
      <c r="D1057" s="6">
        <v>0</v>
      </c>
      <c r="E1057" s="6">
        <v>0</v>
      </c>
      <c r="F1057" s="6">
        <v>0</v>
      </c>
      <c r="G1057" s="6">
        <v>0</v>
      </c>
      <c r="H1057" s="6">
        <v>0</v>
      </c>
      <c r="I1057" s="6">
        <v>0</v>
      </c>
      <c r="J1057" s="6">
        <v>0</v>
      </c>
      <c r="K1057" s="6">
        <v>0</v>
      </c>
      <c r="L1057" s="6">
        <v>5</v>
      </c>
      <c r="M1057" s="6">
        <v>0.5</v>
      </c>
      <c r="N1057" s="6">
        <v>0.5</v>
      </c>
      <c r="O1057" s="6">
        <v>0</v>
      </c>
      <c r="P1057" s="6">
        <v>0.5</v>
      </c>
      <c r="Q1057" s="6">
        <v>157</v>
      </c>
      <c r="R1057" s="6">
        <v>0</v>
      </c>
      <c r="S1057" s="6">
        <v>448</v>
      </c>
      <c r="T1057" s="6">
        <v>336</v>
      </c>
      <c r="U1057" s="6">
        <v>60</v>
      </c>
      <c r="V1057" s="6" t="s">
        <v>774</v>
      </c>
      <c r="W1057" s="9" t="s">
        <v>781</v>
      </c>
      <c r="X1057" s="6" t="s">
        <v>779</v>
      </c>
      <c r="Y1057" s="6" t="s">
        <v>779</v>
      </c>
      <c r="Z1057" s="2">
        <v>2</v>
      </c>
      <c r="AA1057" s="9" t="s">
        <v>784</v>
      </c>
      <c r="AB1057">
        <v>16.100000000000001</v>
      </c>
      <c r="AC1057">
        <v>8</v>
      </c>
      <c r="AD1057">
        <v>0</v>
      </c>
    </row>
    <row r="1058" spans="1:30" customFormat="1" x14ac:dyDescent="0.25">
      <c r="A1058" s="6">
        <v>6.6666666666666666E-2</v>
      </c>
      <c r="B1058" s="6">
        <v>0</v>
      </c>
      <c r="C1058" s="6">
        <v>0</v>
      </c>
      <c r="D1058" s="6">
        <v>0</v>
      </c>
      <c r="E1058" s="6">
        <v>0</v>
      </c>
      <c r="F1058" s="6">
        <v>0</v>
      </c>
      <c r="G1058" s="6">
        <v>0</v>
      </c>
      <c r="H1058" s="6">
        <v>0</v>
      </c>
      <c r="I1058" s="6">
        <v>0</v>
      </c>
      <c r="J1058" s="6">
        <v>0</v>
      </c>
      <c r="K1058" s="6">
        <v>0</v>
      </c>
      <c r="L1058" s="6">
        <v>5</v>
      </c>
      <c r="M1058" s="6">
        <v>1.5</v>
      </c>
      <c r="N1058" s="6">
        <v>0.5</v>
      </c>
      <c r="O1058" s="6">
        <v>0</v>
      </c>
      <c r="P1058" s="6">
        <v>0.5</v>
      </c>
      <c r="Q1058" s="6">
        <v>157</v>
      </c>
      <c r="R1058" s="6">
        <v>0</v>
      </c>
      <c r="S1058" s="6">
        <v>448</v>
      </c>
      <c r="T1058" s="6">
        <v>336</v>
      </c>
      <c r="U1058" s="6">
        <v>60</v>
      </c>
      <c r="V1058" s="6" t="s">
        <v>774</v>
      </c>
      <c r="W1058" s="9" t="s">
        <v>781</v>
      </c>
      <c r="X1058" s="6" t="s">
        <v>756</v>
      </c>
      <c r="Y1058" s="6" t="s">
        <v>757</v>
      </c>
      <c r="Z1058" s="2">
        <v>2</v>
      </c>
      <c r="AA1058" s="9" t="s">
        <v>784</v>
      </c>
      <c r="AB1058">
        <v>17</v>
      </c>
      <c r="AC1058">
        <v>10</v>
      </c>
      <c r="AD1058">
        <v>0</v>
      </c>
    </row>
    <row r="1059" spans="1:30" customFormat="1" x14ac:dyDescent="0.25">
      <c r="A1059" s="6">
        <v>0.05</v>
      </c>
      <c r="B1059" s="6">
        <v>0</v>
      </c>
      <c r="C1059" s="6">
        <v>0</v>
      </c>
      <c r="D1059" s="6">
        <v>0</v>
      </c>
      <c r="E1059" s="6">
        <v>0</v>
      </c>
      <c r="F1059" s="6">
        <v>0</v>
      </c>
      <c r="G1059" s="6">
        <v>0</v>
      </c>
      <c r="H1059" s="6">
        <v>0</v>
      </c>
      <c r="I1059" s="6">
        <v>0</v>
      </c>
      <c r="J1059" s="6">
        <v>0</v>
      </c>
      <c r="K1059" s="6">
        <v>0</v>
      </c>
      <c r="L1059" s="6">
        <v>5</v>
      </c>
      <c r="M1059" s="6">
        <v>0.25</v>
      </c>
      <c r="N1059" s="6">
        <v>0.5</v>
      </c>
      <c r="O1059" s="6">
        <v>0</v>
      </c>
      <c r="P1059" s="6">
        <v>0.5</v>
      </c>
      <c r="Q1059" s="6">
        <v>157</v>
      </c>
      <c r="R1059" s="6">
        <v>0</v>
      </c>
      <c r="S1059" s="6">
        <v>448</v>
      </c>
      <c r="T1059" s="6">
        <v>336</v>
      </c>
      <c r="U1059" s="6">
        <v>60</v>
      </c>
      <c r="V1059" s="6" t="s">
        <v>774</v>
      </c>
      <c r="W1059" s="9" t="s">
        <v>781</v>
      </c>
      <c r="X1059" s="6" t="s">
        <v>779</v>
      </c>
      <c r="Y1059" s="6" t="s">
        <v>779</v>
      </c>
      <c r="Z1059" s="2">
        <v>2</v>
      </c>
      <c r="AA1059" s="9" t="s">
        <v>784</v>
      </c>
      <c r="AB1059">
        <v>16.100000000000001</v>
      </c>
      <c r="AC1059">
        <v>8</v>
      </c>
      <c r="AD1059">
        <v>0</v>
      </c>
    </row>
    <row r="1060" spans="1:30" customFormat="1" x14ac:dyDescent="0.25">
      <c r="A1060" s="6">
        <v>0.05</v>
      </c>
      <c r="B1060" s="6">
        <v>0</v>
      </c>
      <c r="C1060" s="6">
        <v>0</v>
      </c>
      <c r="D1060" s="6">
        <v>0</v>
      </c>
      <c r="E1060" s="6">
        <v>0</v>
      </c>
      <c r="F1060" s="6">
        <v>0</v>
      </c>
      <c r="G1060" s="6">
        <v>0</v>
      </c>
      <c r="H1060" s="6">
        <v>0</v>
      </c>
      <c r="I1060" s="6">
        <v>0</v>
      </c>
      <c r="J1060" s="6">
        <v>0</v>
      </c>
      <c r="K1060" s="6">
        <v>0</v>
      </c>
      <c r="L1060" s="6">
        <v>5</v>
      </c>
      <c r="M1060" s="6">
        <v>0.5</v>
      </c>
      <c r="N1060" s="6">
        <v>0.5</v>
      </c>
      <c r="O1060" s="6">
        <v>0</v>
      </c>
      <c r="P1060" s="6">
        <v>0.5</v>
      </c>
      <c r="Q1060" s="6">
        <v>157</v>
      </c>
      <c r="R1060" s="6">
        <v>0</v>
      </c>
      <c r="S1060" s="6">
        <v>448</v>
      </c>
      <c r="T1060" s="6">
        <v>336</v>
      </c>
      <c r="U1060" s="6">
        <v>60</v>
      </c>
      <c r="V1060" s="6" t="s">
        <v>774</v>
      </c>
      <c r="W1060" s="9" t="s">
        <v>781</v>
      </c>
      <c r="X1060" s="6" t="s">
        <v>756</v>
      </c>
      <c r="Y1060" s="6" t="s">
        <v>757</v>
      </c>
      <c r="Z1060" s="2">
        <v>2</v>
      </c>
      <c r="AA1060" s="9" t="s">
        <v>784</v>
      </c>
      <c r="AB1060">
        <v>17</v>
      </c>
      <c r="AC1060">
        <v>10</v>
      </c>
      <c r="AD1060">
        <v>0</v>
      </c>
    </row>
    <row r="1061" spans="1:30" customFormat="1" x14ac:dyDescent="0.25">
      <c r="A1061" s="6">
        <v>0.05</v>
      </c>
      <c r="B1061" s="6">
        <v>0</v>
      </c>
      <c r="C1061" s="6">
        <v>0</v>
      </c>
      <c r="D1061" s="6">
        <v>0</v>
      </c>
      <c r="E1061" s="6">
        <v>0</v>
      </c>
      <c r="F1061" s="6">
        <v>0</v>
      </c>
      <c r="G1061" s="6">
        <v>0</v>
      </c>
      <c r="H1061" s="6">
        <v>0</v>
      </c>
      <c r="I1061" s="6">
        <v>0</v>
      </c>
      <c r="J1061" s="6">
        <v>0</v>
      </c>
      <c r="K1061" s="6">
        <v>0</v>
      </c>
      <c r="L1061" s="6">
        <v>5</v>
      </c>
      <c r="M1061" s="12">
        <v>1.5</v>
      </c>
      <c r="N1061" s="6">
        <v>0.5</v>
      </c>
      <c r="O1061" s="6">
        <v>0</v>
      </c>
      <c r="P1061" s="6">
        <v>0.5</v>
      </c>
      <c r="Q1061" s="6">
        <v>157</v>
      </c>
      <c r="R1061" s="6">
        <v>0</v>
      </c>
      <c r="S1061" s="6">
        <v>448</v>
      </c>
      <c r="T1061" s="6">
        <v>336</v>
      </c>
      <c r="U1061" s="6">
        <v>60</v>
      </c>
      <c r="V1061" s="6" t="s">
        <v>774</v>
      </c>
      <c r="W1061" s="9" t="s">
        <v>781</v>
      </c>
      <c r="X1061" s="6" t="s">
        <v>756</v>
      </c>
      <c r="Y1061" s="6" t="s">
        <v>757</v>
      </c>
      <c r="Z1061" s="2">
        <v>2</v>
      </c>
      <c r="AA1061" s="9" t="s">
        <v>784</v>
      </c>
      <c r="AB1061">
        <v>17</v>
      </c>
      <c r="AC1061">
        <v>10</v>
      </c>
      <c r="AD1061">
        <v>0</v>
      </c>
    </row>
    <row r="1062" spans="1:30" customFormat="1" x14ac:dyDescent="0.25">
      <c r="A1062" s="6">
        <v>2.5000000000000001E-2</v>
      </c>
      <c r="B1062" s="6">
        <v>0</v>
      </c>
      <c r="C1062" s="6">
        <v>0</v>
      </c>
      <c r="D1062" s="6">
        <v>0</v>
      </c>
      <c r="E1062" s="6">
        <v>0</v>
      </c>
      <c r="F1062" s="6">
        <v>0</v>
      </c>
      <c r="G1062" s="6">
        <v>0</v>
      </c>
      <c r="H1062" s="6">
        <v>0</v>
      </c>
      <c r="I1062" s="6">
        <v>0</v>
      </c>
      <c r="J1062" s="6">
        <v>0</v>
      </c>
      <c r="K1062" s="6">
        <v>0</v>
      </c>
      <c r="L1062" s="6">
        <v>5</v>
      </c>
      <c r="M1062" s="6">
        <v>1.5</v>
      </c>
      <c r="N1062" s="6">
        <v>0.5</v>
      </c>
      <c r="O1062" s="6">
        <v>0</v>
      </c>
      <c r="P1062" s="6">
        <v>0.5</v>
      </c>
      <c r="Q1062" s="6">
        <v>157</v>
      </c>
      <c r="R1062" s="6">
        <v>0</v>
      </c>
      <c r="S1062" s="6">
        <v>448</v>
      </c>
      <c r="T1062" s="6">
        <v>336</v>
      </c>
      <c r="U1062" s="6">
        <v>60</v>
      </c>
      <c r="V1062" s="6" t="s">
        <v>774</v>
      </c>
      <c r="W1062" s="9" t="s">
        <v>781</v>
      </c>
      <c r="X1062" s="6" t="s">
        <v>447</v>
      </c>
      <c r="Y1062" s="6" t="s">
        <v>447</v>
      </c>
      <c r="Z1062" s="2">
        <v>2</v>
      </c>
      <c r="AA1062" s="9" t="s">
        <v>784</v>
      </c>
      <c r="AB1062">
        <v>17.7</v>
      </c>
      <c r="AC1062">
        <v>8</v>
      </c>
      <c r="AD1062">
        <v>0</v>
      </c>
    </row>
    <row r="1063" spans="1:30" customFormat="1" x14ac:dyDescent="0.25">
      <c r="A1063" s="6">
        <v>0.01</v>
      </c>
      <c r="B1063" s="6">
        <v>0</v>
      </c>
      <c r="C1063" s="6">
        <v>0</v>
      </c>
      <c r="D1063" s="6">
        <v>0</v>
      </c>
      <c r="E1063" s="6">
        <v>0</v>
      </c>
      <c r="F1063" s="6">
        <v>0</v>
      </c>
      <c r="G1063" s="6">
        <v>0</v>
      </c>
      <c r="H1063" s="6">
        <v>0</v>
      </c>
      <c r="I1063" s="6">
        <v>0</v>
      </c>
      <c r="J1063" s="6">
        <v>0</v>
      </c>
      <c r="K1063" s="6">
        <v>0</v>
      </c>
      <c r="L1063" s="6">
        <v>5</v>
      </c>
      <c r="M1063" s="6">
        <v>1.5</v>
      </c>
      <c r="N1063" s="6">
        <v>0.5</v>
      </c>
      <c r="O1063" s="6">
        <v>0</v>
      </c>
      <c r="P1063" s="6">
        <v>0.5</v>
      </c>
      <c r="Q1063" s="6">
        <v>157</v>
      </c>
      <c r="R1063" s="6">
        <v>0</v>
      </c>
      <c r="S1063" s="6">
        <v>448</v>
      </c>
      <c r="T1063" s="6">
        <v>336</v>
      </c>
      <c r="U1063" s="6">
        <v>60</v>
      </c>
      <c r="V1063" s="6" t="s">
        <v>774</v>
      </c>
      <c r="W1063" s="9" t="s">
        <v>781</v>
      </c>
      <c r="X1063" s="6" t="s">
        <v>447</v>
      </c>
      <c r="Y1063" s="6" t="s">
        <v>447</v>
      </c>
      <c r="Z1063" s="2">
        <v>2</v>
      </c>
      <c r="AA1063" s="9" t="s">
        <v>784</v>
      </c>
      <c r="AB1063">
        <v>17.7</v>
      </c>
      <c r="AC1063">
        <v>8</v>
      </c>
      <c r="AD1063">
        <v>0</v>
      </c>
    </row>
    <row r="1064" spans="1:30" customFormat="1" x14ac:dyDescent="0.25">
      <c r="A1064" s="6">
        <v>0</v>
      </c>
      <c r="B1064" s="6">
        <v>0</v>
      </c>
      <c r="C1064" s="6">
        <v>0</v>
      </c>
      <c r="D1064" s="6">
        <v>0</v>
      </c>
      <c r="E1064" s="6">
        <v>0</v>
      </c>
      <c r="F1064" s="6">
        <v>0</v>
      </c>
      <c r="G1064" s="6">
        <v>0</v>
      </c>
      <c r="H1064" s="6">
        <v>0</v>
      </c>
      <c r="I1064" s="6">
        <v>0</v>
      </c>
      <c r="J1064" s="6">
        <v>0</v>
      </c>
      <c r="K1064" s="6">
        <v>0</v>
      </c>
      <c r="L1064" s="6">
        <v>5</v>
      </c>
      <c r="M1064" s="6">
        <v>0.25</v>
      </c>
      <c r="N1064" s="6">
        <v>0.5</v>
      </c>
      <c r="O1064" s="6">
        <v>0</v>
      </c>
      <c r="P1064" s="6">
        <v>0.5</v>
      </c>
      <c r="Q1064" s="6">
        <v>157</v>
      </c>
      <c r="R1064" s="6">
        <v>0</v>
      </c>
      <c r="S1064" s="6">
        <v>448</v>
      </c>
      <c r="T1064" s="6">
        <v>336</v>
      </c>
      <c r="U1064" s="6">
        <v>60</v>
      </c>
      <c r="V1064" s="6" t="s">
        <v>774</v>
      </c>
      <c r="W1064" s="9" t="s">
        <v>781</v>
      </c>
      <c r="X1064" s="6" t="s">
        <v>749</v>
      </c>
      <c r="Y1064" s="6" t="s">
        <v>749</v>
      </c>
      <c r="Z1064" s="2">
        <v>3</v>
      </c>
      <c r="AA1064" s="9" t="s">
        <v>784</v>
      </c>
      <c r="AB1064">
        <v>16.399999999999999</v>
      </c>
      <c r="AC1064">
        <v>10</v>
      </c>
      <c r="AD1064">
        <v>0</v>
      </c>
    </row>
    <row r="1065" spans="1:30" customFormat="1" x14ac:dyDescent="0.25">
      <c r="A1065" s="6">
        <v>0</v>
      </c>
      <c r="B1065" s="6">
        <v>0</v>
      </c>
      <c r="C1065" s="6">
        <v>0</v>
      </c>
      <c r="D1065" s="6">
        <v>0</v>
      </c>
      <c r="E1065" s="6">
        <v>0</v>
      </c>
      <c r="F1065" s="6">
        <v>0</v>
      </c>
      <c r="G1065" s="6">
        <v>0</v>
      </c>
      <c r="H1065" s="6">
        <v>0</v>
      </c>
      <c r="I1065" s="6">
        <v>0</v>
      </c>
      <c r="J1065" s="6">
        <v>0</v>
      </c>
      <c r="K1065" s="6">
        <v>0</v>
      </c>
      <c r="L1065" s="6">
        <v>5</v>
      </c>
      <c r="M1065" s="6">
        <v>0.5</v>
      </c>
      <c r="N1065" s="6">
        <v>0.5</v>
      </c>
      <c r="O1065" s="6">
        <v>0</v>
      </c>
      <c r="P1065" s="6">
        <v>0.5</v>
      </c>
      <c r="Q1065" s="6">
        <v>157</v>
      </c>
      <c r="R1065" s="6">
        <v>0</v>
      </c>
      <c r="S1065" s="6">
        <v>448</v>
      </c>
      <c r="T1065" s="6">
        <v>336</v>
      </c>
      <c r="U1065" s="6">
        <v>60</v>
      </c>
      <c r="V1065" s="6" t="s">
        <v>774</v>
      </c>
      <c r="W1065" s="9" t="s">
        <v>781</v>
      </c>
      <c r="X1065" s="6" t="s">
        <v>749</v>
      </c>
      <c r="Y1065" s="6" t="s">
        <v>749</v>
      </c>
      <c r="Z1065" s="2">
        <v>3</v>
      </c>
      <c r="AA1065" s="9" t="s">
        <v>784</v>
      </c>
      <c r="AB1065">
        <v>16.399999999999999</v>
      </c>
      <c r="AC1065">
        <v>10</v>
      </c>
      <c r="AD1065">
        <v>0</v>
      </c>
    </row>
    <row r="1066" spans="1:30" customFormat="1" x14ac:dyDescent="0.25">
      <c r="A1066" s="6">
        <v>0</v>
      </c>
      <c r="B1066" s="6">
        <v>0</v>
      </c>
      <c r="C1066" s="6">
        <v>0</v>
      </c>
      <c r="D1066" s="6">
        <v>0</v>
      </c>
      <c r="E1066" s="6">
        <v>0</v>
      </c>
      <c r="F1066" s="6">
        <v>0</v>
      </c>
      <c r="G1066" s="6">
        <v>0</v>
      </c>
      <c r="H1066" s="6">
        <v>0</v>
      </c>
      <c r="I1066" s="6">
        <v>0</v>
      </c>
      <c r="J1066" s="6">
        <v>0</v>
      </c>
      <c r="K1066" s="6">
        <v>0</v>
      </c>
      <c r="L1066" s="6">
        <v>5</v>
      </c>
      <c r="M1066" s="6">
        <v>1</v>
      </c>
      <c r="N1066" s="6">
        <v>0.5</v>
      </c>
      <c r="O1066" s="6">
        <v>0</v>
      </c>
      <c r="P1066" s="6">
        <v>0.5</v>
      </c>
      <c r="Q1066" s="6">
        <v>157</v>
      </c>
      <c r="R1066" s="6">
        <v>0</v>
      </c>
      <c r="S1066" s="6">
        <v>448</v>
      </c>
      <c r="T1066" s="6">
        <v>336</v>
      </c>
      <c r="U1066" s="6">
        <v>60</v>
      </c>
      <c r="V1066" s="6" t="s">
        <v>774</v>
      </c>
      <c r="W1066" s="9" t="s">
        <v>781</v>
      </c>
      <c r="X1066" s="6" t="s">
        <v>447</v>
      </c>
      <c r="Y1066" s="6" t="s">
        <v>447</v>
      </c>
      <c r="Z1066" s="2">
        <v>2</v>
      </c>
      <c r="AA1066" s="9" t="s">
        <v>784</v>
      </c>
      <c r="AB1066">
        <v>17.7</v>
      </c>
      <c r="AC1066">
        <v>8</v>
      </c>
      <c r="AD1066">
        <v>0</v>
      </c>
    </row>
    <row r="1067" spans="1:30" customFormat="1" x14ac:dyDescent="0.25">
      <c r="A1067" s="6">
        <v>0</v>
      </c>
      <c r="B1067" s="6">
        <v>0</v>
      </c>
      <c r="C1067" s="6">
        <v>0</v>
      </c>
      <c r="D1067" s="6">
        <v>0</v>
      </c>
      <c r="E1067" s="6">
        <v>0</v>
      </c>
      <c r="F1067" s="6">
        <v>0</v>
      </c>
      <c r="G1067" s="6">
        <v>0</v>
      </c>
      <c r="H1067" s="6">
        <v>0</v>
      </c>
      <c r="I1067" s="6">
        <v>0</v>
      </c>
      <c r="J1067" s="6">
        <v>0</v>
      </c>
      <c r="K1067" s="6">
        <v>0</v>
      </c>
      <c r="L1067" s="6">
        <v>5</v>
      </c>
      <c r="M1067" s="6">
        <v>1.5</v>
      </c>
      <c r="N1067" s="6">
        <v>0.5</v>
      </c>
      <c r="O1067" s="6">
        <v>0</v>
      </c>
      <c r="P1067" s="6">
        <v>0.5</v>
      </c>
      <c r="Q1067" s="6">
        <v>157</v>
      </c>
      <c r="R1067" s="6">
        <v>0</v>
      </c>
      <c r="S1067" s="6">
        <v>448</v>
      </c>
      <c r="T1067" s="6">
        <v>336</v>
      </c>
      <c r="U1067" s="6">
        <v>60</v>
      </c>
      <c r="V1067" s="6" t="s">
        <v>774</v>
      </c>
      <c r="W1067" s="9" t="s">
        <v>781</v>
      </c>
      <c r="X1067" s="6" t="s">
        <v>447</v>
      </c>
      <c r="Y1067" s="6" t="s">
        <v>447</v>
      </c>
      <c r="Z1067" s="2">
        <v>2</v>
      </c>
      <c r="AA1067" s="9" t="s">
        <v>784</v>
      </c>
      <c r="AB1067">
        <v>17.7</v>
      </c>
      <c r="AC1067">
        <v>8</v>
      </c>
      <c r="AD1067">
        <v>0</v>
      </c>
    </row>
    <row r="1068" spans="1:30" customFormat="1" x14ac:dyDescent="0.25">
      <c r="A1068" s="6">
        <v>0.1</v>
      </c>
      <c r="B1068" s="6">
        <v>0</v>
      </c>
      <c r="C1068" s="6">
        <v>0</v>
      </c>
      <c r="D1068" s="6">
        <v>0</v>
      </c>
      <c r="E1068" s="6">
        <v>0</v>
      </c>
      <c r="F1068" s="6">
        <v>0</v>
      </c>
      <c r="G1068" s="6">
        <v>0</v>
      </c>
      <c r="H1068" s="6">
        <v>0</v>
      </c>
      <c r="I1068" s="6">
        <v>0</v>
      </c>
      <c r="J1068" s="6">
        <v>0</v>
      </c>
      <c r="K1068" s="6">
        <v>0</v>
      </c>
      <c r="L1068" s="6">
        <v>5</v>
      </c>
      <c r="M1068" s="6">
        <v>0.5</v>
      </c>
      <c r="N1068" s="6">
        <v>0.5</v>
      </c>
      <c r="O1068" s="6">
        <v>0</v>
      </c>
      <c r="P1068" s="6">
        <v>0.5</v>
      </c>
      <c r="Q1068" s="6">
        <v>172</v>
      </c>
      <c r="R1068" s="6">
        <v>0</v>
      </c>
      <c r="S1068" s="6">
        <v>448</v>
      </c>
      <c r="T1068" s="6">
        <v>336</v>
      </c>
      <c r="U1068" s="6">
        <v>60</v>
      </c>
      <c r="V1068" s="6" t="s">
        <v>775</v>
      </c>
      <c r="W1068" s="9" t="s">
        <v>782</v>
      </c>
      <c r="X1068" s="6" t="s">
        <v>779</v>
      </c>
      <c r="Y1068" s="6" t="s">
        <v>779</v>
      </c>
      <c r="Z1068" s="2">
        <v>2</v>
      </c>
      <c r="AA1068" s="9" t="s">
        <v>784</v>
      </c>
      <c r="AB1068">
        <v>16.100000000000001</v>
      </c>
      <c r="AC1068">
        <v>8</v>
      </c>
      <c r="AD1068">
        <v>0</v>
      </c>
    </row>
    <row r="1069" spans="1:30" customFormat="1" x14ac:dyDescent="0.25">
      <c r="A1069" s="6">
        <v>0.1</v>
      </c>
      <c r="B1069" s="6">
        <v>0</v>
      </c>
      <c r="C1069" s="6">
        <v>0</v>
      </c>
      <c r="D1069" s="6">
        <v>0</v>
      </c>
      <c r="E1069" s="6">
        <v>0</v>
      </c>
      <c r="F1069" s="6">
        <v>0</v>
      </c>
      <c r="G1069" s="6">
        <v>0</v>
      </c>
      <c r="H1069" s="6">
        <v>0</v>
      </c>
      <c r="I1069" s="6">
        <v>0</v>
      </c>
      <c r="J1069" s="6">
        <v>0</v>
      </c>
      <c r="K1069" s="6">
        <v>0</v>
      </c>
      <c r="L1069" s="6">
        <v>5</v>
      </c>
      <c r="M1069" s="6">
        <v>1</v>
      </c>
      <c r="N1069" s="6">
        <v>0.5</v>
      </c>
      <c r="O1069" s="6">
        <v>0</v>
      </c>
      <c r="P1069" s="6">
        <v>0.5</v>
      </c>
      <c r="Q1069" s="6">
        <v>172</v>
      </c>
      <c r="R1069" s="6">
        <v>0</v>
      </c>
      <c r="S1069" s="6">
        <v>448</v>
      </c>
      <c r="T1069" s="6">
        <v>336</v>
      </c>
      <c r="U1069" s="6">
        <v>60</v>
      </c>
      <c r="V1069" s="6" t="s">
        <v>775</v>
      </c>
      <c r="W1069" s="9" t="s">
        <v>782</v>
      </c>
      <c r="X1069" s="6" t="s">
        <v>779</v>
      </c>
      <c r="Y1069" s="6" t="s">
        <v>779</v>
      </c>
      <c r="Z1069" s="2">
        <v>2</v>
      </c>
      <c r="AA1069" s="9" t="s">
        <v>784</v>
      </c>
      <c r="AB1069">
        <v>16.100000000000001</v>
      </c>
      <c r="AC1069">
        <v>8</v>
      </c>
      <c r="AD1069">
        <v>0</v>
      </c>
    </row>
    <row r="1070" spans="1:30" customFormat="1" x14ac:dyDescent="0.25">
      <c r="A1070" s="6">
        <v>6.6666666666666666E-2</v>
      </c>
      <c r="B1070" s="6">
        <v>0</v>
      </c>
      <c r="C1070" s="6">
        <v>0</v>
      </c>
      <c r="D1070" s="6">
        <v>0</v>
      </c>
      <c r="E1070" s="6">
        <v>0</v>
      </c>
      <c r="F1070" s="6">
        <v>0</v>
      </c>
      <c r="G1070" s="6">
        <v>0</v>
      </c>
      <c r="H1070" s="6">
        <v>0</v>
      </c>
      <c r="I1070" s="6">
        <v>0</v>
      </c>
      <c r="J1070" s="6">
        <v>0</v>
      </c>
      <c r="K1070" s="6">
        <v>0</v>
      </c>
      <c r="L1070" s="6">
        <v>5</v>
      </c>
      <c r="M1070" s="6">
        <v>0.25</v>
      </c>
      <c r="N1070" s="6">
        <v>0.5</v>
      </c>
      <c r="O1070" s="6">
        <v>0</v>
      </c>
      <c r="P1070" s="6">
        <v>0.5</v>
      </c>
      <c r="Q1070" s="6">
        <v>172</v>
      </c>
      <c r="R1070" s="6">
        <v>0</v>
      </c>
      <c r="S1070" s="6">
        <v>448</v>
      </c>
      <c r="T1070" s="6">
        <v>336</v>
      </c>
      <c r="U1070" s="6">
        <v>60</v>
      </c>
      <c r="V1070" s="6" t="s">
        <v>775</v>
      </c>
      <c r="W1070" s="9" t="s">
        <v>782</v>
      </c>
      <c r="X1070" s="6" t="s">
        <v>779</v>
      </c>
      <c r="Y1070" s="6" t="s">
        <v>779</v>
      </c>
      <c r="Z1070" s="2">
        <v>2</v>
      </c>
      <c r="AA1070" s="9" t="s">
        <v>784</v>
      </c>
      <c r="AB1070">
        <v>16.100000000000001</v>
      </c>
      <c r="AC1070">
        <v>8</v>
      </c>
      <c r="AD1070">
        <v>0</v>
      </c>
    </row>
    <row r="1071" spans="1:30" customFormat="1" x14ac:dyDescent="0.25">
      <c r="A1071" s="6">
        <v>6.6666666666666666E-2</v>
      </c>
      <c r="B1071" s="6">
        <v>0</v>
      </c>
      <c r="C1071" s="6">
        <v>0</v>
      </c>
      <c r="D1071" s="6">
        <v>0</v>
      </c>
      <c r="E1071" s="6">
        <v>0</v>
      </c>
      <c r="F1071" s="6">
        <v>0</v>
      </c>
      <c r="G1071" s="6">
        <v>0</v>
      </c>
      <c r="H1071" s="6">
        <v>0</v>
      </c>
      <c r="I1071" s="6">
        <v>0</v>
      </c>
      <c r="J1071" s="6">
        <v>0</v>
      </c>
      <c r="K1071" s="6">
        <v>0</v>
      </c>
      <c r="L1071" s="6">
        <v>5</v>
      </c>
      <c r="M1071" s="6">
        <v>0.5</v>
      </c>
      <c r="N1071" s="6">
        <v>0.5</v>
      </c>
      <c r="O1071" s="6">
        <v>0</v>
      </c>
      <c r="P1071" s="6">
        <v>0.5</v>
      </c>
      <c r="Q1071" s="6">
        <v>172</v>
      </c>
      <c r="R1071" s="6">
        <v>0</v>
      </c>
      <c r="S1071" s="6">
        <v>448</v>
      </c>
      <c r="T1071" s="6">
        <v>336</v>
      </c>
      <c r="U1071" s="6">
        <v>60</v>
      </c>
      <c r="V1071" s="6" t="s">
        <v>775</v>
      </c>
      <c r="W1071" s="9" t="s">
        <v>782</v>
      </c>
      <c r="X1071" s="6" t="s">
        <v>779</v>
      </c>
      <c r="Y1071" s="6" t="s">
        <v>779</v>
      </c>
      <c r="Z1071" s="2">
        <v>2</v>
      </c>
      <c r="AA1071" s="9" t="s">
        <v>784</v>
      </c>
      <c r="AB1071">
        <v>16.100000000000001</v>
      </c>
      <c r="AC1071">
        <v>8</v>
      </c>
      <c r="AD1071">
        <v>0</v>
      </c>
    </row>
    <row r="1072" spans="1:30" customFormat="1" x14ac:dyDescent="0.25">
      <c r="A1072" s="6">
        <v>6.6666666666666666E-2</v>
      </c>
      <c r="B1072" s="6">
        <v>0</v>
      </c>
      <c r="C1072" s="6">
        <v>0</v>
      </c>
      <c r="D1072" s="6">
        <v>0</v>
      </c>
      <c r="E1072" s="6">
        <v>0</v>
      </c>
      <c r="F1072" s="6">
        <v>0</v>
      </c>
      <c r="G1072" s="6">
        <v>0</v>
      </c>
      <c r="H1072" s="6">
        <v>0</v>
      </c>
      <c r="I1072" s="6">
        <v>0</v>
      </c>
      <c r="J1072" s="6">
        <v>0</v>
      </c>
      <c r="K1072" s="6">
        <v>0</v>
      </c>
      <c r="L1072" s="6">
        <v>5</v>
      </c>
      <c r="M1072" s="6">
        <v>1</v>
      </c>
      <c r="N1072" s="6">
        <v>0.5</v>
      </c>
      <c r="O1072" s="6">
        <v>0</v>
      </c>
      <c r="P1072" s="6">
        <v>0.5</v>
      </c>
      <c r="Q1072" s="6">
        <v>172</v>
      </c>
      <c r="R1072" s="6">
        <v>0</v>
      </c>
      <c r="S1072" s="6">
        <v>448</v>
      </c>
      <c r="T1072" s="6">
        <v>336</v>
      </c>
      <c r="U1072" s="6">
        <v>60</v>
      </c>
      <c r="V1072" s="6" t="s">
        <v>775</v>
      </c>
      <c r="W1072" s="9" t="s">
        <v>782</v>
      </c>
      <c r="X1072" s="6" t="s">
        <v>779</v>
      </c>
      <c r="Y1072" s="6" t="s">
        <v>779</v>
      </c>
      <c r="Z1072" s="2">
        <v>2</v>
      </c>
      <c r="AA1072" s="9" t="s">
        <v>784</v>
      </c>
      <c r="AB1072">
        <v>16.100000000000001</v>
      </c>
      <c r="AC1072">
        <v>8</v>
      </c>
      <c r="AD1072">
        <v>0</v>
      </c>
    </row>
    <row r="1073" spans="1:30" customFormat="1" x14ac:dyDescent="0.25">
      <c r="A1073" s="6">
        <v>6.6666666666666666E-2</v>
      </c>
      <c r="B1073" s="6">
        <v>0</v>
      </c>
      <c r="C1073" s="6">
        <v>0</v>
      </c>
      <c r="D1073" s="6">
        <v>0</v>
      </c>
      <c r="E1073" s="6">
        <v>0</v>
      </c>
      <c r="F1073" s="6">
        <v>0</v>
      </c>
      <c r="G1073" s="6">
        <v>0</v>
      </c>
      <c r="H1073" s="6">
        <v>0</v>
      </c>
      <c r="I1073" s="6">
        <v>0</v>
      </c>
      <c r="J1073" s="6">
        <v>0</v>
      </c>
      <c r="K1073" s="6">
        <v>0</v>
      </c>
      <c r="L1073" s="6">
        <v>5</v>
      </c>
      <c r="M1073" s="6">
        <v>1.5</v>
      </c>
      <c r="N1073" s="6">
        <v>0.5</v>
      </c>
      <c r="O1073" s="6">
        <v>0</v>
      </c>
      <c r="P1073" s="6">
        <v>0.5</v>
      </c>
      <c r="Q1073" s="6">
        <v>172</v>
      </c>
      <c r="R1073" s="6">
        <v>0</v>
      </c>
      <c r="S1073" s="6">
        <v>448</v>
      </c>
      <c r="T1073" s="6">
        <v>336</v>
      </c>
      <c r="U1073" s="6">
        <v>60</v>
      </c>
      <c r="V1073" s="6" t="s">
        <v>775</v>
      </c>
      <c r="W1073" s="9" t="s">
        <v>782</v>
      </c>
      <c r="X1073" s="6" t="s">
        <v>779</v>
      </c>
      <c r="Y1073" s="6" t="s">
        <v>779</v>
      </c>
      <c r="Z1073" s="2">
        <v>2</v>
      </c>
      <c r="AA1073" s="9" t="s">
        <v>784</v>
      </c>
      <c r="AB1073">
        <v>16.100000000000001</v>
      </c>
      <c r="AC1073">
        <v>8</v>
      </c>
      <c r="AD1073">
        <v>0</v>
      </c>
    </row>
    <row r="1074" spans="1:30" customFormat="1" x14ac:dyDescent="0.25">
      <c r="A1074" s="6">
        <v>0.05</v>
      </c>
      <c r="B1074" s="6">
        <v>0</v>
      </c>
      <c r="C1074" s="6">
        <v>0</v>
      </c>
      <c r="D1074" s="6">
        <v>0</v>
      </c>
      <c r="E1074" s="6">
        <v>0</v>
      </c>
      <c r="F1074" s="6">
        <v>0</v>
      </c>
      <c r="G1074" s="6">
        <v>0</v>
      </c>
      <c r="H1074" s="6">
        <v>0</v>
      </c>
      <c r="I1074" s="6">
        <v>0</v>
      </c>
      <c r="J1074" s="6">
        <v>0</v>
      </c>
      <c r="K1074" s="6">
        <v>0</v>
      </c>
      <c r="L1074" s="6">
        <v>5</v>
      </c>
      <c r="M1074" s="6">
        <v>0.25</v>
      </c>
      <c r="N1074" s="6">
        <v>0.5</v>
      </c>
      <c r="O1074" s="6">
        <v>0</v>
      </c>
      <c r="P1074" s="6">
        <v>0.5</v>
      </c>
      <c r="Q1074" s="6">
        <v>172</v>
      </c>
      <c r="R1074" s="6">
        <v>0</v>
      </c>
      <c r="S1074" s="6">
        <v>448</v>
      </c>
      <c r="T1074" s="6">
        <v>336</v>
      </c>
      <c r="U1074" s="6">
        <v>60</v>
      </c>
      <c r="V1074" s="6" t="s">
        <v>775</v>
      </c>
      <c r="W1074" s="9" t="s">
        <v>782</v>
      </c>
      <c r="X1074" s="6" t="s">
        <v>779</v>
      </c>
      <c r="Y1074" s="6" t="s">
        <v>779</v>
      </c>
      <c r="Z1074" s="2">
        <v>2</v>
      </c>
      <c r="AA1074" s="9" t="s">
        <v>784</v>
      </c>
      <c r="AB1074">
        <v>16.100000000000001</v>
      </c>
      <c r="AC1074">
        <v>8</v>
      </c>
      <c r="AD1074">
        <v>0</v>
      </c>
    </row>
    <row r="1075" spans="1:30" customFormat="1" x14ac:dyDescent="0.25">
      <c r="A1075" s="6">
        <v>0.05</v>
      </c>
      <c r="B1075" s="6">
        <v>0</v>
      </c>
      <c r="C1075" s="6">
        <v>0</v>
      </c>
      <c r="D1075" s="6">
        <v>0</v>
      </c>
      <c r="E1075" s="6">
        <v>0</v>
      </c>
      <c r="F1075" s="6">
        <v>0</v>
      </c>
      <c r="G1075" s="6">
        <v>0</v>
      </c>
      <c r="H1075" s="6">
        <v>0</v>
      </c>
      <c r="I1075" s="6">
        <v>0</v>
      </c>
      <c r="J1075" s="6">
        <v>0</v>
      </c>
      <c r="K1075" s="6">
        <v>0</v>
      </c>
      <c r="L1075" s="6">
        <v>5</v>
      </c>
      <c r="M1075" s="6">
        <v>0.5</v>
      </c>
      <c r="N1075" s="6">
        <v>0.5</v>
      </c>
      <c r="O1075" s="6">
        <v>0</v>
      </c>
      <c r="P1075" s="6">
        <v>0.5</v>
      </c>
      <c r="Q1075" s="6">
        <v>172</v>
      </c>
      <c r="R1075" s="6">
        <v>0</v>
      </c>
      <c r="S1075" s="6">
        <v>448</v>
      </c>
      <c r="T1075" s="6">
        <v>336</v>
      </c>
      <c r="U1075" s="6">
        <v>60</v>
      </c>
      <c r="V1075" s="6" t="s">
        <v>775</v>
      </c>
      <c r="W1075" s="9" t="s">
        <v>782</v>
      </c>
      <c r="X1075" s="6" t="s">
        <v>779</v>
      </c>
      <c r="Y1075" s="6" t="s">
        <v>779</v>
      </c>
      <c r="Z1075" s="2">
        <v>2</v>
      </c>
      <c r="AA1075" s="9" t="s">
        <v>784</v>
      </c>
      <c r="AB1075">
        <v>16.100000000000001</v>
      </c>
      <c r="AC1075">
        <v>8</v>
      </c>
      <c r="AD1075">
        <v>0</v>
      </c>
    </row>
    <row r="1076" spans="1:30" customFormat="1" x14ac:dyDescent="0.25">
      <c r="A1076" s="6">
        <v>0.05</v>
      </c>
      <c r="B1076" s="6">
        <v>0</v>
      </c>
      <c r="C1076" s="6">
        <v>0</v>
      </c>
      <c r="D1076" s="6">
        <v>0</v>
      </c>
      <c r="E1076" s="6">
        <v>0</v>
      </c>
      <c r="F1076" s="6">
        <v>0</v>
      </c>
      <c r="G1076" s="6">
        <v>0</v>
      </c>
      <c r="H1076" s="6">
        <v>0</v>
      </c>
      <c r="I1076" s="6">
        <v>0</v>
      </c>
      <c r="J1076" s="6">
        <v>0</v>
      </c>
      <c r="K1076" s="6">
        <v>0</v>
      </c>
      <c r="L1076" s="6">
        <v>5</v>
      </c>
      <c r="M1076" s="6">
        <v>1</v>
      </c>
      <c r="N1076" s="6">
        <v>0.5</v>
      </c>
      <c r="O1076" s="6">
        <v>0</v>
      </c>
      <c r="P1076" s="6">
        <v>0.5</v>
      </c>
      <c r="Q1076" s="6">
        <v>172</v>
      </c>
      <c r="R1076" s="6">
        <v>0</v>
      </c>
      <c r="S1076" s="6">
        <v>448</v>
      </c>
      <c r="T1076" s="6">
        <v>336</v>
      </c>
      <c r="U1076" s="6">
        <v>60</v>
      </c>
      <c r="V1076" s="6" t="s">
        <v>775</v>
      </c>
      <c r="W1076" s="9" t="s">
        <v>782</v>
      </c>
      <c r="X1076" s="6" t="s">
        <v>779</v>
      </c>
      <c r="Y1076" s="6" t="s">
        <v>779</v>
      </c>
      <c r="Z1076" s="2">
        <v>2</v>
      </c>
      <c r="AA1076" s="9" t="s">
        <v>784</v>
      </c>
      <c r="AB1076">
        <v>16.100000000000001</v>
      </c>
      <c r="AC1076">
        <v>8</v>
      </c>
      <c r="AD1076">
        <v>0</v>
      </c>
    </row>
    <row r="1077" spans="1:30" customFormat="1" x14ac:dyDescent="0.25">
      <c r="A1077" s="6">
        <v>0.05</v>
      </c>
      <c r="B1077" s="6">
        <v>0</v>
      </c>
      <c r="C1077" s="6">
        <v>0</v>
      </c>
      <c r="D1077" s="6">
        <v>0</v>
      </c>
      <c r="E1077" s="6">
        <v>0</v>
      </c>
      <c r="F1077" s="6">
        <v>0</v>
      </c>
      <c r="G1077" s="6">
        <v>0</v>
      </c>
      <c r="H1077" s="6">
        <v>0</v>
      </c>
      <c r="I1077" s="6">
        <v>0</v>
      </c>
      <c r="J1077" s="6">
        <v>0</v>
      </c>
      <c r="K1077" s="6">
        <v>0</v>
      </c>
      <c r="L1077" s="6">
        <v>5</v>
      </c>
      <c r="M1077" s="6">
        <v>1.5</v>
      </c>
      <c r="N1077" s="6">
        <v>0.5</v>
      </c>
      <c r="O1077" s="6">
        <v>0</v>
      </c>
      <c r="P1077" s="6">
        <v>0.5</v>
      </c>
      <c r="Q1077" s="6">
        <v>172</v>
      </c>
      <c r="R1077" s="6">
        <v>0</v>
      </c>
      <c r="S1077" s="6">
        <v>448</v>
      </c>
      <c r="T1077" s="6">
        <v>336</v>
      </c>
      <c r="U1077" s="6">
        <v>60</v>
      </c>
      <c r="V1077" s="6" t="s">
        <v>775</v>
      </c>
      <c r="W1077" s="9" t="s">
        <v>782</v>
      </c>
      <c r="X1077" s="6" t="s">
        <v>779</v>
      </c>
      <c r="Y1077" s="6" t="s">
        <v>779</v>
      </c>
      <c r="Z1077" s="2">
        <v>2</v>
      </c>
      <c r="AA1077" s="9" t="s">
        <v>784</v>
      </c>
      <c r="AB1077">
        <v>16.100000000000001</v>
      </c>
      <c r="AC1077">
        <v>8</v>
      </c>
      <c r="AD1077">
        <v>0</v>
      </c>
    </row>
    <row r="1078" spans="1:30" customFormat="1" x14ac:dyDescent="0.25">
      <c r="A1078" s="6">
        <v>2.5000000000000001E-2</v>
      </c>
      <c r="B1078" s="6">
        <v>0</v>
      </c>
      <c r="C1078" s="6">
        <v>0</v>
      </c>
      <c r="D1078" s="6">
        <v>0</v>
      </c>
      <c r="E1078" s="6">
        <v>0</v>
      </c>
      <c r="F1078" s="6">
        <v>0</v>
      </c>
      <c r="G1078" s="6">
        <v>0</v>
      </c>
      <c r="H1078" s="6">
        <v>0</v>
      </c>
      <c r="I1078" s="6">
        <v>0</v>
      </c>
      <c r="J1078" s="6">
        <v>0</v>
      </c>
      <c r="K1078" s="6">
        <v>0</v>
      </c>
      <c r="L1078" s="6">
        <v>5</v>
      </c>
      <c r="M1078" s="6">
        <v>0.25</v>
      </c>
      <c r="N1078" s="6">
        <v>0.5</v>
      </c>
      <c r="O1078" s="6">
        <v>0</v>
      </c>
      <c r="P1078" s="6">
        <v>0.5</v>
      </c>
      <c r="Q1078" s="6">
        <v>172</v>
      </c>
      <c r="R1078" s="6">
        <v>0</v>
      </c>
      <c r="S1078" s="6">
        <v>448</v>
      </c>
      <c r="T1078" s="6">
        <v>336</v>
      </c>
      <c r="U1078" s="6">
        <v>60</v>
      </c>
      <c r="V1078" s="6" t="s">
        <v>775</v>
      </c>
      <c r="W1078" s="9" t="s">
        <v>782</v>
      </c>
      <c r="X1078" s="6" t="s">
        <v>779</v>
      </c>
      <c r="Y1078" s="6" t="s">
        <v>779</v>
      </c>
      <c r="Z1078" s="2">
        <v>2</v>
      </c>
      <c r="AA1078" s="9" t="s">
        <v>784</v>
      </c>
      <c r="AB1078">
        <v>16.100000000000001</v>
      </c>
      <c r="AC1078">
        <v>8</v>
      </c>
      <c r="AD1078">
        <v>0</v>
      </c>
    </row>
    <row r="1079" spans="1:30" customFormat="1" x14ac:dyDescent="0.25">
      <c r="A1079" s="6">
        <v>2.5000000000000001E-2</v>
      </c>
      <c r="B1079" s="6">
        <v>0</v>
      </c>
      <c r="C1079" s="6">
        <v>0</v>
      </c>
      <c r="D1079" s="6">
        <v>0</v>
      </c>
      <c r="E1079" s="6">
        <v>0</v>
      </c>
      <c r="F1079" s="6">
        <v>0</v>
      </c>
      <c r="G1079" s="6">
        <v>0</v>
      </c>
      <c r="H1079" s="6">
        <v>0</v>
      </c>
      <c r="I1079" s="6">
        <v>0</v>
      </c>
      <c r="J1079" s="6">
        <v>0</v>
      </c>
      <c r="K1079" s="6">
        <v>0</v>
      </c>
      <c r="L1079" s="6">
        <v>5</v>
      </c>
      <c r="M1079" s="6">
        <v>0.5</v>
      </c>
      <c r="N1079" s="6">
        <v>0.5</v>
      </c>
      <c r="O1079" s="6">
        <v>0</v>
      </c>
      <c r="P1079" s="6">
        <v>0.5</v>
      </c>
      <c r="Q1079" s="6">
        <v>172</v>
      </c>
      <c r="R1079" s="6">
        <v>0</v>
      </c>
      <c r="S1079" s="6">
        <v>448</v>
      </c>
      <c r="T1079" s="6">
        <v>336</v>
      </c>
      <c r="U1079" s="6">
        <v>60</v>
      </c>
      <c r="V1079" s="6" t="s">
        <v>775</v>
      </c>
      <c r="W1079" s="9" t="s">
        <v>782</v>
      </c>
      <c r="X1079" s="6" t="s">
        <v>779</v>
      </c>
      <c r="Y1079" s="6" t="s">
        <v>779</v>
      </c>
      <c r="Z1079" s="2">
        <v>2</v>
      </c>
      <c r="AA1079" s="9" t="s">
        <v>784</v>
      </c>
      <c r="AB1079">
        <v>16.100000000000001</v>
      </c>
      <c r="AC1079">
        <v>8</v>
      </c>
      <c r="AD1079">
        <v>0</v>
      </c>
    </row>
    <row r="1080" spans="1:30" customFormat="1" x14ac:dyDescent="0.25">
      <c r="A1080" s="6">
        <v>0</v>
      </c>
      <c r="B1080" s="6">
        <v>0</v>
      </c>
      <c r="C1080" s="6">
        <v>0</v>
      </c>
      <c r="D1080" s="6">
        <v>0</v>
      </c>
      <c r="E1080" s="6">
        <v>0</v>
      </c>
      <c r="F1080" s="6">
        <v>0</v>
      </c>
      <c r="G1080" s="6">
        <v>0</v>
      </c>
      <c r="H1080" s="6">
        <v>0</v>
      </c>
      <c r="I1080" s="6">
        <v>0</v>
      </c>
      <c r="J1080" s="6">
        <v>0</v>
      </c>
      <c r="K1080" s="6">
        <v>0</v>
      </c>
      <c r="L1080" s="6">
        <v>5</v>
      </c>
      <c r="M1080" s="6">
        <v>0.5</v>
      </c>
      <c r="N1080" s="6">
        <v>0.5</v>
      </c>
      <c r="O1080" s="6">
        <v>0</v>
      </c>
      <c r="P1080" s="6">
        <v>0.5</v>
      </c>
      <c r="Q1080" s="6">
        <v>172</v>
      </c>
      <c r="R1080" s="6">
        <v>0</v>
      </c>
      <c r="S1080" s="6">
        <v>448</v>
      </c>
      <c r="T1080" s="6">
        <v>336</v>
      </c>
      <c r="U1080" s="6">
        <v>60</v>
      </c>
      <c r="V1080" s="6" t="s">
        <v>775</v>
      </c>
      <c r="W1080" s="9" t="s">
        <v>782</v>
      </c>
      <c r="X1080" s="6" t="s">
        <v>749</v>
      </c>
      <c r="Y1080" s="6" t="s">
        <v>749</v>
      </c>
      <c r="Z1080" s="2">
        <v>3</v>
      </c>
      <c r="AA1080" s="9" t="s">
        <v>784</v>
      </c>
      <c r="AB1080">
        <v>16.399999999999999</v>
      </c>
      <c r="AC1080">
        <v>10</v>
      </c>
      <c r="AD1080">
        <v>0</v>
      </c>
    </row>
    <row r="1081" spans="1:30" customFormat="1" x14ac:dyDescent="0.25">
      <c r="A1081" s="6">
        <v>0.1</v>
      </c>
      <c r="B1081" s="6">
        <v>0</v>
      </c>
      <c r="C1081" s="6">
        <v>0</v>
      </c>
      <c r="D1081" s="6">
        <v>0</v>
      </c>
      <c r="E1081" s="6">
        <v>0</v>
      </c>
      <c r="F1081" s="6">
        <v>0</v>
      </c>
      <c r="G1081" s="6">
        <v>0</v>
      </c>
      <c r="H1081" s="6">
        <v>0.18</v>
      </c>
      <c r="I1081" s="6">
        <v>0</v>
      </c>
      <c r="J1081" s="6">
        <v>0.03</v>
      </c>
      <c r="K1081" s="6">
        <v>0</v>
      </c>
      <c r="L1081" s="6">
        <v>10</v>
      </c>
      <c r="M1081" s="6">
        <v>0</v>
      </c>
      <c r="N1081" s="6">
        <v>0.05</v>
      </c>
      <c r="O1081" s="6">
        <v>0</v>
      </c>
      <c r="P1081" s="6">
        <v>0.42</v>
      </c>
      <c r="Q1081" s="6">
        <v>292</v>
      </c>
      <c r="R1081" s="6">
        <v>0</v>
      </c>
      <c r="S1081" s="6">
        <v>383</v>
      </c>
      <c r="T1081" s="6">
        <v>192</v>
      </c>
      <c r="U1081" s="6">
        <v>0</v>
      </c>
      <c r="V1081" s="6" t="s">
        <v>141</v>
      </c>
      <c r="W1081" s="9" t="s">
        <v>498</v>
      </c>
      <c r="X1081" s="6" t="s">
        <v>783</v>
      </c>
      <c r="Y1081" s="6" t="s">
        <v>783</v>
      </c>
      <c r="Z1081" s="2">
        <v>3</v>
      </c>
      <c r="AA1081" s="9" t="s">
        <v>1319</v>
      </c>
      <c r="AB1081">
        <v>14.5</v>
      </c>
      <c r="AC1081">
        <v>8</v>
      </c>
      <c r="AD1081">
        <v>0</v>
      </c>
    </row>
    <row r="1082" spans="1:30" customFormat="1" x14ac:dyDescent="0.25">
      <c r="A1082" s="6">
        <v>0</v>
      </c>
      <c r="B1082" s="6">
        <v>0</v>
      </c>
      <c r="C1082" s="6">
        <v>0</v>
      </c>
      <c r="D1082" s="6">
        <v>0</v>
      </c>
      <c r="E1082" s="6">
        <v>0</v>
      </c>
      <c r="F1082" s="6">
        <v>0</v>
      </c>
      <c r="G1082" s="6">
        <v>0</v>
      </c>
      <c r="H1082" s="6">
        <v>0</v>
      </c>
      <c r="I1082" s="6">
        <v>0</v>
      </c>
      <c r="J1082" s="6">
        <v>0</v>
      </c>
      <c r="K1082" s="6">
        <v>0</v>
      </c>
      <c r="L1082" s="6">
        <v>8</v>
      </c>
      <c r="M1082" s="6">
        <v>0</v>
      </c>
      <c r="N1082" s="6">
        <v>0.5</v>
      </c>
      <c r="O1082" s="6">
        <v>0</v>
      </c>
      <c r="P1082" s="6">
        <v>0.5</v>
      </c>
      <c r="Q1082" s="6">
        <v>174</v>
      </c>
      <c r="R1082" s="6">
        <v>0</v>
      </c>
      <c r="S1082" s="6">
        <v>423</v>
      </c>
      <c r="T1082" s="6">
        <v>1080</v>
      </c>
      <c r="U1082" s="6">
        <v>15</v>
      </c>
      <c r="V1082" s="6" t="s">
        <v>791</v>
      </c>
      <c r="W1082" s="9" t="s">
        <v>789</v>
      </c>
      <c r="X1082" s="6" t="s">
        <v>790</v>
      </c>
      <c r="Y1082" s="6" t="s">
        <v>791</v>
      </c>
      <c r="Z1082" s="2">
        <v>2</v>
      </c>
      <c r="AA1082" s="9" t="s">
        <v>792</v>
      </c>
      <c r="AB1082">
        <v>17.899999999999999</v>
      </c>
      <c r="AC1082">
        <v>10</v>
      </c>
      <c r="AD1082">
        <v>0</v>
      </c>
    </row>
    <row r="1083" spans="1:30" customFormat="1" ht="30" x14ac:dyDescent="0.25">
      <c r="A1083" s="6">
        <v>0</v>
      </c>
      <c r="B1083" s="6">
        <v>0</v>
      </c>
      <c r="C1083" s="6">
        <v>0</v>
      </c>
      <c r="D1083" s="6">
        <v>0</v>
      </c>
      <c r="E1083" s="6">
        <v>0</v>
      </c>
      <c r="F1083" s="6">
        <v>0</v>
      </c>
      <c r="G1083" s="6">
        <v>0</v>
      </c>
      <c r="H1083" s="6">
        <v>0</v>
      </c>
      <c r="I1083" s="6">
        <v>0</v>
      </c>
      <c r="J1083" s="6">
        <v>0.14000000000000001</v>
      </c>
      <c r="K1083" s="6">
        <v>0</v>
      </c>
      <c r="L1083" s="6">
        <v>74</v>
      </c>
      <c r="M1083" s="6">
        <v>0</v>
      </c>
      <c r="N1083" s="6">
        <v>1.5</v>
      </c>
      <c r="O1083" s="6">
        <v>0</v>
      </c>
      <c r="P1083" s="6">
        <v>0.28000000000000003</v>
      </c>
      <c r="Q1083" s="6">
        <v>140</v>
      </c>
      <c r="R1083" s="6">
        <v>0</v>
      </c>
      <c r="S1083" s="6">
        <v>423</v>
      </c>
      <c r="T1083" s="6">
        <v>150</v>
      </c>
      <c r="U1083" s="6">
        <v>0</v>
      </c>
      <c r="V1083" s="6" t="s">
        <v>797</v>
      </c>
      <c r="W1083" s="9" t="s">
        <v>795</v>
      </c>
      <c r="X1083" s="6" t="s">
        <v>796</v>
      </c>
      <c r="Y1083" s="6" t="s">
        <v>797</v>
      </c>
      <c r="Z1083" s="2">
        <v>1</v>
      </c>
      <c r="AA1083" s="9" t="s">
        <v>798</v>
      </c>
      <c r="AB1083">
        <v>17.2</v>
      </c>
      <c r="AC1083">
        <v>8</v>
      </c>
      <c r="AD1083">
        <v>0</v>
      </c>
    </row>
    <row r="1084" spans="1:30" customFormat="1" ht="30" x14ac:dyDescent="0.25">
      <c r="A1084" s="6">
        <v>0</v>
      </c>
      <c r="B1084" s="6">
        <v>0</v>
      </c>
      <c r="C1084" s="6">
        <v>0</v>
      </c>
      <c r="D1084" s="6">
        <v>0</v>
      </c>
      <c r="E1084" s="6">
        <v>0</v>
      </c>
      <c r="F1084" s="6">
        <v>0</v>
      </c>
      <c r="G1084" s="6">
        <v>0</v>
      </c>
      <c r="H1084" s="6">
        <v>0</v>
      </c>
      <c r="I1084" s="6">
        <v>0</v>
      </c>
      <c r="J1084" s="6">
        <v>0.25</v>
      </c>
      <c r="K1084" s="6">
        <v>0</v>
      </c>
      <c r="L1084" s="6">
        <v>55.5</v>
      </c>
      <c r="M1084" s="6">
        <v>0</v>
      </c>
      <c r="N1084" s="6">
        <v>2.5</v>
      </c>
      <c r="O1084" s="6">
        <v>0</v>
      </c>
      <c r="P1084" s="6">
        <v>0.5</v>
      </c>
      <c r="Q1084" s="6">
        <v>140</v>
      </c>
      <c r="R1084" s="6">
        <v>0</v>
      </c>
      <c r="S1084" s="6">
        <v>423</v>
      </c>
      <c r="T1084" s="6">
        <v>150</v>
      </c>
      <c r="U1084" s="6">
        <v>0</v>
      </c>
      <c r="V1084" s="6" t="s">
        <v>797</v>
      </c>
      <c r="W1084" s="9" t="s">
        <v>795</v>
      </c>
      <c r="X1084" s="6" t="s">
        <v>796</v>
      </c>
      <c r="Y1084" s="6" t="s">
        <v>797</v>
      </c>
      <c r="Z1084" s="2">
        <v>1</v>
      </c>
      <c r="AA1084" s="9" t="s">
        <v>798</v>
      </c>
      <c r="AB1084">
        <v>17.2</v>
      </c>
      <c r="AC1084">
        <v>8</v>
      </c>
      <c r="AD1084">
        <v>0</v>
      </c>
    </row>
    <row r="1085" spans="1:30" customFormat="1" ht="30" x14ac:dyDescent="0.25">
      <c r="A1085" s="6">
        <v>0</v>
      </c>
      <c r="B1085" s="6">
        <v>0</v>
      </c>
      <c r="C1085" s="6">
        <v>0</v>
      </c>
      <c r="D1085" s="6">
        <v>0</v>
      </c>
      <c r="E1085" s="6">
        <v>0</v>
      </c>
      <c r="F1085" s="6">
        <v>0</v>
      </c>
      <c r="G1085" s="6">
        <v>0</v>
      </c>
      <c r="H1085" s="6">
        <v>0</v>
      </c>
      <c r="I1085" s="6">
        <v>0</v>
      </c>
      <c r="J1085" s="6">
        <v>0</v>
      </c>
      <c r="K1085" s="6">
        <v>0</v>
      </c>
      <c r="L1085" s="6">
        <v>103.66</v>
      </c>
      <c r="M1085" s="6">
        <v>0</v>
      </c>
      <c r="N1085" s="6">
        <v>0.55000000000000004</v>
      </c>
      <c r="O1085" s="6">
        <v>2</v>
      </c>
      <c r="P1085" s="6">
        <v>0</v>
      </c>
      <c r="Q1085" s="6">
        <v>171</v>
      </c>
      <c r="R1085" s="6">
        <v>91</v>
      </c>
      <c r="S1085" s="6">
        <v>433</v>
      </c>
      <c r="T1085" s="6">
        <v>1104</v>
      </c>
      <c r="U1085" s="6">
        <v>0</v>
      </c>
      <c r="V1085" s="6" t="s">
        <v>800</v>
      </c>
      <c r="W1085" s="9" t="s">
        <v>799</v>
      </c>
      <c r="X1085" s="6" t="s">
        <v>124</v>
      </c>
      <c r="Y1085" s="6" t="s">
        <v>124</v>
      </c>
      <c r="Z1085" s="2">
        <v>0</v>
      </c>
      <c r="AA1085" s="9" t="s">
        <v>801</v>
      </c>
      <c r="AB1085">
        <v>17</v>
      </c>
      <c r="AC1085">
        <v>6</v>
      </c>
      <c r="AD1085">
        <v>0</v>
      </c>
    </row>
    <row r="1086" spans="1:30" customFormat="1" ht="30" x14ac:dyDescent="0.25">
      <c r="A1086" s="6">
        <v>0</v>
      </c>
      <c r="B1086" s="6">
        <v>0.12222222222222222</v>
      </c>
      <c r="C1086" s="6">
        <v>0</v>
      </c>
      <c r="D1086" s="6">
        <v>0</v>
      </c>
      <c r="E1086" s="6">
        <v>0</v>
      </c>
      <c r="F1086" s="6">
        <v>0</v>
      </c>
      <c r="G1086" s="6">
        <v>0</v>
      </c>
      <c r="H1086" s="6">
        <v>0</v>
      </c>
      <c r="I1086" s="6">
        <v>0</v>
      </c>
      <c r="J1086" s="6">
        <v>0</v>
      </c>
      <c r="K1086" s="6">
        <v>0</v>
      </c>
      <c r="L1086" s="6">
        <v>120.86666666666666</v>
      </c>
      <c r="M1086" s="6">
        <v>0</v>
      </c>
      <c r="N1086" s="6">
        <v>0.13333333333333333</v>
      </c>
      <c r="O1086" s="6">
        <v>2</v>
      </c>
      <c r="P1086" s="6">
        <v>0</v>
      </c>
      <c r="Q1086" s="6">
        <v>171</v>
      </c>
      <c r="R1086" s="6">
        <v>91</v>
      </c>
      <c r="S1086" s="6">
        <v>433</v>
      </c>
      <c r="T1086" s="6">
        <v>2352</v>
      </c>
      <c r="U1086" s="6">
        <v>0</v>
      </c>
      <c r="V1086" s="6" t="s">
        <v>800</v>
      </c>
      <c r="W1086" s="9" t="s">
        <v>799</v>
      </c>
      <c r="X1086" s="6" t="s">
        <v>802</v>
      </c>
      <c r="Y1086" s="6" t="s">
        <v>779</v>
      </c>
      <c r="Z1086" s="2">
        <v>2</v>
      </c>
      <c r="AA1086" s="9" t="s">
        <v>801</v>
      </c>
      <c r="AB1086">
        <f>16.1</f>
        <v>16.100000000000001</v>
      </c>
      <c r="AC1086">
        <v>8</v>
      </c>
      <c r="AD1086">
        <v>0</v>
      </c>
    </row>
    <row r="1087" spans="1:30" customFormat="1" ht="30" x14ac:dyDescent="0.25">
      <c r="A1087" s="6">
        <v>0</v>
      </c>
      <c r="B1087" s="6">
        <v>0.12643678160919541</v>
      </c>
      <c r="C1087" s="6">
        <v>0</v>
      </c>
      <c r="D1087" s="6">
        <v>0</v>
      </c>
      <c r="E1087" s="6">
        <v>0</v>
      </c>
      <c r="F1087" s="6">
        <v>0</v>
      </c>
      <c r="G1087" s="6">
        <v>0</v>
      </c>
      <c r="H1087" s="6">
        <v>0</v>
      </c>
      <c r="I1087" s="6">
        <v>0</v>
      </c>
      <c r="J1087" s="6">
        <v>0</v>
      </c>
      <c r="K1087" s="6">
        <v>0</v>
      </c>
      <c r="L1087" s="6">
        <v>120.29885057471265</v>
      </c>
      <c r="M1087" s="6">
        <v>0</v>
      </c>
      <c r="N1087" s="6">
        <v>0.63218390804597702</v>
      </c>
      <c r="O1087" s="6">
        <v>1.9885057471264367</v>
      </c>
      <c r="P1087" s="6">
        <v>0</v>
      </c>
      <c r="Q1087" s="6">
        <v>171</v>
      </c>
      <c r="R1087" s="6">
        <v>91</v>
      </c>
      <c r="S1087" s="6">
        <v>433</v>
      </c>
      <c r="T1087" s="6">
        <v>2352</v>
      </c>
      <c r="U1087" s="6">
        <v>0</v>
      </c>
      <c r="V1087" s="6" t="s">
        <v>800</v>
      </c>
      <c r="W1087" s="9" t="s">
        <v>799</v>
      </c>
      <c r="X1087" s="6" t="s">
        <v>802</v>
      </c>
      <c r="Y1087" s="6" t="s">
        <v>779</v>
      </c>
      <c r="Z1087" s="2">
        <v>2</v>
      </c>
      <c r="AA1087" s="9" t="s">
        <v>801</v>
      </c>
      <c r="AB1087">
        <f t="shared" ref="AB1087:AB1092" si="2">16.1</f>
        <v>16.100000000000001</v>
      </c>
      <c r="AC1087">
        <v>8</v>
      </c>
      <c r="AD1087">
        <v>0</v>
      </c>
    </row>
    <row r="1088" spans="1:30" customFormat="1" ht="30" x14ac:dyDescent="0.25">
      <c r="A1088" s="6">
        <v>0</v>
      </c>
      <c r="B1088" s="6">
        <v>0.12048192771084339</v>
      </c>
      <c r="C1088" s="6">
        <v>0</v>
      </c>
      <c r="D1088" s="6">
        <v>0</v>
      </c>
      <c r="E1088" s="6">
        <v>0</v>
      </c>
      <c r="F1088" s="6">
        <v>0</v>
      </c>
      <c r="G1088" s="6">
        <v>0</v>
      </c>
      <c r="H1088" s="6">
        <v>0</v>
      </c>
      <c r="I1088" s="6">
        <v>0</v>
      </c>
      <c r="J1088" s="6">
        <v>0</v>
      </c>
      <c r="K1088" s="6">
        <v>0</v>
      </c>
      <c r="L1088" s="6">
        <v>120.3012048192771</v>
      </c>
      <c r="M1088" s="6">
        <v>0</v>
      </c>
      <c r="N1088" s="6">
        <v>1.2771084337349399</v>
      </c>
      <c r="O1088" s="6">
        <v>1.9879518072289157</v>
      </c>
      <c r="P1088" s="6">
        <v>0</v>
      </c>
      <c r="Q1088" s="6">
        <v>171</v>
      </c>
      <c r="R1088" s="6">
        <v>91</v>
      </c>
      <c r="S1088" s="6">
        <v>433</v>
      </c>
      <c r="T1088" s="6">
        <v>2352</v>
      </c>
      <c r="U1088" s="6">
        <v>0</v>
      </c>
      <c r="V1088" s="6" t="s">
        <v>800</v>
      </c>
      <c r="W1088" s="9" t="s">
        <v>799</v>
      </c>
      <c r="X1088" s="6" t="s">
        <v>802</v>
      </c>
      <c r="Y1088" s="6" t="s">
        <v>779</v>
      </c>
      <c r="Z1088" s="2">
        <v>2</v>
      </c>
      <c r="AA1088" s="9" t="s">
        <v>801</v>
      </c>
      <c r="AB1088">
        <f t="shared" si="2"/>
        <v>16.100000000000001</v>
      </c>
      <c r="AC1088">
        <v>8</v>
      </c>
      <c r="AD1088">
        <v>0</v>
      </c>
    </row>
    <row r="1089" spans="1:30" customFormat="1" ht="30" x14ac:dyDescent="0.25">
      <c r="A1089" s="6">
        <v>0</v>
      </c>
      <c r="B1089" s="6">
        <v>0.11842105263157894</v>
      </c>
      <c r="C1089" s="6">
        <v>0</v>
      </c>
      <c r="D1089" s="6">
        <v>0</v>
      </c>
      <c r="E1089" s="6">
        <v>0</v>
      </c>
      <c r="F1089" s="6">
        <v>0</v>
      </c>
      <c r="G1089" s="6">
        <v>0</v>
      </c>
      <c r="H1089" s="6">
        <v>0</v>
      </c>
      <c r="I1089" s="6">
        <v>0</v>
      </c>
      <c r="J1089" s="6">
        <v>0</v>
      </c>
      <c r="K1089" s="6">
        <v>0</v>
      </c>
      <c r="L1089" s="6">
        <v>120.35526315789474</v>
      </c>
      <c r="M1089" s="6">
        <v>0</v>
      </c>
      <c r="N1089" s="6">
        <v>2.5394736842105261</v>
      </c>
      <c r="O1089" s="6">
        <v>1.986842105263158</v>
      </c>
      <c r="P1089" s="6">
        <v>0</v>
      </c>
      <c r="Q1089" s="6">
        <v>171</v>
      </c>
      <c r="R1089" s="6">
        <v>91</v>
      </c>
      <c r="S1089" s="6">
        <v>433</v>
      </c>
      <c r="T1089" s="6">
        <v>3456</v>
      </c>
      <c r="U1089" s="6">
        <v>0</v>
      </c>
      <c r="V1089" s="6" t="s">
        <v>800</v>
      </c>
      <c r="W1089" s="9" t="s">
        <v>799</v>
      </c>
      <c r="X1089" s="6" t="s">
        <v>802</v>
      </c>
      <c r="Y1089" s="6" t="s">
        <v>779</v>
      </c>
      <c r="Z1089" s="2">
        <v>2</v>
      </c>
      <c r="AA1089" s="9" t="s">
        <v>801</v>
      </c>
      <c r="AB1089">
        <f t="shared" si="2"/>
        <v>16.100000000000001</v>
      </c>
      <c r="AC1089">
        <v>8</v>
      </c>
      <c r="AD1089">
        <v>0</v>
      </c>
    </row>
    <row r="1090" spans="1:30" customFormat="1" ht="30" x14ac:dyDescent="0.25">
      <c r="A1090" s="6">
        <v>0</v>
      </c>
      <c r="B1090" s="6">
        <v>0.3380281690140845</v>
      </c>
      <c r="C1090" s="6">
        <v>0</v>
      </c>
      <c r="D1090" s="6">
        <v>0</v>
      </c>
      <c r="E1090" s="6">
        <v>0</v>
      </c>
      <c r="F1090" s="6">
        <v>0</v>
      </c>
      <c r="G1090" s="6">
        <v>0</v>
      </c>
      <c r="H1090" s="6">
        <v>0</v>
      </c>
      <c r="I1090" s="6">
        <v>0</v>
      </c>
      <c r="J1090" s="6">
        <v>0</v>
      </c>
      <c r="K1090" s="6">
        <v>0</v>
      </c>
      <c r="L1090" s="6">
        <v>149.05633802816902</v>
      </c>
      <c r="M1090" s="6">
        <v>0</v>
      </c>
      <c r="N1090" s="6">
        <v>0.77464788732394374</v>
      </c>
      <c r="O1090" s="6">
        <v>2</v>
      </c>
      <c r="P1090" s="6">
        <v>0</v>
      </c>
      <c r="Q1090" s="6">
        <v>171</v>
      </c>
      <c r="R1090" s="6">
        <v>91</v>
      </c>
      <c r="S1090" s="6">
        <v>433</v>
      </c>
      <c r="T1090" s="6">
        <v>2112</v>
      </c>
      <c r="U1090" s="6">
        <v>0</v>
      </c>
      <c r="V1090" s="6" t="s">
        <v>800</v>
      </c>
      <c r="W1090" s="9" t="s">
        <v>799</v>
      </c>
      <c r="X1090" s="6" t="s">
        <v>802</v>
      </c>
      <c r="Y1090" s="6" t="s">
        <v>779</v>
      </c>
      <c r="Z1090" s="2">
        <v>2</v>
      </c>
      <c r="AA1090" s="9" t="s">
        <v>801</v>
      </c>
      <c r="AB1090">
        <f t="shared" si="2"/>
        <v>16.100000000000001</v>
      </c>
      <c r="AC1090">
        <v>8</v>
      </c>
      <c r="AD1090">
        <v>0</v>
      </c>
    </row>
    <row r="1091" spans="1:30" customFormat="1" ht="30" x14ac:dyDescent="0.25">
      <c r="A1091" s="6">
        <v>0</v>
      </c>
      <c r="B1091" s="6">
        <v>0.75</v>
      </c>
      <c r="C1091" s="6">
        <v>0</v>
      </c>
      <c r="D1091" s="6">
        <v>0</v>
      </c>
      <c r="E1091" s="6">
        <v>0</v>
      </c>
      <c r="F1091" s="6">
        <v>0</v>
      </c>
      <c r="G1091" s="6">
        <v>0</v>
      </c>
      <c r="H1091" s="6">
        <v>0</v>
      </c>
      <c r="I1091" s="6">
        <v>0</v>
      </c>
      <c r="J1091" s="6">
        <v>0</v>
      </c>
      <c r="K1091" s="6">
        <v>0</v>
      </c>
      <c r="L1091" s="6">
        <v>206.23076923076923</v>
      </c>
      <c r="M1091" s="6">
        <v>0</v>
      </c>
      <c r="N1091" s="6">
        <v>1.0576923076923077</v>
      </c>
      <c r="O1091" s="6">
        <v>2</v>
      </c>
      <c r="P1091" s="6">
        <v>0</v>
      </c>
      <c r="Q1091" s="6">
        <v>171</v>
      </c>
      <c r="R1091" s="6">
        <v>91</v>
      </c>
      <c r="S1091" s="6">
        <v>433</v>
      </c>
      <c r="T1091" s="6">
        <v>2784</v>
      </c>
      <c r="U1091" s="6">
        <v>0</v>
      </c>
      <c r="V1091" s="6" t="s">
        <v>800</v>
      </c>
      <c r="W1091" s="9" t="s">
        <v>799</v>
      </c>
      <c r="X1091" s="6" t="s">
        <v>802</v>
      </c>
      <c r="Y1091" s="6" t="s">
        <v>779</v>
      </c>
      <c r="Z1091" s="2">
        <v>2</v>
      </c>
      <c r="AA1091" s="9" t="s">
        <v>801</v>
      </c>
      <c r="AB1091">
        <f t="shared" si="2"/>
        <v>16.100000000000001</v>
      </c>
      <c r="AC1091">
        <v>8</v>
      </c>
      <c r="AD1091">
        <v>0</v>
      </c>
    </row>
    <row r="1092" spans="1:30" customFormat="1" ht="30" x14ac:dyDescent="0.25">
      <c r="A1092" s="6">
        <v>0</v>
      </c>
      <c r="B1092" s="6">
        <v>2</v>
      </c>
      <c r="C1092" s="6">
        <v>0</v>
      </c>
      <c r="D1092" s="6">
        <v>0</v>
      </c>
      <c r="E1092" s="6">
        <v>0</v>
      </c>
      <c r="F1092" s="6">
        <v>0</v>
      </c>
      <c r="G1092" s="6">
        <v>0</v>
      </c>
      <c r="H1092" s="6">
        <v>0</v>
      </c>
      <c r="I1092" s="6">
        <v>0</v>
      </c>
      <c r="J1092" s="6">
        <v>0</v>
      </c>
      <c r="K1092" s="6">
        <v>0</v>
      </c>
      <c r="L1092" s="6">
        <v>375.72413793103448</v>
      </c>
      <c r="M1092" s="6">
        <v>0</v>
      </c>
      <c r="N1092" s="6">
        <v>1.8965517241379313</v>
      </c>
      <c r="O1092" s="6">
        <v>2</v>
      </c>
      <c r="P1092" s="6">
        <v>0</v>
      </c>
      <c r="Q1092" s="6">
        <v>171</v>
      </c>
      <c r="R1092" s="6">
        <v>91</v>
      </c>
      <c r="S1092" s="6">
        <v>433</v>
      </c>
      <c r="T1092" s="6">
        <v>2352</v>
      </c>
      <c r="U1092" s="6">
        <v>0</v>
      </c>
      <c r="V1092" s="6" t="s">
        <v>800</v>
      </c>
      <c r="W1092" s="9" t="s">
        <v>799</v>
      </c>
      <c r="X1092" s="6" t="s">
        <v>802</v>
      </c>
      <c r="Y1092" s="6" t="s">
        <v>779</v>
      </c>
      <c r="Z1092" s="2">
        <v>2</v>
      </c>
      <c r="AA1092" s="9" t="s">
        <v>801</v>
      </c>
      <c r="AB1092">
        <f t="shared" si="2"/>
        <v>16.100000000000001</v>
      </c>
      <c r="AC1092">
        <v>8</v>
      </c>
      <c r="AD1092">
        <v>0</v>
      </c>
    </row>
    <row r="1093" spans="1:30" x14ac:dyDescent="0.25">
      <c r="A1093" s="2">
        <v>0</v>
      </c>
      <c r="B1093" s="2">
        <v>3.3333333333333333E-2</v>
      </c>
      <c r="C1093" s="2">
        <v>0</v>
      </c>
      <c r="D1093" s="2">
        <v>0</v>
      </c>
      <c r="E1093" s="2">
        <v>0</v>
      </c>
      <c r="F1093" s="2">
        <v>0</v>
      </c>
      <c r="G1093" s="2">
        <v>0</v>
      </c>
      <c r="H1093" s="2">
        <v>3.6764705882352942E-2</v>
      </c>
      <c r="I1093" s="2">
        <v>0</v>
      </c>
      <c r="J1093" s="2">
        <v>0</v>
      </c>
      <c r="K1093" s="2">
        <v>0</v>
      </c>
      <c r="L1093" s="2">
        <v>27.941176470588232</v>
      </c>
      <c r="M1093" s="2">
        <v>0</v>
      </c>
      <c r="N1093" s="2">
        <v>0.33088235294117641</v>
      </c>
      <c r="O1093" s="2">
        <v>0</v>
      </c>
      <c r="P1093" s="2">
        <v>0.4044117647058823</v>
      </c>
      <c r="Q1093" s="2">
        <v>174</v>
      </c>
      <c r="R1093" s="2">
        <v>0</v>
      </c>
      <c r="S1093" s="2">
        <v>433</v>
      </c>
      <c r="T1093" s="2">
        <v>96</v>
      </c>
      <c r="U1093" s="2">
        <v>0</v>
      </c>
      <c r="V1093" s="2" t="s">
        <v>803</v>
      </c>
      <c r="W1093" s="11" t="s">
        <v>562</v>
      </c>
      <c r="X1093" s="2" t="s">
        <v>804</v>
      </c>
      <c r="Y1093" s="2" t="s">
        <v>779</v>
      </c>
      <c r="Z1093" s="2">
        <v>2</v>
      </c>
      <c r="AA1093" s="11" t="s">
        <v>106</v>
      </c>
      <c r="AB1093" s="4">
        <v>16.100000000000001</v>
      </c>
      <c r="AC1093">
        <v>8</v>
      </c>
      <c r="AD1093">
        <v>0</v>
      </c>
    </row>
    <row r="1094" spans="1:30" x14ac:dyDescent="0.25">
      <c r="A1094" s="2">
        <v>0</v>
      </c>
      <c r="B1094" s="2">
        <v>3.3333333333333333E-2</v>
      </c>
      <c r="C1094" s="2">
        <v>0</v>
      </c>
      <c r="D1094" s="2">
        <v>0</v>
      </c>
      <c r="E1094" s="2">
        <v>0</v>
      </c>
      <c r="F1094" s="2">
        <v>0</v>
      </c>
      <c r="G1094" s="2">
        <v>0</v>
      </c>
      <c r="H1094" s="2">
        <v>3.6764705882352942E-2</v>
      </c>
      <c r="I1094" s="2">
        <v>0</v>
      </c>
      <c r="J1094" s="2">
        <v>0</v>
      </c>
      <c r="K1094" s="2">
        <v>0</v>
      </c>
      <c r="L1094" s="2">
        <v>27.941176470588232</v>
      </c>
      <c r="M1094" s="2">
        <v>0</v>
      </c>
      <c r="N1094" s="2">
        <v>0.33088235294117641</v>
      </c>
      <c r="O1094" s="2">
        <v>0</v>
      </c>
      <c r="P1094" s="2">
        <v>0.4044117647058823</v>
      </c>
      <c r="Q1094" s="2">
        <v>165</v>
      </c>
      <c r="R1094" s="2">
        <v>0</v>
      </c>
      <c r="S1094" s="2">
        <v>433</v>
      </c>
      <c r="T1094" s="2">
        <v>96</v>
      </c>
      <c r="U1094" s="2">
        <v>0</v>
      </c>
      <c r="V1094" s="2" t="s">
        <v>803</v>
      </c>
      <c r="W1094" s="11" t="s">
        <v>709</v>
      </c>
      <c r="X1094" s="2" t="s">
        <v>804</v>
      </c>
      <c r="Y1094" s="2" t="s">
        <v>779</v>
      </c>
      <c r="Z1094" s="2">
        <v>2</v>
      </c>
      <c r="AA1094" s="11" t="s">
        <v>106</v>
      </c>
      <c r="AB1094" s="4">
        <v>16.100000000000001</v>
      </c>
      <c r="AC1094">
        <v>8</v>
      </c>
      <c r="AD1094">
        <v>0</v>
      </c>
    </row>
    <row r="1095" spans="1:30" x14ac:dyDescent="0.25">
      <c r="A1095" s="2">
        <v>0</v>
      </c>
      <c r="B1095" s="2">
        <v>3.3333333333333333E-2</v>
      </c>
      <c r="C1095" s="2">
        <v>0</v>
      </c>
      <c r="D1095" s="2">
        <v>0</v>
      </c>
      <c r="E1095" s="2">
        <v>0</v>
      </c>
      <c r="F1095" s="2">
        <v>0</v>
      </c>
      <c r="G1095" s="2">
        <v>0</v>
      </c>
      <c r="H1095" s="2">
        <v>3.6764705882352942E-2</v>
      </c>
      <c r="I1095" s="2">
        <v>0</v>
      </c>
      <c r="J1095" s="2">
        <v>0</v>
      </c>
      <c r="K1095" s="2">
        <v>0</v>
      </c>
      <c r="L1095" s="2">
        <v>27.941176470588232</v>
      </c>
      <c r="M1095" s="2">
        <v>0</v>
      </c>
      <c r="N1095" s="2">
        <v>0.33088235294117641</v>
      </c>
      <c r="O1095" s="2">
        <v>0</v>
      </c>
      <c r="P1095" s="2">
        <v>0.4044117647058823</v>
      </c>
      <c r="Q1095" s="2">
        <v>177</v>
      </c>
      <c r="R1095" s="2">
        <v>0</v>
      </c>
      <c r="S1095" s="2">
        <v>433</v>
      </c>
      <c r="T1095" s="2">
        <v>96</v>
      </c>
      <c r="U1095" s="2">
        <v>0</v>
      </c>
      <c r="V1095" s="2" t="s">
        <v>803</v>
      </c>
      <c r="W1095" s="11" t="s">
        <v>564</v>
      </c>
      <c r="X1095" s="2" t="s">
        <v>804</v>
      </c>
      <c r="Y1095" s="2" t="s">
        <v>779</v>
      </c>
      <c r="Z1095" s="2">
        <v>2</v>
      </c>
      <c r="AA1095" s="11" t="s">
        <v>106</v>
      </c>
      <c r="AB1095" s="4">
        <v>16.100000000000001</v>
      </c>
      <c r="AC1095">
        <v>8</v>
      </c>
      <c r="AD1095">
        <v>0</v>
      </c>
    </row>
    <row r="1096" spans="1:30" x14ac:dyDescent="0.25">
      <c r="A1096" s="2">
        <v>0</v>
      </c>
      <c r="B1096" s="2">
        <v>3.3333333333333333E-2</v>
      </c>
      <c r="C1096" s="2">
        <v>0</v>
      </c>
      <c r="D1096" s="2">
        <v>0</v>
      </c>
      <c r="E1096" s="2">
        <v>0</v>
      </c>
      <c r="F1096" s="2">
        <v>0</v>
      </c>
      <c r="G1096" s="2">
        <v>0</v>
      </c>
      <c r="H1096" s="2">
        <v>3.6764705882352942E-2</v>
      </c>
      <c r="I1096" s="2">
        <v>0</v>
      </c>
      <c r="J1096" s="2">
        <v>0</v>
      </c>
      <c r="K1096" s="2">
        <v>0</v>
      </c>
      <c r="L1096" s="2">
        <v>27.941176470588232</v>
      </c>
      <c r="M1096" s="2">
        <v>0</v>
      </c>
      <c r="N1096" s="2">
        <v>0.33088235294117641</v>
      </c>
      <c r="O1096" s="2">
        <v>0</v>
      </c>
      <c r="P1096" s="2">
        <v>0.4044117647058823</v>
      </c>
      <c r="Q1096" s="2">
        <v>168</v>
      </c>
      <c r="R1096" s="2">
        <v>0</v>
      </c>
      <c r="S1096" s="2">
        <v>433</v>
      </c>
      <c r="T1096" s="2">
        <v>96</v>
      </c>
      <c r="U1096" s="2">
        <v>0</v>
      </c>
      <c r="V1096" s="2" t="s">
        <v>803</v>
      </c>
      <c r="W1096" s="11" t="s">
        <v>566</v>
      </c>
      <c r="X1096" s="2" t="s">
        <v>804</v>
      </c>
      <c r="Y1096" s="2" t="s">
        <v>779</v>
      </c>
      <c r="Z1096" s="2">
        <v>2</v>
      </c>
      <c r="AA1096" s="11" t="s">
        <v>106</v>
      </c>
      <c r="AB1096" s="4">
        <v>16.100000000000001</v>
      </c>
      <c r="AC1096">
        <v>8</v>
      </c>
      <c r="AD1096">
        <v>0</v>
      </c>
    </row>
    <row r="1097" spans="1:30" x14ac:dyDescent="0.25">
      <c r="A1097" s="2">
        <v>0</v>
      </c>
      <c r="B1097" s="2">
        <v>3.3333333333333333E-2</v>
      </c>
      <c r="C1097" s="2">
        <v>0</v>
      </c>
      <c r="D1097" s="2">
        <v>0</v>
      </c>
      <c r="E1097" s="2">
        <v>0</v>
      </c>
      <c r="F1097" s="2">
        <v>0</v>
      </c>
      <c r="G1097" s="2">
        <v>0</v>
      </c>
      <c r="H1097" s="2">
        <v>3.6764705882352942E-2</v>
      </c>
      <c r="I1097" s="2">
        <v>0</v>
      </c>
      <c r="J1097" s="2">
        <v>0</v>
      </c>
      <c r="K1097" s="2">
        <v>0</v>
      </c>
      <c r="L1097" s="2">
        <v>27.941176470588232</v>
      </c>
      <c r="M1097" s="2">
        <v>0</v>
      </c>
      <c r="N1097" s="2">
        <v>0.33088235294117641</v>
      </c>
      <c r="O1097" s="2">
        <v>0</v>
      </c>
      <c r="P1097" s="2">
        <v>0.4044117647058823</v>
      </c>
      <c r="Q1097" s="2">
        <v>163</v>
      </c>
      <c r="R1097" s="2">
        <v>0</v>
      </c>
      <c r="S1097" s="2">
        <v>433</v>
      </c>
      <c r="T1097" s="2">
        <v>96</v>
      </c>
      <c r="U1097" s="2">
        <v>0</v>
      </c>
      <c r="V1097" s="2" t="s">
        <v>803</v>
      </c>
      <c r="W1097" s="11" t="s">
        <v>113</v>
      </c>
      <c r="X1097" s="2" t="s">
        <v>804</v>
      </c>
      <c r="Y1097" s="2" t="s">
        <v>779</v>
      </c>
      <c r="Z1097" s="2">
        <v>2</v>
      </c>
      <c r="AA1097" s="11" t="s">
        <v>106</v>
      </c>
      <c r="AB1097" s="4">
        <v>16.100000000000001</v>
      </c>
      <c r="AC1097">
        <v>8</v>
      </c>
      <c r="AD1097">
        <v>0</v>
      </c>
    </row>
    <row r="1098" spans="1:30" x14ac:dyDescent="0.25">
      <c r="A1098" s="2">
        <v>3.3333333333333333E-2</v>
      </c>
      <c r="B1098" s="2">
        <v>0</v>
      </c>
      <c r="C1098" s="2">
        <v>0</v>
      </c>
      <c r="D1098" s="2">
        <v>0</v>
      </c>
      <c r="E1098" s="2">
        <v>0</v>
      </c>
      <c r="F1098" s="2">
        <v>0</v>
      </c>
      <c r="G1098" s="2">
        <v>0</v>
      </c>
      <c r="H1098" s="2">
        <v>0.30697344371572943</v>
      </c>
      <c r="I1098" s="2">
        <v>0</v>
      </c>
      <c r="J1098" s="2">
        <v>0</v>
      </c>
      <c r="K1098" s="2">
        <v>0</v>
      </c>
      <c r="L1098" s="2">
        <v>29.966455219868827</v>
      </c>
      <c r="M1098" s="2">
        <v>0</v>
      </c>
      <c r="N1098" s="2">
        <v>0.14617783034082357</v>
      </c>
      <c r="O1098" s="2">
        <v>0</v>
      </c>
      <c r="P1098" s="2">
        <v>0.70165358563595304</v>
      </c>
      <c r="Q1098" s="2">
        <v>189</v>
      </c>
      <c r="R1098" s="2">
        <v>0</v>
      </c>
      <c r="S1098" s="2">
        <v>408</v>
      </c>
      <c r="T1098" s="2">
        <v>96</v>
      </c>
      <c r="U1098" s="2">
        <v>43</v>
      </c>
      <c r="V1098" s="2" t="s">
        <v>803</v>
      </c>
      <c r="W1098" s="11" t="s">
        <v>805</v>
      </c>
      <c r="X1098" s="2" t="s">
        <v>804</v>
      </c>
      <c r="Y1098" s="2" t="s">
        <v>779</v>
      </c>
      <c r="Z1098" s="2">
        <v>2</v>
      </c>
      <c r="AA1098" s="11" t="s">
        <v>106</v>
      </c>
      <c r="AB1098" s="4">
        <v>16.100000000000001</v>
      </c>
      <c r="AC1098">
        <v>8</v>
      </c>
      <c r="AD1098">
        <v>0</v>
      </c>
    </row>
    <row r="1099" spans="1:30" x14ac:dyDescent="0.25">
      <c r="A1099" s="2">
        <v>2.5000000000000001E-2</v>
      </c>
      <c r="B1099" s="2">
        <v>0</v>
      </c>
      <c r="C1099" s="2">
        <v>0</v>
      </c>
      <c r="D1099" s="2">
        <v>0</v>
      </c>
      <c r="E1099" s="2">
        <v>0</v>
      </c>
      <c r="F1099" s="2">
        <v>0</v>
      </c>
      <c r="G1099" s="2">
        <v>0</v>
      </c>
      <c r="H1099" s="2">
        <v>7.18282166264229E-2</v>
      </c>
      <c r="I1099" s="2">
        <v>0</v>
      </c>
      <c r="J1099" s="2">
        <v>0</v>
      </c>
      <c r="K1099" s="2">
        <v>0</v>
      </c>
      <c r="L1099" s="2">
        <v>24.813383925491546</v>
      </c>
      <c r="M1099" s="2">
        <v>0</v>
      </c>
      <c r="N1099" s="2">
        <v>0.1403915143152811</v>
      </c>
      <c r="O1099" s="2">
        <v>0</v>
      </c>
      <c r="P1099" s="2">
        <v>0.23180924456709207</v>
      </c>
      <c r="Q1099" s="2">
        <v>204</v>
      </c>
      <c r="R1099" s="2">
        <v>0</v>
      </c>
      <c r="S1099" s="2">
        <v>433</v>
      </c>
      <c r="T1099" s="2">
        <v>96</v>
      </c>
      <c r="U1099" s="2">
        <v>43</v>
      </c>
      <c r="V1099" s="2" t="s">
        <v>803</v>
      </c>
      <c r="W1099" s="11" t="s">
        <v>806</v>
      </c>
      <c r="X1099" s="2" t="s">
        <v>804</v>
      </c>
      <c r="Y1099" s="2" t="s">
        <v>779</v>
      </c>
      <c r="Z1099" s="2">
        <v>2</v>
      </c>
      <c r="AA1099" s="11" t="s">
        <v>106</v>
      </c>
      <c r="AB1099" s="4">
        <v>16.100000000000001</v>
      </c>
      <c r="AC1099">
        <v>8</v>
      </c>
      <c r="AD1099">
        <v>0</v>
      </c>
    </row>
    <row r="1100" spans="1:30" x14ac:dyDescent="0.25">
      <c r="A1100" s="2">
        <v>3.3333333333333333E-2</v>
      </c>
      <c r="B1100" s="2">
        <v>0</v>
      </c>
      <c r="C1100" s="2">
        <v>0</v>
      </c>
      <c r="D1100" s="2">
        <v>0</v>
      </c>
      <c r="E1100" s="2">
        <v>0</v>
      </c>
      <c r="F1100" s="2">
        <v>0</v>
      </c>
      <c r="G1100" s="2">
        <v>0</v>
      </c>
      <c r="H1100" s="2">
        <v>0.30697344371572943</v>
      </c>
      <c r="I1100" s="2">
        <v>0</v>
      </c>
      <c r="J1100" s="2">
        <v>0</v>
      </c>
      <c r="K1100" s="2">
        <v>0</v>
      </c>
      <c r="L1100" s="2">
        <v>29.966455219868827</v>
      </c>
      <c r="M1100" s="2">
        <v>0</v>
      </c>
      <c r="N1100" s="2">
        <v>0.14617783034082357</v>
      </c>
      <c r="O1100" s="2">
        <v>0</v>
      </c>
      <c r="P1100" s="2">
        <v>0.70165358563595304</v>
      </c>
      <c r="Q1100" s="2">
        <v>188</v>
      </c>
      <c r="R1100" s="2">
        <v>0</v>
      </c>
      <c r="S1100" s="2">
        <v>408</v>
      </c>
      <c r="T1100" s="2">
        <v>96</v>
      </c>
      <c r="U1100" s="2">
        <v>43</v>
      </c>
      <c r="V1100" s="2" t="s">
        <v>803</v>
      </c>
      <c r="W1100" s="11" t="s">
        <v>807</v>
      </c>
      <c r="X1100" s="2" t="s">
        <v>804</v>
      </c>
      <c r="Y1100" s="2" t="s">
        <v>779</v>
      </c>
      <c r="Z1100" s="2">
        <v>2</v>
      </c>
      <c r="AA1100" s="11" t="s">
        <v>106</v>
      </c>
      <c r="AB1100" s="4">
        <v>16.100000000000001</v>
      </c>
      <c r="AC1100">
        <v>8</v>
      </c>
      <c r="AD1100">
        <v>0</v>
      </c>
    </row>
    <row r="1101" spans="1:30" x14ac:dyDescent="0.25">
      <c r="A1101" s="2">
        <v>2.5000000000000001E-2</v>
      </c>
      <c r="B1101" s="2">
        <v>0</v>
      </c>
      <c r="C1101" s="2">
        <v>0</v>
      </c>
      <c r="D1101" s="2">
        <v>0</v>
      </c>
      <c r="E1101" s="2">
        <v>0</v>
      </c>
      <c r="F1101" s="2">
        <v>0</v>
      </c>
      <c r="G1101" s="2">
        <v>0</v>
      </c>
      <c r="H1101" s="2">
        <v>7.18282166264229E-2</v>
      </c>
      <c r="I1101" s="2">
        <v>0</v>
      </c>
      <c r="J1101" s="2">
        <v>0</v>
      </c>
      <c r="K1101" s="2">
        <v>0</v>
      </c>
      <c r="L1101" s="2">
        <v>24.813383925491546</v>
      </c>
      <c r="M1101" s="2">
        <v>0</v>
      </c>
      <c r="N1101" s="2">
        <v>0.1403915143152811</v>
      </c>
      <c r="O1101" s="2">
        <v>0</v>
      </c>
      <c r="P1101" s="2">
        <v>0.23180924456709207</v>
      </c>
      <c r="Q1101" s="2">
        <v>188</v>
      </c>
      <c r="R1101" s="2">
        <v>0</v>
      </c>
      <c r="S1101" s="2">
        <v>433</v>
      </c>
      <c r="T1101" s="2">
        <v>96</v>
      </c>
      <c r="U1101" s="2">
        <v>43</v>
      </c>
      <c r="V1101" s="2" t="s">
        <v>803</v>
      </c>
      <c r="W1101" s="11" t="s">
        <v>807</v>
      </c>
      <c r="X1101" s="2" t="s">
        <v>804</v>
      </c>
      <c r="Y1101" s="2" t="s">
        <v>779</v>
      </c>
      <c r="Z1101" s="2">
        <v>2</v>
      </c>
      <c r="AA1101" s="11" t="s">
        <v>106</v>
      </c>
      <c r="AB1101" s="4">
        <v>16.100000000000001</v>
      </c>
      <c r="AC1101">
        <v>8</v>
      </c>
      <c r="AD1101">
        <v>0</v>
      </c>
    </row>
    <row r="1102" spans="1:30" x14ac:dyDescent="0.25">
      <c r="A1102" s="2">
        <v>0</v>
      </c>
      <c r="B1102" s="2">
        <v>3.3333333333333333E-2</v>
      </c>
      <c r="C1102" s="2">
        <v>0</v>
      </c>
      <c r="D1102" s="2">
        <v>0</v>
      </c>
      <c r="E1102" s="2">
        <v>0</v>
      </c>
      <c r="F1102" s="2">
        <v>0</v>
      </c>
      <c r="G1102" s="2">
        <v>0</v>
      </c>
      <c r="H1102" s="2">
        <v>3.6764705882352942E-2</v>
      </c>
      <c r="I1102" s="2">
        <v>0</v>
      </c>
      <c r="J1102" s="2">
        <v>0</v>
      </c>
      <c r="K1102" s="2">
        <v>0</v>
      </c>
      <c r="L1102" s="2">
        <v>27.941176470588232</v>
      </c>
      <c r="M1102" s="2">
        <v>0</v>
      </c>
      <c r="N1102" s="2">
        <v>0.33088235294117641</v>
      </c>
      <c r="O1102" s="2">
        <v>0</v>
      </c>
      <c r="P1102" s="2">
        <v>0.4044117647058823</v>
      </c>
      <c r="Q1102" s="2">
        <v>188</v>
      </c>
      <c r="R1102" s="2">
        <v>0</v>
      </c>
      <c r="S1102" s="2">
        <v>433</v>
      </c>
      <c r="T1102" s="2">
        <v>96</v>
      </c>
      <c r="U1102" s="2">
        <v>0</v>
      </c>
      <c r="V1102" s="2" t="s">
        <v>803</v>
      </c>
      <c r="W1102" s="11" t="s">
        <v>807</v>
      </c>
      <c r="X1102" s="2" t="s">
        <v>804</v>
      </c>
      <c r="Y1102" s="2" t="s">
        <v>779</v>
      </c>
      <c r="Z1102" s="2">
        <v>2</v>
      </c>
      <c r="AA1102" s="11" t="s">
        <v>106</v>
      </c>
      <c r="AB1102" s="4">
        <v>16.100000000000001</v>
      </c>
      <c r="AC1102">
        <v>8</v>
      </c>
      <c r="AD1102">
        <v>0</v>
      </c>
    </row>
    <row r="1103" spans="1:30" x14ac:dyDescent="0.25">
      <c r="A1103" s="2">
        <v>3.3333333333333333E-2</v>
      </c>
      <c r="B1103" s="2">
        <v>0</v>
      </c>
      <c r="C1103" s="2">
        <v>0</v>
      </c>
      <c r="D1103" s="2">
        <v>0</v>
      </c>
      <c r="E1103" s="2">
        <v>0</v>
      </c>
      <c r="F1103" s="2">
        <v>0</v>
      </c>
      <c r="G1103" s="2">
        <v>0</v>
      </c>
      <c r="H1103" s="2">
        <v>0.30697344371572943</v>
      </c>
      <c r="I1103" s="2">
        <v>0</v>
      </c>
      <c r="J1103" s="2">
        <v>0</v>
      </c>
      <c r="K1103" s="2">
        <v>0</v>
      </c>
      <c r="L1103" s="2">
        <v>29.966455219868827</v>
      </c>
      <c r="M1103" s="2">
        <v>0</v>
      </c>
      <c r="N1103" s="2">
        <v>0.14617783034082357</v>
      </c>
      <c r="O1103" s="2">
        <v>0</v>
      </c>
      <c r="P1103" s="2">
        <v>0.70165358563595304</v>
      </c>
      <c r="Q1103" s="2">
        <v>204</v>
      </c>
      <c r="R1103" s="2">
        <v>0</v>
      </c>
      <c r="S1103" s="2">
        <v>408</v>
      </c>
      <c r="T1103" s="2">
        <v>96</v>
      </c>
      <c r="U1103" s="2">
        <v>43</v>
      </c>
      <c r="V1103" s="2" t="s">
        <v>803</v>
      </c>
      <c r="W1103" s="11" t="s">
        <v>808</v>
      </c>
      <c r="X1103" s="2" t="s">
        <v>804</v>
      </c>
      <c r="Y1103" s="2" t="s">
        <v>779</v>
      </c>
      <c r="Z1103" s="2">
        <v>2</v>
      </c>
      <c r="AA1103" s="11" t="s">
        <v>106</v>
      </c>
      <c r="AB1103" s="4">
        <v>16.100000000000001</v>
      </c>
      <c r="AC1103">
        <v>8</v>
      </c>
      <c r="AD1103">
        <v>0</v>
      </c>
    </row>
    <row r="1104" spans="1:30" x14ac:dyDescent="0.25">
      <c r="A1104" s="2">
        <v>0.01</v>
      </c>
      <c r="B1104" s="2">
        <v>0</v>
      </c>
      <c r="C1104" s="2">
        <v>0</v>
      </c>
      <c r="D1104" s="2">
        <v>0</v>
      </c>
      <c r="E1104" s="2">
        <v>0</v>
      </c>
      <c r="F1104" s="2">
        <v>0</v>
      </c>
      <c r="G1104" s="2">
        <v>0</v>
      </c>
      <c r="H1104" s="2">
        <v>4.9999999999999996E-2</v>
      </c>
      <c r="I1104" s="2">
        <v>0</v>
      </c>
      <c r="J1104" s="2">
        <v>0</v>
      </c>
      <c r="K1104" s="2">
        <v>0</v>
      </c>
      <c r="L1104" s="2">
        <v>42</v>
      </c>
      <c r="M1104" s="2">
        <v>0</v>
      </c>
      <c r="N1104" s="2">
        <v>0.14333333333333331</v>
      </c>
      <c r="O1104" s="2">
        <v>0</v>
      </c>
      <c r="P1104" s="2">
        <v>0.24333333333333329</v>
      </c>
      <c r="Q1104" s="2">
        <v>204</v>
      </c>
      <c r="R1104" s="2">
        <v>0</v>
      </c>
      <c r="S1104" s="2">
        <v>443</v>
      </c>
      <c r="T1104" s="2">
        <v>96</v>
      </c>
      <c r="U1104" s="2">
        <v>43</v>
      </c>
      <c r="V1104" s="2" t="s">
        <v>803</v>
      </c>
      <c r="W1104" s="11" t="s">
        <v>808</v>
      </c>
      <c r="X1104" s="2" t="s">
        <v>804</v>
      </c>
      <c r="Y1104" s="2" t="s">
        <v>779</v>
      </c>
      <c r="Z1104" s="2">
        <v>2</v>
      </c>
      <c r="AA1104" s="11" t="s">
        <v>106</v>
      </c>
      <c r="AB1104" s="4">
        <v>16.100000000000001</v>
      </c>
      <c r="AC1104">
        <v>8</v>
      </c>
      <c r="AD1104">
        <v>0</v>
      </c>
    </row>
    <row r="1105" spans="1:30" x14ac:dyDescent="0.25">
      <c r="A1105" s="2">
        <v>3.3333333333333333E-2</v>
      </c>
      <c r="B1105" s="2">
        <v>0</v>
      </c>
      <c r="C1105" s="2">
        <v>0</v>
      </c>
      <c r="D1105" s="2">
        <v>0</v>
      </c>
      <c r="E1105" s="2">
        <v>0</v>
      </c>
      <c r="F1105" s="2">
        <v>0</v>
      </c>
      <c r="G1105" s="2">
        <v>0</v>
      </c>
      <c r="H1105" s="2">
        <v>0.30697344371572943</v>
      </c>
      <c r="I1105" s="2">
        <v>0</v>
      </c>
      <c r="J1105" s="2">
        <v>0</v>
      </c>
      <c r="K1105" s="2">
        <v>0</v>
      </c>
      <c r="L1105" s="2">
        <v>29.966455219868827</v>
      </c>
      <c r="M1105" s="2">
        <v>0</v>
      </c>
      <c r="N1105" s="2">
        <v>0.14617783034082357</v>
      </c>
      <c r="O1105" s="2">
        <v>0</v>
      </c>
      <c r="P1105" s="2">
        <v>0.70165358563595304</v>
      </c>
      <c r="Q1105" s="2">
        <v>195</v>
      </c>
      <c r="R1105" s="2">
        <v>0</v>
      </c>
      <c r="S1105" s="2">
        <v>408</v>
      </c>
      <c r="T1105" s="2">
        <v>96</v>
      </c>
      <c r="U1105" s="2">
        <v>43</v>
      </c>
      <c r="V1105" s="2" t="s">
        <v>803</v>
      </c>
      <c r="W1105" s="11" t="s">
        <v>809</v>
      </c>
      <c r="X1105" s="2" t="s">
        <v>804</v>
      </c>
      <c r="Y1105" s="2" t="s">
        <v>779</v>
      </c>
      <c r="Z1105" s="2">
        <v>2</v>
      </c>
      <c r="AA1105" s="11" t="s">
        <v>106</v>
      </c>
      <c r="AB1105" s="4">
        <v>16.100000000000001</v>
      </c>
      <c r="AC1105">
        <v>8</v>
      </c>
      <c r="AD1105">
        <v>0</v>
      </c>
    </row>
    <row r="1106" spans="1:30" x14ac:dyDescent="0.25">
      <c r="A1106" s="2">
        <v>2.5000000000000001E-2</v>
      </c>
      <c r="B1106" s="2">
        <v>0</v>
      </c>
      <c r="C1106" s="2">
        <v>0</v>
      </c>
      <c r="D1106" s="2">
        <v>0</v>
      </c>
      <c r="E1106" s="2">
        <v>0</v>
      </c>
      <c r="F1106" s="2">
        <v>0</v>
      </c>
      <c r="G1106" s="2">
        <v>0</v>
      </c>
      <c r="H1106" s="2">
        <v>7.18282166264229E-2</v>
      </c>
      <c r="I1106" s="2">
        <v>0</v>
      </c>
      <c r="J1106" s="2">
        <v>0</v>
      </c>
      <c r="K1106" s="2">
        <v>0</v>
      </c>
      <c r="L1106" s="2">
        <v>24.813383925491546</v>
      </c>
      <c r="M1106" s="2">
        <v>0</v>
      </c>
      <c r="N1106" s="2">
        <v>0.1403915143152811</v>
      </c>
      <c r="O1106" s="2">
        <v>0</v>
      </c>
      <c r="P1106" s="2">
        <v>0.23180924456709207</v>
      </c>
      <c r="Q1106" s="2">
        <v>195</v>
      </c>
      <c r="R1106" s="2">
        <v>0</v>
      </c>
      <c r="S1106" s="2">
        <v>433</v>
      </c>
      <c r="T1106" s="2">
        <v>96</v>
      </c>
      <c r="U1106" s="2">
        <v>43</v>
      </c>
      <c r="V1106" s="2" t="s">
        <v>803</v>
      </c>
      <c r="W1106" s="11" t="s">
        <v>809</v>
      </c>
      <c r="X1106" s="2" t="s">
        <v>804</v>
      </c>
      <c r="Y1106" s="2" t="s">
        <v>779</v>
      </c>
      <c r="Z1106" s="2">
        <v>2</v>
      </c>
      <c r="AA1106" s="11" t="s">
        <v>106</v>
      </c>
      <c r="AB1106" s="4">
        <v>16.100000000000001</v>
      </c>
      <c r="AC1106">
        <v>8</v>
      </c>
      <c r="AD1106">
        <v>0</v>
      </c>
    </row>
    <row r="1107" spans="1:30" x14ac:dyDescent="0.25">
      <c r="A1107" s="2">
        <v>0</v>
      </c>
      <c r="B1107" s="2">
        <v>3.3333333333333333E-2</v>
      </c>
      <c r="C1107" s="2">
        <v>0</v>
      </c>
      <c r="D1107" s="2">
        <v>0</v>
      </c>
      <c r="E1107" s="2">
        <v>0</v>
      </c>
      <c r="F1107" s="2">
        <v>0</v>
      </c>
      <c r="G1107" s="2">
        <v>0</v>
      </c>
      <c r="H1107" s="2">
        <v>3.6764705882352942E-2</v>
      </c>
      <c r="I1107" s="2">
        <v>0</v>
      </c>
      <c r="J1107" s="2">
        <v>0</v>
      </c>
      <c r="K1107" s="2">
        <v>0</v>
      </c>
      <c r="L1107" s="2">
        <v>27.941176470588232</v>
      </c>
      <c r="M1107" s="2">
        <v>0</v>
      </c>
      <c r="N1107" s="2">
        <v>0.33088235294117641</v>
      </c>
      <c r="O1107" s="2">
        <v>0</v>
      </c>
      <c r="P1107" s="2">
        <v>0.4044117647058823</v>
      </c>
      <c r="Q1107" s="2">
        <v>195</v>
      </c>
      <c r="R1107" s="2">
        <v>0</v>
      </c>
      <c r="S1107" s="2">
        <v>433</v>
      </c>
      <c r="T1107" s="2">
        <v>96</v>
      </c>
      <c r="U1107" s="2">
        <v>0</v>
      </c>
      <c r="V1107" s="2" t="s">
        <v>803</v>
      </c>
      <c r="W1107" s="11" t="s">
        <v>809</v>
      </c>
      <c r="X1107" s="2" t="s">
        <v>804</v>
      </c>
      <c r="Y1107" s="2" t="s">
        <v>779</v>
      </c>
      <c r="Z1107" s="2">
        <v>2</v>
      </c>
      <c r="AA1107" s="11" t="s">
        <v>106</v>
      </c>
      <c r="AB1107" s="4">
        <v>16.100000000000001</v>
      </c>
      <c r="AC1107">
        <v>8</v>
      </c>
      <c r="AD1107">
        <v>0</v>
      </c>
    </row>
    <row r="1108" spans="1:30" x14ac:dyDescent="0.25">
      <c r="A1108" s="2">
        <v>3.3333333333333333E-2</v>
      </c>
      <c r="B1108" s="2">
        <v>0</v>
      </c>
      <c r="C1108" s="2">
        <v>0</v>
      </c>
      <c r="D1108" s="2">
        <v>0</v>
      </c>
      <c r="E1108" s="2">
        <v>0</v>
      </c>
      <c r="F1108" s="2">
        <v>0</v>
      </c>
      <c r="G1108" s="2">
        <v>0</v>
      </c>
      <c r="H1108" s="2">
        <v>0.30697344371572943</v>
      </c>
      <c r="I1108" s="2">
        <v>0</v>
      </c>
      <c r="J1108" s="2">
        <v>0</v>
      </c>
      <c r="K1108" s="2">
        <v>0</v>
      </c>
      <c r="L1108" s="2">
        <v>29.966455219868827</v>
      </c>
      <c r="M1108" s="2">
        <v>0</v>
      </c>
      <c r="N1108" s="2">
        <v>0.14617783034082357</v>
      </c>
      <c r="O1108" s="2">
        <v>0</v>
      </c>
      <c r="P1108" s="2">
        <v>0.70165358563595304</v>
      </c>
      <c r="Q1108" s="2">
        <v>207</v>
      </c>
      <c r="R1108" s="2">
        <v>0</v>
      </c>
      <c r="S1108" s="2">
        <v>408</v>
      </c>
      <c r="T1108" s="2">
        <v>96</v>
      </c>
      <c r="U1108" s="2">
        <v>43</v>
      </c>
      <c r="V1108" s="2" t="s">
        <v>803</v>
      </c>
      <c r="W1108" s="11" t="s">
        <v>810</v>
      </c>
      <c r="X1108" s="2" t="s">
        <v>804</v>
      </c>
      <c r="Y1108" s="2" t="s">
        <v>779</v>
      </c>
      <c r="Z1108" s="2">
        <v>2</v>
      </c>
      <c r="AA1108" s="11" t="s">
        <v>106</v>
      </c>
      <c r="AB1108" s="4">
        <v>16.100000000000001</v>
      </c>
      <c r="AC1108">
        <v>8</v>
      </c>
      <c r="AD1108">
        <v>0</v>
      </c>
    </row>
    <row r="1109" spans="1:30" x14ac:dyDescent="0.25">
      <c r="A1109" s="2">
        <v>2.5000000000000001E-2</v>
      </c>
      <c r="B1109" s="2">
        <v>0</v>
      </c>
      <c r="C1109" s="2">
        <v>0</v>
      </c>
      <c r="D1109" s="2">
        <v>0</v>
      </c>
      <c r="E1109" s="2">
        <v>0</v>
      </c>
      <c r="F1109" s="2">
        <v>0</v>
      </c>
      <c r="G1109" s="2">
        <v>0</v>
      </c>
      <c r="H1109" s="2">
        <v>7.18282166264229E-2</v>
      </c>
      <c r="I1109" s="2">
        <v>0</v>
      </c>
      <c r="J1109" s="2">
        <v>0</v>
      </c>
      <c r="K1109" s="2">
        <v>0</v>
      </c>
      <c r="L1109" s="2">
        <v>24.813383925491546</v>
      </c>
      <c r="M1109" s="2">
        <v>0</v>
      </c>
      <c r="N1109" s="2">
        <v>0.1403915143152811</v>
      </c>
      <c r="O1109" s="2">
        <v>0</v>
      </c>
      <c r="P1109" s="2">
        <v>0.23180924456709207</v>
      </c>
      <c r="Q1109" s="2">
        <v>207</v>
      </c>
      <c r="R1109" s="2">
        <v>0</v>
      </c>
      <c r="S1109" s="2">
        <v>433</v>
      </c>
      <c r="T1109" s="2">
        <v>96</v>
      </c>
      <c r="U1109" s="2">
        <v>43</v>
      </c>
      <c r="V1109" s="2" t="s">
        <v>803</v>
      </c>
      <c r="W1109" s="11" t="s">
        <v>810</v>
      </c>
      <c r="X1109" s="2" t="s">
        <v>804</v>
      </c>
      <c r="Y1109" s="2" t="s">
        <v>779</v>
      </c>
      <c r="Z1109" s="2">
        <v>2</v>
      </c>
      <c r="AA1109" s="11" t="s">
        <v>106</v>
      </c>
      <c r="AB1109" s="4">
        <v>16.100000000000001</v>
      </c>
      <c r="AC1109">
        <v>8</v>
      </c>
      <c r="AD1109">
        <v>0</v>
      </c>
    </row>
    <row r="1110" spans="1:30" x14ac:dyDescent="0.25">
      <c r="A1110" s="2">
        <v>0.01</v>
      </c>
      <c r="B1110" s="2">
        <v>0</v>
      </c>
      <c r="C1110" s="2">
        <v>0</v>
      </c>
      <c r="D1110" s="2">
        <v>0</v>
      </c>
      <c r="E1110" s="2">
        <v>0</v>
      </c>
      <c r="F1110" s="2">
        <v>0</v>
      </c>
      <c r="G1110" s="2">
        <v>0</v>
      </c>
      <c r="H1110" s="2">
        <v>4.9999999999999996E-2</v>
      </c>
      <c r="I1110" s="2">
        <v>0</v>
      </c>
      <c r="J1110" s="2">
        <v>0</v>
      </c>
      <c r="K1110" s="2">
        <v>0</v>
      </c>
      <c r="L1110" s="2">
        <v>42</v>
      </c>
      <c r="M1110" s="2">
        <v>0</v>
      </c>
      <c r="N1110" s="2">
        <v>0.14333333333333331</v>
      </c>
      <c r="O1110" s="2">
        <v>0</v>
      </c>
      <c r="P1110" s="2">
        <v>0.24333333333333329</v>
      </c>
      <c r="Q1110" s="2">
        <v>207</v>
      </c>
      <c r="R1110" s="2">
        <v>0</v>
      </c>
      <c r="S1110" s="2">
        <v>443</v>
      </c>
      <c r="T1110" s="2">
        <v>96</v>
      </c>
      <c r="U1110" s="2">
        <v>43</v>
      </c>
      <c r="V1110" s="2" t="s">
        <v>803</v>
      </c>
      <c r="W1110" s="11" t="s">
        <v>810</v>
      </c>
      <c r="X1110" s="2" t="s">
        <v>804</v>
      </c>
      <c r="Y1110" s="2" t="s">
        <v>779</v>
      </c>
      <c r="Z1110" s="2">
        <v>2</v>
      </c>
      <c r="AA1110" s="11" t="s">
        <v>106</v>
      </c>
      <c r="AB1110" s="4">
        <v>16.100000000000001</v>
      </c>
      <c r="AC1110">
        <v>8</v>
      </c>
      <c r="AD1110">
        <v>0</v>
      </c>
    </row>
    <row r="1111" spans="1:30" x14ac:dyDescent="0.25">
      <c r="A1111" s="2">
        <v>0</v>
      </c>
      <c r="B1111" s="2">
        <v>3.3333333333333333E-2</v>
      </c>
      <c r="C1111" s="2">
        <v>0</v>
      </c>
      <c r="D1111" s="2">
        <v>0</v>
      </c>
      <c r="E1111" s="2">
        <v>0</v>
      </c>
      <c r="F1111" s="2">
        <v>0</v>
      </c>
      <c r="G1111" s="2">
        <v>0</v>
      </c>
      <c r="H1111" s="2">
        <v>3.6764705882352942E-2</v>
      </c>
      <c r="I1111" s="2">
        <v>0</v>
      </c>
      <c r="J1111" s="2">
        <v>0</v>
      </c>
      <c r="K1111" s="2">
        <v>0</v>
      </c>
      <c r="L1111" s="2">
        <v>27.941176470588232</v>
      </c>
      <c r="M1111" s="2">
        <v>0</v>
      </c>
      <c r="N1111" s="2">
        <v>0.33088235294117641</v>
      </c>
      <c r="O1111" s="2">
        <v>0</v>
      </c>
      <c r="P1111" s="2">
        <v>0.4044117647058823</v>
      </c>
      <c r="Q1111" s="2">
        <v>207</v>
      </c>
      <c r="R1111" s="2">
        <v>0</v>
      </c>
      <c r="S1111" s="2">
        <v>433</v>
      </c>
      <c r="T1111" s="2">
        <v>96</v>
      </c>
      <c r="U1111" s="2">
        <v>0</v>
      </c>
      <c r="V1111" s="2" t="s">
        <v>803</v>
      </c>
      <c r="W1111" s="11" t="s">
        <v>810</v>
      </c>
      <c r="X1111" s="2" t="s">
        <v>804</v>
      </c>
      <c r="Y1111" s="2" t="s">
        <v>779</v>
      </c>
      <c r="Z1111" s="2">
        <v>2</v>
      </c>
      <c r="AA1111" s="11" t="s">
        <v>106</v>
      </c>
      <c r="AB1111" s="4">
        <v>16.100000000000001</v>
      </c>
      <c r="AC1111">
        <v>8</v>
      </c>
      <c r="AD1111">
        <v>0</v>
      </c>
    </row>
    <row r="1112" spans="1:30" x14ac:dyDescent="0.25">
      <c r="A1112" s="2">
        <v>3.3333333333333333E-2</v>
      </c>
      <c r="B1112" s="2">
        <v>0</v>
      </c>
      <c r="C1112" s="2">
        <v>0</v>
      </c>
      <c r="D1112" s="2">
        <v>0</v>
      </c>
      <c r="E1112" s="2">
        <v>0</v>
      </c>
      <c r="F1112" s="2">
        <v>0</v>
      </c>
      <c r="G1112" s="2">
        <v>0</v>
      </c>
      <c r="H1112" s="2">
        <v>0.30697344371572943</v>
      </c>
      <c r="I1112" s="2">
        <v>0</v>
      </c>
      <c r="J1112" s="2">
        <v>0</v>
      </c>
      <c r="K1112" s="2">
        <v>0</v>
      </c>
      <c r="L1112" s="2">
        <v>29.966455219868827</v>
      </c>
      <c r="M1112" s="2">
        <v>0</v>
      </c>
      <c r="N1112" s="2">
        <v>0.14617783034082357</v>
      </c>
      <c r="O1112" s="2">
        <v>0</v>
      </c>
      <c r="P1112" s="2">
        <v>0.70165358563595304</v>
      </c>
      <c r="Q1112" s="2">
        <v>191</v>
      </c>
      <c r="R1112" s="2">
        <v>0</v>
      </c>
      <c r="S1112" s="2">
        <v>408</v>
      </c>
      <c r="T1112" s="2">
        <v>96</v>
      </c>
      <c r="U1112" s="2">
        <v>43</v>
      </c>
      <c r="V1112" s="2" t="s">
        <v>803</v>
      </c>
      <c r="W1112" s="11" t="s">
        <v>810</v>
      </c>
      <c r="X1112" s="2" t="s">
        <v>804</v>
      </c>
      <c r="Y1112" s="2" t="s">
        <v>779</v>
      </c>
      <c r="Z1112" s="2">
        <v>2</v>
      </c>
      <c r="AA1112" s="11" t="s">
        <v>106</v>
      </c>
      <c r="AB1112" s="4">
        <v>16.100000000000001</v>
      </c>
      <c r="AC1112">
        <v>8</v>
      </c>
      <c r="AD1112">
        <v>0</v>
      </c>
    </row>
    <row r="1113" spans="1:30" x14ac:dyDescent="0.25">
      <c r="A1113" s="2">
        <v>2.5000000000000001E-2</v>
      </c>
      <c r="B1113" s="2">
        <v>0</v>
      </c>
      <c r="C1113" s="2">
        <v>0</v>
      </c>
      <c r="D1113" s="2">
        <v>0</v>
      </c>
      <c r="E1113" s="2">
        <v>0</v>
      </c>
      <c r="F1113" s="2">
        <v>0</v>
      </c>
      <c r="G1113" s="2">
        <v>0</v>
      </c>
      <c r="H1113" s="2">
        <v>7.18282166264229E-2</v>
      </c>
      <c r="I1113" s="2">
        <v>0</v>
      </c>
      <c r="J1113" s="2">
        <v>0</v>
      </c>
      <c r="K1113" s="2">
        <v>0</v>
      </c>
      <c r="L1113" s="2">
        <v>24.813383925491546</v>
      </c>
      <c r="M1113" s="2">
        <v>0</v>
      </c>
      <c r="N1113" s="2">
        <v>0.1403915143152811</v>
      </c>
      <c r="O1113" s="2">
        <v>0</v>
      </c>
      <c r="P1113" s="2">
        <v>0.23180924456709207</v>
      </c>
      <c r="Q1113" s="2">
        <v>191</v>
      </c>
      <c r="R1113" s="2">
        <v>0</v>
      </c>
      <c r="S1113" s="2">
        <v>433</v>
      </c>
      <c r="T1113" s="2">
        <v>96</v>
      </c>
      <c r="U1113" s="2">
        <v>43</v>
      </c>
      <c r="V1113" s="2" t="s">
        <v>803</v>
      </c>
      <c r="W1113" s="11" t="s">
        <v>810</v>
      </c>
      <c r="X1113" s="2" t="s">
        <v>804</v>
      </c>
      <c r="Y1113" s="2" t="s">
        <v>779</v>
      </c>
      <c r="Z1113" s="2">
        <v>2</v>
      </c>
      <c r="AA1113" s="11" t="s">
        <v>106</v>
      </c>
      <c r="AB1113" s="4">
        <v>16.100000000000001</v>
      </c>
      <c r="AC1113">
        <v>8</v>
      </c>
      <c r="AD1113">
        <v>0</v>
      </c>
    </row>
    <row r="1114" spans="1:30" x14ac:dyDescent="0.25">
      <c r="A1114" s="2">
        <v>0.01</v>
      </c>
      <c r="B1114" s="2">
        <v>0</v>
      </c>
      <c r="C1114" s="2">
        <v>0</v>
      </c>
      <c r="D1114" s="2">
        <v>0</v>
      </c>
      <c r="E1114" s="2">
        <v>0</v>
      </c>
      <c r="F1114" s="2">
        <v>0</v>
      </c>
      <c r="G1114" s="2">
        <v>0</v>
      </c>
      <c r="H1114" s="2">
        <v>4.9999999999999996E-2</v>
      </c>
      <c r="I1114" s="2">
        <v>0</v>
      </c>
      <c r="J1114" s="2">
        <v>0</v>
      </c>
      <c r="K1114" s="2">
        <v>0</v>
      </c>
      <c r="L1114" s="2">
        <v>42</v>
      </c>
      <c r="M1114" s="2">
        <v>0</v>
      </c>
      <c r="N1114" s="2">
        <v>0.14333333333333331</v>
      </c>
      <c r="O1114" s="2">
        <v>0</v>
      </c>
      <c r="P1114" s="2">
        <v>0.24333333333333329</v>
      </c>
      <c r="Q1114" s="2">
        <v>191</v>
      </c>
      <c r="R1114" s="2">
        <v>0</v>
      </c>
      <c r="S1114" s="2">
        <v>443</v>
      </c>
      <c r="T1114" s="2">
        <v>96</v>
      </c>
      <c r="U1114" s="2">
        <v>43</v>
      </c>
      <c r="V1114" s="2" t="s">
        <v>803</v>
      </c>
      <c r="W1114" s="11" t="s">
        <v>810</v>
      </c>
      <c r="X1114" s="2" t="s">
        <v>804</v>
      </c>
      <c r="Y1114" s="2" t="s">
        <v>779</v>
      </c>
      <c r="Z1114" s="2">
        <v>2</v>
      </c>
      <c r="AA1114" s="11" t="s">
        <v>106</v>
      </c>
      <c r="AB1114" s="4">
        <v>16.100000000000001</v>
      </c>
      <c r="AC1114">
        <v>8</v>
      </c>
      <c r="AD1114">
        <v>0</v>
      </c>
    </row>
    <row r="1115" spans="1:30" x14ac:dyDescent="0.25">
      <c r="A1115" s="2">
        <v>0</v>
      </c>
      <c r="B1115" s="2">
        <v>3.3333333333333333E-2</v>
      </c>
      <c r="C1115" s="2">
        <v>0</v>
      </c>
      <c r="D1115" s="2">
        <v>0</v>
      </c>
      <c r="E1115" s="2">
        <v>0</v>
      </c>
      <c r="F1115" s="2">
        <v>0</v>
      </c>
      <c r="G1115" s="2">
        <v>0</v>
      </c>
      <c r="H1115" s="2">
        <v>3.6764705882352942E-2</v>
      </c>
      <c r="I1115" s="2">
        <v>0</v>
      </c>
      <c r="J1115" s="2">
        <v>0</v>
      </c>
      <c r="K1115" s="2">
        <v>0</v>
      </c>
      <c r="L1115" s="2">
        <v>27.941176470588232</v>
      </c>
      <c r="M1115" s="2">
        <v>0</v>
      </c>
      <c r="N1115" s="2">
        <v>0.33088235294117641</v>
      </c>
      <c r="O1115" s="2">
        <v>0</v>
      </c>
      <c r="P1115" s="2">
        <v>0.4044117647058823</v>
      </c>
      <c r="Q1115" s="2">
        <v>191</v>
      </c>
      <c r="R1115" s="2">
        <v>0</v>
      </c>
      <c r="S1115" s="2">
        <v>433</v>
      </c>
      <c r="T1115" s="2">
        <v>96</v>
      </c>
      <c r="U1115" s="2">
        <v>0</v>
      </c>
      <c r="V1115" s="2" t="s">
        <v>803</v>
      </c>
      <c r="W1115" s="11" t="s">
        <v>810</v>
      </c>
      <c r="X1115" s="2" t="s">
        <v>804</v>
      </c>
      <c r="Y1115" s="2" t="s">
        <v>779</v>
      </c>
      <c r="Z1115" s="2">
        <v>2</v>
      </c>
      <c r="AA1115" s="11" t="s">
        <v>106</v>
      </c>
      <c r="AB1115" s="4">
        <v>16.100000000000001</v>
      </c>
      <c r="AC1115">
        <v>8</v>
      </c>
      <c r="AD1115">
        <v>0</v>
      </c>
    </row>
    <row r="1116" spans="1:30" x14ac:dyDescent="0.25">
      <c r="A1116" s="2">
        <v>0</v>
      </c>
      <c r="B1116" s="2">
        <v>3.3333333333333333E-2</v>
      </c>
      <c r="C1116" s="2">
        <v>0</v>
      </c>
      <c r="D1116" s="2">
        <v>0</v>
      </c>
      <c r="E1116" s="2">
        <v>0</v>
      </c>
      <c r="F1116" s="2">
        <v>0</v>
      </c>
      <c r="G1116" s="2">
        <v>0</v>
      </c>
      <c r="H1116" s="2">
        <v>3.6764705882352942E-2</v>
      </c>
      <c r="I1116" s="2">
        <v>0</v>
      </c>
      <c r="J1116" s="2">
        <v>0</v>
      </c>
      <c r="K1116" s="2">
        <v>0</v>
      </c>
      <c r="L1116" s="2">
        <v>27.941176470588232</v>
      </c>
      <c r="M1116" s="2">
        <v>0</v>
      </c>
      <c r="N1116" s="2">
        <v>0.33088235294117641</v>
      </c>
      <c r="O1116" s="2">
        <v>0</v>
      </c>
      <c r="P1116" s="2">
        <v>0.4044117647058823</v>
      </c>
      <c r="Q1116" s="2">
        <v>192</v>
      </c>
      <c r="R1116" s="2">
        <v>0</v>
      </c>
      <c r="S1116" s="2">
        <v>433</v>
      </c>
      <c r="T1116" s="2">
        <v>96</v>
      </c>
      <c r="U1116" s="2">
        <v>0</v>
      </c>
      <c r="V1116" s="2" t="s">
        <v>803</v>
      </c>
      <c r="W1116" s="11" t="s">
        <v>811</v>
      </c>
      <c r="X1116" s="2" t="s">
        <v>804</v>
      </c>
      <c r="Y1116" s="2" t="s">
        <v>779</v>
      </c>
      <c r="Z1116" s="2">
        <v>2</v>
      </c>
      <c r="AA1116" s="11" t="s">
        <v>106</v>
      </c>
      <c r="AB1116" s="4">
        <v>16.100000000000001</v>
      </c>
      <c r="AC1116">
        <v>8</v>
      </c>
      <c r="AD1116">
        <v>0</v>
      </c>
    </row>
    <row r="1117" spans="1:30" x14ac:dyDescent="0.25">
      <c r="A1117" s="2">
        <v>3.3333333333333333E-2</v>
      </c>
      <c r="B1117" s="2">
        <v>0</v>
      </c>
      <c r="C1117" s="2">
        <v>0</v>
      </c>
      <c r="D1117" s="2">
        <v>0</v>
      </c>
      <c r="E1117" s="2">
        <v>0</v>
      </c>
      <c r="F1117" s="2">
        <v>0</v>
      </c>
      <c r="G1117" s="2">
        <v>0</v>
      </c>
      <c r="H1117" s="2">
        <v>0.30697344371572943</v>
      </c>
      <c r="I1117" s="2">
        <v>0</v>
      </c>
      <c r="J1117" s="2">
        <v>0</v>
      </c>
      <c r="K1117" s="2">
        <v>0</v>
      </c>
      <c r="L1117" s="2">
        <v>29.966455219868827</v>
      </c>
      <c r="M1117" s="2">
        <v>0</v>
      </c>
      <c r="N1117" s="2">
        <v>0.14617783034082357</v>
      </c>
      <c r="O1117" s="2">
        <v>0</v>
      </c>
      <c r="P1117" s="2">
        <v>0.70165358563595304</v>
      </c>
      <c r="Q1117" s="2">
        <v>198</v>
      </c>
      <c r="R1117" s="2">
        <v>0</v>
      </c>
      <c r="S1117" s="2">
        <v>408</v>
      </c>
      <c r="T1117" s="2">
        <v>96</v>
      </c>
      <c r="U1117" s="2">
        <v>43</v>
      </c>
      <c r="V1117" s="2" t="s">
        <v>803</v>
      </c>
      <c r="W1117" s="11" t="s">
        <v>812</v>
      </c>
      <c r="X1117" s="2" t="s">
        <v>804</v>
      </c>
      <c r="Y1117" s="2" t="s">
        <v>779</v>
      </c>
      <c r="Z1117" s="2">
        <v>2</v>
      </c>
      <c r="AA1117" s="11" t="s">
        <v>106</v>
      </c>
      <c r="AB1117" s="4">
        <v>16.100000000000001</v>
      </c>
      <c r="AC1117">
        <v>8</v>
      </c>
      <c r="AD1117">
        <v>0</v>
      </c>
    </row>
    <row r="1118" spans="1:30" x14ac:dyDescent="0.25">
      <c r="A1118" s="2">
        <v>1.6863406408094434E-2</v>
      </c>
      <c r="B1118" s="2">
        <v>0</v>
      </c>
      <c r="C1118" s="2">
        <v>0</v>
      </c>
      <c r="D1118" s="2">
        <v>0</v>
      </c>
      <c r="E1118" s="2">
        <v>0</v>
      </c>
      <c r="F1118" s="2">
        <v>0</v>
      </c>
      <c r="G1118" s="2">
        <v>0</v>
      </c>
      <c r="H1118" s="2">
        <v>0.21332209106239461</v>
      </c>
      <c r="I1118" s="2">
        <v>0</v>
      </c>
      <c r="J1118" s="2">
        <v>0</v>
      </c>
      <c r="K1118" s="2">
        <v>0</v>
      </c>
      <c r="L1118" s="2">
        <v>60.370994940978079</v>
      </c>
      <c r="M1118" s="2">
        <v>0</v>
      </c>
      <c r="N1118" s="2">
        <v>0.18145025295109612</v>
      </c>
      <c r="O1118" s="2">
        <v>0</v>
      </c>
      <c r="P1118" s="2">
        <v>0.60809443507588534</v>
      </c>
      <c r="Q1118" s="2">
        <v>112</v>
      </c>
      <c r="R1118" s="2">
        <v>0</v>
      </c>
      <c r="S1118" s="2">
        <v>443</v>
      </c>
      <c r="T1118" s="2">
        <v>192</v>
      </c>
      <c r="U1118" s="2">
        <v>0</v>
      </c>
      <c r="V1118" s="2" t="s">
        <v>19</v>
      </c>
      <c r="W1118" s="11" t="s">
        <v>20</v>
      </c>
      <c r="X1118" s="2" t="s">
        <v>817</v>
      </c>
      <c r="Y1118" s="2" t="s">
        <v>814</v>
      </c>
      <c r="Z1118" s="2">
        <v>0</v>
      </c>
      <c r="AA1118" s="11" t="s">
        <v>819</v>
      </c>
      <c r="AB1118" s="4">
        <v>18.100000000000001</v>
      </c>
      <c r="AC1118">
        <v>6</v>
      </c>
      <c r="AD1118">
        <v>0</v>
      </c>
    </row>
    <row r="1119" spans="1:30" x14ac:dyDescent="0.25">
      <c r="A1119" s="2">
        <v>6.6666666666666666E-2</v>
      </c>
      <c r="B1119" s="2">
        <v>0</v>
      </c>
      <c r="C1119" s="2">
        <v>0</v>
      </c>
      <c r="D1119" s="2">
        <v>0</v>
      </c>
      <c r="E1119" s="2">
        <v>0</v>
      </c>
      <c r="F1119" s="2">
        <v>0</v>
      </c>
      <c r="G1119" s="2">
        <v>0</v>
      </c>
      <c r="H1119" s="2">
        <v>0</v>
      </c>
      <c r="I1119" s="2">
        <v>0</v>
      </c>
      <c r="J1119" s="2">
        <v>0</v>
      </c>
      <c r="K1119" s="2">
        <v>0</v>
      </c>
      <c r="L1119" s="2">
        <v>40</v>
      </c>
      <c r="M1119" s="2">
        <v>0</v>
      </c>
      <c r="N1119" s="2">
        <v>0.8</v>
      </c>
      <c r="O1119" s="2">
        <v>0</v>
      </c>
      <c r="P1119" s="2">
        <v>0.8</v>
      </c>
      <c r="Q1119" s="2">
        <v>112</v>
      </c>
      <c r="R1119" s="2">
        <v>0</v>
      </c>
      <c r="S1119" s="2">
        <v>443</v>
      </c>
      <c r="T1119" s="2">
        <v>168</v>
      </c>
      <c r="U1119" s="2">
        <v>0</v>
      </c>
      <c r="V1119" s="2" t="s">
        <v>19</v>
      </c>
      <c r="W1119" s="11" t="s">
        <v>20</v>
      </c>
      <c r="X1119" s="2" t="s">
        <v>816</v>
      </c>
      <c r="Y1119" s="2" t="s">
        <v>818</v>
      </c>
      <c r="Z1119" s="2">
        <v>0</v>
      </c>
      <c r="AA1119" s="11" t="s">
        <v>815</v>
      </c>
      <c r="AB1119" s="4">
        <v>16.7</v>
      </c>
      <c r="AC1119">
        <v>6</v>
      </c>
      <c r="AD1119">
        <v>0</v>
      </c>
    </row>
    <row r="1120" spans="1:30" customFormat="1" x14ac:dyDescent="0.25">
      <c r="A1120" s="6">
        <v>4.5454545454545456E-2</v>
      </c>
      <c r="B1120" s="2">
        <v>0</v>
      </c>
      <c r="C1120" s="2">
        <v>0</v>
      </c>
      <c r="D1120" s="2">
        <v>0</v>
      </c>
      <c r="E1120" s="2">
        <v>0</v>
      </c>
      <c r="F1120" s="2">
        <v>0</v>
      </c>
      <c r="G1120" s="2">
        <v>0</v>
      </c>
      <c r="H1120" s="2">
        <v>0</v>
      </c>
      <c r="I1120" s="2">
        <v>0</v>
      </c>
      <c r="J1120" s="2">
        <v>0</v>
      </c>
      <c r="K1120" s="2">
        <v>0</v>
      </c>
      <c r="L1120" s="6">
        <v>40</v>
      </c>
      <c r="M1120" s="2">
        <v>0</v>
      </c>
      <c r="N1120" s="2">
        <v>0.6</v>
      </c>
      <c r="O1120" s="2">
        <v>0</v>
      </c>
      <c r="P1120" s="6">
        <v>0.6</v>
      </c>
      <c r="Q1120" s="2">
        <v>112</v>
      </c>
      <c r="R1120" s="2">
        <v>0</v>
      </c>
      <c r="S1120" s="2">
        <v>443</v>
      </c>
      <c r="T1120" s="2">
        <v>168</v>
      </c>
      <c r="U1120" s="2">
        <v>0</v>
      </c>
      <c r="V1120" s="2" t="s">
        <v>19</v>
      </c>
      <c r="W1120" s="11" t="s">
        <v>20</v>
      </c>
      <c r="X1120" s="2" t="s">
        <v>813</v>
      </c>
      <c r="Y1120" s="2" t="s">
        <v>814</v>
      </c>
      <c r="Z1120" s="2">
        <v>0</v>
      </c>
      <c r="AA1120" s="11" t="s">
        <v>815</v>
      </c>
      <c r="AB1120" s="4">
        <v>18.100000000000001</v>
      </c>
      <c r="AC1120">
        <v>6</v>
      </c>
      <c r="AD1120">
        <v>0</v>
      </c>
    </row>
    <row r="1121" spans="1:30" customFormat="1" x14ac:dyDescent="0.25">
      <c r="A1121" s="6">
        <v>4.5454545454545456E-2</v>
      </c>
      <c r="B1121" s="2">
        <v>0</v>
      </c>
      <c r="C1121" s="2">
        <v>0</v>
      </c>
      <c r="D1121" s="2">
        <v>0</v>
      </c>
      <c r="E1121" s="2">
        <v>0</v>
      </c>
      <c r="F1121" s="2">
        <v>0</v>
      </c>
      <c r="G1121" s="2">
        <v>0</v>
      </c>
      <c r="H1121" s="2">
        <v>0</v>
      </c>
      <c r="I1121" s="2">
        <v>0</v>
      </c>
      <c r="J1121" s="2">
        <v>0</v>
      </c>
      <c r="K1121" s="2">
        <v>0</v>
      </c>
      <c r="L1121" s="6">
        <v>40</v>
      </c>
      <c r="M1121" s="2">
        <v>0</v>
      </c>
      <c r="N1121" s="2">
        <v>0.6</v>
      </c>
      <c r="O1121" s="2">
        <v>0</v>
      </c>
      <c r="P1121" s="6">
        <v>0.6</v>
      </c>
      <c r="Q1121" s="2">
        <v>112</v>
      </c>
      <c r="R1121" s="2">
        <v>0</v>
      </c>
      <c r="S1121" s="2">
        <v>443</v>
      </c>
      <c r="T1121" s="2">
        <v>168</v>
      </c>
      <c r="U1121" s="2">
        <v>30</v>
      </c>
      <c r="V1121" s="2" t="s">
        <v>19</v>
      </c>
      <c r="W1121" s="11" t="s">
        <v>20</v>
      </c>
      <c r="X1121" s="2" t="s">
        <v>816</v>
      </c>
      <c r="Y1121" s="2" t="s">
        <v>818</v>
      </c>
      <c r="Z1121" s="2">
        <v>0</v>
      </c>
      <c r="AA1121" s="11" t="s">
        <v>815</v>
      </c>
      <c r="AB1121" s="4">
        <v>16.7</v>
      </c>
      <c r="AC1121">
        <v>6</v>
      </c>
      <c r="AD1121">
        <v>0</v>
      </c>
    </row>
    <row r="1122" spans="1:30" customFormat="1" x14ac:dyDescent="0.25">
      <c r="A1122" s="6">
        <v>0.02</v>
      </c>
      <c r="B1122" s="2">
        <v>0</v>
      </c>
      <c r="C1122" s="2">
        <v>0</v>
      </c>
      <c r="D1122" s="2">
        <v>0</v>
      </c>
      <c r="E1122" s="2">
        <v>0</v>
      </c>
      <c r="F1122" s="2">
        <v>0</v>
      </c>
      <c r="G1122" s="2">
        <v>0</v>
      </c>
      <c r="H1122" s="6">
        <v>2.5000000000000001E-2</v>
      </c>
      <c r="I1122" s="2">
        <v>0</v>
      </c>
      <c r="J1122" s="2">
        <v>0</v>
      </c>
      <c r="K1122" s="2">
        <v>0</v>
      </c>
      <c r="L1122" s="6">
        <v>40</v>
      </c>
      <c r="M1122" s="2">
        <v>0</v>
      </c>
      <c r="N1122" s="2">
        <v>0.3</v>
      </c>
      <c r="O1122" s="2">
        <v>0</v>
      </c>
      <c r="P1122" s="6">
        <v>0.35</v>
      </c>
      <c r="Q1122" s="2">
        <v>112</v>
      </c>
      <c r="R1122" s="2">
        <v>0</v>
      </c>
      <c r="S1122" s="2">
        <v>443</v>
      </c>
      <c r="T1122" s="2">
        <v>168</v>
      </c>
      <c r="U1122" s="2">
        <v>0</v>
      </c>
      <c r="V1122" s="2" t="s">
        <v>19</v>
      </c>
      <c r="W1122" s="11" t="s">
        <v>20</v>
      </c>
      <c r="X1122" s="2" t="s">
        <v>813</v>
      </c>
      <c r="Y1122" s="2" t="s">
        <v>814</v>
      </c>
      <c r="Z1122" s="2">
        <v>0</v>
      </c>
      <c r="AA1122" s="11" t="s">
        <v>815</v>
      </c>
      <c r="AB1122" s="4">
        <v>18.100000000000001</v>
      </c>
      <c r="AC1122">
        <v>6</v>
      </c>
      <c r="AD1122">
        <v>0</v>
      </c>
    </row>
    <row r="1123" spans="1:30" customFormat="1" x14ac:dyDescent="0.25">
      <c r="A1123" s="6">
        <v>9.0909090909090905E-3</v>
      </c>
      <c r="B1123" s="2">
        <v>0</v>
      </c>
      <c r="C1123" s="2">
        <v>0</v>
      </c>
      <c r="D1123" s="2">
        <v>0</v>
      </c>
      <c r="E1123" s="2">
        <v>0</v>
      </c>
      <c r="F1123" s="2">
        <v>0</v>
      </c>
      <c r="G1123" s="2">
        <v>0</v>
      </c>
      <c r="H1123" s="6">
        <v>2.5000000000000001E-2</v>
      </c>
      <c r="I1123" s="2">
        <v>0</v>
      </c>
      <c r="J1123" s="2">
        <v>0</v>
      </c>
      <c r="K1123" s="2">
        <v>0</v>
      </c>
      <c r="L1123" s="6">
        <v>30</v>
      </c>
      <c r="M1123" s="2">
        <v>0</v>
      </c>
      <c r="N1123" s="2">
        <v>0.3</v>
      </c>
      <c r="O1123" s="2">
        <v>0</v>
      </c>
      <c r="P1123" s="6">
        <v>0.35</v>
      </c>
      <c r="Q1123" s="2">
        <v>112</v>
      </c>
      <c r="R1123" s="2">
        <v>0</v>
      </c>
      <c r="S1123" s="2">
        <v>443</v>
      </c>
      <c r="T1123" s="2">
        <v>168</v>
      </c>
      <c r="U1123" s="2">
        <v>30</v>
      </c>
      <c r="V1123" s="2" t="s">
        <v>19</v>
      </c>
      <c r="W1123" s="11" t="s">
        <v>20</v>
      </c>
      <c r="X1123" s="2" t="s">
        <v>619</v>
      </c>
      <c r="Y1123" s="2" t="s">
        <v>620</v>
      </c>
      <c r="Z1123" s="2">
        <v>0</v>
      </c>
      <c r="AA1123" s="11" t="s">
        <v>815</v>
      </c>
      <c r="AB1123" s="4">
        <v>17.2</v>
      </c>
      <c r="AC1123">
        <v>6</v>
      </c>
      <c r="AD1123">
        <v>0</v>
      </c>
    </row>
    <row r="1124" spans="1:30" customFormat="1" x14ac:dyDescent="0.25">
      <c r="A1124" s="6">
        <v>0</v>
      </c>
      <c r="B1124" s="2">
        <v>0</v>
      </c>
      <c r="C1124" s="2">
        <v>0</v>
      </c>
      <c r="D1124" s="6">
        <v>0.05</v>
      </c>
      <c r="E1124" s="2">
        <v>0</v>
      </c>
      <c r="F1124" s="2">
        <v>0</v>
      </c>
      <c r="G1124" s="2">
        <v>0</v>
      </c>
      <c r="H1124" s="2">
        <v>0</v>
      </c>
      <c r="I1124" s="2">
        <v>0</v>
      </c>
      <c r="J1124" s="2">
        <v>0</v>
      </c>
      <c r="K1124" s="2">
        <v>0</v>
      </c>
      <c r="L1124" s="6">
        <v>40</v>
      </c>
      <c r="M1124" s="2">
        <v>0</v>
      </c>
      <c r="N1124" s="2">
        <v>0.3</v>
      </c>
      <c r="O1124" s="2">
        <v>0</v>
      </c>
      <c r="P1124" s="6">
        <v>0.3</v>
      </c>
      <c r="Q1124" s="2">
        <v>112</v>
      </c>
      <c r="R1124" s="2">
        <v>0</v>
      </c>
      <c r="S1124" s="2">
        <v>443</v>
      </c>
      <c r="T1124" s="2">
        <v>168</v>
      </c>
      <c r="U1124" s="2">
        <v>0</v>
      </c>
      <c r="V1124" s="2" t="s">
        <v>19</v>
      </c>
      <c r="W1124" s="11" t="s">
        <v>20</v>
      </c>
      <c r="X1124" s="2" t="s">
        <v>816</v>
      </c>
      <c r="Y1124" s="2" t="s">
        <v>818</v>
      </c>
      <c r="Z1124" s="2">
        <v>0</v>
      </c>
      <c r="AA1124" s="11" t="s">
        <v>815</v>
      </c>
      <c r="AB1124" s="4">
        <v>16.7</v>
      </c>
      <c r="AC1124">
        <v>6</v>
      </c>
      <c r="AD1124">
        <v>0</v>
      </c>
    </row>
    <row r="1125" spans="1:30" customFormat="1" x14ac:dyDescent="0.25">
      <c r="A1125" s="6">
        <v>0</v>
      </c>
      <c r="B1125" s="2">
        <v>0</v>
      </c>
      <c r="C1125" s="2">
        <v>0</v>
      </c>
      <c r="D1125" s="6">
        <v>4.5454545454545456E-2</v>
      </c>
      <c r="E1125" s="2">
        <v>0</v>
      </c>
      <c r="F1125" s="2">
        <v>0</v>
      </c>
      <c r="G1125" s="2">
        <v>0</v>
      </c>
      <c r="H1125" s="2">
        <v>0</v>
      </c>
      <c r="I1125" s="2">
        <v>0</v>
      </c>
      <c r="J1125" s="2">
        <v>0</v>
      </c>
      <c r="K1125" s="2">
        <v>0</v>
      </c>
      <c r="L1125" s="6">
        <v>60</v>
      </c>
      <c r="M1125" s="2">
        <v>0</v>
      </c>
      <c r="N1125" s="2">
        <v>0.6</v>
      </c>
      <c r="O1125" s="2">
        <v>0</v>
      </c>
      <c r="P1125" s="6">
        <v>0.6</v>
      </c>
      <c r="Q1125" s="2">
        <v>112</v>
      </c>
      <c r="R1125" s="2">
        <v>0</v>
      </c>
      <c r="S1125" s="2">
        <v>443</v>
      </c>
      <c r="T1125" s="2">
        <v>168</v>
      </c>
      <c r="U1125" s="2">
        <v>0</v>
      </c>
      <c r="V1125" s="2" t="s">
        <v>19</v>
      </c>
      <c r="W1125" s="11" t="s">
        <v>20</v>
      </c>
      <c r="X1125" s="2" t="s">
        <v>813</v>
      </c>
      <c r="Y1125" s="2" t="s">
        <v>814</v>
      </c>
      <c r="Z1125" s="2">
        <v>0</v>
      </c>
      <c r="AA1125" s="11" t="s">
        <v>815</v>
      </c>
      <c r="AB1125" s="4">
        <v>18.100000000000001</v>
      </c>
      <c r="AC1125">
        <v>6</v>
      </c>
      <c r="AD1125">
        <v>0</v>
      </c>
    </row>
    <row r="1126" spans="1:30" customFormat="1" x14ac:dyDescent="0.25">
      <c r="A1126" s="6">
        <v>0.5</v>
      </c>
      <c r="B1126" s="2">
        <v>0</v>
      </c>
      <c r="C1126" s="2">
        <v>0</v>
      </c>
      <c r="D1126" s="2">
        <v>0</v>
      </c>
      <c r="E1126" s="2">
        <v>0</v>
      </c>
      <c r="F1126" s="2">
        <v>0</v>
      </c>
      <c r="G1126" s="2">
        <v>0</v>
      </c>
      <c r="H1126" s="2">
        <v>0</v>
      </c>
      <c r="I1126" s="2">
        <v>0</v>
      </c>
      <c r="J1126" s="2">
        <v>0</v>
      </c>
      <c r="K1126" s="2">
        <v>0</v>
      </c>
      <c r="L1126" s="6">
        <v>20</v>
      </c>
      <c r="M1126" s="2">
        <v>0</v>
      </c>
      <c r="N1126" s="2">
        <v>0.6</v>
      </c>
      <c r="O1126" s="2">
        <v>0</v>
      </c>
      <c r="P1126" s="6">
        <v>0.6</v>
      </c>
      <c r="Q1126" s="2">
        <v>112</v>
      </c>
      <c r="R1126" s="2">
        <v>0</v>
      </c>
      <c r="S1126" s="2">
        <v>443</v>
      </c>
      <c r="T1126" s="2">
        <v>168</v>
      </c>
      <c r="U1126" s="2">
        <v>30</v>
      </c>
      <c r="V1126" s="2" t="s">
        <v>19</v>
      </c>
      <c r="W1126" s="11" t="s">
        <v>20</v>
      </c>
      <c r="X1126" s="2" t="s">
        <v>813</v>
      </c>
      <c r="Y1126" s="2" t="s">
        <v>814</v>
      </c>
      <c r="Z1126" s="2">
        <v>0</v>
      </c>
      <c r="AA1126" s="11" t="s">
        <v>815</v>
      </c>
      <c r="AB1126" s="4">
        <v>18.100000000000001</v>
      </c>
      <c r="AC1126">
        <v>6</v>
      </c>
      <c r="AD1126">
        <v>0</v>
      </c>
    </row>
    <row r="1127" spans="1:30" customFormat="1" x14ac:dyDescent="0.25">
      <c r="A1127" s="6">
        <v>0.5</v>
      </c>
      <c r="B1127" s="2">
        <v>0</v>
      </c>
      <c r="C1127" s="2">
        <v>0</v>
      </c>
      <c r="D1127" s="2">
        <v>0</v>
      </c>
      <c r="E1127" s="2">
        <v>0</v>
      </c>
      <c r="F1127" s="2">
        <v>0</v>
      </c>
      <c r="G1127" s="2">
        <v>0</v>
      </c>
      <c r="H1127" s="6">
        <v>0.05</v>
      </c>
      <c r="I1127" s="2">
        <v>0</v>
      </c>
      <c r="J1127" s="2">
        <v>0</v>
      </c>
      <c r="K1127" s="2">
        <v>0</v>
      </c>
      <c r="L1127" s="6">
        <v>20</v>
      </c>
      <c r="M1127" s="2">
        <v>0</v>
      </c>
      <c r="N1127" s="2">
        <v>0.5</v>
      </c>
      <c r="O1127" s="2">
        <v>0</v>
      </c>
      <c r="P1127" s="6">
        <v>0.6</v>
      </c>
      <c r="Q1127" s="2">
        <v>112</v>
      </c>
      <c r="R1127" s="2">
        <v>0</v>
      </c>
      <c r="S1127" s="2">
        <v>443</v>
      </c>
      <c r="T1127" s="2">
        <v>168</v>
      </c>
      <c r="U1127" s="2">
        <v>30</v>
      </c>
      <c r="V1127" s="2" t="s">
        <v>19</v>
      </c>
      <c r="W1127" s="11" t="s">
        <v>20</v>
      </c>
      <c r="X1127" s="2" t="s">
        <v>813</v>
      </c>
      <c r="Y1127" s="2" t="s">
        <v>814</v>
      </c>
      <c r="Z1127" s="2">
        <v>0</v>
      </c>
      <c r="AA1127" s="11" t="s">
        <v>815</v>
      </c>
      <c r="AB1127" s="4">
        <v>18.100000000000001</v>
      </c>
      <c r="AC1127">
        <v>6</v>
      </c>
      <c r="AD1127">
        <v>0</v>
      </c>
    </row>
    <row r="1128" spans="1:30" customFormat="1" x14ac:dyDescent="0.25">
      <c r="A1128" s="6">
        <v>3.3333333333333333E-2</v>
      </c>
      <c r="B1128" s="2">
        <v>0</v>
      </c>
      <c r="C1128" s="2">
        <v>0</v>
      </c>
      <c r="D1128" s="2">
        <v>0</v>
      </c>
      <c r="E1128" s="2">
        <v>0</v>
      </c>
      <c r="F1128" s="2">
        <v>0</v>
      </c>
      <c r="G1128" s="2">
        <v>0</v>
      </c>
      <c r="H1128" s="6">
        <v>0.2</v>
      </c>
      <c r="I1128" s="2">
        <v>0</v>
      </c>
      <c r="J1128" s="2">
        <v>0</v>
      </c>
      <c r="K1128" s="2">
        <v>0</v>
      </c>
      <c r="L1128" s="6">
        <v>13</v>
      </c>
      <c r="M1128" s="2">
        <v>0</v>
      </c>
      <c r="N1128" s="6">
        <v>0.12000000000000001</v>
      </c>
      <c r="O1128" s="2">
        <v>0</v>
      </c>
      <c r="P1128" s="6">
        <v>0.52</v>
      </c>
      <c r="Q1128" s="2">
        <v>112</v>
      </c>
      <c r="R1128" s="2">
        <v>0</v>
      </c>
      <c r="S1128" s="2">
        <v>423</v>
      </c>
      <c r="T1128" s="2">
        <v>96</v>
      </c>
      <c r="U1128" s="2">
        <v>0</v>
      </c>
      <c r="V1128" s="2" t="s">
        <v>19</v>
      </c>
      <c r="W1128" s="11" t="s">
        <v>20</v>
      </c>
      <c r="X1128" s="2" t="s">
        <v>813</v>
      </c>
      <c r="Y1128" s="2" t="s">
        <v>814</v>
      </c>
      <c r="Z1128" s="2">
        <v>0</v>
      </c>
      <c r="AA1128" s="11" t="s">
        <v>820</v>
      </c>
      <c r="AB1128" s="4">
        <v>18.100000000000001</v>
      </c>
      <c r="AC1128">
        <v>6</v>
      </c>
      <c r="AD1128">
        <v>0</v>
      </c>
    </row>
    <row r="1129" spans="1:30" customFormat="1" x14ac:dyDescent="0.25">
      <c r="A1129" s="6">
        <v>0</v>
      </c>
      <c r="B1129" s="6">
        <v>0.2</v>
      </c>
      <c r="C1129" s="2">
        <v>0</v>
      </c>
      <c r="D1129" s="2">
        <v>0</v>
      </c>
      <c r="E1129" s="2">
        <v>0</v>
      </c>
      <c r="F1129" s="2">
        <v>0</v>
      </c>
      <c r="G1129" s="2">
        <v>0</v>
      </c>
      <c r="H1129" s="2">
        <v>0</v>
      </c>
      <c r="I1129" s="2">
        <v>0</v>
      </c>
      <c r="J1129" s="2">
        <v>0</v>
      </c>
      <c r="K1129" s="2">
        <v>0</v>
      </c>
      <c r="L1129" s="6">
        <v>100</v>
      </c>
      <c r="M1129" s="2">
        <v>0</v>
      </c>
      <c r="N1129" s="6">
        <v>2</v>
      </c>
      <c r="O1129" s="2">
        <v>0</v>
      </c>
      <c r="P1129" s="6">
        <v>2</v>
      </c>
      <c r="Q1129" s="2">
        <v>112</v>
      </c>
      <c r="R1129" s="2">
        <v>0</v>
      </c>
      <c r="S1129" s="2">
        <v>433</v>
      </c>
      <c r="T1129" s="6">
        <v>192</v>
      </c>
      <c r="U1129" s="2">
        <v>0</v>
      </c>
      <c r="V1129" s="2" t="s">
        <v>19</v>
      </c>
      <c r="W1129" s="11" t="s">
        <v>20</v>
      </c>
      <c r="X1129" s="2" t="s">
        <v>802</v>
      </c>
      <c r="Y1129" s="2" t="s">
        <v>814</v>
      </c>
      <c r="Z1129" s="2">
        <v>0</v>
      </c>
      <c r="AA1129" s="11" t="s">
        <v>821</v>
      </c>
      <c r="AB1129" s="4">
        <v>18.100000000000001</v>
      </c>
      <c r="AC1129">
        <v>6</v>
      </c>
      <c r="AD1129">
        <v>0</v>
      </c>
    </row>
    <row r="1130" spans="1:30" customFormat="1" x14ac:dyDescent="0.25">
      <c r="A1130" s="6">
        <v>0</v>
      </c>
      <c r="B1130" s="6">
        <v>0.2</v>
      </c>
      <c r="C1130" s="2">
        <v>0</v>
      </c>
      <c r="D1130" s="2">
        <v>0</v>
      </c>
      <c r="E1130" s="2">
        <v>0</v>
      </c>
      <c r="F1130" s="2">
        <v>0</v>
      </c>
      <c r="G1130" s="2">
        <v>0</v>
      </c>
      <c r="H1130" s="2">
        <v>0</v>
      </c>
      <c r="I1130" s="2">
        <v>0</v>
      </c>
      <c r="J1130" s="2">
        <v>0</v>
      </c>
      <c r="K1130" s="2">
        <v>0</v>
      </c>
      <c r="L1130" s="6">
        <v>100</v>
      </c>
      <c r="M1130" s="2">
        <v>0</v>
      </c>
      <c r="N1130" s="6">
        <v>2</v>
      </c>
      <c r="O1130" s="2">
        <v>0</v>
      </c>
      <c r="P1130" s="6">
        <v>2</v>
      </c>
      <c r="Q1130" s="2">
        <v>112</v>
      </c>
      <c r="R1130" s="2">
        <v>0</v>
      </c>
      <c r="S1130" s="6">
        <v>453</v>
      </c>
      <c r="T1130" s="6">
        <v>192</v>
      </c>
      <c r="U1130" s="2">
        <v>0</v>
      </c>
      <c r="V1130" s="2" t="s">
        <v>19</v>
      </c>
      <c r="W1130" s="11" t="s">
        <v>20</v>
      </c>
      <c r="X1130" s="2" t="s">
        <v>802</v>
      </c>
      <c r="Y1130" s="2" t="s">
        <v>814</v>
      </c>
      <c r="Z1130" s="2">
        <v>0</v>
      </c>
      <c r="AA1130" s="11" t="s">
        <v>821</v>
      </c>
      <c r="AB1130" s="4">
        <v>18.100000000000001</v>
      </c>
      <c r="AC1130">
        <v>6</v>
      </c>
      <c r="AD1130">
        <v>0</v>
      </c>
    </row>
    <row r="1131" spans="1:30" customFormat="1" x14ac:dyDescent="0.25">
      <c r="A1131" s="6">
        <v>0</v>
      </c>
      <c r="B1131" s="6">
        <v>0.2</v>
      </c>
      <c r="C1131" s="2">
        <v>0</v>
      </c>
      <c r="D1131" s="2">
        <v>0</v>
      </c>
      <c r="E1131" s="2">
        <v>0</v>
      </c>
      <c r="F1131" s="2">
        <v>0</v>
      </c>
      <c r="G1131" s="2">
        <v>0</v>
      </c>
      <c r="H1131" s="2">
        <v>0</v>
      </c>
      <c r="I1131" s="2">
        <v>0</v>
      </c>
      <c r="J1131" s="2">
        <v>0</v>
      </c>
      <c r="K1131" s="2">
        <v>0</v>
      </c>
      <c r="L1131" s="6">
        <v>100</v>
      </c>
      <c r="M1131" s="2">
        <v>0</v>
      </c>
      <c r="N1131" s="6">
        <v>2</v>
      </c>
      <c r="O1131" s="2">
        <v>0</v>
      </c>
      <c r="P1131" s="6">
        <v>2</v>
      </c>
      <c r="Q1131" s="2">
        <v>112</v>
      </c>
      <c r="R1131" s="2">
        <v>0</v>
      </c>
      <c r="S1131" s="6">
        <v>473</v>
      </c>
      <c r="T1131" s="6">
        <v>192</v>
      </c>
      <c r="U1131" s="2">
        <v>0</v>
      </c>
      <c r="V1131" s="2" t="s">
        <v>19</v>
      </c>
      <c r="W1131" s="11" t="s">
        <v>20</v>
      </c>
      <c r="X1131" s="2" t="s">
        <v>802</v>
      </c>
      <c r="Y1131" s="2" t="s">
        <v>814</v>
      </c>
      <c r="Z1131" s="2">
        <v>0</v>
      </c>
      <c r="AA1131" s="11" t="s">
        <v>821</v>
      </c>
      <c r="AB1131" s="4">
        <v>18.100000000000001</v>
      </c>
      <c r="AC1131">
        <v>6</v>
      </c>
      <c r="AD1131">
        <v>0</v>
      </c>
    </row>
    <row r="1132" spans="1:30" customFormat="1" x14ac:dyDescent="0.25">
      <c r="A1132" s="6">
        <v>0</v>
      </c>
      <c r="B1132" s="6">
        <v>0.2</v>
      </c>
      <c r="C1132" s="2">
        <v>0</v>
      </c>
      <c r="D1132" s="2">
        <v>0</v>
      </c>
      <c r="E1132" s="2">
        <v>0</v>
      </c>
      <c r="F1132" s="2">
        <v>0</v>
      </c>
      <c r="G1132" s="2">
        <v>0</v>
      </c>
      <c r="H1132" s="2">
        <v>0</v>
      </c>
      <c r="I1132" s="2">
        <v>0</v>
      </c>
      <c r="J1132" s="2">
        <v>0</v>
      </c>
      <c r="K1132" s="2">
        <v>0</v>
      </c>
      <c r="L1132" s="6">
        <v>100</v>
      </c>
      <c r="M1132" s="2">
        <v>0</v>
      </c>
      <c r="N1132" s="6">
        <v>2</v>
      </c>
      <c r="O1132" s="2">
        <v>0</v>
      </c>
      <c r="P1132" s="6">
        <v>2</v>
      </c>
      <c r="Q1132" s="2">
        <v>112</v>
      </c>
      <c r="R1132" s="2">
        <v>0</v>
      </c>
      <c r="S1132" s="6">
        <v>493</v>
      </c>
      <c r="T1132" s="6">
        <v>192</v>
      </c>
      <c r="U1132" s="2">
        <v>0</v>
      </c>
      <c r="V1132" s="2" t="s">
        <v>19</v>
      </c>
      <c r="W1132" s="11" t="s">
        <v>20</v>
      </c>
      <c r="X1132" s="2" t="s">
        <v>802</v>
      </c>
      <c r="Y1132" s="2" t="s">
        <v>814</v>
      </c>
      <c r="Z1132" s="2">
        <v>0</v>
      </c>
      <c r="AA1132" s="11" t="s">
        <v>821</v>
      </c>
      <c r="AB1132" s="4">
        <v>18.100000000000001</v>
      </c>
      <c r="AC1132">
        <v>6</v>
      </c>
      <c r="AD1132">
        <v>0</v>
      </c>
    </row>
    <row r="1133" spans="1:30" customFormat="1" x14ac:dyDescent="0.25">
      <c r="A1133" s="6">
        <v>0</v>
      </c>
      <c r="B1133" s="6">
        <v>0.02</v>
      </c>
      <c r="C1133" s="2">
        <v>0</v>
      </c>
      <c r="D1133" s="2">
        <v>0</v>
      </c>
      <c r="E1133" s="2">
        <v>0</v>
      </c>
      <c r="F1133" s="2">
        <v>0</v>
      </c>
      <c r="G1133" s="2">
        <v>0</v>
      </c>
      <c r="H1133" s="2">
        <v>0.05</v>
      </c>
      <c r="I1133" s="2">
        <v>0</v>
      </c>
      <c r="J1133" s="2">
        <v>0</v>
      </c>
      <c r="K1133" s="2">
        <v>0</v>
      </c>
      <c r="L1133" s="2">
        <v>26.48</v>
      </c>
      <c r="M1133" s="2">
        <v>0</v>
      </c>
      <c r="N1133" s="6">
        <v>0.2</v>
      </c>
      <c r="O1133" s="2">
        <v>0</v>
      </c>
      <c r="P1133" s="6">
        <v>0.48000000000000004</v>
      </c>
      <c r="Q1133" s="2">
        <v>408</v>
      </c>
      <c r="R1133" s="2">
        <v>0</v>
      </c>
      <c r="S1133" s="6">
        <v>433</v>
      </c>
      <c r="T1133" s="6">
        <v>504</v>
      </c>
      <c r="U1133" s="2">
        <v>43</v>
      </c>
      <c r="V1133" s="2" t="s">
        <v>838</v>
      </c>
      <c r="W1133" s="9" t="s">
        <v>836</v>
      </c>
      <c r="X1133" s="2" t="s">
        <v>837</v>
      </c>
      <c r="Y1133" s="2" t="s">
        <v>838</v>
      </c>
      <c r="Z1133" s="2">
        <v>2</v>
      </c>
      <c r="AA1133" s="9" t="s">
        <v>1294</v>
      </c>
      <c r="AB1133" s="4">
        <v>17</v>
      </c>
      <c r="AC1133">
        <v>12</v>
      </c>
      <c r="AD1133">
        <v>0</v>
      </c>
    </row>
    <row r="1134" spans="1:30" customFormat="1" x14ac:dyDescent="0.25">
      <c r="A1134" s="6">
        <v>0</v>
      </c>
      <c r="B1134" s="6">
        <v>0.02</v>
      </c>
      <c r="C1134" s="2">
        <v>0</v>
      </c>
      <c r="D1134" s="2">
        <v>0</v>
      </c>
      <c r="E1134" s="2">
        <v>0</v>
      </c>
      <c r="F1134" s="2">
        <v>0</v>
      </c>
      <c r="G1134" s="2">
        <v>0</v>
      </c>
      <c r="H1134" s="2">
        <v>0.05</v>
      </c>
      <c r="I1134" s="2">
        <v>0</v>
      </c>
      <c r="J1134" s="2">
        <v>0</v>
      </c>
      <c r="K1134" s="2">
        <v>0</v>
      </c>
      <c r="L1134" s="6">
        <v>24</v>
      </c>
      <c r="M1134" s="2">
        <v>0</v>
      </c>
      <c r="N1134" s="6">
        <v>0.04</v>
      </c>
      <c r="O1134" s="2">
        <v>0</v>
      </c>
      <c r="P1134" s="6">
        <v>0.16</v>
      </c>
      <c r="Q1134" s="2">
        <v>205</v>
      </c>
      <c r="R1134" s="2">
        <v>0</v>
      </c>
      <c r="S1134" s="6">
        <v>433</v>
      </c>
      <c r="T1134" s="6">
        <v>1176</v>
      </c>
      <c r="U1134" s="2">
        <v>43</v>
      </c>
      <c r="V1134" s="2" t="s">
        <v>839</v>
      </c>
      <c r="W1134" s="9" t="s">
        <v>840</v>
      </c>
      <c r="X1134" s="2" t="s">
        <v>842</v>
      </c>
      <c r="Y1134" s="2" t="s">
        <v>839</v>
      </c>
      <c r="Z1134" s="2">
        <v>1</v>
      </c>
      <c r="AA1134" s="9" t="s">
        <v>843</v>
      </c>
      <c r="AB1134">
        <f>16.9</f>
        <v>16.899999999999999</v>
      </c>
      <c r="AC1134">
        <v>12</v>
      </c>
      <c r="AD1134">
        <v>0</v>
      </c>
    </row>
    <row r="1135" spans="1:30" customFormat="1" x14ac:dyDescent="0.25">
      <c r="A1135" s="6">
        <v>0</v>
      </c>
      <c r="B1135" s="6">
        <v>0</v>
      </c>
      <c r="C1135" s="6">
        <v>0</v>
      </c>
      <c r="D1135" s="6">
        <v>0</v>
      </c>
      <c r="E1135" s="6">
        <v>0</v>
      </c>
      <c r="F1135" s="6">
        <v>0</v>
      </c>
      <c r="G1135" s="6">
        <v>0</v>
      </c>
      <c r="H1135" s="6">
        <v>0</v>
      </c>
      <c r="I1135" s="6">
        <v>0</v>
      </c>
      <c r="J1135" s="6">
        <v>0</v>
      </c>
      <c r="K1135" s="6">
        <v>0</v>
      </c>
      <c r="L1135" s="6">
        <v>1</v>
      </c>
      <c r="M1135" s="2">
        <v>0.5</v>
      </c>
      <c r="N1135" s="6">
        <v>0.5</v>
      </c>
      <c r="O1135" s="2">
        <v>0</v>
      </c>
      <c r="P1135" s="6">
        <v>0.5</v>
      </c>
      <c r="Q1135" s="2">
        <v>183</v>
      </c>
      <c r="R1135" s="2">
        <v>0</v>
      </c>
      <c r="S1135" s="6">
        <v>443</v>
      </c>
      <c r="T1135" s="6">
        <v>144</v>
      </c>
      <c r="U1135" s="2">
        <v>0</v>
      </c>
      <c r="V1135" s="2" t="s">
        <v>841</v>
      </c>
      <c r="W1135" s="9" t="s">
        <v>844</v>
      </c>
      <c r="X1135" s="2" t="s">
        <v>347</v>
      </c>
      <c r="Y1135" s="2" t="s">
        <v>347</v>
      </c>
      <c r="Z1135" s="2">
        <v>1</v>
      </c>
      <c r="AA1135" s="9" t="s">
        <v>846</v>
      </c>
      <c r="AB1135" s="4">
        <v>16.899999999999999</v>
      </c>
      <c r="AC1135">
        <v>10</v>
      </c>
      <c r="AD1135">
        <v>0</v>
      </c>
    </row>
    <row r="1136" spans="1:30" customFormat="1" x14ac:dyDescent="0.25">
      <c r="A1136" s="6">
        <v>0</v>
      </c>
      <c r="B1136" s="6">
        <v>0</v>
      </c>
      <c r="C1136" s="6">
        <v>0</v>
      </c>
      <c r="D1136" s="6">
        <v>0</v>
      </c>
      <c r="E1136" s="6">
        <v>0</v>
      </c>
      <c r="F1136" s="6">
        <v>0</v>
      </c>
      <c r="G1136" s="6">
        <v>0</v>
      </c>
      <c r="H1136" s="6">
        <v>0</v>
      </c>
      <c r="I1136" s="6">
        <v>0</v>
      </c>
      <c r="J1136" s="6">
        <v>0</v>
      </c>
      <c r="K1136" s="6">
        <v>0</v>
      </c>
      <c r="L1136" s="6">
        <v>4</v>
      </c>
      <c r="M1136" s="2">
        <v>0.5</v>
      </c>
      <c r="N1136" s="6">
        <v>0.5</v>
      </c>
      <c r="O1136" s="2">
        <v>0</v>
      </c>
      <c r="P1136" s="6">
        <v>0.5</v>
      </c>
      <c r="Q1136" s="2">
        <v>183</v>
      </c>
      <c r="R1136" s="2">
        <v>0</v>
      </c>
      <c r="S1136" s="6">
        <v>443</v>
      </c>
      <c r="T1136" s="6">
        <v>168</v>
      </c>
      <c r="U1136" s="2">
        <v>0</v>
      </c>
      <c r="V1136" s="2" t="s">
        <v>841</v>
      </c>
      <c r="W1136" s="9" t="s">
        <v>844</v>
      </c>
      <c r="X1136" s="2" t="s">
        <v>845</v>
      </c>
      <c r="Y1136" s="2" t="s">
        <v>841</v>
      </c>
      <c r="Z1136" s="2">
        <v>1</v>
      </c>
      <c r="AA1136" s="9" t="s">
        <v>846</v>
      </c>
      <c r="AB1136" s="4">
        <v>17.8</v>
      </c>
      <c r="AC1136">
        <v>10</v>
      </c>
      <c r="AD1136">
        <v>0</v>
      </c>
    </row>
    <row r="1137" spans="1:30" customFormat="1" x14ac:dyDescent="0.25">
      <c r="A1137" s="6">
        <v>0</v>
      </c>
      <c r="B1137" s="6">
        <v>0</v>
      </c>
      <c r="C1137" s="6">
        <v>0</v>
      </c>
      <c r="D1137" s="6">
        <v>0</v>
      </c>
      <c r="E1137" s="6">
        <v>0</v>
      </c>
      <c r="F1137" s="6">
        <v>0</v>
      </c>
      <c r="G1137" s="6">
        <v>0</v>
      </c>
      <c r="H1137" s="6">
        <v>0</v>
      </c>
      <c r="I1137" s="6">
        <v>0</v>
      </c>
      <c r="J1137" s="6">
        <v>0</v>
      </c>
      <c r="K1137" s="6">
        <v>0</v>
      </c>
      <c r="L1137" s="6">
        <v>4</v>
      </c>
      <c r="M1137" s="2">
        <v>0.5</v>
      </c>
      <c r="N1137" s="6">
        <v>0.5</v>
      </c>
      <c r="O1137" s="2">
        <v>0</v>
      </c>
      <c r="P1137" s="6">
        <v>0.5</v>
      </c>
      <c r="Q1137" s="2">
        <v>183</v>
      </c>
      <c r="R1137" s="2">
        <v>0</v>
      </c>
      <c r="S1137" s="6">
        <v>423</v>
      </c>
      <c r="T1137" s="6">
        <v>168</v>
      </c>
      <c r="U1137" s="2">
        <v>0</v>
      </c>
      <c r="V1137" s="2" t="s">
        <v>841</v>
      </c>
      <c r="W1137" s="9" t="s">
        <v>844</v>
      </c>
      <c r="X1137" s="2" t="s">
        <v>845</v>
      </c>
      <c r="Y1137" s="2" t="s">
        <v>841</v>
      </c>
      <c r="Z1137" s="2">
        <v>1</v>
      </c>
      <c r="AA1137" s="9" t="s">
        <v>846</v>
      </c>
      <c r="AB1137" s="4">
        <v>17.8</v>
      </c>
      <c r="AC1137">
        <v>10</v>
      </c>
      <c r="AD1137">
        <v>0</v>
      </c>
    </row>
    <row r="1138" spans="1:30" customFormat="1" x14ac:dyDescent="0.25">
      <c r="A1138" s="6">
        <v>0</v>
      </c>
      <c r="B1138" s="6">
        <v>0.02</v>
      </c>
      <c r="C1138" s="6">
        <v>0</v>
      </c>
      <c r="D1138" s="6">
        <v>0</v>
      </c>
      <c r="E1138" s="6">
        <v>0</v>
      </c>
      <c r="F1138" s="6">
        <v>0</v>
      </c>
      <c r="G1138" s="6">
        <v>0</v>
      </c>
      <c r="H1138" s="6">
        <v>0.05</v>
      </c>
      <c r="I1138" s="6">
        <v>0</v>
      </c>
      <c r="J1138" s="6">
        <v>0</v>
      </c>
      <c r="K1138" s="6">
        <v>0</v>
      </c>
      <c r="L1138" s="6">
        <v>41</v>
      </c>
      <c r="M1138" s="2">
        <v>0</v>
      </c>
      <c r="N1138" s="6">
        <v>0.2</v>
      </c>
      <c r="O1138" s="2">
        <v>0</v>
      </c>
      <c r="P1138" s="6">
        <v>0.30000000000000004</v>
      </c>
      <c r="Q1138" s="2">
        <v>261</v>
      </c>
      <c r="R1138" s="2">
        <v>0</v>
      </c>
      <c r="S1138" s="6">
        <v>433</v>
      </c>
      <c r="T1138" s="6">
        <v>216</v>
      </c>
      <c r="U1138" s="2">
        <v>43</v>
      </c>
      <c r="V1138" s="2" t="s">
        <v>848</v>
      </c>
      <c r="W1138" s="9" t="s">
        <v>849</v>
      </c>
      <c r="X1138" s="2" t="s">
        <v>850</v>
      </c>
      <c r="Y1138" s="2" t="s">
        <v>848</v>
      </c>
      <c r="Z1138" s="2">
        <v>2</v>
      </c>
      <c r="AA1138" s="9" t="s">
        <v>851</v>
      </c>
      <c r="AB1138" s="4">
        <v>17.600000000000001</v>
      </c>
      <c r="AC1138">
        <v>10</v>
      </c>
      <c r="AD1138">
        <v>0</v>
      </c>
    </row>
    <row r="1139" spans="1:30" customFormat="1" x14ac:dyDescent="0.25">
      <c r="A1139" s="6">
        <v>0</v>
      </c>
      <c r="B1139" s="6">
        <v>0.02</v>
      </c>
      <c r="C1139" s="6">
        <v>0</v>
      </c>
      <c r="D1139" s="6">
        <v>0</v>
      </c>
      <c r="E1139" s="6">
        <v>0</v>
      </c>
      <c r="F1139" s="6">
        <v>0</v>
      </c>
      <c r="G1139" s="6">
        <v>0</v>
      </c>
      <c r="H1139" s="6">
        <v>0.05</v>
      </c>
      <c r="I1139" s="6">
        <v>0</v>
      </c>
      <c r="J1139" s="6">
        <v>0</v>
      </c>
      <c r="K1139" s="6">
        <v>0</v>
      </c>
      <c r="L1139" s="6">
        <v>41</v>
      </c>
      <c r="M1139" s="2">
        <v>0</v>
      </c>
      <c r="N1139" s="6">
        <v>0.2</v>
      </c>
      <c r="O1139" s="2">
        <v>0</v>
      </c>
      <c r="P1139" s="6">
        <v>0.30000000000000004</v>
      </c>
      <c r="Q1139" s="2">
        <v>224</v>
      </c>
      <c r="R1139" s="2">
        <v>0</v>
      </c>
      <c r="S1139" s="6">
        <v>433</v>
      </c>
      <c r="T1139" s="6">
        <v>216</v>
      </c>
      <c r="U1139" s="2">
        <v>43</v>
      </c>
      <c r="V1139" s="2" t="s">
        <v>853</v>
      </c>
      <c r="W1139" s="9" t="s">
        <v>852</v>
      </c>
      <c r="X1139" s="2" t="s">
        <v>854</v>
      </c>
      <c r="Y1139" s="2" t="s">
        <v>648</v>
      </c>
      <c r="Z1139" s="2">
        <v>1</v>
      </c>
      <c r="AA1139" s="9" t="s">
        <v>851</v>
      </c>
      <c r="AB1139" s="4">
        <v>18.2</v>
      </c>
      <c r="AC1139">
        <v>12</v>
      </c>
      <c r="AD1139">
        <v>0</v>
      </c>
    </row>
    <row r="1140" spans="1:30" customFormat="1" x14ac:dyDescent="0.25">
      <c r="A1140" s="6">
        <v>0</v>
      </c>
      <c r="B1140" s="6">
        <v>0.02</v>
      </c>
      <c r="C1140" s="6">
        <v>0</v>
      </c>
      <c r="D1140" s="6">
        <v>0</v>
      </c>
      <c r="E1140" s="6">
        <v>0</v>
      </c>
      <c r="F1140" s="6">
        <v>0</v>
      </c>
      <c r="G1140" s="6">
        <v>0</v>
      </c>
      <c r="H1140" s="6">
        <v>0.05</v>
      </c>
      <c r="I1140" s="6">
        <v>0</v>
      </c>
      <c r="J1140" s="6">
        <v>0</v>
      </c>
      <c r="K1140" s="6">
        <v>0</v>
      </c>
      <c r="L1140" s="6">
        <v>41</v>
      </c>
      <c r="M1140" s="2">
        <v>0</v>
      </c>
      <c r="N1140" s="6">
        <v>0.2</v>
      </c>
      <c r="O1140" s="2">
        <v>0</v>
      </c>
      <c r="P1140" s="6">
        <v>0.30000000000000004</v>
      </c>
      <c r="Q1140" s="2">
        <v>213</v>
      </c>
      <c r="R1140" s="2">
        <v>0</v>
      </c>
      <c r="S1140" s="6">
        <v>433</v>
      </c>
      <c r="T1140" s="6">
        <v>216</v>
      </c>
      <c r="U1140" s="2">
        <v>43</v>
      </c>
      <c r="V1140" s="2" t="s">
        <v>856</v>
      </c>
      <c r="W1140" s="9" t="s">
        <v>855</v>
      </c>
      <c r="X1140" s="2" t="s">
        <v>854</v>
      </c>
      <c r="Y1140" s="2" t="s">
        <v>648</v>
      </c>
      <c r="Z1140" s="2">
        <v>1</v>
      </c>
      <c r="AA1140" s="9" t="s">
        <v>851</v>
      </c>
      <c r="AB1140" s="4">
        <v>18.2</v>
      </c>
      <c r="AC1140">
        <v>12</v>
      </c>
      <c r="AD1140">
        <v>0</v>
      </c>
    </row>
    <row r="1141" spans="1:30" customFormat="1" x14ac:dyDescent="0.25">
      <c r="A1141" s="6">
        <v>0</v>
      </c>
      <c r="B1141" s="6">
        <v>0.02</v>
      </c>
      <c r="C1141" s="6">
        <v>0</v>
      </c>
      <c r="D1141" s="6">
        <v>0</v>
      </c>
      <c r="E1141" s="6">
        <v>0</v>
      </c>
      <c r="F1141" s="6">
        <v>0</v>
      </c>
      <c r="G1141" s="6">
        <v>0</v>
      </c>
      <c r="H1141" s="6">
        <v>0.05</v>
      </c>
      <c r="I1141" s="6">
        <v>0</v>
      </c>
      <c r="J1141" s="6">
        <v>0</v>
      </c>
      <c r="K1141" s="6">
        <v>0</v>
      </c>
      <c r="L1141" s="6">
        <v>41</v>
      </c>
      <c r="M1141" s="2">
        <v>0</v>
      </c>
      <c r="N1141" s="6">
        <v>0.2</v>
      </c>
      <c r="O1141" s="2">
        <v>0</v>
      </c>
      <c r="P1141" s="6">
        <v>0.30000000000000004</v>
      </c>
      <c r="Q1141" s="2">
        <v>276</v>
      </c>
      <c r="R1141" s="2">
        <v>0</v>
      </c>
      <c r="S1141" s="6">
        <v>433</v>
      </c>
      <c r="T1141" s="6">
        <v>216</v>
      </c>
      <c r="U1141" s="2">
        <v>43</v>
      </c>
      <c r="V1141" s="2" t="s">
        <v>859</v>
      </c>
      <c r="W1141" s="9" t="s">
        <v>857</v>
      </c>
      <c r="X1141" s="2" t="s">
        <v>858</v>
      </c>
      <c r="Y1141" s="2" t="s">
        <v>546</v>
      </c>
      <c r="Z1141" s="2">
        <v>3</v>
      </c>
      <c r="AA1141" s="9" t="s">
        <v>851</v>
      </c>
      <c r="AB1141" s="4">
        <v>17.399999999999999</v>
      </c>
      <c r="AC1141">
        <v>10</v>
      </c>
      <c r="AD1141">
        <v>0</v>
      </c>
    </row>
    <row r="1142" spans="1:30" customFormat="1" x14ac:dyDescent="0.25">
      <c r="A1142" s="6">
        <v>0</v>
      </c>
      <c r="B1142" s="6">
        <v>0.02</v>
      </c>
      <c r="C1142" s="6">
        <v>0</v>
      </c>
      <c r="D1142" s="6">
        <v>0</v>
      </c>
      <c r="E1142" s="6">
        <v>0</v>
      </c>
      <c r="F1142" s="6">
        <v>0</v>
      </c>
      <c r="G1142" s="6">
        <v>0</v>
      </c>
      <c r="H1142" s="6">
        <v>0.05</v>
      </c>
      <c r="I1142" s="6">
        <v>0</v>
      </c>
      <c r="J1142" s="6">
        <v>0</v>
      </c>
      <c r="K1142" s="6">
        <v>0</v>
      </c>
      <c r="L1142" s="6">
        <v>41</v>
      </c>
      <c r="M1142" s="2">
        <v>0</v>
      </c>
      <c r="N1142" s="6">
        <v>0.2</v>
      </c>
      <c r="O1142" s="2">
        <v>0</v>
      </c>
      <c r="P1142" s="6">
        <v>0.30000000000000004</v>
      </c>
      <c r="Q1142" s="2">
        <v>240</v>
      </c>
      <c r="R1142" s="2">
        <v>0</v>
      </c>
      <c r="S1142" s="6">
        <v>433</v>
      </c>
      <c r="T1142" s="6">
        <v>216</v>
      </c>
      <c r="U1142" s="2">
        <v>43</v>
      </c>
      <c r="V1142" s="2" t="s">
        <v>860</v>
      </c>
      <c r="W1142" s="9" t="s">
        <v>861</v>
      </c>
      <c r="X1142" s="2" t="s">
        <v>858</v>
      </c>
      <c r="Y1142" s="2" t="s">
        <v>546</v>
      </c>
      <c r="Z1142" s="2">
        <v>3</v>
      </c>
      <c r="AA1142" s="9" t="s">
        <v>851</v>
      </c>
      <c r="AB1142" s="4">
        <v>17.399999999999999</v>
      </c>
      <c r="AC1142">
        <v>10</v>
      </c>
      <c r="AD1142">
        <v>0</v>
      </c>
    </row>
    <row r="1143" spans="1:30" customFormat="1" x14ac:dyDescent="0.25">
      <c r="A1143" s="6">
        <v>0</v>
      </c>
      <c r="B1143" s="6">
        <v>0.02</v>
      </c>
      <c r="C1143" s="6">
        <v>0</v>
      </c>
      <c r="D1143" s="6">
        <v>0</v>
      </c>
      <c r="E1143" s="6">
        <v>0</v>
      </c>
      <c r="F1143" s="6">
        <v>0</v>
      </c>
      <c r="G1143" s="6">
        <v>0</v>
      </c>
      <c r="H1143" s="6">
        <v>0.05</v>
      </c>
      <c r="I1143" s="6">
        <v>0</v>
      </c>
      <c r="J1143" s="6">
        <v>0</v>
      </c>
      <c r="K1143" s="6">
        <v>0</v>
      </c>
      <c r="L1143" s="6">
        <v>41</v>
      </c>
      <c r="M1143" s="2">
        <v>0</v>
      </c>
      <c r="N1143" s="6">
        <v>0.2</v>
      </c>
      <c r="O1143" s="2">
        <v>0</v>
      </c>
      <c r="P1143" s="6">
        <v>0.30000000000000004</v>
      </c>
      <c r="Q1143" s="2">
        <v>229</v>
      </c>
      <c r="R1143" s="2">
        <v>0</v>
      </c>
      <c r="S1143" s="6">
        <v>433</v>
      </c>
      <c r="T1143" s="6">
        <v>216</v>
      </c>
      <c r="U1143" s="2">
        <v>43</v>
      </c>
      <c r="V1143" s="2" t="s">
        <v>863</v>
      </c>
      <c r="W1143" s="9" t="s">
        <v>862</v>
      </c>
      <c r="X1143" s="2" t="s">
        <v>212</v>
      </c>
      <c r="Y1143" s="2" t="s">
        <v>213</v>
      </c>
      <c r="Z1143" s="2">
        <v>1</v>
      </c>
      <c r="AA1143" s="9" t="s">
        <v>851</v>
      </c>
      <c r="AB1143" s="4">
        <v>17.100000000000001</v>
      </c>
      <c r="AC1143" s="4">
        <v>10</v>
      </c>
      <c r="AD1143">
        <v>0</v>
      </c>
    </row>
    <row r="1144" spans="1:30" customFormat="1" x14ac:dyDescent="0.25">
      <c r="A1144" s="6">
        <v>0</v>
      </c>
      <c r="B1144" s="6">
        <v>0.02</v>
      </c>
      <c r="C1144" s="6">
        <v>0</v>
      </c>
      <c r="D1144" s="6">
        <v>0</v>
      </c>
      <c r="E1144" s="6">
        <v>0</v>
      </c>
      <c r="F1144" s="6">
        <v>0</v>
      </c>
      <c r="G1144" s="6">
        <v>0</v>
      </c>
      <c r="H1144" s="6">
        <v>0.05</v>
      </c>
      <c r="I1144" s="6">
        <v>0</v>
      </c>
      <c r="J1144" s="6">
        <v>0</v>
      </c>
      <c r="K1144" s="6">
        <v>0</v>
      </c>
      <c r="L1144" s="6">
        <v>41</v>
      </c>
      <c r="M1144" s="2">
        <v>0</v>
      </c>
      <c r="N1144" s="6">
        <v>0.2</v>
      </c>
      <c r="O1144" s="2">
        <v>0</v>
      </c>
      <c r="P1144" s="6">
        <v>0.30000000000000004</v>
      </c>
      <c r="Q1144" s="2">
        <v>218</v>
      </c>
      <c r="R1144" s="2">
        <v>0</v>
      </c>
      <c r="S1144" s="6">
        <v>433</v>
      </c>
      <c r="T1144" s="6">
        <v>216</v>
      </c>
      <c r="U1144" s="2">
        <v>43</v>
      </c>
      <c r="V1144" s="2" t="s">
        <v>864</v>
      </c>
      <c r="W1144" s="9" t="s">
        <v>866</v>
      </c>
      <c r="X1144" s="2" t="s">
        <v>854</v>
      </c>
      <c r="Y1144" s="2" t="s">
        <v>648</v>
      </c>
      <c r="Z1144" s="2">
        <v>1</v>
      </c>
      <c r="AA1144" s="9" t="s">
        <v>851</v>
      </c>
      <c r="AB1144" s="4">
        <v>18.2</v>
      </c>
      <c r="AC1144">
        <v>12</v>
      </c>
      <c r="AD1144">
        <v>0</v>
      </c>
    </row>
    <row r="1145" spans="1:30" customFormat="1" x14ac:dyDescent="0.25">
      <c r="A1145" s="6">
        <v>0</v>
      </c>
      <c r="B1145" s="6">
        <v>0.02</v>
      </c>
      <c r="C1145" s="6">
        <v>0</v>
      </c>
      <c r="D1145" s="6">
        <v>0</v>
      </c>
      <c r="E1145" s="6">
        <v>0</v>
      </c>
      <c r="F1145" s="6">
        <v>0</v>
      </c>
      <c r="G1145" s="6">
        <v>0</v>
      </c>
      <c r="H1145" s="6">
        <v>0.05</v>
      </c>
      <c r="I1145" s="6">
        <v>0</v>
      </c>
      <c r="J1145" s="6">
        <v>0</v>
      </c>
      <c r="K1145" s="6">
        <v>0</v>
      </c>
      <c r="L1145" s="6">
        <v>41</v>
      </c>
      <c r="M1145" s="2">
        <v>0</v>
      </c>
      <c r="N1145" s="6">
        <v>0.2</v>
      </c>
      <c r="O1145" s="2">
        <v>0</v>
      </c>
      <c r="P1145" s="6">
        <v>0.30000000000000004</v>
      </c>
      <c r="Q1145" s="2">
        <v>236</v>
      </c>
      <c r="R1145" s="2">
        <v>0</v>
      </c>
      <c r="S1145" s="6">
        <v>433</v>
      </c>
      <c r="T1145" s="6">
        <v>216</v>
      </c>
      <c r="U1145" s="2">
        <v>43</v>
      </c>
      <c r="V1145" s="2" t="s">
        <v>865</v>
      </c>
      <c r="W1145" s="9" t="s">
        <v>867</v>
      </c>
      <c r="X1145" s="2" t="s">
        <v>854</v>
      </c>
      <c r="Y1145" s="2" t="s">
        <v>648</v>
      </c>
      <c r="Z1145" s="2">
        <v>1</v>
      </c>
      <c r="AA1145" s="9" t="s">
        <v>851</v>
      </c>
      <c r="AB1145" s="4">
        <v>18.2</v>
      </c>
      <c r="AC1145">
        <v>12</v>
      </c>
      <c r="AD1145">
        <v>0</v>
      </c>
    </row>
    <row r="1146" spans="1:30" ht="30" x14ac:dyDescent="0.25">
      <c r="A1146" s="2">
        <v>0</v>
      </c>
      <c r="B1146" s="2">
        <v>4.3999999999999997E-2</v>
      </c>
      <c r="C1146" s="2">
        <v>0</v>
      </c>
      <c r="D1146" s="2">
        <v>0</v>
      </c>
      <c r="E1146" s="2">
        <v>0</v>
      </c>
      <c r="F1146" s="2">
        <v>0</v>
      </c>
      <c r="G1146" s="2">
        <v>0</v>
      </c>
      <c r="H1146" s="2">
        <v>0.05</v>
      </c>
      <c r="I1146" s="2">
        <v>0</v>
      </c>
      <c r="J1146" s="2">
        <v>0</v>
      </c>
      <c r="K1146" s="2">
        <v>0</v>
      </c>
      <c r="L1146" s="2">
        <v>41</v>
      </c>
      <c r="M1146" s="2">
        <v>0</v>
      </c>
      <c r="N1146" s="2">
        <v>0.2</v>
      </c>
      <c r="O1146" s="2">
        <v>0</v>
      </c>
      <c r="P1146" s="2">
        <v>0.3</v>
      </c>
      <c r="Q1146" s="2">
        <v>222</v>
      </c>
      <c r="R1146" s="2">
        <v>0</v>
      </c>
      <c r="S1146" s="2">
        <v>433</v>
      </c>
      <c r="T1146" s="2">
        <v>432</v>
      </c>
      <c r="U1146" s="2">
        <v>43</v>
      </c>
      <c r="V1146" s="2" t="s">
        <v>868</v>
      </c>
      <c r="W1146" s="11" t="s">
        <v>869</v>
      </c>
      <c r="X1146" s="2" t="s">
        <v>870</v>
      </c>
      <c r="Y1146" s="2" t="s">
        <v>871</v>
      </c>
      <c r="Z1146" s="2">
        <v>1</v>
      </c>
      <c r="AA1146" s="11" t="s">
        <v>872</v>
      </c>
      <c r="AB1146" s="4">
        <v>16.5</v>
      </c>
      <c r="AC1146" s="4">
        <v>14</v>
      </c>
      <c r="AD1146">
        <v>0</v>
      </c>
    </row>
    <row r="1147" spans="1:30" x14ac:dyDescent="0.25">
      <c r="A1147" s="2">
        <v>0</v>
      </c>
      <c r="B1147" s="2">
        <v>4.3999999999999997E-2</v>
      </c>
      <c r="C1147" s="2">
        <v>0</v>
      </c>
      <c r="D1147" s="2">
        <v>0</v>
      </c>
      <c r="E1147" s="2">
        <v>0</v>
      </c>
      <c r="F1147" s="2">
        <v>0</v>
      </c>
      <c r="G1147" s="2">
        <v>0</v>
      </c>
      <c r="H1147" s="2">
        <v>0.05</v>
      </c>
      <c r="I1147" s="2">
        <v>0</v>
      </c>
      <c r="J1147" s="2">
        <v>0</v>
      </c>
      <c r="K1147" s="2">
        <v>0</v>
      </c>
      <c r="L1147" s="2">
        <v>41</v>
      </c>
      <c r="M1147" s="2">
        <v>0</v>
      </c>
      <c r="N1147" s="2">
        <v>0.2</v>
      </c>
      <c r="O1147" s="2">
        <v>0</v>
      </c>
      <c r="P1147" s="2">
        <v>0.3</v>
      </c>
      <c r="Q1147" s="2">
        <v>219</v>
      </c>
      <c r="R1147" s="2">
        <v>0</v>
      </c>
      <c r="S1147" s="2">
        <v>433</v>
      </c>
      <c r="T1147" s="2">
        <v>432</v>
      </c>
      <c r="U1147" s="2">
        <v>43</v>
      </c>
      <c r="V1147" s="2" t="s">
        <v>868</v>
      </c>
      <c r="W1147" s="11" t="s">
        <v>873</v>
      </c>
      <c r="X1147" s="2" t="s">
        <v>870</v>
      </c>
      <c r="Y1147" s="2" t="s">
        <v>871</v>
      </c>
      <c r="Z1147" s="2">
        <v>1</v>
      </c>
      <c r="AA1147" s="11" t="s">
        <v>872</v>
      </c>
      <c r="AB1147" s="4">
        <v>16.5</v>
      </c>
      <c r="AC1147" s="4">
        <v>14</v>
      </c>
      <c r="AD1147">
        <v>0</v>
      </c>
    </row>
    <row r="1148" spans="1:30" x14ac:dyDescent="0.25">
      <c r="A1148" s="2">
        <v>0</v>
      </c>
      <c r="B1148" s="2">
        <v>4.3999999999999997E-2</v>
      </c>
      <c r="C1148" s="2">
        <v>0</v>
      </c>
      <c r="D1148" s="2">
        <v>0</v>
      </c>
      <c r="E1148" s="2">
        <v>0</v>
      </c>
      <c r="F1148" s="2">
        <v>0</v>
      </c>
      <c r="G1148" s="2">
        <v>0</v>
      </c>
      <c r="H1148" s="2">
        <v>0.05</v>
      </c>
      <c r="I1148" s="2">
        <v>0</v>
      </c>
      <c r="J1148" s="2">
        <v>0</v>
      </c>
      <c r="K1148" s="2">
        <v>0</v>
      </c>
      <c r="L1148" s="2">
        <v>41</v>
      </c>
      <c r="M1148" s="2">
        <v>0</v>
      </c>
      <c r="N1148" s="2">
        <v>0.2</v>
      </c>
      <c r="O1148" s="2">
        <v>0</v>
      </c>
      <c r="P1148" s="2">
        <v>0.3</v>
      </c>
      <c r="Q1148" s="2">
        <v>229</v>
      </c>
      <c r="R1148" s="2">
        <v>0</v>
      </c>
      <c r="S1148" s="2">
        <v>433</v>
      </c>
      <c r="T1148" s="2">
        <v>432</v>
      </c>
      <c r="U1148" s="2">
        <v>43</v>
      </c>
      <c r="V1148" s="2" t="s">
        <v>868</v>
      </c>
      <c r="W1148" s="11" t="s">
        <v>874</v>
      </c>
      <c r="X1148" s="2" t="s">
        <v>870</v>
      </c>
      <c r="Y1148" s="2" t="s">
        <v>871</v>
      </c>
      <c r="Z1148" s="2">
        <v>1</v>
      </c>
      <c r="AA1148" s="11" t="s">
        <v>872</v>
      </c>
      <c r="AB1148" s="4">
        <v>16.5</v>
      </c>
      <c r="AC1148" s="4">
        <v>14</v>
      </c>
      <c r="AD1148">
        <v>0</v>
      </c>
    </row>
    <row r="1149" spans="1:30" x14ac:dyDescent="0.25">
      <c r="A1149" s="2">
        <v>0</v>
      </c>
      <c r="B1149" s="2">
        <v>4.3999999999999997E-2</v>
      </c>
      <c r="C1149" s="2">
        <v>0</v>
      </c>
      <c r="D1149" s="2">
        <v>0</v>
      </c>
      <c r="E1149" s="2">
        <v>0</v>
      </c>
      <c r="F1149" s="2">
        <v>0</v>
      </c>
      <c r="G1149" s="2">
        <v>0</v>
      </c>
      <c r="H1149" s="2">
        <v>0.05</v>
      </c>
      <c r="I1149" s="2">
        <v>0</v>
      </c>
      <c r="J1149" s="2">
        <v>0</v>
      </c>
      <c r="K1149" s="2">
        <v>0</v>
      </c>
      <c r="L1149" s="2">
        <v>41</v>
      </c>
      <c r="M1149" s="2">
        <v>0</v>
      </c>
      <c r="N1149" s="2">
        <v>0.2</v>
      </c>
      <c r="O1149" s="2">
        <v>0</v>
      </c>
      <c r="P1149" s="2">
        <v>0.3</v>
      </c>
      <c r="Q1149" s="2">
        <v>193</v>
      </c>
      <c r="R1149" s="2">
        <v>0</v>
      </c>
      <c r="S1149" s="2">
        <v>433</v>
      </c>
      <c r="T1149" s="2">
        <v>432</v>
      </c>
      <c r="U1149" s="2">
        <v>43</v>
      </c>
      <c r="V1149" s="2" t="s">
        <v>868</v>
      </c>
      <c r="W1149" s="11" t="s">
        <v>875</v>
      </c>
      <c r="X1149" s="2" t="s">
        <v>870</v>
      </c>
      <c r="Y1149" s="2" t="s">
        <v>871</v>
      </c>
      <c r="Z1149" s="2">
        <v>1</v>
      </c>
      <c r="AA1149" s="11" t="s">
        <v>872</v>
      </c>
      <c r="AB1149" s="4">
        <v>16.5</v>
      </c>
      <c r="AC1149" s="4">
        <v>14</v>
      </c>
      <c r="AD1149">
        <v>0</v>
      </c>
    </row>
    <row r="1150" spans="1:30" ht="30" x14ac:dyDescent="0.25">
      <c r="A1150" s="2">
        <v>0</v>
      </c>
      <c r="B1150" s="2">
        <v>4.3999999999999997E-2</v>
      </c>
      <c r="C1150" s="2">
        <v>0</v>
      </c>
      <c r="D1150" s="2">
        <v>0</v>
      </c>
      <c r="E1150" s="2">
        <v>0</v>
      </c>
      <c r="F1150" s="2">
        <v>0</v>
      </c>
      <c r="G1150" s="2">
        <v>0</v>
      </c>
      <c r="H1150" s="2">
        <v>0.05</v>
      </c>
      <c r="I1150" s="2">
        <v>0</v>
      </c>
      <c r="J1150" s="2">
        <v>0</v>
      </c>
      <c r="K1150" s="2">
        <v>0</v>
      </c>
      <c r="L1150" s="2">
        <v>41</v>
      </c>
      <c r="M1150" s="2">
        <v>0</v>
      </c>
      <c r="N1150" s="2">
        <v>0.2</v>
      </c>
      <c r="O1150" s="2">
        <v>0</v>
      </c>
      <c r="P1150" s="2">
        <v>0.3</v>
      </c>
      <c r="Q1150" s="2">
        <v>272</v>
      </c>
      <c r="R1150" s="2">
        <v>0</v>
      </c>
      <c r="S1150" s="2">
        <v>433</v>
      </c>
      <c r="T1150" s="2">
        <v>288</v>
      </c>
      <c r="U1150" s="2">
        <v>43</v>
      </c>
      <c r="V1150" s="2" t="s">
        <v>876</v>
      </c>
      <c r="W1150" s="11" t="s">
        <v>877</v>
      </c>
      <c r="X1150" s="2" t="s">
        <v>880</v>
      </c>
      <c r="Y1150" s="2" t="s">
        <v>878</v>
      </c>
      <c r="Z1150" s="2">
        <v>1</v>
      </c>
      <c r="AA1150" s="11" t="s">
        <v>872</v>
      </c>
      <c r="AB1150" s="4">
        <v>16.600000000000001</v>
      </c>
      <c r="AC1150" s="4">
        <v>14</v>
      </c>
      <c r="AD1150">
        <v>0</v>
      </c>
    </row>
    <row r="1151" spans="1:30" x14ac:dyDescent="0.25">
      <c r="A1151" s="2">
        <v>0</v>
      </c>
      <c r="B1151" s="2">
        <v>4.3999999999999997E-2</v>
      </c>
      <c r="C1151" s="2">
        <v>0</v>
      </c>
      <c r="D1151" s="2">
        <v>0</v>
      </c>
      <c r="E1151" s="2">
        <v>0</v>
      </c>
      <c r="F1151" s="2">
        <v>0</v>
      </c>
      <c r="G1151" s="2">
        <v>0</v>
      </c>
      <c r="H1151" s="2">
        <v>0.05</v>
      </c>
      <c r="I1151" s="2">
        <v>0</v>
      </c>
      <c r="J1151" s="2">
        <v>0</v>
      </c>
      <c r="K1151" s="2">
        <v>0</v>
      </c>
      <c r="L1151" s="2">
        <v>41</v>
      </c>
      <c r="M1151" s="2">
        <v>0</v>
      </c>
      <c r="N1151" s="2">
        <v>0.2</v>
      </c>
      <c r="O1151" s="2">
        <v>0</v>
      </c>
      <c r="P1151" s="2">
        <v>0.3</v>
      </c>
      <c r="Q1151" s="2">
        <v>259</v>
      </c>
      <c r="R1151" s="2">
        <v>0</v>
      </c>
      <c r="S1151" s="2">
        <v>433</v>
      </c>
      <c r="T1151" s="2">
        <v>288</v>
      </c>
      <c r="U1151" s="2">
        <v>43</v>
      </c>
      <c r="V1151" s="2" t="s">
        <v>876</v>
      </c>
      <c r="W1151" s="11" t="s">
        <v>879</v>
      </c>
      <c r="X1151" s="2" t="s">
        <v>880</v>
      </c>
      <c r="Y1151" s="2" t="s">
        <v>878</v>
      </c>
      <c r="Z1151" s="2">
        <v>1</v>
      </c>
      <c r="AA1151" s="11" t="s">
        <v>872</v>
      </c>
      <c r="AB1151" s="4">
        <v>16.600000000000001</v>
      </c>
      <c r="AC1151" s="4">
        <v>14</v>
      </c>
      <c r="AD1151">
        <v>0</v>
      </c>
    </row>
    <row r="1152" spans="1:30" ht="30" x14ac:dyDescent="0.25">
      <c r="A1152" s="2">
        <v>0</v>
      </c>
      <c r="B1152" s="2">
        <v>4.3999999999999997E-2</v>
      </c>
      <c r="C1152" s="2">
        <v>0</v>
      </c>
      <c r="D1152" s="2">
        <v>0</v>
      </c>
      <c r="E1152" s="2">
        <v>0</v>
      </c>
      <c r="F1152" s="2">
        <v>0</v>
      </c>
      <c r="G1152" s="2">
        <v>0</v>
      </c>
      <c r="H1152" s="2">
        <v>0.05</v>
      </c>
      <c r="I1152" s="2">
        <v>0</v>
      </c>
      <c r="J1152" s="2">
        <v>0</v>
      </c>
      <c r="K1152" s="2">
        <v>0</v>
      </c>
      <c r="L1152" s="2">
        <v>41</v>
      </c>
      <c r="M1152" s="2">
        <v>0</v>
      </c>
      <c r="N1152" s="2">
        <v>0.2</v>
      </c>
      <c r="O1152" s="2">
        <v>0</v>
      </c>
      <c r="P1152" s="2">
        <v>0.3</v>
      </c>
      <c r="Q1152" s="2">
        <v>250</v>
      </c>
      <c r="R1152" s="2">
        <v>0</v>
      </c>
      <c r="S1152" s="2">
        <v>433</v>
      </c>
      <c r="T1152" s="2">
        <v>288</v>
      </c>
      <c r="U1152" s="2">
        <v>43</v>
      </c>
      <c r="V1152" s="2" t="s">
        <v>876</v>
      </c>
      <c r="W1152" s="11" t="s">
        <v>881</v>
      </c>
      <c r="X1152" s="2" t="s">
        <v>880</v>
      </c>
      <c r="Y1152" s="2" t="s">
        <v>878</v>
      </c>
      <c r="Z1152" s="2">
        <v>1</v>
      </c>
      <c r="AA1152" s="11" t="s">
        <v>872</v>
      </c>
      <c r="AB1152" s="4">
        <v>16.600000000000001</v>
      </c>
      <c r="AC1152" s="4">
        <v>14</v>
      </c>
      <c r="AD1152">
        <v>0</v>
      </c>
    </row>
    <row r="1153" spans="1:30" x14ac:dyDescent="0.25">
      <c r="A1153" s="2">
        <v>0</v>
      </c>
      <c r="B1153" s="2">
        <v>4.3999999999999997E-2</v>
      </c>
      <c r="C1153" s="2">
        <v>0</v>
      </c>
      <c r="D1153" s="2">
        <v>0</v>
      </c>
      <c r="E1153" s="2">
        <v>0</v>
      </c>
      <c r="F1153" s="2">
        <v>0</v>
      </c>
      <c r="G1153" s="2">
        <v>0</v>
      </c>
      <c r="H1153" s="2">
        <v>0.05</v>
      </c>
      <c r="I1153" s="2">
        <v>0</v>
      </c>
      <c r="J1153" s="2">
        <v>0</v>
      </c>
      <c r="K1153" s="2">
        <v>0</v>
      </c>
      <c r="L1153" s="2">
        <v>41</v>
      </c>
      <c r="M1153" s="2">
        <v>0</v>
      </c>
      <c r="N1153" s="2">
        <v>0.2</v>
      </c>
      <c r="O1153" s="2">
        <v>0</v>
      </c>
      <c r="P1153" s="2">
        <v>0.3</v>
      </c>
      <c r="Q1153" s="2">
        <v>238</v>
      </c>
      <c r="R1153" s="2">
        <v>0</v>
      </c>
      <c r="S1153" s="2">
        <v>433</v>
      </c>
      <c r="T1153" s="2">
        <v>288</v>
      </c>
      <c r="U1153" s="2">
        <v>43</v>
      </c>
      <c r="V1153" s="2" t="s">
        <v>876</v>
      </c>
      <c r="W1153" s="11" t="s">
        <v>882</v>
      </c>
      <c r="X1153" s="2" t="s">
        <v>880</v>
      </c>
      <c r="Y1153" s="2" t="s">
        <v>878</v>
      </c>
      <c r="Z1153" s="2">
        <v>1</v>
      </c>
      <c r="AA1153" s="11" t="s">
        <v>872</v>
      </c>
      <c r="AB1153" s="4">
        <v>16.600000000000001</v>
      </c>
      <c r="AC1153" s="4">
        <v>14</v>
      </c>
      <c r="AD1153">
        <v>0</v>
      </c>
    </row>
    <row r="1154" spans="1:30" x14ac:dyDescent="0.25">
      <c r="A1154" s="2">
        <v>0</v>
      </c>
      <c r="B1154" s="2">
        <v>0.23</v>
      </c>
      <c r="C1154" s="2">
        <v>0</v>
      </c>
      <c r="D1154" s="2">
        <v>0</v>
      </c>
      <c r="E1154" s="2">
        <v>0</v>
      </c>
      <c r="F1154" s="2">
        <v>0</v>
      </c>
      <c r="G1154" s="2">
        <v>0</v>
      </c>
      <c r="H1154" s="2">
        <v>5.5E-2</v>
      </c>
      <c r="I1154" s="2">
        <v>0</v>
      </c>
      <c r="J1154" s="2">
        <v>0</v>
      </c>
      <c r="K1154" s="2">
        <v>0</v>
      </c>
      <c r="L1154" s="2">
        <v>41</v>
      </c>
      <c r="M1154" s="2">
        <v>0</v>
      </c>
      <c r="N1154" s="2">
        <v>0.2</v>
      </c>
      <c r="O1154" s="2">
        <v>0</v>
      </c>
      <c r="P1154" s="2">
        <v>0.32</v>
      </c>
      <c r="Q1154" s="2">
        <v>212</v>
      </c>
      <c r="R1154" s="2">
        <v>0</v>
      </c>
      <c r="S1154" s="2">
        <v>433</v>
      </c>
      <c r="T1154" s="2">
        <v>576</v>
      </c>
      <c r="U1154" s="2">
        <v>43</v>
      </c>
      <c r="V1154" s="2" t="s">
        <v>884</v>
      </c>
      <c r="W1154" s="11" t="s">
        <v>885</v>
      </c>
      <c r="X1154" s="2" t="s">
        <v>886</v>
      </c>
      <c r="Y1154" s="2" t="s">
        <v>884</v>
      </c>
      <c r="Z1154" s="2">
        <v>2</v>
      </c>
      <c r="AA1154" s="11" t="s">
        <v>887</v>
      </c>
      <c r="AB1154" s="4">
        <v>16.600000000000001</v>
      </c>
      <c r="AC1154" s="4">
        <v>12</v>
      </c>
      <c r="AD1154">
        <v>0</v>
      </c>
    </row>
    <row r="1155" spans="1:30" x14ac:dyDescent="0.25">
      <c r="A1155" s="2">
        <v>4.716981132075472E-2</v>
      </c>
      <c r="B1155" s="2">
        <v>0</v>
      </c>
      <c r="C1155" s="2">
        <v>0</v>
      </c>
      <c r="D1155" s="2">
        <v>0</v>
      </c>
      <c r="E1155" s="2">
        <v>0</v>
      </c>
      <c r="F1155" s="2">
        <v>0</v>
      </c>
      <c r="G1155" s="2">
        <v>0</v>
      </c>
      <c r="H1155" s="2">
        <v>0.27</v>
      </c>
      <c r="I1155" s="2">
        <v>0</v>
      </c>
      <c r="J1155" s="2">
        <v>0</v>
      </c>
      <c r="K1155" s="2">
        <v>0</v>
      </c>
      <c r="L1155" s="2">
        <v>18</v>
      </c>
      <c r="M1155" s="2">
        <v>0</v>
      </c>
      <c r="N1155" s="2">
        <v>0.11</v>
      </c>
      <c r="O1155" s="2">
        <v>0</v>
      </c>
      <c r="P1155" s="2">
        <v>0.65</v>
      </c>
      <c r="Q1155" s="2">
        <v>243</v>
      </c>
      <c r="R1155" s="2">
        <v>0</v>
      </c>
      <c r="S1155" s="2">
        <v>408</v>
      </c>
      <c r="T1155" s="2">
        <v>168</v>
      </c>
      <c r="U1155" s="2">
        <v>43</v>
      </c>
      <c r="V1155" s="2" t="s">
        <v>892</v>
      </c>
      <c r="W1155" s="11" t="s">
        <v>888</v>
      </c>
      <c r="X1155" s="2" t="s">
        <v>889</v>
      </c>
      <c r="Y1155" s="2" t="s">
        <v>890</v>
      </c>
      <c r="Z1155" s="2">
        <v>0</v>
      </c>
      <c r="AA1155" s="11" t="s">
        <v>891</v>
      </c>
      <c r="AB1155" s="4">
        <v>15.1</v>
      </c>
      <c r="AC1155" s="4">
        <v>8</v>
      </c>
      <c r="AD1155">
        <v>0</v>
      </c>
    </row>
    <row r="1156" spans="1:30" x14ac:dyDescent="0.25">
      <c r="A1156" s="2">
        <v>4.716981132075472E-2</v>
      </c>
      <c r="B1156" s="2">
        <v>0</v>
      </c>
      <c r="C1156" s="2">
        <v>0</v>
      </c>
      <c r="D1156" s="2">
        <v>0</v>
      </c>
      <c r="E1156" s="2">
        <v>0</v>
      </c>
      <c r="F1156" s="2">
        <v>0</v>
      </c>
      <c r="G1156" s="2">
        <v>0</v>
      </c>
      <c r="H1156" s="2">
        <v>0.27</v>
      </c>
      <c r="I1156" s="2">
        <v>0</v>
      </c>
      <c r="J1156" s="2">
        <v>0</v>
      </c>
      <c r="K1156" s="2">
        <v>0</v>
      </c>
      <c r="L1156" s="2">
        <v>30.9</v>
      </c>
      <c r="M1156" s="2">
        <v>0</v>
      </c>
      <c r="N1156" s="2">
        <v>9.5000000000000001E-2</v>
      </c>
      <c r="O1156" s="2">
        <v>0</v>
      </c>
      <c r="P1156" s="2">
        <v>0.63500000000000001</v>
      </c>
      <c r="Q1156" s="2">
        <v>223</v>
      </c>
      <c r="R1156" s="2">
        <v>0</v>
      </c>
      <c r="S1156" s="2">
        <v>408</v>
      </c>
      <c r="T1156" s="2">
        <v>168</v>
      </c>
      <c r="U1156" s="2">
        <v>43</v>
      </c>
      <c r="V1156" s="2" t="s">
        <v>893</v>
      </c>
      <c r="W1156" s="11" t="s">
        <v>894</v>
      </c>
      <c r="X1156" s="2" t="s">
        <v>889</v>
      </c>
      <c r="Y1156" s="2" t="s">
        <v>890</v>
      </c>
      <c r="Z1156" s="2">
        <v>0</v>
      </c>
      <c r="AA1156" s="11" t="s">
        <v>891</v>
      </c>
      <c r="AB1156" s="4">
        <v>15.1</v>
      </c>
      <c r="AC1156" s="4">
        <v>8</v>
      </c>
      <c r="AD1156">
        <v>0</v>
      </c>
    </row>
    <row r="1157" spans="1:30" customFormat="1" x14ac:dyDescent="0.25">
      <c r="A1157" s="6">
        <v>0</v>
      </c>
      <c r="B1157" s="6">
        <v>0</v>
      </c>
      <c r="C1157" s="6">
        <v>0</v>
      </c>
      <c r="D1157" s="6">
        <v>0</v>
      </c>
      <c r="E1157" s="6">
        <v>0</v>
      </c>
      <c r="F1157" s="6">
        <v>0</v>
      </c>
      <c r="G1157" s="6">
        <v>0</v>
      </c>
      <c r="H1157" s="6">
        <v>0</v>
      </c>
      <c r="I1157" s="6">
        <v>0</v>
      </c>
      <c r="J1157" s="6">
        <v>0</v>
      </c>
      <c r="K1157" s="6">
        <v>0</v>
      </c>
      <c r="L1157" s="2">
        <v>3.5</v>
      </c>
      <c r="M1157" s="2">
        <v>0.5</v>
      </c>
      <c r="N1157" s="2">
        <v>0.5</v>
      </c>
      <c r="O1157" s="2">
        <v>0</v>
      </c>
      <c r="P1157" s="6">
        <v>0.5</v>
      </c>
      <c r="Q1157" s="2">
        <v>192</v>
      </c>
      <c r="R1157" s="2">
        <v>0</v>
      </c>
      <c r="S1157" s="6">
        <v>423</v>
      </c>
      <c r="T1157" s="6">
        <v>72</v>
      </c>
      <c r="U1157" s="6">
        <v>43</v>
      </c>
      <c r="V1157" s="2" t="s">
        <v>896</v>
      </c>
      <c r="W1157" s="9" t="s">
        <v>895</v>
      </c>
      <c r="X1157" s="2" t="s">
        <v>325</v>
      </c>
      <c r="Y1157" s="2" t="s">
        <v>325</v>
      </c>
      <c r="Z1157" s="2">
        <v>1</v>
      </c>
      <c r="AA1157" s="9" t="s">
        <v>901</v>
      </c>
      <c r="AB1157" s="4">
        <f>17.2</f>
        <v>17.2</v>
      </c>
      <c r="AC1157">
        <v>12</v>
      </c>
      <c r="AD1157">
        <v>0</v>
      </c>
    </row>
    <row r="1158" spans="1:30" customFormat="1" x14ac:dyDescent="0.25">
      <c r="A1158" s="6">
        <v>0</v>
      </c>
      <c r="B1158" s="6">
        <v>0</v>
      </c>
      <c r="C1158" s="6">
        <v>0</v>
      </c>
      <c r="D1158" s="6">
        <v>0</v>
      </c>
      <c r="E1158" s="6">
        <v>0</v>
      </c>
      <c r="F1158" s="6">
        <v>0</v>
      </c>
      <c r="G1158" s="6">
        <v>0</v>
      </c>
      <c r="H1158" s="6">
        <v>0</v>
      </c>
      <c r="I1158" s="6">
        <v>0</v>
      </c>
      <c r="J1158" s="6">
        <v>0</v>
      </c>
      <c r="K1158" s="6">
        <v>0</v>
      </c>
      <c r="L1158" s="2">
        <v>7</v>
      </c>
      <c r="M1158" s="2">
        <v>0.5</v>
      </c>
      <c r="N1158" s="2">
        <v>0.5</v>
      </c>
      <c r="O1158" s="2">
        <v>0</v>
      </c>
      <c r="P1158" s="6">
        <v>0.5</v>
      </c>
      <c r="Q1158" s="2">
        <v>192</v>
      </c>
      <c r="R1158" s="2">
        <v>0</v>
      </c>
      <c r="S1158" s="6">
        <v>423</v>
      </c>
      <c r="T1158" s="6">
        <v>72</v>
      </c>
      <c r="U1158" s="6">
        <v>43</v>
      </c>
      <c r="V1158" s="2" t="s">
        <v>896</v>
      </c>
      <c r="W1158" s="9" t="s">
        <v>895</v>
      </c>
      <c r="X1158" s="2" t="s">
        <v>325</v>
      </c>
      <c r="Y1158" s="2" t="s">
        <v>325</v>
      </c>
      <c r="Z1158" s="2">
        <v>1</v>
      </c>
      <c r="AA1158" s="9" t="s">
        <v>901</v>
      </c>
      <c r="AB1158" s="4">
        <f t="shared" ref="AB1158:AB1162" si="3">17.2</f>
        <v>17.2</v>
      </c>
      <c r="AC1158">
        <v>12</v>
      </c>
      <c r="AD1158">
        <v>0</v>
      </c>
    </row>
    <row r="1159" spans="1:30" customFormat="1" x14ac:dyDescent="0.25">
      <c r="A1159" s="6">
        <v>0</v>
      </c>
      <c r="B1159" s="6">
        <v>0</v>
      </c>
      <c r="C1159" s="6">
        <v>0</v>
      </c>
      <c r="D1159" s="6">
        <v>0</v>
      </c>
      <c r="E1159" s="6">
        <v>0</v>
      </c>
      <c r="F1159" s="6">
        <v>0</v>
      </c>
      <c r="G1159" s="6">
        <v>0</v>
      </c>
      <c r="H1159" s="6">
        <v>0</v>
      </c>
      <c r="I1159" s="6">
        <v>0</v>
      </c>
      <c r="J1159" s="6">
        <v>0</v>
      </c>
      <c r="K1159" s="6">
        <v>0</v>
      </c>
      <c r="L1159" s="2">
        <v>3.5</v>
      </c>
      <c r="M1159" s="2">
        <v>0.5</v>
      </c>
      <c r="N1159" s="2">
        <v>0.5</v>
      </c>
      <c r="O1159" s="2">
        <v>0</v>
      </c>
      <c r="P1159" s="6">
        <v>0.5</v>
      </c>
      <c r="Q1159" s="2">
        <v>192</v>
      </c>
      <c r="R1159" s="2">
        <v>0</v>
      </c>
      <c r="S1159" s="6">
        <v>423</v>
      </c>
      <c r="T1159" s="6">
        <v>120</v>
      </c>
      <c r="U1159" s="6">
        <v>43</v>
      </c>
      <c r="V1159" s="2" t="s">
        <v>896</v>
      </c>
      <c r="W1159" s="9" t="s">
        <v>895</v>
      </c>
      <c r="X1159" s="2" t="s">
        <v>325</v>
      </c>
      <c r="Y1159" s="2" t="s">
        <v>325</v>
      </c>
      <c r="Z1159" s="2">
        <v>1</v>
      </c>
      <c r="AA1159" s="9" t="s">
        <v>901</v>
      </c>
      <c r="AB1159" s="4">
        <f t="shared" si="3"/>
        <v>17.2</v>
      </c>
      <c r="AC1159">
        <v>12</v>
      </c>
      <c r="AD1159">
        <v>0</v>
      </c>
    </row>
    <row r="1160" spans="1:30" customFormat="1" x14ac:dyDescent="0.25">
      <c r="A1160" s="6">
        <v>0</v>
      </c>
      <c r="B1160" s="6">
        <v>0</v>
      </c>
      <c r="C1160" s="6">
        <v>0</v>
      </c>
      <c r="D1160" s="6">
        <v>0</v>
      </c>
      <c r="E1160" s="6">
        <v>0</v>
      </c>
      <c r="F1160" s="6">
        <v>0</v>
      </c>
      <c r="G1160" s="6">
        <v>0</v>
      </c>
      <c r="H1160" s="6">
        <v>0</v>
      </c>
      <c r="I1160" s="6">
        <v>0</v>
      </c>
      <c r="J1160" s="6">
        <v>0</v>
      </c>
      <c r="K1160" s="6">
        <v>0</v>
      </c>
      <c r="L1160" s="2">
        <v>7</v>
      </c>
      <c r="M1160" s="2">
        <v>0.5</v>
      </c>
      <c r="N1160" s="2">
        <v>0.5</v>
      </c>
      <c r="O1160" s="2">
        <v>0</v>
      </c>
      <c r="P1160" s="6">
        <v>0.5</v>
      </c>
      <c r="Q1160" s="2">
        <v>192</v>
      </c>
      <c r="R1160" s="2">
        <v>0</v>
      </c>
      <c r="S1160" s="6">
        <v>423</v>
      </c>
      <c r="T1160" s="6">
        <v>120</v>
      </c>
      <c r="U1160" s="6">
        <v>43</v>
      </c>
      <c r="V1160" s="2" t="s">
        <v>896</v>
      </c>
      <c r="W1160" s="9" t="s">
        <v>895</v>
      </c>
      <c r="X1160" s="2" t="s">
        <v>325</v>
      </c>
      <c r="Y1160" s="2" t="s">
        <v>325</v>
      </c>
      <c r="Z1160" s="2">
        <v>1</v>
      </c>
      <c r="AA1160" s="9" t="s">
        <v>901</v>
      </c>
      <c r="AB1160" s="4">
        <f t="shared" si="3"/>
        <v>17.2</v>
      </c>
      <c r="AC1160">
        <v>12</v>
      </c>
      <c r="AD1160">
        <v>0</v>
      </c>
    </row>
    <row r="1161" spans="1:30" customFormat="1" x14ac:dyDescent="0.25">
      <c r="A1161" s="6">
        <v>0</v>
      </c>
      <c r="B1161" s="6">
        <v>0</v>
      </c>
      <c r="C1161" s="6">
        <v>0</v>
      </c>
      <c r="D1161" s="6">
        <v>0</v>
      </c>
      <c r="E1161" s="6">
        <v>0</v>
      </c>
      <c r="F1161" s="6">
        <v>0</v>
      </c>
      <c r="G1161" s="6">
        <v>0</v>
      </c>
      <c r="H1161" s="6">
        <v>0</v>
      </c>
      <c r="I1161" s="6">
        <v>0</v>
      </c>
      <c r="J1161" s="6">
        <v>0</v>
      </c>
      <c r="K1161" s="6">
        <v>0</v>
      </c>
      <c r="L1161" s="2">
        <v>3.5</v>
      </c>
      <c r="M1161" s="2">
        <v>0.5</v>
      </c>
      <c r="N1161" s="2">
        <v>0.5</v>
      </c>
      <c r="O1161" s="2">
        <v>0</v>
      </c>
      <c r="P1161" s="6">
        <v>0.5</v>
      </c>
      <c r="Q1161" s="2">
        <v>192</v>
      </c>
      <c r="R1161" s="2">
        <v>0</v>
      </c>
      <c r="S1161" s="6">
        <v>423</v>
      </c>
      <c r="T1161" s="6">
        <v>192</v>
      </c>
      <c r="U1161" s="6">
        <v>43</v>
      </c>
      <c r="V1161" s="2" t="s">
        <v>896</v>
      </c>
      <c r="W1161" s="9" t="s">
        <v>895</v>
      </c>
      <c r="X1161" s="2" t="s">
        <v>325</v>
      </c>
      <c r="Y1161" s="2" t="s">
        <v>325</v>
      </c>
      <c r="Z1161" s="2">
        <v>1</v>
      </c>
      <c r="AA1161" s="9" t="s">
        <v>901</v>
      </c>
      <c r="AB1161" s="4">
        <f t="shared" si="3"/>
        <v>17.2</v>
      </c>
      <c r="AC1161">
        <v>12</v>
      </c>
      <c r="AD1161">
        <v>0</v>
      </c>
    </row>
    <row r="1162" spans="1:30" customFormat="1" x14ac:dyDescent="0.25">
      <c r="A1162" s="6">
        <v>0</v>
      </c>
      <c r="B1162" s="6">
        <v>0</v>
      </c>
      <c r="C1162" s="6">
        <v>0</v>
      </c>
      <c r="D1162" s="6">
        <v>0</v>
      </c>
      <c r="E1162" s="6">
        <v>0</v>
      </c>
      <c r="F1162" s="6">
        <v>0</v>
      </c>
      <c r="G1162" s="6">
        <v>0</v>
      </c>
      <c r="H1162" s="6">
        <v>0</v>
      </c>
      <c r="I1162" s="6">
        <v>0</v>
      </c>
      <c r="J1162" s="6">
        <v>0</v>
      </c>
      <c r="K1162" s="6">
        <v>0</v>
      </c>
      <c r="L1162" s="2">
        <v>7</v>
      </c>
      <c r="M1162" s="2">
        <v>0.5</v>
      </c>
      <c r="N1162" s="2">
        <v>0.5</v>
      </c>
      <c r="O1162" s="2">
        <v>0</v>
      </c>
      <c r="P1162" s="6">
        <v>0.5</v>
      </c>
      <c r="Q1162" s="2">
        <v>192</v>
      </c>
      <c r="R1162" s="2">
        <v>0</v>
      </c>
      <c r="S1162" s="6">
        <v>423</v>
      </c>
      <c r="T1162" s="6">
        <v>192</v>
      </c>
      <c r="U1162" s="6">
        <v>43</v>
      </c>
      <c r="V1162" s="2" t="s">
        <v>896</v>
      </c>
      <c r="W1162" s="9" t="s">
        <v>895</v>
      </c>
      <c r="X1162" s="2" t="s">
        <v>325</v>
      </c>
      <c r="Y1162" s="2" t="s">
        <v>325</v>
      </c>
      <c r="Z1162" s="2">
        <v>1</v>
      </c>
      <c r="AA1162" s="9" t="s">
        <v>901</v>
      </c>
      <c r="AB1162" s="4">
        <f t="shared" si="3"/>
        <v>17.2</v>
      </c>
      <c r="AC1162">
        <v>12</v>
      </c>
      <c r="AD1162">
        <v>0</v>
      </c>
    </row>
    <row r="1163" spans="1:30" customFormat="1" x14ac:dyDescent="0.25">
      <c r="A1163" s="6">
        <v>0</v>
      </c>
      <c r="B1163" s="6">
        <v>0</v>
      </c>
      <c r="C1163" s="6">
        <v>0</v>
      </c>
      <c r="D1163" s="6">
        <v>0</v>
      </c>
      <c r="E1163" s="6">
        <v>0</v>
      </c>
      <c r="F1163" s="6">
        <v>0</v>
      </c>
      <c r="G1163" s="6">
        <v>0</v>
      </c>
      <c r="H1163" s="6">
        <v>0</v>
      </c>
      <c r="I1163" s="6">
        <v>0</v>
      </c>
      <c r="J1163" s="6">
        <v>0</v>
      </c>
      <c r="K1163" s="6">
        <v>0</v>
      </c>
      <c r="L1163" s="2">
        <v>14</v>
      </c>
      <c r="M1163" s="2">
        <v>0.5</v>
      </c>
      <c r="N1163" s="2">
        <v>0.5</v>
      </c>
      <c r="O1163" s="2">
        <v>0</v>
      </c>
      <c r="P1163" s="6">
        <v>0.5</v>
      </c>
      <c r="Q1163" s="2">
        <v>192</v>
      </c>
      <c r="R1163" s="2">
        <v>0</v>
      </c>
      <c r="S1163" s="6">
        <v>423</v>
      </c>
      <c r="T1163" s="6">
        <v>192</v>
      </c>
      <c r="U1163" s="6">
        <v>43</v>
      </c>
      <c r="V1163" s="6" t="s">
        <v>896</v>
      </c>
      <c r="W1163" s="9" t="s">
        <v>895</v>
      </c>
      <c r="X1163" s="2" t="s">
        <v>648</v>
      </c>
      <c r="Y1163" s="2" t="s">
        <v>648</v>
      </c>
      <c r="Z1163" s="2">
        <v>1</v>
      </c>
      <c r="AA1163" s="9" t="s">
        <v>901</v>
      </c>
      <c r="AB1163" s="4">
        <f>18.2</f>
        <v>18.2</v>
      </c>
      <c r="AC1163">
        <v>12</v>
      </c>
      <c r="AD1163">
        <v>0</v>
      </c>
    </row>
    <row r="1164" spans="1:30" customFormat="1" x14ac:dyDescent="0.25">
      <c r="A1164" s="6">
        <v>0</v>
      </c>
      <c r="B1164" s="6">
        <v>0</v>
      </c>
      <c r="C1164" s="6">
        <v>0</v>
      </c>
      <c r="D1164" s="6">
        <v>0</v>
      </c>
      <c r="E1164" s="6">
        <v>0</v>
      </c>
      <c r="F1164" s="6">
        <v>0</v>
      </c>
      <c r="G1164" s="6">
        <v>0</v>
      </c>
      <c r="H1164" s="6">
        <v>0</v>
      </c>
      <c r="I1164" s="6">
        <v>0</v>
      </c>
      <c r="J1164" s="6">
        <v>0</v>
      </c>
      <c r="K1164" s="6">
        <v>0</v>
      </c>
      <c r="L1164" s="2">
        <v>7</v>
      </c>
      <c r="M1164" s="2">
        <v>0.5</v>
      </c>
      <c r="N1164" s="2">
        <v>0.5</v>
      </c>
      <c r="O1164" s="2">
        <v>0</v>
      </c>
      <c r="P1164" s="6">
        <v>0.5</v>
      </c>
      <c r="Q1164" s="2">
        <v>187</v>
      </c>
      <c r="R1164" s="2">
        <v>0</v>
      </c>
      <c r="S1164" s="6">
        <v>423</v>
      </c>
      <c r="T1164" s="6">
        <v>72</v>
      </c>
      <c r="U1164" s="6">
        <v>43</v>
      </c>
      <c r="V1164" s="2" t="s">
        <v>897</v>
      </c>
      <c r="W1164" s="9" t="s">
        <v>646</v>
      </c>
      <c r="X1164" s="2" t="s">
        <v>625</v>
      </c>
      <c r="Y1164" s="2" t="s">
        <v>625</v>
      </c>
      <c r="Z1164" s="2">
        <v>1</v>
      </c>
      <c r="AA1164" s="9" t="s">
        <v>901</v>
      </c>
      <c r="AB1164" s="4">
        <f>18.2</f>
        <v>18.2</v>
      </c>
      <c r="AC1164">
        <v>10</v>
      </c>
      <c r="AD1164">
        <v>0</v>
      </c>
    </row>
    <row r="1165" spans="1:30" customFormat="1" x14ac:dyDescent="0.25">
      <c r="A1165" s="6">
        <v>0</v>
      </c>
      <c r="B1165" s="6">
        <v>0</v>
      </c>
      <c r="C1165" s="6">
        <v>0</v>
      </c>
      <c r="D1165" s="6">
        <v>0</v>
      </c>
      <c r="E1165" s="6">
        <v>0</v>
      </c>
      <c r="F1165" s="6">
        <v>0</v>
      </c>
      <c r="G1165" s="6">
        <v>0</v>
      </c>
      <c r="H1165" s="6">
        <v>0</v>
      </c>
      <c r="I1165" s="6">
        <v>0</v>
      </c>
      <c r="J1165" s="6">
        <v>0</v>
      </c>
      <c r="K1165" s="6">
        <v>0</v>
      </c>
      <c r="L1165" s="2">
        <v>14</v>
      </c>
      <c r="M1165" s="2">
        <v>0.5</v>
      </c>
      <c r="N1165" s="2">
        <v>0.5</v>
      </c>
      <c r="O1165" s="2">
        <v>0</v>
      </c>
      <c r="P1165" s="6">
        <v>0.5</v>
      </c>
      <c r="Q1165" s="2">
        <v>187</v>
      </c>
      <c r="R1165" s="2">
        <v>0</v>
      </c>
      <c r="S1165" s="6">
        <v>423</v>
      </c>
      <c r="T1165" s="6">
        <v>72</v>
      </c>
      <c r="U1165" s="6">
        <v>43</v>
      </c>
      <c r="V1165" s="2" t="s">
        <v>897</v>
      </c>
      <c r="W1165" s="9" t="s">
        <v>646</v>
      </c>
      <c r="X1165" s="2" t="s">
        <v>625</v>
      </c>
      <c r="Y1165" s="2" t="s">
        <v>625</v>
      </c>
      <c r="Z1165" s="2">
        <v>1</v>
      </c>
      <c r="AA1165" s="9" t="s">
        <v>901</v>
      </c>
      <c r="AB1165" s="4">
        <f t="shared" ref="AB1165:AB1171" si="4">18.2</f>
        <v>18.2</v>
      </c>
      <c r="AC1165">
        <v>10</v>
      </c>
      <c r="AD1165">
        <v>0</v>
      </c>
    </row>
    <row r="1166" spans="1:30" customFormat="1" x14ac:dyDescent="0.25">
      <c r="A1166" s="6">
        <v>0</v>
      </c>
      <c r="B1166" s="6">
        <v>0</v>
      </c>
      <c r="C1166" s="6">
        <v>0</v>
      </c>
      <c r="D1166" s="6">
        <v>0</v>
      </c>
      <c r="E1166" s="6">
        <v>0</v>
      </c>
      <c r="F1166" s="6">
        <v>0</v>
      </c>
      <c r="G1166" s="6">
        <v>0</v>
      </c>
      <c r="H1166" s="6">
        <v>0</v>
      </c>
      <c r="I1166" s="6">
        <v>0</v>
      </c>
      <c r="J1166" s="6">
        <v>0</v>
      </c>
      <c r="K1166" s="6">
        <v>0</v>
      </c>
      <c r="L1166" s="2">
        <v>3.5</v>
      </c>
      <c r="M1166" s="2">
        <v>0.5</v>
      </c>
      <c r="N1166" s="2">
        <v>0.5</v>
      </c>
      <c r="O1166" s="2">
        <v>0</v>
      </c>
      <c r="P1166" s="6">
        <v>0.5</v>
      </c>
      <c r="Q1166" s="2">
        <v>187</v>
      </c>
      <c r="R1166" s="2">
        <v>0</v>
      </c>
      <c r="S1166" s="6">
        <v>423</v>
      </c>
      <c r="T1166" s="6">
        <v>120</v>
      </c>
      <c r="U1166" s="6">
        <v>43</v>
      </c>
      <c r="V1166" s="2" t="s">
        <v>897</v>
      </c>
      <c r="W1166" s="9" t="s">
        <v>646</v>
      </c>
      <c r="X1166" s="2" t="s">
        <v>625</v>
      </c>
      <c r="Y1166" s="2" t="s">
        <v>625</v>
      </c>
      <c r="Z1166" s="2">
        <v>1</v>
      </c>
      <c r="AA1166" s="9" t="s">
        <v>901</v>
      </c>
      <c r="AB1166" s="4">
        <f t="shared" si="4"/>
        <v>18.2</v>
      </c>
      <c r="AC1166">
        <v>10</v>
      </c>
      <c r="AD1166">
        <v>0</v>
      </c>
    </row>
    <row r="1167" spans="1:30" customFormat="1" x14ac:dyDescent="0.25">
      <c r="A1167" s="6">
        <v>0</v>
      </c>
      <c r="B1167" s="6">
        <v>0</v>
      </c>
      <c r="C1167" s="6">
        <v>0</v>
      </c>
      <c r="D1167" s="6">
        <v>0</v>
      </c>
      <c r="E1167" s="6">
        <v>0</v>
      </c>
      <c r="F1167" s="6">
        <v>0</v>
      </c>
      <c r="G1167" s="6">
        <v>0</v>
      </c>
      <c r="H1167" s="6">
        <v>0</v>
      </c>
      <c r="I1167" s="6">
        <v>0</v>
      </c>
      <c r="J1167" s="6">
        <v>0</v>
      </c>
      <c r="K1167" s="6">
        <v>0</v>
      </c>
      <c r="L1167" s="2">
        <v>7</v>
      </c>
      <c r="M1167" s="2">
        <v>0.5</v>
      </c>
      <c r="N1167" s="2">
        <v>0.5</v>
      </c>
      <c r="O1167" s="2">
        <v>0</v>
      </c>
      <c r="P1167" s="6">
        <v>0.5</v>
      </c>
      <c r="Q1167" s="2">
        <v>187</v>
      </c>
      <c r="R1167" s="2">
        <v>0</v>
      </c>
      <c r="S1167" s="6">
        <v>423</v>
      </c>
      <c r="T1167" s="6">
        <v>120</v>
      </c>
      <c r="U1167" s="6">
        <v>43</v>
      </c>
      <c r="V1167" s="2" t="s">
        <v>897</v>
      </c>
      <c r="W1167" s="9" t="s">
        <v>646</v>
      </c>
      <c r="X1167" s="2" t="s">
        <v>625</v>
      </c>
      <c r="Y1167" s="2" t="s">
        <v>625</v>
      </c>
      <c r="Z1167" s="2">
        <v>1</v>
      </c>
      <c r="AA1167" s="9" t="s">
        <v>901</v>
      </c>
      <c r="AB1167" s="4">
        <f t="shared" si="4"/>
        <v>18.2</v>
      </c>
      <c r="AC1167">
        <v>10</v>
      </c>
      <c r="AD1167">
        <v>0</v>
      </c>
    </row>
    <row r="1168" spans="1:30" customFormat="1" x14ac:dyDescent="0.25">
      <c r="A1168" s="6">
        <v>0</v>
      </c>
      <c r="B1168" s="6">
        <v>0</v>
      </c>
      <c r="C1168" s="6">
        <v>0</v>
      </c>
      <c r="D1168" s="6">
        <v>0</v>
      </c>
      <c r="E1168" s="6">
        <v>0</v>
      </c>
      <c r="F1168" s="6">
        <v>0</v>
      </c>
      <c r="G1168" s="6">
        <v>0</v>
      </c>
      <c r="H1168" s="6">
        <v>0</v>
      </c>
      <c r="I1168" s="6">
        <v>0</v>
      </c>
      <c r="J1168" s="6">
        <v>0</v>
      </c>
      <c r="K1168" s="6">
        <v>0</v>
      </c>
      <c r="L1168" s="2">
        <v>14</v>
      </c>
      <c r="M1168" s="2">
        <v>0.5</v>
      </c>
      <c r="N1168" s="2">
        <v>0.5</v>
      </c>
      <c r="O1168" s="2">
        <v>0</v>
      </c>
      <c r="P1168" s="6">
        <v>0.5</v>
      </c>
      <c r="Q1168" s="2">
        <v>187</v>
      </c>
      <c r="R1168" s="2">
        <v>0</v>
      </c>
      <c r="S1168" s="6">
        <v>423</v>
      </c>
      <c r="T1168" s="6">
        <v>120</v>
      </c>
      <c r="U1168" s="6">
        <v>43</v>
      </c>
      <c r="V1168" s="2" t="s">
        <v>897</v>
      </c>
      <c r="W1168" s="9" t="s">
        <v>646</v>
      </c>
      <c r="X1168" s="2" t="s">
        <v>625</v>
      </c>
      <c r="Y1168" s="2" t="s">
        <v>625</v>
      </c>
      <c r="Z1168" s="2">
        <v>1</v>
      </c>
      <c r="AA1168" s="9" t="s">
        <v>901</v>
      </c>
      <c r="AB1168" s="4">
        <f t="shared" si="4"/>
        <v>18.2</v>
      </c>
      <c r="AC1168">
        <v>10</v>
      </c>
      <c r="AD1168">
        <v>0</v>
      </c>
    </row>
    <row r="1169" spans="1:30" customFormat="1" x14ac:dyDescent="0.25">
      <c r="A1169" s="6">
        <v>0</v>
      </c>
      <c r="B1169" s="6">
        <v>0</v>
      </c>
      <c r="C1169" s="6">
        <v>0</v>
      </c>
      <c r="D1169" s="6">
        <v>0</v>
      </c>
      <c r="E1169" s="6">
        <v>0</v>
      </c>
      <c r="F1169" s="6">
        <v>0</v>
      </c>
      <c r="G1169" s="6">
        <v>0</v>
      </c>
      <c r="H1169" s="6">
        <v>0</v>
      </c>
      <c r="I1169" s="6">
        <v>0</v>
      </c>
      <c r="J1169" s="6">
        <v>0</v>
      </c>
      <c r="K1169" s="6">
        <v>0</v>
      </c>
      <c r="L1169" s="2">
        <v>3.5</v>
      </c>
      <c r="M1169" s="2">
        <v>0.5</v>
      </c>
      <c r="N1169" s="2">
        <v>0.5</v>
      </c>
      <c r="O1169" s="2">
        <v>0</v>
      </c>
      <c r="P1169" s="6">
        <v>0.5</v>
      </c>
      <c r="Q1169" s="2">
        <v>187</v>
      </c>
      <c r="R1169" s="2">
        <v>0</v>
      </c>
      <c r="S1169" s="6">
        <v>423</v>
      </c>
      <c r="T1169" s="6">
        <v>192</v>
      </c>
      <c r="U1169" s="6">
        <v>43</v>
      </c>
      <c r="V1169" s="2" t="s">
        <v>897</v>
      </c>
      <c r="W1169" s="9" t="s">
        <v>646</v>
      </c>
      <c r="X1169" s="2" t="s">
        <v>625</v>
      </c>
      <c r="Y1169" s="2" t="s">
        <v>625</v>
      </c>
      <c r="Z1169" s="2">
        <v>1</v>
      </c>
      <c r="AA1169" s="9" t="s">
        <v>901</v>
      </c>
      <c r="AB1169" s="4">
        <f t="shared" si="4"/>
        <v>18.2</v>
      </c>
      <c r="AC1169">
        <v>10</v>
      </c>
      <c r="AD1169">
        <v>0</v>
      </c>
    </row>
    <row r="1170" spans="1:30" customFormat="1" x14ac:dyDescent="0.25">
      <c r="A1170" s="6">
        <v>0</v>
      </c>
      <c r="B1170" s="6">
        <v>0</v>
      </c>
      <c r="C1170" s="6">
        <v>0</v>
      </c>
      <c r="D1170" s="6">
        <v>0</v>
      </c>
      <c r="E1170" s="6">
        <v>0</v>
      </c>
      <c r="F1170" s="6">
        <v>0</v>
      </c>
      <c r="G1170" s="6">
        <v>0</v>
      </c>
      <c r="H1170" s="6">
        <v>0</v>
      </c>
      <c r="I1170" s="6">
        <v>0</v>
      </c>
      <c r="J1170" s="6">
        <v>0</v>
      </c>
      <c r="K1170" s="6">
        <v>0</v>
      </c>
      <c r="L1170" s="2">
        <v>7</v>
      </c>
      <c r="M1170" s="2">
        <v>0.5</v>
      </c>
      <c r="N1170" s="2">
        <v>0.5</v>
      </c>
      <c r="O1170" s="2">
        <v>0</v>
      </c>
      <c r="P1170" s="6">
        <v>0.5</v>
      </c>
      <c r="Q1170" s="2">
        <v>187</v>
      </c>
      <c r="R1170" s="2">
        <v>0</v>
      </c>
      <c r="S1170" s="6">
        <v>423</v>
      </c>
      <c r="T1170" s="6">
        <v>192</v>
      </c>
      <c r="U1170" s="6">
        <v>43</v>
      </c>
      <c r="V1170" s="2" t="s">
        <v>897</v>
      </c>
      <c r="W1170" s="9" t="s">
        <v>646</v>
      </c>
      <c r="X1170" s="2" t="s">
        <v>625</v>
      </c>
      <c r="Y1170" s="2" t="s">
        <v>625</v>
      </c>
      <c r="Z1170" s="2">
        <v>1</v>
      </c>
      <c r="AA1170" s="9" t="s">
        <v>901</v>
      </c>
      <c r="AB1170" s="4">
        <f t="shared" si="4"/>
        <v>18.2</v>
      </c>
      <c r="AC1170">
        <v>10</v>
      </c>
      <c r="AD1170">
        <v>0</v>
      </c>
    </row>
    <row r="1171" spans="1:30" customFormat="1" x14ac:dyDescent="0.25">
      <c r="A1171" s="6">
        <v>0</v>
      </c>
      <c r="B1171" s="6">
        <v>0</v>
      </c>
      <c r="C1171" s="6">
        <v>0</v>
      </c>
      <c r="D1171" s="6">
        <v>0</v>
      </c>
      <c r="E1171" s="6">
        <v>0</v>
      </c>
      <c r="F1171" s="6">
        <v>0</v>
      </c>
      <c r="G1171" s="6">
        <v>0</v>
      </c>
      <c r="H1171" s="6">
        <v>0</v>
      </c>
      <c r="I1171" s="6">
        <v>0</v>
      </c>
      <c r="J1171" s="6">
        <v>0</v>
      </c>
      <c r="K1171" s="6">
        <v>0</v>
      </c>
      <c r="L1171" s="2">
        <v>14</v>
      </c>
      <c r="M1171" s="2">
        <v>0.5</v>
      </c>
      <c r="N1171" s="2">
        <v>0.5</v>
      </c>
      <c r="O1171" s="2">
        <v>0</v>
      </c>
      <c r="P1171" s="6">
        <v>0.5</v>
      </c>
      <c r="Q1171" s="2">
        <v>187</v>
      </c>
      <c r="R1171" s="2">
        <v>0</v>
      </c>
      <c r="S1171" s="6">
        <v>423</v>
      </c>
      <c r="T1171" s="6">
        <v>192</v>
      </c>
      <c r="U1171" s="6">
        <v>43</v>
      </c>
      <c r="V1171" s="2" t="s">
        <v>897</v>
      </c>
      <c r="W1171" s="9" t="s">
        <v>646</v>
      </c>
      <c r="X1171" s="2" t="s">
        <v>625</v>
      </c>
      <c r="Y1171" s="2" t="s">
        <v>625</v>
      </c>
      <c r="Z1171" s="2">
        <v>1</v>
      </c>
      <c r="AA1171" s="9" t="s">
        <v>901</v>
      </c>
      <c r="AB1171" s="4">
        <f t="shared" si="4"/>
        <v>18.2</v>
      </c>
      <c r="AC1171">
        <v>10</v>
      </c>
      <c r="AD1171">
        <v>0</v>
      </c>
    </row>
    <row r="1172" spans="1:30" customFormat="1" x14ac:dyDescent="0.25">
      <c r="A1172" s="6">
        <v>0</v>
      </c>
      <c r="B1172" s="6">
        <v>0</v>
      </c>
      <c r="C1172" s="6">
        <v>0</v>
      </c>
      <c r="D1172" s="6">
        <v>0</v>
      </c>
      <c r="E1172" s="6">
        <v>0</v>
      </c>
      <c r="F1172" s="6">
        <v>0</v>
      </c>
      <c r="G1172" s="6">
        <v>0</v>
      </c>
      <c r="H1172" s="6">
        <v>0</v>
      </c>
      <c r="I1172" s="6">
        <v>0</v>
      </c>
      <c r="J1172" s="6">
        <v>0</v>
      </c>
      <c r="K1172" s="6">
        <v>0</v>
      </c>
      <c r="L1172" s="2">
        <v>3.5</v>
      </c>
      <c r="M1172" s="2">
        <v>0.5</v>
      </c>
      <c r="N1172" s="2">
        <v>0.5</v>
      </c>
      <c r="O1172" s="2">
        <v>0</v>
      </c>
      <c r="P1172" s="6">
        <v>0.5</v>
      </c>
      <c r="Q1172" s="6">
        <v>168</v>
      </c>
      <c r="R1172" s="2">
        <v>0</v>
      </c>
      <c r="S1172" s="6">
        <v>423</v>
      </c>
      <c r="T1172" s="6">
        <v>72</v>
      </c>
      <c r="U1172" s="6">
        <v>43</v>
      </c>
      <c r="V1172" s="2" t="s">
        <v>898</v>
      </c>
      <c r="W1172" s="9" t="s">
        <v>899</v>
      </c>
      <c r="X1172" s="2" t="s">
        <v>32</v>
      </c>
      <c r="Y1172" s="2" t="s">
        <v>32</v>
      </c>
      <c r="Z1172" s="2">
        <v>0</v>
      </c>
      <c r="AA1172" s="9" t="s">
        <v>901</v>
      </c>
      <c r="AB1172">
        <v>15.8</v>
      </c>
      <c r="AC1172">
        <v>6</v>
      </c>
      <c r="AD1172">
        <v>0</v>
      </c>
    </row>
    <row r="1173" spans="1:30" customFormat="1" x14ac:dyDescent="0.25">
      <c r="A1173" s="6">
        <v>0</v>
      </c>
      <c r="B1173" s="6">
        <v>0</v>
      </c>
      <c r="C1173" s="6">
        <v>0</v>
      </c>
      <c r="D1173" s="6">
        <v>0</v>
      </c>
      <c r="E1173" s="6">
        <v>0</v>
      </c>
      <c r="F1173" s="6">
        <v>0</v>
      </c>
      <c r="G1173" s="6">
        <v>0</v>
      </c>
      <c r="H1173" s="6">
        <v>0</v>
      </c>
      <c r="I1173" s="6">
        <v>0</v>
      </c>
      <c r="J1173" s="6">
        <v>0</v>
      </c>
      <c r="K1173" s="6">
        <v>0</v>
      </c>
      <c r="L1173" s="2">
        <v>14</v>
      </c>
      <c r="M1173" s="2">
        <v>0.5</v>
      </c>
      <c r="N1173" s="2">
        <v>0.5</v>
      </c>
      <c r="O1173" s="2">
        <v>0</v>
      </c>
      <c r="P1173" s="6">
        <v>0.5</v>
      </c>
      <c r="Q1173" s="6">
        <v>168</v>
      </c>
      <c r="R1173" s="2">
        <v>0</v>
      </c>
      <c r="S1173" s="6">
        <v>423</v>
      </c>
      <c r="T1173" s="6">
        <v>72</v>
      </c>
      <c r="U1173" s="6">
        <v>43</v>
      </c>
      <c r="V1173" s="2" t="s">
        <v>898</v>
      </c>
      <c r="W1173" s="9" t="s">
        <v>899</v>
      </c>
      <c r="X1173" s="2" t="s">
        <v>900</v>
      </c>
      <c r="Y1173" s="2" t="s">
        <v>900</v>
      </c>
      <c r="Z1173" s="2">
        <v>0</v>
      </c>
      <c r="AA1173" s="9" t="s">
        <v>901</v>
      </c>
      <c r="AB1173">
        <v>17.5</v>
      </c>
      <c r="AC1173">
        <v>6</v>
      </c>
      <c r="AD1173">
        <v>0</v>
      </c>
    </row>
    <row r="1174" spans="1:30" customFormat="1" x14ac:dyDescent="0.25">
      <c r="A1174" s="6">
        <v>0</v>
      </c>
      <c r="B1174" s="6">
        <v>0</v>
      </c>
      <c r="C1174" s="6">
        <v>0</v>
      </c>
      <c r="D1174" s="6">
        <v>0</v>
      </c>
      <c r="E1174" s="6">
        <v>0</v>
      </c>
      <c r="F1174" s="6">
        <v>0</v>
      </c>
      <c r="G1174" s="6">
        <v>0</v>
      </c>
      <c r="H1174" s="6">
        <v>0</v>
      </c>
      <c r="I1174" s="6">
        <v>0</v>
      </c>
      <c r="J1174" s="6">
        <v>0</v>
      </c>
      <c r="K1174" s="6">
        <v>0</v>
      </c>
      <c r="L1174" s="2">
        <v>3.5</v>
      </c>
      <c r="M1174" s="2">
        <v>0.5</v>
      </c>
      <c r="N1174" s="2">
        <v>0.5</v>
      </c>
      <c r="O1174" s="2">
        <v>0</v>
      </c>
      <c r="P1174" s="6">
        <v>0.5</v>
      </c>
      <c r="Q1174" s="6">
        <v>168</v>
      </c>
      <c r="R1174" s="2">
        <v>0</v>
      </c>
      <c r="S1174" s="6">
        <v>423</v>
      </c>
      <c r="T1174" s="6">
        <v>120</v>
      </c>
      <c r="U1174" s="6">
        <v>43</v>
      </c>
      <c r="V1174" s="2" t="s">
        <v>898</v>
      </c>
      <c r="W1174" s="9" t="s">
        <v>899</v>
      </c>
      <c r="X1174" s="2" t="s">
        <v>32</v>
      </c>
      <c r="Y1174" s="2" t="s">
        <v>32</v>
      </c>
      <c r="Z1174" s="2">
        <v>0</v>
      </c>
      <c r="AA1174" s="9" t="s">
        <v>901</v>
      </c>
      <c r="AB1174">
        <v>15.8</v>
      </c>
      <c r="AC1174">
        <v>6</v>
      </c>
      <c r="AD1174">
        <v>0</v>
      </c>
    </row>
    <row r="1175" spans="1:30" customFormat="1" x14ac:dyDescent="0.25">
      <c r="A1175" s="6">
        <v>0</v>
      </c>
      <c r="B1175" s="6">
        <v>0</v>
      </c>
      <c r="C1175" s="6">
        <v>0</v>
      </c>
      <c r="D1175" s="6">
        <v>0</v>
      </c>
      <c r="E1175" s="6">
        <v>0</v>
      </c>
      <c r="F1175" s="6">
        <v>0</v>
      </c>
      <c r="G1175" s="6">
        <v>0</v>
      </c>
      <c r="H1175" s="6">
        <v>0</v>
      </c>
      <c r="I1175" s="6">
        <v>0</v>
      </c>
      <c r="J1175" s="6">
        <v>0</v>
      </c>
      <c r="K1175" s="6">
        <v>0</v>
      </c>
      <c r="L1175" s="2">
        <v>14</v>
      </c>
      <c r="M1175" s="2">
        <v>0.5</v>
      </c>
      <c r="N1175" s="2">
        <v>0.5</v>
      </c>
      <c r="O1175" s="2">
        <v>0</v>
      </c>
      <c r="P1175" s="6">
        <v>0.5</v>
      </c>
      <c r="Q1175" s="6">
        <v>168</v>
      </c>
      <c r="R1175" s="2">
        <v>0</v>
      </c>
      <c r="S1175" s="6">
        <v>423</v>
      </c>
      <c r="T1175" s="6">
        <v>120</v>
      </c>
      <c r="U1175" s="6">
        <v>43</v>
      </c>
      <c r="V1175" s="2" t="s">
        <v>898</v>
      </c>
      <c r="W1175" s="9" t="s">
        <v>899</v>
      </c>
      <c r="X1175" s="2" t="s">
        <v>900</v>
      </c>
      <c r="Y1175" s="2" t="s">
        <v>900</v>
      </c>
      <c r="Z1175" s="2">
        <v>0</v>
      </c>
      <c r="AA1175" s="9" t="s">
        <v>901</v>
      </c>
      <c r="AB1175">
        <v>17.5</v>
      </c>
      <c r="AC1175">
        <v>6</v>
      </c>
      <c r="AD1175">
        <v>0</v>
      </c>
    </row>
    <row r="1176" spans="1:30" customFormat="1" x14ac:dyDescent="0.25">
      <c r="A1176" s="6">
        <v>0</v>
      </c>
      <c r="B1176" s="6">
        <v>0</v>
      </c>
      <c r="C1176" s="6">
        <v>0</v>
      </c>
      <c r="D1176" s="6">
        <v>0</v>
      </c>
      <c r="E1176" s="6">
        <v>0</v>
      </c>
      <c r="F1176" s="6">
        <v>0</v>
      </c>
      <c r="G1176" s="6">
        <v>0</v>
      </c>
      <c r="H1176" s="6">
        <v>0</v>
      </c>
      <c r="I1176" s="6">
        <v>0</v>
      </c>
      <c r="J1176" s="6">
        <v>0</v>
      </c>
      <c r="K1176" s="6">
        <v>0</v>
      </c>
      <c r="L1176" s="2">
        <v>3.5</v>
      </c>
      <c r="M1176" s="2">
        <v>0.5</v>
      </c>
      <c r="N1176" s="2">
        <v>0.5</v>
      </c>
      <c r="O1176" s="2">
        <v>0</v>
      </c>
      <c r="P1176" s="6">
        <v>0.5</v>
      </c>
      <c r="Q1176" s="6">
        <v>168</v>
      </c>
      <c r="R1176" s="2">
        <v>0</v>
      </c>
      <c r="S1176" s="6">
        <v>423</v>
      </c>
      <c r="T1176" s="6">
        <v>192</v>
      </c>
      <c r="U1176" s="6">
        <v>43</v>
      </c>
      <c r="V1176" s="2" t="s">
        <v>898</v>
      </c>
      <c r="W1176" s="9" t="s">
        <v>899</v>
      </c>
      <c r="X1176" s="2" t="s">
        <v>32</v>
      </c>
      <c r="Y1176" s="2" t="s">
        <v>32</v>
      </c>
      <c r="Z1176" s="2">
        <v>0</v>
      </c>
      <c r="AA1176" s="9" t="s">
        <v>901</v>
      </c>
      <c r="AB1176">
        <v>15.8</v>
      </c>
      <c r="AC1176">
        <v>6</v>
      </c>
      <c r="AD1176">
        <v>0</v>
      </c>
    </row>
    <row r="1177" spans="1:30" customFormat="1" x14ac:dyDescent="0.25">
      <c r="A1177" s="6">
        <v>0</v>
      </c>
      <c r="B1177" s="6">
        <v>0</v>
      </c>
      <c r="C1177" s="6">
        <v>0</v>
      </c>
      <c r="D1177" s="6">
        <v>0</v>
      </c>
      <c r="E1177" s="6">
        <v>0</v>
      </c>
      <c r="F1177" s="6">
        <v>0</v>
      </c>
      <c r="G1177" s="6">
        <v>0</v>
      </c>
      <c r="H1177" s="6">
        <v>0</v>
      </c>
      <c r="I1177" s="6">
        <v>0</v>
      </c>
      <c r="J1177" s="6">
        <v>0</v>
      </c>
      <c r="K1177" s="6">
        <v>0</v>
      </c>
      <c r="L1177" s="2">
        <v>14</v>
      </c>
      <c r="M1177" s="2">
        <v>0.5</v>
      </c>
      <c r="N1177" s="2">
        <v>0.5</v>
      </c>
      <c r="O1177" s="2">
        <v>0</v>
      </c>
      <c r="P1177" s="6">
        <v>0.5</v>
      </c>
      <c r="Q1177" s="6">
        <v>168</v>
      </c>
      <c r="R1177" s="2">
        <v>0</v>
      </c>
      <c r="S1177" s="6">
        <v>423</v>
      </c>
      <c r="T1177" s="6">
        <v>192</v>
      </c>
      <c r="U1177" s="6">
        <v>43</v>
      </c>
      <c r="V1177" s="2" t="s">
        <v>898</v>
      </c>
      <c r="W1177" s="9" t="s">
        <v>899</v>
      </c>
      <c r="X1177" s="2" t="s">
        <v>900</v>
      </c>
      <c r="Y1177" s="2" t="s">
        <v>900</v>
      </c>
      <c r="Z1177" s="2">
        <v>0</v>
      </c>
      <c r="AA1177" s="9" t="s">
        <v>901</v>
      </c>
      <c r="AB1177">
        <v>17.5</v>
      </c>
      <c r="AC1177">
        <v>6</v>
      </c>
      <c r="AD1177">
        <v>0</v>
      </c>
    </row>
    <row r="1178" spans="1:30" customFormat="1" x14ac:dyDescent="0.25">
      <c r="A1178" s="6">
        <v>1</v>
      </c>
      <c r="B1178" s="6">
        <v>0</v>
      </c>
      <c r="C1178" s="6">
        <v>0</v>
      </c>
      <c r="D1178" s="6">
        <v>0</v>
      </c>
      <c r="E1178" s="6">
        <v>0</v>
      </c>
      <c r="F1178" s="6">
        <v>0</v>
      </c>
      <c r="G1178" s="6">
        <v>0</v>
      </c>
      <c r="H1178" s="6">
        <v>10</v>
      </c>
      <c r="I1178" s="6">
        <v>0</v>
      </c>
      <c r="J1178" s="6">
        <v>0</v>
      </c>
      <c r="K1178" s="6">
        <v>0</v>
      </c>
      <c r="L1178" s="2">
        <v>144</v>
      </c>
      <c r="M1178" s="2">
        <v>0</v>
      </c>
      <c r="N1178" s="2">
        <v>0</v>
      </c>
      <c r="O1178" s="2">
        <v>0</v>
      </c>
      <c r="P1178" s="6">
        <v>12.5</v>
      </c>
      <c r="Q1178" s="2">
        <v>0</v>
      </c>
      <c r="R1178" s="2">
        <v>0</v>
      </c>
      <c r="S1178" s="6">
        <v>368</v>
      </c>
      <c r="T1178" s="2">
        <v>24</v>
      </c>
      <c r="U1178" s="2">
        <v>0</v>
      </c>
      <c r="V1178" s="6"/>
      <c r="W1178" s="9"/>
      <c r="X1178" s="2" t="s">
        <v>816</v>
      </c>
      <c r="Y1178" s="2" t="s">
        <v>816</v>
      </c>
      <c r="Z1178" s="2">
        <v>0</v>
      </c>
      <c r="AA1178" s="9" t="s">
        <v>1319</v>
      </c>
      <c r="AB1178">
        <v>16.7</v>
      </c>
      <c r="AC1178">
        <v>6</v>
      </c>
      <c r="AD1178">
        <v>0</v>
      </c>
    </row>
    <row r="1179" spans="1:30" customFormat="1" x14ac:dyDescent="0.25">
      <c r="A1179" s="6">
        <v>0</v>
      </c>
      <c r="B1179" s="6">
        <v>0</v>
      </c>
      <c r="C1179" s="6">
        <v>0</v>
      </c>
      <c r="D1179" s="6">
        <v>0</v>
      </c>
      <c r="E1179" s="6">
        <v>0</v>
      </c>
      <c r="F1179" s="6">
        <v>0</v>
      </c>
      <c r="G1179" s="6">
        <v>0</v>
      </c>
      <c r="H1179" s="6">
        <v>1.90582959641256</v>
      </c>
      <c r="I1179" s="6">
        <v>0</v>
      </c>
      <c r="J1179" s="6">
        <v>0</v>
      </c>
      <c r="K1179" s="6">
        <v>0</v>
      </c>
      <c r="L1179" s="6">
        <v>23.318385650224215</v>
      </c>
      <c r="M1179" s="2">
        <v>0</v>
      </c>
      <c r="N1179" s="2">
        <v>0</v>
      </c>
      <c r="O1179" s="2">
        <v>0</v>
      </c>
      <c r="P1179" s="6">
        <v>3.81165919282512</v>
      </c>
      <c r="Q1179" s="2">
        <v>0</v>
      </c>
      <c r="R1179" s="2">
        <v>0</v>
      </c>
      <c r="S1179" s="6">
        <v>373</v>
      </c>
      <c r="T1179" s="6">
        <v>168</v>
      </c>
      <c r="U1179" s="2">
        <v>0</v>
      </c>
      <c r="V1179" s="6"/>
      <c r="W1179" s="9"/>
      <c r="X1179" s="2" t="s">
        <v>816</v>
      </c>
      <c r="Y1179" s="2" t="s">
        <v>816</v>
      </c>
      <c r="Z1179" s="2">
        <v>0</v>
      </c>
      <c r="AA1179" s="9" t="s">
        <v>903</v>
      </c>
      <c r="AB1179">
        <v>16.7</v>
      </c>
      <c r="AC1179">
        <v>6</v>
      </c>
      <c r="AD1179">
        <v>0</v>
      </c>
    </row>
    <row r="1180" spans="1:30" customFormat="1" x14ac:dyDescent="0.25">
      <c r="A1180" s="6">
        <v>0</v>
      </c>
      <c r="B1180" s="6">
        <v>0</v>
      </c>
      <c r="C1180" s="6">
        <v>0</v>
      </c>
      <c r="D1180" s="6">
        <v>0</v>
      </c>
      <c r="E1180" s="6">
        <v>0</v>
      </c>
      <c r="F1180" s="6">
        <v>0</v>
      </c>
      <c r="G1180" s="6">
        <v>0</v>
      </c>
      <c r="H1180" s="6">
        <v>1.3621794871794899</v>
      </c>
      <c r="I1180" s="6">
        <v>0</v>
      </c>
      <c r="J1180" s="6">
        <v>0</v>
      </c>
      <c r="K1180" s="6">
        <v>0</v>
      </c>
      <c r="L1180" s="6">
        <v>18.910256410256409</v>
      </c>
      <c r="M1180" s="2">
        <v>0</v>
      </c>
      <c r="N1180" s="2">
        <v>0</v>
      </c>
      <c r="O1180" s="2">
        <v>0</v>
      </c>
      <c r="P1180" s="6">
        <v>2.7243589743589798</v>
      </c>
      <c r="Q1180" s="2">
        <v>0</v>
      </c>
      <c r="R1180" s="2">
        <v>0</v>
      </c>
      <c r="S1180" s="6">
        <v>373</v>
      </c>
      <c r="T1180" s="6">
        <v>6</v>
      </c>
      <c r="U1180" s="2">
        <v>0</v>
      </c>
      <c r="V1180" s="6"/>
      <c r="W1180" s="9"/>
      <c r="X1180" s="2" t="s">
        <v>816</v>
      </c>
      <c r="Y1180" s="2" t="s">
        <v>816</v>
      </c>
      <c r="Z1180" s="2">
        <v>0</v>
      </c>
      <c r="AA1180" s="9" t="s">
        <v>903</v>
      </c>
      <c r="AB1180">
        <v>16.7</v>
      </c>
      <c r="AC1180">
        <v>6</v>
      </c>
      <c r="AD1180">
        <v>0</v>
      </c>
    </row>
    <row r="1181" spans="1:30" customFormat="1" x14ac:dyDescent="0.25">
      <c r="A1181" s="6">
        <v>0</v>
      </c>
      <c r="B1181" s="6">
        <v>0</v>
      </c>
      <c r="C1181" s="6">
        <v>0</v>
      </c>
      <c r="D1181" s="6">
        <v>0</v>
      </c>
      <c r="E1181" s="6">
        <v>0</v>
      </c>
      <c r="F1181" s="6">
        <v>0</v>
      </c>
      <c r="G1181" s="6">
        <v>0</v>
      </c>
      <c r="H1181" s="6">
        <v>1.3621794871794872</v>
      </c>
      <c r="I1181" s="6">
        <v>0</v>
      </c>
      <c r="J1181" s="6">
        <v>0</v>
      </c>
      <c r="K1181" s="6">
        <v>0</v>
      </c>
      <c r="L1181" s="6">
        <v>18.910256410256409</v>
      </c>
      <c r="M1181" s="2">
        <v>0</v>
      </c>
      <c r="N1181" s="2">
        <v>0</v>
      </c>
      <c r="O1181" s="2">
        <v>0</v>
      </c>
      <c r="P1181" s="6">
        <v>2.7243589743589745</v>
      </c>
      <c r="Q1181" s="2">
        <v>0</v>
      </c>
      <c r="R1181" s="2">
        <v>0</v>
      </c>
      <c r="S1181" s="6">
        <v>373</v>
      </c>
      <c r="T1181" s="6">
        <v>24</v>
      </c>
      <c r="U1181" s="2">
        <v>0</v>
      </c>
      <c r="V1181" s="6"/>
      <c r="W1181" s="9"/>
      <c r="X1181" s="2" t="s">
        <v>816</v>
      </c>
      <c r="Y1181" s="2" t="s">
        <v>816</v>
      </c>
      <c r="Z1181" s="2">
        <v>0</v>
      </c>
      <c r="AA1181" s="9" t="s">
        <v>903</v>
      </c>
      <c r="AB1181">
        <v>16.7</v>
      </c>
      <c r="AC1181">
        <v>6</v>
      </c>
      <c r="AD1181">
        <v>0</v>
      </c>
    </row>
    <row r="1182" spans="1:30" customFormat="1" x14ac:dyDescent="0.25">
      <c r="A1182" s="6">
        <v>0</v>
      </c>
      <c r="B1182" s="6">
        <v>0</v>
      </c>
      <c r="C1182" s="6">
        <v>0</v>
      </c>
      <c r="D1182" s="6">
        <v>0</v>
      </c>
      <c r="E1182" s="6">
        <v>0</v>
      </c>
      <c r="F1182" s="6">
        <v>0</v>
      </c>
      <c r="G1182" s="6">
        <v>0</v>
      </c>
      <c r="H1182" s="6">
        <v>1.3621794871794872</v>
      </c>
      <c r="I1182" s="6">
        <v>0</v>
      </c>
      <c r="J1182" s="6">
        <v>0</v>
      </c>
      <c r="K1182" s="6">
        <v>0</v>
      </c>
      <c r="L1182" s="6">
        <v>18.910256410256409</v>
      </c>
      <c r="M1182" s="2">
        <v>0</v>
      </c>
      <c r="N1182" s="2">
        <v>0</v>
      </c>
      <c r="O1182" s="2">
        <v>0</v>
      </c>
      <c r="P1182" s="6">
        <v>2.7243589743589745</v>
      </c>
      <c r="Q1182" s="2">
        <v>0</v>
      </c>
      <c r="R1182" s="2">
        <v>0</v>
      </c>
      <c r="S1182" s="6">
        <v>373</v>
      </c>
      <c r="T1182" s="6">
        <v>168</v>
      </c>
      <c r="U1182" s="2">
        <v>0</v>
      </c>
      <c r="V1182" s="6"/>
      <c r="W1182" s="9"/>
      <c r="X1182" s="2" t="s">
        <v>816</v>
      </c>
      <c r="Y1182" s="2" t="s">
        <v>816</v>
      </c>
      <c r="Z1182" s="2">
        <v>0</v>
      </c>
      <c r="AA1182" s="9" t="s">
        <v>903</v>
      </c>
      <c r="AB1182">
        <v>16.7</v>
      </c>
      <c r="AC1182">
        <v>6</v>
      </c>
      <c r="AD1182">
        <v>0</v>
      </c>
    </row>
    <row r="1183" spans="1:30" customFormat="1" x14ac:dyDescent="0.25">
      <c r="A1183" s="6">
        <v>0</v>
      </c>
      <c r="B1183" s="6">
        <v>0</v>
      </c>
      <c r="C1183" s="6">
        <v>0</v>
      </c>
      <c r="D1183" s="6">
        <v>0</v>
      </c>
      <c r="E1183" s="6">
        <v>0</v>
      </c>
      <c r="F1183" s="6">
        <v>0</v>
      </c>
      <c r="G1183" s="6">
        <v>0</v>
      </c>
      <c r="H1183" s="6">
        <v>1.2724550898203593</v>
      </c>
      <c r="I1183" s="6">
        <v>0</v>
      </c>
      <c r="J1183" s="6">
        <v>0</v>
      </c>
      <c r="K1183" s="6">
        <v>0</v>
      </c>
      <c r="L1183" s="6">
        <v>18.17365269461078</v>
      </c>
      <c r="M1183" s="2">
        <v>0</v>
      </c>
      <c r="N1183" s="2">
        <v>0</v>
      </c>
      <c r="O1183" s="2">
        <v>0</v>
      </c>
      <c r="P1183" s="6">
        <v>2.5449101796407185</v>
      </c>
      <c r="Q1183" s="2">
        <v>0</v>
      </c>
      <c r="R1183" s="2">
        <v>0</v>
      </c>
      <c r="S1183" s="6">
        <v>373</v>
      </c>
      <c r="T1183" s="6">
        <v>168</v>
      </c>
      <c r="U1183" s="2">
        <v>0</v>
      </c>
      <c r="V1183" s="6"/>
      <c r="W1183" s="9"/>
      <c r="X1183" s="2" t="s">
        <v>816</v>
      </c>
      <c r="Y1183" s="2" t="s">
        <v>816</v>
      </c>
      <c r="Z1183" s="2">
        <v>0</v>
      </c>
      <c r="AA1183" s="9" t="s">
        <v>903</v>
      </c>
      <c r="AB1183">
        <v>16.7</v>
      </c>
      <c r="AC1183">
        <v>6</v>
      </c>
      <c r="AD1183">
        <v>0</v>
      </c>
    </row>
    <row r="1184" spans="1:30" customFormat="1" x14ac:dyDescent="0.25">
      <c r="A1184" s="6">
        <v>0</v>
      </c>
      <c r="B1184" s="6">
        <v>0</v>
      </c>
      <c r="C1184" s="6">
        <v>0</v>
      </c>
      <c r="D1184" s="6">
        <v>0</v>
      </c>
      <c r="E1184" s="6">
        <v>0</v>
      </c>
      <c r="F1184" s="6">
        <v>0</v>
      </c>
      <c r="G1184" s="6">
        <v>0</v>
      </c>
      <c r="H1184" s="6">
        <v>0.952914798206278</v>
      </c>
      <c r="I1184" s="6">
        <v>0</v>
      </c>
      <c r="J1184" s="6">
        <v>0</v>
      </c>
      <c r="K1184" s="6">
        <v>0</v>
      </c>
      <c r="L1184" s="6">
        <v>14.215246636771301</v>
      </c>
      <c r="M1184" s="2">
        <v>0</v>
      </c>
      <c r="N1184" s="2">
        <v>0</v>
      </c>
      <c r="O1184" s="2">
        <v>0</v>
      </c>
      <c r="P1184" s="6">
        <v>1.905829596412556</v>
      </c>
      <c r="Q1184" s="2">
        <v>0</v>
      </c>
      <c r="R1184" s="2">
        <v>0</v>
      </c>
      <c r="S1184" s="6">
        <v>373</v>
      </c>
      <c r="T1184" s="6">
        <v>168</v>
      </c>
      <c r="U1184" s="2">
        <v>0</v>
      </c>
      <c r="V1184" s="6"/>
      <c r="W1184" s="9"/>
      <c r="X1184" s="2" t="s">
        <v>816</v>
      </c>
      <c r="Y1184" s="2" t="s">
        <v>816</v>
      </c>
      <c r="Z1184" s="2">
        <v>0</v>
      </c>
      <c r="AA1184" s="9" t="s">
        <v>903</v>
      </c>
      <c r="AB1184">
        <v>16.7</v>
      </c>
      <c r="AC1184">
        <v>6</v>
      </c>
      <c r="AD1184">
        <v>0</v>
      </c>
    </row>
    <row r="1185" spans="1:30" customFormat="1" x14ac:dyDescent="0.25">
      <c r="A1185" s="6">
        <v>0</v>
      </c>
      <c r="B1185" s="6">
        <v>0</v>
      </c>
      <c r="C1185" s="6">
        <v>0</v>
      </c>
      <c r="D1185" s="6">
        <v>0</v>
      </c>
      <c r="E1185" s="6">
        <v>1.25</v>
      </c>
      <c r="F1185" s="6">
        <v>0</v>
      </c>
      <c r="G1185" s="6">
        <v>0</v>
      </c>
      <c r="H1185" s="6">
        <v>0</v>
      </c>
      <c r="I1185" s="6">
        <v>0</v>
      </c>
      <c r="J1185" s="6">
        <v>0</v>
      </c>
      <c r="K1185" s="6">
        <v>0</v>
      </c>
      <c r="L1185" s="6">
        <v>34.625</v>
      </c>
      <c r="M1185" s="6">
        <v>4.375</v>
      </c>
      <c r="N1185" s="6">
        <v>99.124999999999986</v>
      </c>
      <c r="O1185" s="2">
        <v>0</v>
      </c>
      <c r="P1185" s="6">
        <v>0</v>
      </c>
      <c r="Q1185" s="2">
        <v>101</v>
      </c>
      <c r="R1185" s="2">
        <v>0</v>
      </c>
      <c r="S1185" s="6">
        <v>443</v>
      </c>
      <c r="T1185" s="6">
        <v>168</v>
      </c>
      <c r="U1185" s="2">
        <v>0</v>
      </c>
      <c r="V1185" s="6" t="s">
        <v>904</v>
      </c>
      <c r="W1185" s="9" t="s">
        <v>905</v>
      </c>
      <c r="X1185" s="2" t="s">
        <v>906</v>
      </c>
      <c r="Y1185" s="2" t="s">
        <v>904</v>
      </c>
      <c r="Z1185" s="2">
        <v>3</v>
      </c>
      <c r="AA1185" s="9" t="s">
        <v>907</v>
      </c>
      <c r="AB1185">
        <v>16.399999999999999</v>
      </c>
      <c r="AC1185">
        <v>12</v>
      </c>
      <c r="AD1185">
        <v>0</v>
      </c>
    </row>
    <row r="1186" spans="1:30" customFormat="1" x14ac:dyDescent="0.25">
      <c r="A1186" s="6">
        <v>0</v>
      </c>
      <c r="B1186" s="6">
        <v>0</v>
      </c>
      <c r="C1186" s="6">
        <v>0</v>
      </c>
      <c r="D1186" s="6">
        <v>0</v>
      </c>
      <c r="E1186" s="6">
        <v>0.4</v>
      </c>
      <c r="F1186" s="6">
        <v>0</v>
      </c>
      <c r="G1186" s="6">
        <v>0</v>
      </c>
      <c r="H1186" s="6">
        <v>0</v>
      </c>
      <c r="I1186" s="6">
        <v>0</v>
      </c>
      <c r="J1186" s="6">
        <v>0</v>
      </c>
      <c r="K1186" s="6">
        <v>0</v>
      </c>
      <c r="L1186" s="6">
        <v>20</v>
      </c>
      <c r="M1186" s="2">
        <v>0.6</v>
      </c>
      <c r="N1186" s="2">
        <v>0.6</v>
      </c>
      <c r="O1186" s="2">
        <v>0</v>
      </c>
      <c r="P1186" s="2">
        <v>0</v>
      </c>
      <c r="Q1186" s="2">
        <v>163</v>
      </c>
      <c r="R1186" s="2">
        <v>0</v>
      </c>
      <c r="S1186" s="6">
        <v>443</v>
      </c>
      <c r="T1186" s="6">
        <v>120</v>
      </c>
      <c r="U1186" s="2">
        <v>20</v>
      </c>
      <c r="V1186" s="6" t="s">
        <v>910</v>
      </c>
      <c r="W1186" s="9" t="s">
        <v>908</v>
      </c>
      <c r="X1186" s="2" t="s">
        <v>909</v>
      </c>
      <c r="Y1186" s="2" t="s">
        <v>910</v>
      </c>
      <c r="Z1186" s="2">
        <v>3</v>
      </c>
      <c r="AA1186" s="9" t="s">
        <v>911</v>
      </c>
      <c r="AB1186">
        <v>17.100000000000001</v>
      </c>
      <c r="AC1186">
        <v>12</v>
      </c>
      <c r="AD1186">
        <v>0</v>
      </c>
    </row>
    <row r="1187" spans="1:30" customFormat="1" ht="30" x14ac:dyDescent="0.25">
      <c r="A1187" s="6">
        <v>0</v>
      </c>
      <c r="B1187" s="6">
        <v>0</v>
      </c>
      <c r="C1187" s="6">
        <v>0</v>
      </c>
      <c r="D1187" s="6">
        <v>0</v>
      </c>
      <c r="E1187" s="6">
        <v>0.19047619047619049</v>
      </c>
      <c r="F1187" s="6">
        <v>0</v>
      </c>
      <c r="G1187" s="6">
        <v>0</v>
      </c>
      <c r="H1187" s="6">
        <v>0</v>
      </c>
      <c r="I1187" s="6">
        <v>0</v>
      </c>
      <c r="J1187" s="6">
        <v>0</v>
      </c>
      <c r="K1187" s="6">
        <v>0</v>
      </c>
      <c r="L1187" s="6">
        <v>8.3333333333333339</v>
      </c>
      <c r="M1187" s="2">
        <v>0.4</v>
      </c>
      <c r="N1187" s="2">
        <v>0.2</v>
      </c>
      <c r="O1187" s="2">
        <v>0</v>
      </c>
      <c r="P1187" s="6">
        <v>0.4</v>
      </c>
      <c r="Q1187" s="2">
        <v>265</v>
      </c>
      <c r="R1187" s="2">
        <v>0</v>
      </c>
      <c r="S1187" s="2">
        <v>423</v>
      </c>
      <c r="T1187" s="6">
        <v>168</v>
      </c>
      <c r="U1187" s="2">
        <v>168</v>
      </c>
      <c r="V1187" s="6" t="s">
        <v>913</v>
      </c>
      <c r="W1187" s="9" t="s">
        <v>912</v>
      </c>
      <c r="X1187" s="2" t="s">
        <v>914</v>
      </c>
      <c r="Y1187" s="2" t="s">
        <v>910</v>
      </c>
      <c r="Z1187" s="2">
        <v>3</v>
      </c>
      <c r="AA1187" s="10" t="s">
        <v>915</v>
      </c>
      <c r="AB1187">
        <v>17.100000000000001</v>
      </c>
      <c r="AC1187">
        <v>12</v>
      </c>
      <c r="AD1187">
        <v>0</v>
      </c>
    </row>
    <row r="1188" spans="1:30" customFormat="1" x14ac:dyDescent="0.25">
      <c r="A1188" s="6">
        <v>0</v>
      </c>
      <c r="B1188" s="6">
        <v>0</v>
      </c>
      <c r="C1188" s="6">
        <v>0</v>
      </c>
      <c r="D1188" s="6">
        <v>0</v>
      </c>
      <c r="E1188" s="6">
        <v>0.2</v>
      </c>
      <c r="F1188" s="6">
        <v>0</v>
      </c>
      <c r="G1188" s="6">
        <v>0</v>
      </c>
      <c r="H1188" s="6">
        <v>0</v>
      </c>
      <c r="I1188" s="6">
        <v>0</v>
      </c>
      <c r="J1188" s="6">
        <v>0</v>
      </c>
      <c r="K1188" s="6">
        <v>0</v>
      </c>
      <c r="L1188" s="6">
        <v>10</v>
      </c>
      <c r="M1188" s="2">
        <v>0.6</v>
      </c>
      <c r="N1188" s="2">
        <v>0.6</v>
      </c>
      <c r="O1188" s="2">
        <v>0</v>
      </c>
      <c r="P1188" s="2">
        <v>0</v>
      </c>
      <c r="Q1188" s="2">
        <v>163</v>
      </c>
      <c r="R1188" s="2">
        <v>0</v>
      </c>
      <c r="S1188" s="6">
        <v>443</v>
      </c>
      <c r="T1188" s="6">
        <v>144</v>
      </c>
      <c r="U1188" s="2">
        <v>20</v>
      </c>
      <c r="V1188" s="6" t="s">
        <v>910</v>
      </c>
      <c r="W1188" s="9" t="s">
        <v>908</v>
      </c>
      <c r="X1188" s="2" t="s">
        <v>918</v>
      </c>
      <c r="Y1188" s="2" t="s">
        <v>919</v>
      </c>
      <c r="Z1188" s="2">
        <v>3</v>
      </c>
      <c r="AA1188" s="9" t="s">
        <v>920</v>
      </c>
      <c r="AB1188">
        <v>13.3</v>
      </c>
      <c r="AC1188">
        <v>12</v>
      </c>
      <c r="AD1188">
        <v>0</v>
      </c>
    </row>
    <row r="1189" spans="1:30" customFormat="1" ht="30" x14ac:dyDescent="0.25">
      <c r="A1189" s="6">
        <v>0</v>
      </c>
      <c r="B1189" s="6">
        <v>0.02</v>
      </c>
      <c r="C1189" s="6">
        <v>0</v>
      </c>
      <c r="D1189" s="6">
        <v>0</v>
      </c>
      <c r="E1189" s="6">
        <v>0</v>
      </c>
      <c r="F1189" s="6">
        <v>0</v>
      </c>
      <c r="G1189" s="6">
        <v>0</v>
      </c>
      <c r="H1189" s="6">
        <v>0.05</v>
      </c>
      <c r="I1189" s="6">
        <v>0</v>
      </c>
      <c r="J1189" s="6">
        <v>0</v>
      </c>
      <c r="K1189" s="6">
        <v>0</v>
      </c>
      <c r="L1189" s="6">
        <v>24.3</v>
      </c>
      <c r="M1189" s="2">
        <v>0</v>
      </c>
      <c r="N1189" s="2">
        <v>0.2</v>
      </c>
      <c r="O1189" s="2">
        <v>0</v>
      </c>
      <c r="P1189" s="6">
        <v>0.30000000000000004</v>
      </c>
      <c r="Q1189" s="2">
        <v>226</v>
      </c>
      <c r="R1189" s="2">
        <v>0</v>
      </c>
      <c r="S1189" s="6">
        <v>433</v>
      </c>
      <c r="T1189" s="6">
        <v>288</v>
      </c>
      <c r="U1189" s="2">
        <v>43</v>
      </c>
      <c r="V1189" s="6" t="s">
        <v>923</v>
      </c>
      <c r="W1189" s="9" t="s">
        <v>921</v>
      </c>
      <c r="X1189" s="2" t="s">
        <v>922</v>
      </c>
      <c r="Y1189" s="2" t="s">
        <v>923</v>
      </c>
      <c r="Z1189" s="2">
        <v>2</v>
      </c>
      <c r="AA1189" s="9" t="s">
        <v>924</v>
      </c>
      <c r="AB1189">
        <v>16.5</v>
      </c>
      <c r="AC1189">
        <v>12</v>
      </c>
      <c r="AD1189">
        <v>0</v>
      </c>
    </row>
    <row r="1190" spans="1:30" customFormat="1" ht="45" x14ac:dyDescent="0.25">
      <c r="A1190" s="6">
        <v>0</v>
      </c>
      <c r="B1190" s="6">
        <v>0</v>
      </c>
      <c r="C1190" s="6">
        <v>0</v>
      </c>
      <c r="D1190" s="6">
        <v>0</v>
      </c>
      <c r="E1190" s="6">
        <v>0</v>
      </c>
      <c r="F1190" s="6">
        <v>0</v>
      </c>
      <c r="G1190" s="6">
        <v>0</v>
      </c>
      <c r="H1190" s="6">
        <v>0</v>
      </c>
      <c r="I1190" s="6">
        <v>0</v>
      </c>
      <c r="J1190" s="6">
        <v>0</v>
      </c>
      <c r="K1190" s="6">
        <v>0</v>
      </c>
      <c r="L1190" s="6">
        <v>20</v>
      </c>
      <c r="M1190" s="2">
        <v>0.5</v>
      </c>
      <c r="N1190" s="2">
        <v>0.37</v>
      </c>
      <c r="O1190" s="2">
        <v>0</v>
      </c>
      <c r="P1190" s="6">
        <v>0.37</v>
      </c>
      <c r="Q1190" s="2">
        <v>215</v>
      </c>
      <c r="R1190" s="2">
        <v>0</v>
      </c>
      <c r="S1190" s="6">
        <v>423</v>
      </c>
      <c r="T1190" s="6">
        <v>432</v>
      </c>
      <c r="U1190" s="2">
        <v>43</v>
      </c>
      <c r="V1190" s="6" t="s">
        <v>925</v>
      </c>
      <c r="W1190" s="9" t="s">
        <v>934</v>
      </c>
      <c r="X1190" s="2" t="s">
        <v>927</v>
      </c>
      <c r="Y1190" s="2" t="s">
        <v>926</v>
      </c>
      <c r="Z1190" s="2">
        <v>1</v>
      </c>
      <c r="AA1190" s="9" t="s">
        <v>928</v>
      </c>
      <c r="AB1190">
        <v>16.7</v>
      </c>
      <c r="AC1190">
        <v>18</v>
      </c>
      <c r="AD1190">
        <v>0</v>
      </c>
    </row>
    <row r="1191" spans="1:30" customFormat="1" ht="45" x14ac:dyDescent="0.25">
      <c r="A1191" s="6">
        <v>0</v>
      </c>
      <c r="B1191" s="6">
        <v>0</v>
      </c>
      <c r="C1191" s="6">
        <v>0</v>
      </c>
      <c r="D1191" s="6">
        <v>0</v>
      </c>
      <c r="E1191" s="6">
        <v>0</v>
      </c>
      <c r="F1191" s="6">
        <v>0</v>
      </c>
      <c r="G1191" s="6">
        <v>0</v>
      </c>
      <c r="H1191" s="6">
        <v>0</v>
      </c>
      <c r="I1191" s="6">
        <v>0</v>
      </c>
      <c r="J1191" s="6">
        <v>0</v>
      </c>
      <c r="K1191" s="6">
        <v>0</v>
      </c>
      <c r="L1191" s="6">
        <v>20</v>
      </c>
      <c r="M1191" s="2">
        <v>0.5</v>
      </c>
      <c r="N1191" s="2">
        <v>0.37</v>
      </c>
      <c r="O1191" s="2">
        <v>0</v>
      </c>
      <c r="P1191" s="6">
        <v>0.37</v>
      </c>
      <c r="Q1191" s="2">
        <v>224</v>
      </c>
      <c r="R1191" s="2">
        <v>0</v>
      </c>
      <c r="S1191" s="6">
        <v>423</v>
      </c>
      <c r="T1191" s="6">
        <v>432</v>
      </c>
      <c r="U1191" s="2">
        <v>43</v>
      </c>
      <c r="V1191" s="6" t="s">
        <v>929</v>
      </c>
      <c r="W1191" s="9" t="s">
        <v>933</v>
      </c>
      <c r="X1191" s="2" t="s">
        <v>927</v>
      </c>
      <c r="Y1191" s="2" t="s">
        <v>926</v>
      </c>
      <c r="Z1191" s="2">
        <v>1</v>
      </c>
      <c r="AA1191" s="9" t="s">
        <v>928</v>
      </c>
      <c r="AB1191">
        <v>16.7</v>
      </c>
      <c r="AC1191">
        <v>18</v>
      </c>
      <c r="AD1191">
        <v>0</v>
      </c>
    </row>
    <row r="1192" spans="1:30" customFormat="1" ht="45" x14ac:dyDescent="0.25">
      <c r="A1192" s="6">
        <v>0</v>
      </c>
      <c r="B1192" s="6">
        <v>0</v>
      </c>
      <c r="C1192" s="6">
        <v>0</v>
      </c>
      <c r="D1192" s="6">
        <v>0</v>
      </c>
      <c r="E1192" s="6">
        <v>0</v>
      </c>
      <c r="F1192" s="6">
        <v>0</v>
      </c>
      <c r="G1192" s="6">
        <v>0</v>
      </c>
      <c r="H1192" s="6">
        <v>0</v>
      </c>
      <c r="I1192" s="6">
        <v>0</v>
      </c>
      <c r="J1192" s="6">
        <v>0</v>
      </c>
      <c r="K1192" s="6">
        <v>0</v>
      </c>
      <c r="L1192" s="6">
        <v>20</v>
      </c>
      <c r="M1192" s="2">
        <v>0.5</v>
      </c>
      <c r="N1192" s="2">
        <v>0.37</v>
      </c>
      <c r="O1192" s="2">
        <v>0</v>
      </c>
      <c r="P1192" s="6">
        <v>0.37</v>
      </c>
      <c r="Q1192" s="2">
        <v>224</v>
      </c>
      <c r="R1192" s="2">
        <v>0</v>
      </c>
      <c r="S1192" s="6">
        <v>423</v>
      </c>
      <c r="T1192" s="6">
        <v>432</v>
      </c>
      <c r="U1192" s="2">
        <v>43</v>
      </c>
      <c r="V1192" s="6" t="s">
        <v>930</v>
      </c>
      <c r="W1192" s="9" t="s">
        <v>935</v>
      </c>
      <c r="X1192" s="2" t="s">
        <v>927</v>
      </c>
      <c r="Y1192" s="2" t="s">
        <v>926</v>
      </c>
      <c r="Z1192" s="2">
        <v>1</v>
      </c>
      <c r="AA1192" s="9" t="s">
        <v>928</v>
      </c>
      <c r="AB1192">
        <v>16.7</v>
      </c>
      <c r="AC1192">
        <v>18</v>
      </c>
      <c r="AD1192">
        <v>0</v>
      </c>
    </row>
    <row r="1193" spans="1:30" customFormat="1" ht="45" x14ac:dyDescent="0.25">
      <c r="A1193" s="6">
        <v>0</v>
      </c>
      <c r="B1193" s="6">
        <v>0</v>
      </c>
      <c r="C1193" s="6">
        <v>0</v>
      </c>
      <c r="D1193" s="6">
        <v>0</v>
      </c>
      <c r="E1193" s="6">
        <v>0</v>
      </c>
      <c r="F1193" s="6">
        <v>0</v>
      </c>
      <c r="G1193" s="6">
        <v>0</v>
      </c>
      <c r="H1193" s="6">
        <v>0</v>
      </c>
      <c r="I1193" s="6">
        <v>0</v>
      </c>
      <c r="J1193" s="6">
        <v>0</v>
      </c>
      <c r="K1193" s="6">
        <v>0</v>
      </c>
      <c r="L1193" s="6">
        <v>20</v>
      </c>
      <c r="M1193" s="2">
        <v>0.5</v>
      </c>
      <c r="N1193" s="2">
        <v>0.37</v>
      </c>
      <c r="O1193" s="2">
        <v>0</v>
      </c>
      <c r="P1193" s="6">
        <v>0.37</v>
      </c>
      <c r="Q1193" s="2">
        <v>230</v>
      </c>
      <c r="R1193" s="2">
        <v>0</v>
      </c>
      <c r="S1193" s="6">
        <v>423</v>
      </c>
      <c r="T1193" s="6">
        <v>432</v>
      </c>
      <c r="U1193" s="2">
        <v>43</v>
      </c>
      <c r="V1193" s="6" t="s">
        <v>931</v>
      </c>
      <c r="W1193" s="9" t="s">
        <v>936</v>
      </c>
      <c r="X1193" s="2" t="s">
        <v>927</v>
      </c>
      <c r="Y1193" s="2" t="s">
        <v>926</v>
      </c>
      <c r="Z1193" s="2">
        <v>1</v>
      </c>
      <c r="AA1193" s="9" t="s">
        <v>928</v>
      </c>
      <c r="AB1193">
        <v>16.7</v>
      </c>
      <c r="AC1193">
        <v>18</v>
      </c>
      <c r="AD1193">
        <v>0</v>
      </c>
    </row>
    <row r="1194" spans="1:30" customFormat="1" ht="45" x14ac:dyDescent="0.25">
      <c r="A1194" s="6">
        <v>0</v>
      </c>
      <c r="B1194" s="6">
        <v>0</v>
      </c>
      <c r="C1194" s="6">
        <v>0</v>
      </c>
      <c r="D1194" s="6">
        <v>0</v>
      </c>
      <c r="E1194" s="6">
        <v>0</v>
      </c>
      <c r="F1194" s="6">
        <v>0</v>
      </c>
      <c r="G1194" s="6">
        <v>0</v>
      </c>
      <c r="H1194" s="6">
        <v>0</v>
      </c>
      <c r="I1194" s="6">
        <v>0</v>
      </c>
      <c r="J1194" s="6">
        <v>0</v>
      </c>
      <c r="K1194" s="6">
        <v>0</v>
      </c>
      <c r="L1194" s="6">
        <v>20</v>
      </c>
      <c r="M1194" s="2">
        <v>0.5</v>
      </c>
      <c r="N1194" s="2">
        <v>0.37</v>
      </c>
      <c r="O1194" s="2">
        <v>0</v>
      </c>
      <c r="P1194" s="6">
        <v>0.37</v>
      </c>
      <c r="Q1194" s="2">
        <v>233</v>
      </c>
      <c r="R1194" s="2">
        <v>0</v>
      </c>
      <c r="S1194" s="6">
        <v>423</v>
      </c>
      <c r="T1194" s="6">
        <v>432</v>
      </c>
      <c r="U1194" s="2">
        <v>43</v>
      </c>
      <c r="V1194" s="6" t="s">
        <v>932</v>
      </c>
      <c r="W1194" s="9" t="s">
        <v>937</v>
      </c>
      <c r="X1194" s="2" t="s">
        <v>927</v>
      </c>
      <c r="Y1194" s="2" t="s">
        <v>926</v>
      </c>
      <c r="Z1194" s="2">
        <v>1</v>
      </c>
      <c r="AA1194" s="9" t="s">
        <v>928</v>
      </c>
      <c r="AB1194">
        <v>16.7</v>
      </c>
      <c r="AC1194">
        <v>18</v>
      </c>
      <c r="AD1194">
        <v>0</v>
      </c>
    </row>
    <row r="1195" spans="1:30" customFormat="1" x14ac:dyDescent="0.25">
      <c r="A1195" s="6">
        <v>0</v>
      </c>
      <c r="B1195" s="6">
        <v>0.02</v>
      </c>
      <c r="C1195" s="6">
        <v>0</v>
      </c>
      <c r="D1195" s="6">
        <v>0</v>
      </c>
      <c r="E1195" s="6">
        <v>0</v>
      </c>
      <c r="F1195" s="6">
        <v>0</v>
      </c>
      <c r="G1195" s="6">
        <v>0</v>
      </c>
      <c r="H1195" s="6">
        <v>0.05</v>
      </c>
      <c r="I1195" s="6">
        <v>0</v>
      </c>
      <c r="J1195" s="6">
        <v>0</v>
      </c>
      <c r="K1195" s="6">
        <v>0</v>
      </c>
      <c r="L1195" s="6">
        <v>42</v>
      </c>
      <c r="M1195" s="2">
        <v>0</v>
      </c>
      <c r="N1195" s="2">
        <v>0.2</v>
      </c>
      <c r="O1195" s="2">
        <v>0</v>
      </c>
      <c r="P1195" s="6">
        <v>0.28000000000000003</v>
      </c>
      <c r="Q1195" s="2">
        <v>228</v>
      </c>
      <c r="R1195" s="2">
        <v>0</v>
      </c>
      <c r="S1195" s="6">
        <v>433</v>
      </c>
      <c r="T1195" s="6">
        <v>288</v>
      </c>
      <c r="U1195" s="2">
        <v>43</v>
      </c>
      <c r="V1195" s="6" t="s">
        <v>925</v>
      </c>
      <c r="W1195" s="9" t="s">
        <v>894</v>
      </c>
      <c r="X1195" s="2" t="s">
        <v>938</v>
      </c>
      <c r="Y1195" s="2" t="s">
        <v>939</v>
      </c>
      <c r="Z1195" s="2">
        <v>1</v>
      </c>
      <c r="AA1195" s="9" t="s">
        <v>940</v>
      </c>
      <c r="AB1195">
        <v>16.899999999999999</v>
      </c>
      <c r="AC1195">
        <v>12</v>
      </c>
      <c r="AD1195">
        <v>0</v>
      </c>
    </row>
    <row r="1196" spans="1:30" customFormat="1" x14ac:dyDescent="0.25">
      <c r="A1196" s="6">
        <v>0</v>
      </c>
      <c r="B1196" s="6">
        <v>0.02</v>
      </c>
      <c r="C1196" s="6">
        <v>0</v>
      </c>
      <c r="D1196" s="6">
        <v>0</v>
      </c>
      <c r="E1196" s="6">
        <v>0</v>
      </c>
      <c r="F1196" s="6">
        <v>0</v>
      </c>
      <c r="G1196" s="6">
        <v>0</v>
      </c>
      <c r="H1196" s="6">
        <v>0.05</v>
      </c>
      <c r="I1196" s="6">
        <v>0</v>
      </c>
      <c r="J1196" s="6">
        <v>0</v>
      </c>
      <c r="K1196" s="6">
        <v>0</v>
      </c>
      <c r="L1196" s="6">
        <v>42</v>
      </c>
      <c r="M1196" s="2">
        <v>0</v>
      </c>
      <c r="N1196" s="2">
        <v>0.2</v>
      </c>
      <c r="O1196" s="2">
        <v>0</v>
      </c>
      <c r="P1196" s="6">
        <v>0.28000000000000003</v>
      </c>
      <c r="Q1196" s="2">
        <v>243</v>
      </c>
      <c r="R1196" s="2">
        <v>0</v>
      </c>
      <c r="S1196" s="6">
        <v>433</v>
      </c>
      <c r="T1196" s="6">
        <v>288</v>
      </c>
      <c r="U1196" s="2">
        <v>43</v>
      </c>
      <c r="V1196" s="6" t="s">
        <v>929</v>
      </c>
      <c r="W1196" s="9" t="s">
        <v>942</v>
      </c>
      <c r="X1196" s="2" t="s">
        <v>938</v>
      </c>
      <c r="Y1196" s="2" t="s">
        <v>939</v>
      </c>
      <c r="Z1196" s="2">
        <v>1</v>
      </c>
      <c r="AA1196" s="9" t="s">
        <v>940</v>
      </c>
      <c r="AB1196">
        <v>16.899999999999999</v>
      </c>
      <c r="AC1196" s="3">
        <v>12</v>
      </c>
      <c r="AD1196">
        <v>0</v>
      </c>
    </row>
    <row r="1197" spans="1:30" customFormat="1" x14ac:dyDescent="0.25">
      <c r="A1197" s="6">
        <v>0</v>
      </c>
      <c r="B1197" s="6">
        <v>0</v>
      </c>
      <c r="C1197" s="6">
        <v>0</v>
      </c>
      <c r="D1197" s="6">
        <v>0</v>
      </c>
      <c r="E1197" s="6">
        <v>0</v>
      </c>
      <c r="F1197" s="6">
        <v>0</v>
      </c>
      <c r="G1197" s="6">
        <v>0</v>
      </c>
      <c r="H1197" s="6">
        <v>0</v>
      </c>
      <c r="I1197" s="6">
        <v>0</v>
      </c>
      <c r="J1197" s="6">
        <v>0</v>
      </c>
      <c r="K1197" s="6">
        <v>0</v>
      </c>
      <c r="L1197" s="6">
        <v>5</v>
      </c>
      <c r="M1197" s="2">
        <v>0.54</v>
      </c>
      <c r="N1197" s="2">
        <v>0.49</v>
      </c>
      <c r="O1197" s="2">
        <v>0</v>
      </c>
      <c r="P1197" s="6">
        <v>0.49</v>
      </c>
      <c r="Q1197" s="2">
        <v>191</v>
      </c>
      <c r="R1197" s="2">
        <v>0</v>
      </c>
      <c r="S1197" s="6">
        <v>423</v>
      </c>
      <c r="T1197" s="6">
        <v>384</v>
      </c>
      <c r="U1197" s="2">
        <v>60</v>
      </c>
      <c r="V1197" s="6" t="s">
        <v>945</v>
      </c>
      <c r="W1197" s="9" t="s">
        <v>403</v>
      </c>
      <c r="X1197" s="2" t="s">
        <v>943</v>
      </c>
      <c r="Y1197" s="2" t="s">
        <v>347</v>
      </c>
      <c r="Z1197" s="2">
        <v>1</v>
      </c>
      <c r="AA1197" s="9" t="s">
        <v>944</v>
      </c>
      <c r="AB1197">
        <v>16.899999999999999</v>
      </c>
      <c r="AC1197">
        <v>10</v>
      </c>
      <c r="AD1197">
        <v>0</v>
      </c>
    </row>
    <row r="1198" spans="1:30" x14ac:dyDescent="0.25">
      <c r="A1198" s="2">
        <v>0</v>
      </c>
      <c r="B1198" s="2">
        <v>3.3333333333333333E-2</v>
      </c>
      <c r="C1198" s="2">
        <v>0</v>
      </c>
      <c r="D1198" s="2">
        <v>0</v>
      </c>
      <c r="E1198" s="2">
        <v>0</v>
      </c>
      <c r="F1198" s="2">
        <v>0</v>
      </c>
      <c r="G1198" s="2">
        <v>0</v>
      </c>
      <c r="H1198" s="2">
        <v>3.6764705882352942E-2</v>
      </c>
      <c r="I1198" s="2">
        <v>0</v>
      </c>
      <c r="J1198" s="2">
        <v>0</v>
      </c>
      <c r="K1198" s="2">
        <v>0</v>
      </c>
      <c r="L1198" s="2">
        <v>27.941176470588232</v>
      </c>
      <c r="M1198" s="2">
        <v>0</v>
      </c>
      <c r="N1198" s="2">
        <v>0.33088235294117641</v>
      </c>
      <c r="O1198" s="2">
        <v>0</v>
      </c>
      <c r="P1198" s="2">
        <v>0.4044117647058823</v>
      </c>
      <c r="Q1198" s="2">
        <v>189</v>
      </c>
      <c r="R1198" s="2">
        <v>0</v>
      </c>
      <c r="S1198" s="2">
        <v>433</v>
      </c>
      <c r="T1198" s="2">
        <v>96</v>
      </c>
      <c r="U1198" s="2">
        <v>0</v>
      </c>
      <c r="V1198" s="2" t="s">
        <v>946</v>
      </c>
      <c r="W1198" s="11" t="s">
        <v>565</v>
      </c>
      <c r="X1198" s="2" t="s">
        <v>947</v>
      </c>
      <c r="Y1198" s="2" t="s">
        <v>347</v>
      </c>
      <c r="Z1198" s="2">
        <v>1</v>
      </c>
      <c r="AA1198" s="11" t="s">
        <v>106</v>
      </c>
      <c r="AB1198" s="4">
        <v>16.899999999999999</v>
      </c>
      <c r="AC1198">
        <v>10</v>
      </c>
      <c r="AD1198">
        <v>0</v>
      </c>
    </row>
    <row r="1199" spans="1:30" x14ac:dyDescent="0.25">
      <c r="A1199" s="2">
        <v>2.5000000000000001E-2</v>
      </c>
      <c r="B1199" s="2">
        <v>0</v>
      </c>
      <c r="C1199" s="2">
        <v>0</v>
      </c>
      <c r="D1199" s="2">
        <v>0</v>
      </c>
      <c r="E1199" s="2">
        <v>0</v>
      </c>
      <c r="F1199" s="2">
        <v>0</v>
      </c>
      <c r="G1199" s="2">
        <v>0</v>
      </c>
      <c r="H1199" s="2">
        <v>7.18282166264229E-2</v>
      </c>
      <c r="I1199" s="2">
        <v>0</v>
      </c>
      <c r="J1199" s="2">
        <v>0</v>
      </c>
      <c r="K1199" s="2">
        <v>0</v>
      </c>
      <c r="L1199" s="2">
        <v>24.813383925491546</v>
      </c>
      <c r="M1199" s="2">
        <v>0</v>
      </c>
      <c r="N1199" s="2">
        <v>0.1403915143152811</v>
      </c>
      <c r="O1199" s="2">
        <v>0</v>
      </c>
      <c r="P1199" s="2">
        <v>0.23180924456709207</v>
      </c>
      <c r="Q1199" s="2">
        <v>181</v>
      </c>
      <c r="R1199" s="2">
        <v>0</v>
      </c>
      <c r="S1199" s="2">
        <v>433</v>
      </c>
      <c r="T1199" s="2">
        <v>96</v>
      </c>
      <c r="U1199" s="2">
        <v>43</v>
      </c>
      <c r="V1199" s="2" t="s">
        <v>946</v>
      </c>
      <c r="W1199" s="11" t="s">
        <v>948</v>
      </c>
      <c r="X1199" s="2" t="s">
        <v>947</v>
      </c>
      <c r="Y1199" s="2" t="s">
        <v>347</v>
      </c>
      <c r="Z1199" s="2">
        <v>1</v>
      </c>
      <c r="AA1199" s="11" t="s">
        <v>106</v>
      </c>
      <c r="AB1199" s="4">
        <v>16.899999999999999</v>
      </c>
      <c r="AC1199">
        <v>10</v>
      </c>
      <c r="AD1199">
        <v>0</v>
      </c>
    </row>
    <row r="1200" spans="1:30" x14ac:dyDescent="0.25">
      <c r="A1200" s="2">
        <v>0.01</v>
      </c>
      <c r="B1200" s="2">
        <v>0</v>
      </c>
      <c r="C1200" s="2">
        <v>0</v>
      </c>
      <c r="D1200" s="2">
        <v>0</v>
      </c>
      <c r="E1200" s="2">
        <v>0</v>
      </c>
      <c r="F1200" s="2">
        <v>0</v>
      </c>
      <c r="G1200" s="2">
        <v>0</v>
      </c>
      <c r="H1200" s="2">
        <v>4.9999999999999996E-2</v>
      </c>
      <c r="I1200" s="2">
        <v>0</v>
      </c>
      <c r="J1200" s="2">
        <v>0</v>
      </c>
      <c r="K1200" s="2">
        <v>0</v>
      </c>
      <c r="L1200" s="2">
        <v>42</v>
      </c>
      <c r="M1200" s="2">
        <v>0</v>
      </c>
      <c r="N1200" s="2">
        <v>0.14333333333333331</v>
      </c>
      <c r="O1200" s="2">
        <v>0</v>
      </c>
      <c r="P1200" s="2">
        <v>0.24333333333333329</v>
      </c>
      <c r="Q1200" s="2">
        <v>181</v>
      </c>
      <c r="R1200" s="2">
        <v>0</v>
      </c>
      <c r="S1200" s="2">
        <v>443</v>
      </c>
      <c r="T1200" s="2">
        <v>96</v>
      </c>
      <c r="U1200" s="2">
        <v>43</v>
      </c>
      <c r="V1200" s="2" t="s">
        <v>946</v>
      </c>
      <c r="W1200" s="11" t="s">
        <v>948</v>
      </c>
      <c r="X1200" s="2" t="s">
        <v>947</v>
      </c>
      <c r="Y1200" s="2" t="s">
        <v>347</v>
      </c>
      <c r="Z1200" s="2">
        <v>1</v>
      </c>
      <c r="AA1200" s="11" t="s">
        <v>106</v>
      </c>
      <c r="AB1200" s="4">
        <v>16.899999999999999</v>
      </c>
      <c r="AC1200">
        <v>10</v>
      </c>
      <c r="AD1200">
        <v>0</v>
      </c>
    </row>
    <row r="1201" spans="1:30" x14ac:dyDescent="0.25">
      <c r="A1201" s="2">
        <v>0</v>
      </c>
      <c r="B1201" s="2">
        <v>3.3333333333333333E-2</v>
      </c>
      <c r="C1201" s="2">
        <v>0</v>
      </c>
      <c r="D1201" s="2">
        <v>0</v>
      </c>
      <c r="E1201" s="2">
        <v>0</v>
      </c>
      <c r="F1201" s="2">
        <v>0</v>
      </c>
      <c r="G1201" s="2">
        <v>0</v>
      </c>
      <c r="H1201" s="2">
        <v>3.6764705882352942E-2</v>
      </c>
      <c r="I1201" s="2">
        <v>0</v>
      </c>
      <c r="J1201" s="2">
        <v>0</v>
      </c>
      <c r="K1201" s="2">
        <v>0</v>
      </c>
      <c r="L1201" s="2">
        <v>27.941176470588232</v>
      </c>
      <c r="M1201" s="2">
        <v>0</v>
      </c>
      <c r="N1201" s="2">
        <v>0.33088235294117641</v>
      </c>
      <c r="O1201" s="2">
        <v>0</v>
      </c>
      <c r="P1201" s="2">
        <v>0.4044117647058823</v>
      </c>
      <c r="Q1201" s="2">
        <v>181</v>
      </c>
      <c r="R1201" s="2">
        <v>0</v>
      </c>
      <c r="S1201" s="2">
        <v>433</v>
      </c>
      <c r="T1201" s="2">
        <v>96</v>
      </c>
      <c r="U1201" s="2">
        <v>0</v>
      </c>
      <c r="V1201" s="2" t="s">
        <v>946</v>
      </c>
      <c r="W1201" s="11" t="s">
        <v>948</v>
      </c>
      <c r="X1201" s="2" t="s">
        <v>947</v>
      </c>
      <c r="Y1201" s="2" t="s">
        <v>347</v>
      </c>
      <c r="Z1201" s="2">
        <v>1</v>
      </c>
      <c r="AA1201" s="11" t="s">
        <v>106</v>
      </c>
      <c r="AB1201" s="4">
        <v>16.899999999999999</v>
      </c>
      <c r="AC1201">
        <v>10</v>
      </c>
      <c r="AD1201">
        <v>0</v>
      </c>
    </row>
    <row r="1202" spans="1:30" x14ac:dyDescent="0.25">
      <c r="A1202" s="2">
        <v>2.5000000000000001E-2</v>
      </c>
      <c r="B1202" s="2">
        <v>0</v>
      </c>
      <c r="C1202" s="2">
        <v>0</v>
      </c>
      <c r="D1202" s="2">
        <v>0</v>
      </c>
      <c r="E1202" s="2">
        <v>0</v>
      </c>
      <c r="F1202" s="2">
        <v>0</v>
      </c>
      <c r="G1202" s="2">
        <v>0</v>
      </c>
      <c r="H1202" s="2">
        <v>7.18282166264229E-2</v>
      </c>
      <c r="I1202" s="2">
        <v>0</v>
      </c>
      <c r="J1202" s="2">
        <v>0</v>
      </c>
      <c r="K1202" s="2">
        <v>0</v>
      </c>
      <c r="L1202" s="2">
        <v>24.813383925491546</v>
      </c>
      <c r="M1202" s="2">
        <v>0</v>
      </c>
      <c r="N1202" s="2">
        <v>0.1403915143152811</v>
      </c>
      <c r="O1202" s="2">
        <v>0</v>
      </c>
      <c r="P1202" s="2">
        <v>0.23180924456709207</v>
      </c>
      <c r="Q1202" s="2">
        <v>189</v>
      </c>
      <c r="R1202" s="2">
        <v>0</v>
      </c>
      <c r="S1202" s="2">
        <v>433</v>
      </c>
      <c r="T1202" s="2">
        <v>96</v>
      </c>
      <c r="U1202" s="2">
        <v>43</v>
      </c>
      <c r="V1202" s="2" t="s">
        <v>946</v>
      </c>
      <c r="W1202" s="11" t="s">
        <v>805</v>
      </c>
      <c r="X1202" s="2" t="s">
        <v>947</v>
      </c>
      <c r="Y1202" s="2" t="s">
        <v>347</v>
      </c>
      <c r="Z1202" s="2">
        <v>1</v>
      </c>
      <c r="AA1202" s="11" t="s">
        <v>106</v>
      </c>
      <c r="AB1202" s="4">
        <v>16.899999999999999</v>
      </c>
      <c r="AC1202">
        <v>10</v>
      </c>
      <c r="AD1202">
        <v>0</v>
      </c>
    </row>
    <row r="1203" spans="1:30" x14ac:dyDescent="0.25">
      <c r="A1203" s="2">
        <v>0.01</v>
      </c>
      <c r="B1203" s="2">
        <v>0</v>
      </c>
      <c r="C1203" s="2">
        <v>0</v>
      </c>
      <c r="D1203" s="2">
        <v>0</v>
      </c>
      <c r="E1203" s="2">
        <v>0</v>
      </c>
      <c r="F1203" s="2">
        <v>0</v>
      </c>
      <c r="G1203" s="2">
        <v>0</v>
      </c>
      <c r="H1203" s="2">
        <v>4.9999999999999996E-2</v>
      </c>
      <c r="I1203" s="2">
        <v>0</v>
      </c>
      <c r="J1203" s="2">
        <v>0</v>
      </c>
      <c r="K1203" s="2">
        <v>0</v>
      </c>
      <c r="L1203" s="2">
        <v>42</v>
      </c>
      <c r="M1203" s="2">
        <v>0</v>
      </c>
      <c r="N1203" s="2">
        <v>0.14333333333333331</v>
      </c>
      <c r="O1203" s="2">
        <v>0</v>
      </c>
      <c r="P1203" s="2">
        <v>0.24333333333333329</v>
      </c>
      <c r="Q1203" s="2">
        <v>189</v>
      </c>
      <c r="R1203" s="2">
        <v>0</v>
      </c>
      <c r="S1203" s="2">
        <v>443</v>
      </c>
      <c r="T1203" s="2">
        <v>96</v>
      </c>
      <c r="U1203" s="2">
        <v>43</v>
      </c>
      <c r="V1203" s="2" t="s">
        <v>946</v>
      </c>
      <c r="W1203" s="11" t="s">
        <v>805</v>
      </c>
      <c r="X1203" s="2" t="s">
        <v>947</v>
      </c>
      <c r="Y1203" s="2" t="s">
        <v>347</v>
      </c>
      <c r="Z1203" s="2">
        <v>1</v>
      </c>
      <c r="AA1203" s="11" t="s">
        <v>106</v>
      </c>
      <c r="AB1203" s="4">
        <v>16.899999999999999</v>
      </c>
      <c r="AC1203">
        <v>10</v>
      </c>
      <c r="AD1203">
        <v>0</v>
      </c>
    </row>
    <row r="1204" spans="1:30" x14ac:dyDescent="0.25">
      <c r="A1204" s="2">
        <v>0</v>
      </c>
      <c r="B1204" s="2">
        <v>3.3333333333333333E-2</v>
      </c>
      <c r="C1204" s="2">
        <v>0</v>
      </c>
      <c r="D1204" s="2">
        <v>0</v>
      </c>
      <c r="E1204" s="2">
        <v>0</v>
      </c>
      <c r="F1204" s="2">
        <v>0</v>
      </c>
      <c r="G1204" s="2">
        <v>0</v>
      </c>
      <c r="H1204" s="2">
        <v>3.6764705882352942E-2</v>
      </c>
      <c r="I1204" s="2">
        <v>0</v>
      </c>
      <c r="J1204" s="2">
        <v>0</v>
      </c>
      <c r="K1204" s="2">
        <v>0</v>
      </c>
      <c r="L1204" s="2">
        <v>27.941176470588232</v>
      </c>
      <c r="M1204" s="2">
        <v>0</v>
      </c>
      <c r="N1204" s="2">
        <v>0.33088235294117641</v>
      </c>
      <c r="O1204" s="2">
        <v>0</v>
      </c>
      <c r="P1204" s="2">
        <v>0.4044117647058823</v>
      </c>
      <c r="Q1204" s="2">
        <v>189</v>
      </c>
      <c r="R1204" s="2">
        <v>0</v>
      </c>
      <c r="S1204" s="2">
        <v>433</v>
      </c>
      <c r="T1204" s="2">
        <v>96</v>
      </c>
      <c r="U1204" s="2">
        <v>0</v>
      </c>
      <c r="V1204" s="2" t="s">
        <v>946</v>
      </c>
      <c r="W1204" s="11" t="s">
        <v>805</v>
      </c>
      <c r="X1204" s="2" t="s">
        <v>947</v>
      </c>
      <c r="Y1204" s="2" t="s">
        <v>347</v>
      </c>
      <c r="Z1204" s="2">
        <v>1</v>
      </c>
      <c r="AA1204" s="11" t="s">
        <v>106</v>
      </c>
      <c r="AB1204" s="4">
        <v>16.899999999999999</v>
      </c>
      <c r="AC1204">
        <v>10</v>
      </c>
      <c r="AD1204">
        <v>0</v>
      </c>
    </row>
    <row r="1205" spans="1:30" x14ac:dyDescent="0.25">
      <c r="A1205" s="2">
        <v>2.5000000000000001E-2</v>
      </c>
      <c r="B1205" s="2">
        <v>0</v>
      </c>
      <c r="C1205" s="2">
        <v>0</v>
      </c>
      <c r="D1205" s="2">
        <v>0</v>
      </c>
      <c r="E1205" s="2">
        <v>0</v>
      </c>
      <c r="F1205" s="2">
        <v>0</v>
      </c>
      <c r="G1205" s="2">
        <v>0</v>
      </c>
      <c r="H1205" s="2">
        <v>7.18282166264229E-2</v>
      </c>
      <c r="I1205" s="2">
        <v>0</v>
      </c>
      <c r="J1205" s="2">
        <v>0</v>
      </c>
      <c r="K1205" s="2">
        <v>0</v>
      </c>
      <c r="L1205" s="2">
        <v>24.813383925491546</v>
      </c>
      <c r="M1205" s="2">
        <v>0</v>
      </c>
      <c r="N1205" s="2">
        <v>0.1403915143152811</v>
      </c>
      <c r="O1205" s="2">
        <v>0</v>
      </c>
      <c r="P1205" s="2">
        <v>0.23180924456709207</v>
      </c>
      <c r="Q1205" s="2">
        <v>178</v>
      </c>
      <c r="R1205" s="2">
        <v>0</v>
      </c>
      <c r="S1205" s="2">
        <v>433</v>
      </c>
      <c r="T1205" s="2">
        <v>96</v>
      </c>
      <c r="U1205" s="2">
        <v>43</v>
      </c>
      <c r="V1205" s="2" t="s">
        <v>946</v>
      </c>
      <c r="W1205" s="11" t="s">
        <v>949</v>
      </c>
      <c r="X1205" s="2" t="s">
        <v>947</v>
      </c>
      <c r="Y1205" s="2" t="s">
        <v>347</v>
      </c>
      <c r="Z1205" s="2">
        <v>1</v>
      </c>
      <c r="AA1205" s="11" t="s">
        <v>106</v>
      </c>
      <c r="AB1205" s="4">
        <v>16.899999999999999</v>
      </c>
      <c r="AC1205">
        <v>10</v>
      </c>
      <c r="AD1205">
        <v>0</v>
      </c>
    </row>
    <row r="1206" spans="1:30" x14ac:dyDescent="0.25">
      <c r="A1206" s="2">
        <v>0.01</v>
      </c>
      <c r="B1206" s="2">
        <v>0</v>
      </c>
      <c r="C1206" s="2">
        <v>0</v>
      </c>
      <c r="D1206" s="2">
        <v>0</v>
      </c>
      <c r="E1206" s="2">
        <v>0</v>
      </c>
      <c r="F1206" s="2">
        <v>0</v>
      </c>
      <c r="G1206" s="2">
        <v>0</v>
      </c>
      <c r="H1206" s="2">
        <v>4.9999999999999996E-2</v>
      </c>
      <c r="I1206" s="2">
        <v>0</v>
      </c>
      <c r="J1206" s="2">
        <v>0</v>
      </c>
      <c r="K1206" s="2">
        <v>0</v>
      </c>
      <c r="L1206" s="2">
        <v>42</v>
      </c>
      <c r="M1206" s="2">
        <v>0</v>
      </c>
      <c r="N1206" s="2">
        <v>0.14333333333333331</v>
      </c>
      <c r="O1206" s="2">
        <v>0</v>
      </c>
      <c r="P1206" s="2">
        <v>0.24333333333333329</v>
      </c>
      <c r="Q1206" s="2">
        <v>178</v>
      </c>
      <c r="R1206" s="2">
        <v>0</v>
      </c>
      <c r="S1206" s="2">
        <v>443</v>
      </c>
      <c r="T1206" s="2">
        <v>96</v>
      </c>
      <c r="U1206" s="2">
        <v>43</v>
      </c>
      <c r="V1206" s="2" t="s">
        <v>946</v>
      </c>
      <c r="W1206" s="11" t="s">
        <v>949</v>
      </c>
      <c r="X1206" s="2" t="s">
        <v>947</v>
      </c>
      <c r="Y1206" s="2" t="s">
        <v>347</v>
      </c>
      <c r="Z1206" s="2">
        <v>1</v>
      </c>
      <c r="AA1206" s="11" t="s">
        <v>106</v>
      </c>
      <c r="AB1206" s="4">
        <v>16.899999999999999</v>
      </c>
      <c r="AC1206">
        <v>10</v>
      </c>
      <c r="AD1206">
        <v>0</v>
      </c>
    </row>
    <row r="1207" spans="1:30" x14ac:dyDescent="0.25">
      <c r="A1207" s="2">
        <v>0</v>
      </c>
      <c r="B1207" s="2">
        <v>3.3333333333333333E-2</v>
      </c>
      <c r="C1207" s="2">
        <v>0</v>
      </c>
      <c r="D1207" s="2">
        <v>0</v>
      </c>
      <c r="E1207" s="2">
        <v>0</v>
      </c>
      <c r="F1207" s="2">
        <v>0</v>
      </c>
      <c r="G1207" s="2">
        <v>0</v>
      </c>
      <c r="H1207" s="2">
        <v>3.6764705882352942E-2</v>
      </c>
      <c r="I1207" s="2">
        <v>0</v>
      </c>
      <c r="J1207" s="2">
        <v>0</v>
      </c>
      <c r="K1207" s="2">
        <v>0</v>
      </c>
      <c r="L1207" s="2">
        <v>27.941176470588232</v>
      </c>
      <c r="M1207" s="2">
        <v>0</v>
      </c>
      <c r="N1207" s="2">
        <v>0.33088235294117641</v>
      </c>
      <c r="O1207" s="2">
        <v>0</v>
      </c>
      <c r="P1207" s="2">
        <v>0.4044117647058823</v>
      </c>
      <c r="Q1207" s="2">
        <v>178</v>
      </c>
      <c r="R1207" s="2">
        <v>0</v>
      </c>
      <c r="S1207" s="2">
        <v>433</v>
      </c>
      <c r="T1207" s="2">
        <v>96</v>
      </c>
      <c r="U1207" s="2">
        <v>0</v>
      </c>
      <c r="V1207" s="2" t="s">
        <v>946</v>
      </c>
      <c r="W1207" s="11" t="s">
        <v>949</v>
      </c>
      <c r="X1207" s="2" t="s">
        <v>947</v>
      </c>
      <c r="Y1207" s="2" t="s">
        <v>347</v>
      </c>
      <c r="Z1207" s="2">
        <v>1</v>
      </c>
      <c r="AA1207" s="11" t="s">
        <v>106</v>
      </c>
      <c r="AB1207" s="4">
        <v>16.899999999999999</v>
      </c>
      <c r="AC1207">
        <v>10</v>
      </c>
      <c r="AD1207">
        <v>0</v>
      </c>
    </row>
    <row r="1208" spans="1:30" x14ac:dyDescent="0.25">
      <c r="A1208" s="2">
        <v>0</v>
      </c>
      <c r="B1208" s="2">
        <v>3.3333333333333333E-2</v>
      </c>
      <c r="C1208" s="2">
        <v>0</v>
      </c>
      <c r="D1208" s="2">
        <v>0</v>
      </c>
      <c r="E1208" s="2">
        <v>0</v>
      </c>
      <c r="F1208" s="2">
        <v>0</v>
      </c>
      <c r="G1208" s="2">
        <v>0</v>
      </c>
      <c r="H1208" s="2">
        <v>3.6764705882352942E-2</v>
      </c>
      <c r="I1208" s="2">
        <v>0</v>
      </c>
      <c r="J1208" s="2">
        <v>0</v>
      </c>
      <c r="K1208" s="2">
        <v>0</v>
      </c>
      <c r="L1208" s="2">
        <v>27.941176470588232</v>
      </c>
      <c r="M1208" s="2">
        <v>0</v>
      </c>
      <c r="N1208" s="2">
        <v>0.33088235294117641</v>
      </c>
      <c r="O1208" s="2">
        <v>0</v>
      </c>
      <c r="P1208" s="2">
        <v>0.4044117647058823</v>
      </c>
      <c r="Q1208" s="2">
        <v>170</v>
      </c>
      <c r="R1208" s="2">
        <v>0</v>
      </c>
      <c r="S1208" s="2">
        <v>433</v>
      </c>
      <c r="T1208" s="2">
        <v>96</v>
      </c>
      <c r="U1208" s="2">
        <v>0</v>
      </c>
      <c r="V1208" s="2" t="s">
        <v>946</v>
      </c>
      <c r="W1208" s="11" t="s">
        <v>104</v>
      </c>
      <c r="X1208" s="2" t="s">
        <v>947</v>
      </c>
      <c r="Y1208" s="2" t="s">
        <v>347</v>
      </c>
      <c r="Z1208" s="2">
        <v>1</v>
      </c>
      <c r="AA1208" s="11" t="s">
        <v>106</v>
      </c>
      <c r="AB1208" s="4">
        <v>16.899999999999999</v>
      </c>
      <c r="AC1208">
        <v>10</v>
      </c>
      <c r="AD1208">
        <v>0</v>
      </c>
    </row>
    <row r="1209" spans="1:30" x14ac:dyDescent="0.25">
      <c r="A1209" s="2">
        <v>0</v>
      </c>
      <c r="B1209" s="2">
        <v>3.3333333333333333E-2</v>
      </c>
      <c r="C1209" s="2">
        <v>0</v>
      </c>
      <c r="D1209" s="2">
        <v>0</v>
      </c>
      <c r="E1209" s="2">
        <v>0</v>
      </c>
      <c r="F1209" s="2">
        <v>0</v>
      </c>
      <c r="G1209" s="2">
        <v>0</v>
      </c>
      <c r="H1209" s="2">
        <v>3.6764705882352942E-2</v>
      </c>
      <c r="I1209" s="2">
        <v>0</v>
      </c>
      <c r="J1209" s="2">
        <v>0</v>
      </c>
      <c r="K1209" s="2">
        <v>0</v>
      </c>
      <c r="L1209" s="2">
        <v>27.941176470588232</v>
      </c>
      <c r="M1209" s="2">
        <v>0</v>
      </c>
      <c r="N1209" s="2">
        <v>0.33088235294117641</v>
      </c>
      <c r="O1209" s="2">
        <v>0</v>
      </c>
      <c r="P1209" s="2">
        <v>0.4044117647058823</v>
      </c>
      <c r="Q1209" s="2">
        <v>168</v>
      </c>
      <c r="R1209" s="2">
        <v>0</v>
      </c>
      <c r="S1209" s="2">
        <v>433</v>
      </c>
      <c r="T1209" s="2">
        <v>96</v>
      </c>
      <c r="U1209" s="2">
        <v>0</v>
      </c>
      <c r="V1209" s="2" t="s">
        <v>946</v>
      </c>
      <c r="W1209" s="11" t="s">
        <v>950</v>
      </c>
      <c r="X1209" s="2" t="s">
        <v>947</v>
      </c>
      <c r="Y1209" s="2" t="s">
        <v>347</v>
      </c>
      <c r="Z1209" s="2">
        <v>1</v>
      </c>
      <c r="AA1209" s="11" t="s">
        <v>106</v>
      </c>
      <c r="AB1209" s="4">
        <v>16.899999999999999</v>
      </c>
      <c r="AC1209">
        <v>10</v>
      </c>
      <c r="AD1209">
        <v>0</v>
      </c>
    </row>
    <row r="1210" spans="1:30" x14ac:dyDescent="0.25">
      <c r="A1210" s="2">
        <v>2.5000000000000001E-2</v>
      </c>
      <c r="B1210" s="2">
        <v>0</v>
      </c>
      <c r="C1210" s="2">
        <v>0</v>
      </c>
      <c r="D1210" s="2">
        <v>0</v>
      </c>
      <c r="E1210" s="2">
        <v>0</v>
      </c>
      <c r="F1210" s="2">
        <v>0</v>
      </c>
      <c r="G1210" s="2">
        <v>0</v>
      </c>
      <c r="H1210" s="2">
        <v>7.18282166264229E-2</v>
      </c>
      <c r="I1210" s="2">
        <v>0</v>
      </c>
      <c r="J1210" s="2">
        <v>0</v>
      </c>
      <c r="K1210" s="2">
        <v>0</v>
      </c>
      <c r="L1210" s="2">
        <v>24.813383925491546</v>
      </c>
      <c r="M1210" s="2">
        <v>0</v>
      </c>
      <c r="N1210" s="2">
        <v>0.1403915143152811</v>
      </c>
      <c r="O1210" s="2">
        <v>0</v>
      </c>
      <c r="P1210" s="2">
        <v>0.23180924456709207</v>
      </c>
      <c r="Q1210" s="2">
        <v>185</v>
      </c>
      <c r="R1210" s="2">
        <v>0</v>
      </c>
      <c r="S1210" s="2">
        <v>433</v>
      </c>
      <c r="T1210" s="2">
        <v>96</v>
      </c>
      <c r="U1210" s="2">
        <v>43</v>
      </c>
      <c r="V1210" s="2" t="s">
        <v>946</v>
      </c>
      <c r="W1210" s="11" t="s">
        <v>809</v>
      </c>
      <c r="X1210" s="2" t="s">
        <v>947</v>
      </c>
      <c r="Y1210" s="2" t="s">
        <v>347</v>
      </c>
      <c r="Z1210" s="2">
        <v>1</v>
      </c>
      <c r="AA1210" s="11" t="s">
        <v>106</v>
      </c>
      <c r="AB1210" s="4">
        <v>16.899999999999999</v>
      </c>
      <c r="AC1210">
        <v>10</v>
      </c>
      <c r="AD1210">
        <v>0</v>
      </c>
    </row>
    <row r="1211" spans="1:30" x14ac:dyDescent="0.25">
      <c r="A1211" s="2">
        <v>0.01</v>
      </c>
      <c r="B1211" s="2">
        <v>0</v>
      </c>
      <c r="C1211" s="2">
        <v>0</v>
      </c>
      <c r="D1211" s="2">
        <v>0</v>
      </c>
      <c r="E1211" s="2">
        <v>0</v>
      </c>
      <c r="F1211" s="2">
        <v>0</v>
      </c>
      <c r="G1211" s="2">
        <v>0</v>
      </c>
      <c r="H1211" s="2">
        <v>4.9999999999999996E-2</v>
      </c>
      <c r="I1211" s="2">
        <v>0</v>
      </c>
      <c r="J1211" s="2">
        <v>0</v>
      </c>
      <c r="K1211" s="2">
        <v>0</v>
      </c>
      <c r="L1211" s="2">
        <v>42</v>
      </c>
      <c r="M1211" s="2">
        <v>0</v>
      </c>
      <c r="N1211" s="2">
        <v>0.14333333333333331</v>
      </c>
      <c r="O1211" s="2">
        <v>0</v>
      </c>
      <c r="P1211" s="2">
        <v>0.24333333333333329</v>
      </c>
      <c r="Q1211" s="2">
        <v>185</v>
      </c>
      <c r="R1211" s="2">
        <v>0</v>
      </c>
      <c r="S1211" s="2">
        <v>443</v>
      </c>
      <c r="T1211" s="2">
        <v>96</v>
      </c>
      <c r="U1211" s="2">
        <v>43</v>
      </c>
      <c r="V1211" s="2" t="s">
        <v>946</v>
      </c>
      <c r="W1211" s="11" t="s">
        <v>809</v>
      </c>
      <c r="X1211" s="2" t="s">
        <v>947</v>
      </c>
      <c r="Y1211" s="2" t="s">
        <v>347</v>
      </c>
      <c r="Z1211" s="2">
        <v>1</v>
      </c>
      <c r="AA1211" s="11" t="s">
        <v>106</v>
      </c>
      <c r="AB1211" s="4">
        <v>16.899999999999999</v>
      </c>
      <c r="AC1211">
        <v>10</v>
      </c>
      <c r="AD1211">
        <v>0</v>
      </c>
    </row>
    <row r="1212" spans="1:30" x14ac:dyDescent="0.25">
      <c r="A1212" s="2">
        <v>0</v>
      </c>
      <c r="B1212" s="2">
        <v>3.3333333333333333E-2</v>
      </c>
      <c r="C1212" s="2">
        <v>0</v>
      </c>
      <c r="D1212" s="2">
        <v>0</v>
      </c>
      <c r="E1212" s="2">
        <v>0</v>
      </c>
      <c r="F1212" s="2">
        <v>0</v>
      </c>
      <c r="G1212" s="2">
        <v>0</v>
      </c>
      <c r="H1212" s="2">
        <v>3.6764705882352942E-2</v>
      </c>
      <c r="I1212" s="2">
        <v>0</v>
      </c>
      <c r="J1212" s="2">
        <v>0</v>
      </c>
      <c r="K1212" s="2">
        <v>0</v>
      </c>
      <c r="L1212" s="2">
        <v>27.941176470588232</v>
      </c>
      <c r="M1212" s="2">
        <v>0</v>
      </c>
      <c r="N1212" s="2">
        <v>0.33088235294117641</v>
      </c>
      <c r="O1212" s="2">
        <v>0</v>
      </c>
      <c r="P1212" s="2">
        <v>0.4044117647058823</v>
      </c>
      <c r="Q1212" s="2">
        <v>185</v>
      </c>
      <c r="R1212" s="2">
        <v>0</v>
      </c>
      <c r="S1212" s="2">
        <v>433</v>
      </c>
      <c r="T1212" s="2">
        <v>96</v>
      </c>
      <c r="U1212" s="2">
        <v>0</v>
      </c>
      <c r="V1212" s="2" t="s">
        <v>946</v>
      </c>
      <c r="W1212" s="11" t="s">
        <v>809</v>
      </c>
      <c r="X1212" s="2" t="s">
        <v>947</v>
      </c>
      <c r="Y1212" s="2" t="s">
        <v>347</v>
      </c>
      <c r="Z1212" s="2">
        <v>1</v>
      </c>
      <c r="AA1212" s="11" t="s">
        <v>106</v>
      </c>
      <c r="AB1212" s="4">
        <v>16.899999999999999</v>
      </c>
      <c r="AC1212">
        <v>10</v>
      </c>
      <c r="AD1212">
        <v>0</v>
      </c>
    </row>
    <row r="1213" spans="1:30" x14ac:dyDescent="0.25">
      <c r="A1213" s="2">
        <v>0.01</v>
      </c>
      <c r="B1213" s="2">
        <v>0</v>
      </c>
      <c r="C1213" s="2">
        <v>0</v>
      </c>
      <c r="D1213" s="2">
        <v>0</v>
      </c>
      <c r="E1213" s="2">
        <v>0</v>
      </c>
      <c r="F1213" s="2">
        <v>0</v>
      </c>
      <c r="G1213" s="2">
        <v>0</v>
      </c>
      <c r="H1213" s="2">
        <v>4.9999999999999996E-2</v>
      </c>
      <c r="I1213" s="2">
        <v>0</v>
      </c>
      <c r="J1213" s="2">
        <v>0</v>
      </c>
      <c r="K1213" s="2">
        <v>0</v>
      </c>
      <c r="L1213" s="2">
        <v>42</v>
      </c>
      <c r="M1213" s="2">
        <v>0</v>
      </c>
      <c r="N1213" s="2">
        <v>0.14333333333333331</v>
      </c>
      <c r="O1213" s="2">
        <v>0</v>
      </c>
      <c r="P1213" s="2">
        <v>0.24333333333333329</v>
      </c>
      <c r="Q1213" s="2">
        <v>188</v>
      </c>
      <c r="R1213" s="2">
        <v>0</v>
      </c>
      <c r="S1213" s="2">
        <v>443</v>
      </c>
      <c r="T1213" s="2">
        <v>96</v>
      </c>
      <c r="U1213" s="2">
        <v>43</v>
      </c>
      <c r="V1213" s="2" t="s">
        <v>946</v>
      </c>
      <c r="W1213" s="11" t="s">
        <v>807</v>
      </c>
      <c r="X1213" s="2" t="s">
        <v>947</v>
      </c>
      <c r="Y1213" s="2" t="s">
        <v>347</v>
      </c>
      <c r="Z1213" s="2">
        <v>1</v>
      </c>
      <c r="AA1213" s="11" t="s">
        <v>106</v>
      </c>
      <c r="AB1213" s="4">
        <v>16.899999999999999</v>
      </c>
      <c r="AC1213">
        <v>10</v>
      </c>
      <c r="AD1213">
        <v>0</v>
      </c>
    </row>
    <row r="1214" spans="1:30" x14ac:dyDescent="0.25">
      <c r="A1214" s="2">
        <v>0.01</v>
      </c>
      <c r="B1214" s="2">
        <v>0</v>
      </c>
      <c r="C1214" s="2">
        <v>0</v>
      </c>
      <c r="D1214" s="2">
        <v>0</v>
      </c>
      <c r="E1214" s="2">
        <v>0</v>
      </c>
      <c r="F1214" s="2">
        <v>0</v>
      </c>
      <c r="G1214" s="2">
        <v>0</v>
      </c>
      <c r="H1214" s="2">
        <v>4.9999999999999996E-2</v>
      </c>
      <c r="I1214" s="2">
        <v>0</v>
      </c>
      <c r="J1214" s="2">
        <v>0</v>
      </c>
      <c r="K1214" s="2">
        <v>0</v>
      </c>
      <c r="L1214" s="2">
        <v>42</v>
      </c>
      <c r="M1214" s="2">
        <v>0</v>
      </c>
      <c r="N1214" s="2">
        <v>0.14333333333333331</v>
      </c>
      <c r="O1214" s="2">
        <v>0</v>
      </c>
      <c r="P1214" s="2">
        <v>0.24333333333333329</v>
      </c>
      <c r="Q1214" s="2">
        <v>195</v>
      </c>
      <c r="R1214" s="2">
        <v>0</v>
      </c>
      <c r="S1214" s="2">
        <v>443</v>
      </c>
      <c r="T1214" s="2">
        <v>96</v>
      </c>
      <c r="U1214" s="2">
        <v>43</v>
      </c>
      <c r="V1214" s="2" t="s">
        <v>946</v>
      </c>
      <c r="W1214" s="11" t="s">
        <v>809</v>
      </c>
      <c r="X1214" s="2" t="s">
        <v>947</v>
      </c>
      <c r="Y1214" s="2" t="s">
        <v>347</v>
      </c>
      <c r="Z1214" s="2">
        <v>1</v>
      </c>
      <c r="AA1214" s="11" t="s">
        <v>106</v>
      </c>
      <c r="AB1214" s="4">
        <v>16.899999999999999</v>
      </c>
      <c r="AC1214">
        <v>10</v>
      </c>
      <c r="AD1214">
        <v>0</v>
      </c>
    </row>
    <row r="1215" spans="1:30" x14ac:dyDescent="0.25">
      <c r="A1215" s="2">
        <v>2.5000000000000001E-2</v>
      </c>
      <c r="B1215" s="2">
        <v>0</v>
      </c>
      <c r="C1215" s="2">
        <v>0</v>
      </c>
      <c r="D1215" s="2">
        <v>0</v>
      </c>
      <c r="E1215" s="2">
        <v>0</v>
      </c>
      <c r="F1215" s="2">
        <v>0</v>
      </c>
      <c r="G1215" s="2">
        <v>0</v>
      </c>
      <c r="H1215" s="2">
        <v>7.18282166264229E-2</v>
      </c>
      <c r="I1215" s="2">
        <v>0</v>
      </c>
      <c r="J1215" s="2">
        <v>0</v>
      </c>
      <c r="K1215" s="2">
        <v>0</v>
      </c>
      <c r="L1215" s="2">
        <v>24.813383925491546</v>
      </c>
      <c r="M1215" s="2">
        <v>0</v>
      </c>
      <c r="N1215" s="2">
        <v>0.1403915143152811</v>
      </c>
      <c r="O1215" s="2">
        <v>0</v>
      </c>
      <c r="P1215" s="2">
        <v>0.23180924456709207</v>
      </c>
      <c r="Q1215" s="2">
        <v>177</v>
      </c>
      <c r="R1215" s="2">
        <v>0</v>
      </c>
      <c r="S1215" s="2">
        <v>433</v>
      </c>
      <c r="T1215" s="2">
        <v>96</v>
      </c>
      <c r="U1215" s="2">
        <v>43</v>
      </c>
      <c r="V1215" s="2" t="s">
        <v>946</v>
      </c>
      <c r="W1215" s="11" t="s">
        <v>951</v>
      </c>
      <c r="X1215" s="2" t="s">
        <v>947</v>
      </c>
      <c r="Y1215" s="2" t="s">
        <v>347</v>
      </c>
      <c r="Z1215" s="2">
        <v>1</v>
      </c>
      <c r="AA1215" s="11" t="s">
        <v>106</v>
      </c>
      <c r="AB1215" s="4">
        <v>16.899999999999999</v>
      </c>
      <c r="AC1215">
        <v>10</v>
      </c>
      <c r="AD1215">
        <v>0</v>
      </c>
    </row>
    <row r="1216" spans="1:30" x14ac:dyDescent="0.25">
      <c r="A1216" s="2">
        <v>0.01</v>
      </c>
      <c r="B1216" s="2">
        <v>0</v>
      </c>
      <c r="C1216" s="2">
        <v>0</v>
      </c>
      <c r="D1216" s="2">
        <v>0</v>
      </c>
      <c r="E1216" s="2">
        <v>0</v>
      </c>
      <c r="F1216" s="2">
        <v>0</v>
      </c>
      <c r="G1216" s="2">
        <v>0</v>
      </c>
      <c r="H1216" s="2">
        <v>4.9999999999999996E-2</v>
      </c>
      <c r="I1216" s="2">
        <v>0</v>
      </c>
      <c r="J1216" s="2">
        <v>0</v>
      </c>
      <c r="K1216" s="2">
        <v>0</v>
      </c>
      <c r="L1216" s="2">
        <v>42</v>
      </c>
      <c r="M1216" s="2">
        <v>0</v>
      </c>
      <c r="N1216" s="2">
        <v>0.14333333333333331</v>
      </c>
      <c r="O1216" s="2">
        <v>0</v>
      </c>
      <c r="P1216" s="2">
        <v>0.24333333333333329</v>
      </c>
      <c r="Q1216" s="2">
        <v>177</v>
      </c>
      <c r="R1216" s="2">
        <v>0</v>
      </c>
      <c r="S1216" s="2">
        <v>443</v>
      </c>
      <c r="T1216" s="2">
        <v>96</v>
      </c>
      <c r="U1216" s="2">
        <v>43</v>
      </c>
      <c r="V1216" s="2" t="s">
        <v>946</v>
      </c>
      <c r="W1216" s="11" t="s">
        <v>951</v>
      </c>
      <c r="X1216" s="2" t="s">
        <v>947</v>
      </c>
      <c r="Y1216" s="2" t="s">
        <v>347</v>
      </c>
      <c r="Z1216" s="2">
        <v>1</v>
      </c>
      <c r="AA1216" s="11" t="s">
        <v>106</v>
      </c>
      <c r="AB1216" s="4">
        <v>16.899999999999999</v>
      </c>
      <c r="AC1216">
        <v>10</v>
      </c>
      <c r="AD1216">
        <v>0</v>
      </c>
    </row>
    <row r="1217" spans="1:30" x14ac:dyDescent="0.25">
      <c r="A1217" s="2">
        <v>0</v>
      </c>
      <c r="B1217" s="2">
        <v>3.3333333333333333E-2</v>
      </c>
      <c r="C1217" s="2">
        <v>0</v>
      </c>
      <c r="D1217" s="2">
        <v>0</v>
      </c>
      <c r="E1217" s="2">
        <v>0</v>
      </c>
      <c r="F1217" s="2">
        <v>0</v>
      </c>
      <c r="G1217" s="2">
        <v>0</v>
      </c>
      <c r="H1217" s="2">
        <v>3.6764705882352942E-2</v>
      </c>
      <c r="I1217" s="2">
        <v>0</v>
      </c>
      <c r="J1217" s="2">
        <v>0</v>
      </c>
      <c r="K1217" s="2">
        <v>0</v>
      </c>
      <c r="L1217" s="2">
        <v>27.941176470588232</v>
      </c>
      <c r="M1217" s="2">
        <v>0</v>
      </c>
      <c r="N1217" s="2">
        <v>0.33088235294117641</v>
      </c>
      <c r="O1217" s="2">
        <v>0</v>
      </c>
      <c r="P1217" s="2">
        <v>0.4044117647058823</v>
      </c>
      <c r="Q1217" s="2">
        <v>177</v>
      </c>
      <c r="R1217" s="2">
        <v>0</v>
      </c>
      <c r="S1217" s="2">
        <v>433</v>
      </c>
      <c r="T1217" s="2">
        <v>96</v>
      </c>
      <c r="U1217" s="2">
        <v>0</v>
      </c>
      <c r="V1217" s="2" t="s">
        <v>946</v>
      </c>
      <c r="W1217" s="11" t="s">
        <v>951</v>
      </c>
      <c r="X1217" s="2" t="s">
        <v>947</v>
      </c>
      <c r="Y1217" s="2" t="s">
        <v>347</v>
      </c>
      <c r="Z1217" s="2">
        <v>1</v>
      </c>
      <c r="AA1217" s="11" t="s">
        <v>106</v>
      </c>
      <c r="AB1217" s="4">
        <v>16.899999999999999</v>
      </c>
      <c r="AC1217">
        <v>10</v>
      </c>
      <c r="AD1217">
        <v>0</v>
      </c>
    </row>
    <row r="1218" spans="1:30" x14ac:dyDescent="0.25">
      <c r="A1218" s="2">
        <v>0</v>
      </c>
      <c r="B1218" s="2">
        <v>3.3333333333333333E-2</v>
      </c>
      <c r="C1218" s="2">
        <v>0</v>
      </c>
      <c r="D1218" s="2">
        <v>0</v>
      </c>
      <c r="E1218" s="2">
        <v>0</v>
      </c>
      <c r="F1218" s="2">
        <v>0</v>
      </c>
      <c r="G1218" s="2">
        <v>0</v>
      </c>
      <c r="H1218" s="2">
        <v>3.6764705882352942E-2</v>
      </c>
      <c r="I1218" s="2">
        <v>0</v>
      </c>
      <c r="J1218" s="2">
        <v>0</v>
      </c>
      <c r="K1218" s="2">
        <v>0</v>
      </c>
      <c r="L1218" s="2">
        <v>27.941176470588232</v>
      </c>
      <c r="M1218" s="2">
        <v>0</v>
      </c>
      <c r="N1218" s="2">
        <v>0.33088235294117641</v>
      </c>
      <c r="O1218" s="2">
        <v>0</v>
      </c>
      <c r="P1218" s="2">
        <v>0.4044117647058823</v>
      </c>
      <c r="Q1218" s="2">
        <v>162</v>
      </c>
      <c r="R1218" s="2">
        <v>0</v>
      </c>
      <c r="S1218" s="2">
        <v>433</v>
      </c>
      <c r="T1218" s="2">
        <v>96</v>
      </c>
      <c r="U1218" s="2">
        <v>0</v>
      </c>
      <c r="V1218" s="2" t="s">
        <v>946</v>
      </c>
      <c r="W1218" s="11" t="s">
        <v>590</v>
      </c>
      <c r="X1218" s="2" t="s">
        <v>947</v>
      </c>
      <c r="Y1218" s="2" t="s">
        <v>347</v>
      </c>
      <c r="Z1218" s="2">
        <v>1</v>
      </c>
      <c r="AA1218" s="11" t="s">
        <v>106</v>
      </c>
      <c r="AB1218" s="4">
        <v>16.899999999999999</v>
      </c>
      <c r="AC1218">
        <v>10</v>
      </c>
      <c r="AD1218">
        <v>0</v>
      </c>
    </row>
    <row r="1219" spans="1:30" x14ac:dyDescent="0.25">
      <c r="A1219" s="2">
        <v>2.5000000000000001E-2</v>
      </c>
      <c r="B1219" s="2">
        <v>0</v>
      </c>
      <c r="C1219" s="2">
        <v>0</v>
      </c>
      <c r="D1219" s="2">
        <v>0</v>
      </c>
      <c r="E1219" s="2">
        <v>0</v>
      </c>
      <c r="F1219" s="2">
        <v>0</v>
      </c>
      <c r="G1219" s="2">
        <v>0</v>
      </c>
      <c r="H1219" s="2">
        <v>7.18282166264229E-2</v>
      </c>
      <c r="I1219" s="2">
        <v>0</v>
      </c>
      <c r="J1219" s="2">
        <v>0</v>
      </c>
      <c r="K1219" s="2">
        <v>0</v>
      </c>
      <c r="L1219" s="2">
        <v>24.813383925491546</v>
      </c>
      <c r="M1219" s="2">
        <v>0</v>
      </c>
      <c r="N1219" s="2">
        <v>0.1403915143152811</v>
      </c>
      <c r="O1219" s="2">
        <v>0</v>
      </c>
      <c r="P1219" s="2">
        <v>0.23180924456709207</v>
      </c>
      <c r="Q1219" s="2">
        <v>189</v>
      </c>
      <c r="R1219" s="2">
        <v>0</v>
      </c>
      <c r="S1219" s="2">
        <v>433</v>
      </c>
      <c r="T1219" s="2">
        <v>96</v>
      </c>
      <c r="U1219" s="2">
        <v>43</v>
      </c>
      <c r="V1219" s="2" t="s">
        <v>946</v>
      </c>
      <c r="W1219" s="11" t="s">
        <v>952</v>
      </c>
      <c r="X1219" s="2" t="s">
        <v>947</v>
      </c>
      <c r="Y1219" s="2" t="s">
        <v>347</v>
      </c>
      <c r="Z1219" s="2">
        <v>1</v>
      </c>
      <c r="AA1219" s="11" t="s">
        <v>106</v>
      </c>
      <c r="AB1219" s="4">
        <v>16.899999999999999</v>
      </c>
      <c r="AC1219">
        <v>10</v>
      </c>
      <c r="AD1219">
        <v>0</v>
      </c>
    </row>
    <row r="1220" spans="1:30" x14ac:dyDescent="0.25">
      <c r="A1220" s="2">
        <v>0.01</v>
      </c>
      <c r="B1220" s="2">
        <v>0</v>
      </c>
      <c r="C1220" s="2">
        <v>0</v>
      </c>
      <c r="D1220" s="2">
        <v>0</v>
      </c>
      <c r="E1220" s="2">
        <v>0</v>
      </c>
      <c r="F1220" s="2">
        <v>0</v>
      </c>
      <c r="G1220" s="2">
        <v>0</v>
      </c>
      <c r="H1220" s="2">
        <v>4.9999999999999996E-2</v>
      </c>
      <c r="I1220" s="2">
        <v>0</v>
      </c>
      <c r="J1220" s="2">
        <v>0</v>
      </c>
      <c r="K1220" s="2">
        <v>0</v>
      </c>
      <c r="L1220" s="2">
        <v>42</v>
      </c>
      <c r="M1220" s="2">
        <v>0</v>
      </c>
      <c r="N1220" s="2">
        <v>0.14333333333333331</v>
      </c>
      <c r="O1220" s="2">
        <v>0</v>
      </c>
      <c r="P1220" s="2">
        <v>0.24333333333333329</v>
      </c>
      <c r="Q1220" s="2">
        <v>189</v>
      </c>
      <c r="R1220" s="2">
        <v>0</v>
      </c>
      <c r="S1220" s="2">
        <v>443</v>
      </c>
      <c r="T1220" s="2">
        <v>96</v>
      </c>
      <c r="U1220" s="2">
        <v>43</v>
      </c>
      <c r="V1220" s="2" t="s">
        <v>946</v>
      </c>
      <c r="W1220" s="11" t="s">
        <v>952</v>
      </c>
      <c r="X1220" s="2" t="s">
        <v>947</v>
      </c>
      <c r="Y1220" s="2" t="s">
        <v>347</v>
      </c>
      <c r="Z1220" s="2">
        <v>1</v>
      </c>
      <c r="AA1220" s="11" t="s">
        <v>106</v>
      </c>
      <c r="AB1220" s="4">
        <v>16.899999999999999</v>
      </c>
      <c r="AC1220">
        <v>10</v>
      </c>
      <c r="AD1220">
        <v>0</v>
      </c>
    </row>
    <row r="1221" spans="1:30" x14ac:dyDescent="0.25">
      <c r="A1221" s="2">
        <v>0</v>
      </c>
      <c r="B1221" s="2">
        <v>3.3333333333333333E-2</v>
      </c>
      <c r="C1221" s="2">
        <v>0</v>
      </c>
      <c r="D1221" s="2">
        <v>0</v>
      </c>
      <c r="E1221" s="2">
        <v>0</v>
      </c>
      <c r="F1221" s="2">
        <v>0</v>
      </c>
      <c r="G1221" s="2">
        <v>0</v>
      </c>
      <c r="H1221" s="2">
        <v>3.6764705882352942E-2</v>
      </c>
      <c r="I1221" s="2">
        <v>0</v>
      </c>
      <c r="J1221" s="2">
        <v>0</v>
      </c>
      <c r="K1221" s="2">
        <v>0</v>
      </c>
      <c r="L1221" s="2">
        <v>27.941176470588232</v>
      </c>
      <c r="M1221" s="2">
        <v>0</v>
      </c>
      <c r="N1221" s="2">
        <v>0.33088235294117641</v>
      </c>
      <c r="O1221" s="2">
        <v>0</v>
      </c>
      <c r="P1221" s="2">
        <v>0.4044117647058823</v>
      </c>
      <c r="Q1221" s="2">
        <v>189</v>
      </c>
      <c r="R1221" s="2">
        <v>0</v>
      </c>
      <c r="S1221" s="2">
        <v>433</v>
      </c>
      <c r="T1221" s="2">
        <v>96</v>
      </c>
      <c r="U1221" s="2">
        <v>0</v>
      </c>
      <c r="V1221" s="2" t="s">
        <v>946</v>
      </c>
      <c r="W1221" s="11" t="s">
        <v>952</v>
      </c>
      <c r="X1221" s="2" t="s">
        <v>947</v>
      </c>
      <c r="Y1221" s="2" t="s">
        <v>347</v>
      </c>
      <c r="Z1221" s="2">
        <v>1</v>
      </c>
      <c r="AA1221" s="11" t="s">
        <v>106</v>
      </c>
      <c r="AB1221" s="4">
        <v>16.899999999999999</v>
      </c>
      <c r="AC1221">
        <v>10</v>
      </c>
      <c r="AD1221">
        <v>0</v>
      </c>
    </row>
    <row r="1222" spans="1:30" x14ac:dyDescent="0.25">
      <c r="A1222" s="2">
        <v>2.5000000000000001E-2</v>
      </c>
      <c r="B1222" s="2">
        <v>0</v>
      </c>
      <c r="C1222" s="2">
        <v>0</v>
      </c>
      <c r="D1222" s="2">
        <v>0</v>
      </c>
      <c r="E1222" s="2">
        <v>0</v>
      </c>
      <c r="F1222" s="2">
        <v>0</v>
      </c>
      <c r="G1222" s="2">
        <v>0</v>
      </c>
      <c r="H1222" s="2">
        <v>7.18282166264229E-2</v>
      </c>
      <c r="I1222" s="2">
        <v>0</v>
      </c>
      <c r="J1222" s="2">
        <v>0</v>
      </c>
      <c r="K1222" s="2">
        <v>0</v>
      </c>
      <c r="L1222" s="2">
        <v>24.813383925491546</v>
      </c>
      <c r="M1222" s="2">
        <v>0</v>
      </c>
      <c r="N1222" s="2">
        <v>0.1403915143152811</v>
      </c>
      <c r="O1222" s="2">
        <v>0</v>
      </c>
      <c r="P1222" s="2">
        <v>0.23180924456709207</v>
      </c>
      <c r="Q1222" s="2">
        <v>187</v>
      </c>
      <c r="R1222" s="2">
        <v>0</v>
      </c>
      <c r="S1222" s="2">
        <v>433</v>
      </c>
      <c r="T1222" s="2">
        <v>96</v>
      </c>
      <c r="U1222" s="2">
        <v>43</v>
      </c>
      <c r="V1222" s="2" t="s">
        <v>946</v>
      </c>
      <c r="W1222" s="11" t="s">
        <v>953</v>
      </c>
      <c r="X1222" s="2" t="s">
        <v>947</v>
      </c>
      <c r="Y1222" s="2" t="s">
        <v>347</v>
      </c>
      <c r="Z1222" s="2">
        <v>1</v>
      </c>
      <c r="AA1222" s="11" t="s">
        <v>106</v>
      </c>
      <c r="AB1222" s="4">
        <v>16.899999999999999</v>
      </c>
      <c r="AC1222">
        <v>10</v>
      </c>
      <c r="AD1222">
        <v>0</v>
      </c>
    </row>
    <row r="1223" spans="1:30" x14ac:dyDescent="0.25">
      <c r="A1223" s="2">
        <v>0.01</v>
      </c>
      <c r="B1223" s="2">
        <v>0</v>
      </c>
      <c r="C1223" s="2">
        <v>0</v>
      </c>
      <c r="D1223" s="2">
        <v>0</v>
      </c>
      <c r="E1223" s="2">
        <v>0</v>
      </c>
      <c r="F1223" s="2">
        <v>0</v>
      </c>
      <c r="G1223" s="2">
        <v>0</v>
      </c>
      <c r="H1223" s="2">
        <v>4.9999999999999996E-2</v>
      </c>
      <c r="I1223" s="2">
        <v>0</v>
      </c>
      <c r="J1223" s="2">
        <v>0</v>
      </c>
      <c r="K1223" s="2">
        <v>0</v>
      </c>
      <c r="L1223" s="2">
        <v>42</v>
      </c>
      <c r="M1223" s="2">
        <v>0</v>
      </c>
      <c r="N1223" s="2">
        <v>0.14333333333333331</v>
      </c>
      <c r="O1223" s="2">
        <v>0</v>
      </c>
      <c r="P1223" s="2">
        <v>0.24333333333333329</v>
      </c>
      <c r="Q1223" s="2">
        <v>187</v>
      </c>
      <c r="R1223" s="2">
        <v>0</v>
      </c>
      <c r="S1223" s="2">
        <v>443</v>
      </c>
      <c r="T1223" s="2">
        <v>96</v>
      </c>
      <c r="U1223" s="2">
        <v>43</v>
      </c>
      <c r="V1223" s="2" t="s">
        <v>946</v>
      </c>
      <c r="W1223" s="11" t="s">
        <v>953</v>
      </c>
      <c r="X1223" s="2" t="s">
        <v>947</v>
      </c>
      <c r="Y1223" s="2" t="s">
        <v>347</v>
      </c>
      <c r="Z1223" s="2">
        <v>1</v>
      </c>
      <c r="AA1223" s="11" t="s">
        <v>106</v>
      </c>
      <c r="AB1223" s="4">
        <v>16.899999999999999</v>
      </c>
      <c r="AC1223">
        <v>10</v>
      </c>
      <c r="AD1223">
        <v>0</v>
      </c>
    </row>
    <row r="1224" spans="1:30" x14ac:dyDescent="0.25">
      <c r="A1224" s="2">
        <v>0</v>
      </c>
      <c r="B1224" s="2">
        <v>3.3333333333333333E-2</v>
      </c>
      <c r="C1224" s="2">
        <v>0</v>
      </c>
      <c r="D1224" s="2">
        <v>0</v>
      </c>
      <c r="E1224" s="2">
        <v>0</v>
      </c>
      <c r="F1224" s="2">
        <v>0</v>
      </c>
      <c r="G1224" s="2">
        <v>0</v>
      </c>
      <c r="H1224" s="2">
        <v>3.6764705882352942E-2</v>
      </c>
      <c r="I1224" s="2">
        <v>0</v>
      </c>
      <c r="J1224" s="2">
        <v>0</v>
      </c>
      <c r="K1224" s="2">
        <v>0</v>
      </c>
      <c r="L1224" s="2">
        <v>27.941176470588232</v>
      </c>
      <c r="M1224" s="2">
        <v>0</v>
      </c>
      <c r="N1224" s="2">
        <v>0.33088235294117641</v>
      </c>
      <c r="O1224" s="2">
        <v>0</v>
      </c>
      <c r="P1224" s="2">
        <v>0.4044117647058823</v>
      </c>
      <c r="Q1224" s="2">
        <v>187</v>
      </c>
      <c r="R1224" s="2">
        <v>0</v>
      </c>
      <c r="S1224" s="2">
        <v>433</v>
      </c>
      <c r="T1224" s="2">
        <v>96</v>
      </c>
      <c r="U1224" s="2">
        <v>0</v>
      </c>
      <c r="V1224" s="2" t="s">
        <v>946</v>
      </c>
      <c r="W1224" s="11" t="s">
        <v>953</v>
      </c>
      <c r="X1224" s="2" t="s">
        <v>947</v>
      </c>
      <c r="Y1224" s="2" t="s">
        <v>347</v>
      </c>
      <c r="Z1224" s="2">
        <v>1</v>
      </c>
      <c r="AA1224" s="11" t="s">
        <v>106</v>
      </c>
      <c r="AB1224" s="4">
        <v>16.899999999999999</v>
      </c>
      <c r="AC1224">
        <v>10</v>
      </c>
      <c r="AD1224">
        <v>0</v>
      </c>
    </row>
    <row r="1225" spans="1:30" x14ac:dyDescent="0.25">
      <c r="A1225" s="2">
        <v>0.01</v>
      </c>
      <c r="B1225" s="2">
        <v>0</v>
      </c>
      <c r="C1225" s="2">
        <v>0</v>
      </c>
      <c r="D1225" s="2">
        <v>0</v>
      </c>
      <c r="E1225" s="2">
        <v>0</v>
      </c>
      <c r="F1225" s="2">
        <v>0</v>
      </c>
      <c r="G1225" s="2">
        <v>0</v>
      </c>
      <c r="H1225" s="2">
        <v>4.9999999999999996E-2</v>
      </c>
      <c r="I1225" s="2">
        <v>0</v>
      </c>
      <c r="J1225" s="2">
        <v>0</v>
      </c>
      <c r="K1225" s="2">
        <v>0</v>
      </c>
      <c r="L1225" s="2">
        <v>42</v>
      </c>
      <c r="M1225" s="2">
        <v>0</v>
      </c>
      <c r="N1225" s="2">
        <v>0.14333333333333331</v>
      </c>
      <c r="O1225" s="2">
        <v>0</v>
      </c>
      <c r="P1225" s="2">
        <v>0.24333333333333329</v>
      </c>
      <c r="Q1225" s="2">
        <v>189</v>
      </c>
      <c r="R1225" s="2">
        <v>0</v>
      </c>
      <c r="S1225" s="2">
        <v>443</v>
      </c>
      <c r="T1225" s="2">
        <v>96</v>
      </c>
      <c r="U1225" s="2">
        <v>43</v>
      </c>
      <c r="V1225" s="2" t="s">
        <v>946</v>
      </c>
      <c r="W1225" s="11" t="s">
        <v>567</v>
      </c>
      <c r="X1225" s="2" t="s">
        <v>947</v>
      </c>
      <c r="Y1225" s="2" t="s">
        <v>347</v>
      </c>
      <c r="Z1225" s="2">
        <v>1</v>
      </c>
      <c r="AA1225" s="11" t="s">
        <v>106</v>
      </c>
      <c r="AB1225" s="4">
        <v>16.899999999999999</v>
      </c>
      <c r="AC1225">
        <v>10</v>
      </c>
      <c r="AD1225">
        <v>0</v>
      </c>
    </row>
    <row r="1226" spans="1:30" x14ac:dyDescent="0.25">
      <c r="A1226" s="2">
        <v>2.5000000000000001E-2</v>
      </c>
      <c r="B1226" s="2">
        <v>0</v>
      </c>
      <c r="C1226" s="2">
        <v>0</v>
      </c>
      <c r="D1226" s="2">
        <v>0</v>
      </c>
      <c r="E1226" s="2">
        <v>0</v>
      </c>
      <c r="F1226" s="2">
        <v>0</v>
      </c>
      <c r="G1226" s="2">
        <v>0</v>
      </c>
      <c r="H1226" s="2">
        <v>7.18282166264229E-2</v>
      </c>
      <c r="I1226" s="2">
        <v>0</v>
      </c>
      <c r="J1226" s="2">
        <v>0</v>
      </c>
      <c r="K1226" s="2">
        <v>0</v>
      </c>
      <c r="L1226" s="2">
        <v>24.813383925491546</v>
      </c>
      <c r="M1226" s="2">
        <v>0</v>
      </c>
      <c r="N1226" s="2">
        <v>0.1403915143152811</v>
      </c>
      <c r="O1226" s="2">
        <v>0</v>
      </c>
      <c r="P1226" s="2">
        <v>0.23180924456709207</v>
      </c>
      <c r="Q1226" s="2">
        <v>190</v>
      </c>
      <c r="R1226" s="2">
        <v>0</v>
      </c>
      <c r="S1226" s="2">
        <v>433</v>
      </c>
      <c r="T1226" s="2">
        <v>96</v>
      </c>
      <c r="U1226" s="2">
        <v>43</v>
      </c>
      <c r="V1226" s="2" t="s">
        <v>946</v>
      </c>
      <c r="W1226" s="11" t="s">
        <v>954</v>
      </c>
      <c r="X1226" s="2" t="s">
        <v>947</v>
      </c>
      <c r="Y1226" s="2" t="s">
        <v>347</v>
      </c>
      <c r="Z1226" s="2">
        <v>1</v>
      </c>
      <c r="AA1226" s="11" t="s">
        <v>106</v>
      </c>
      <c r="AB1226" s="4">
        <v>16.899999999999999</v>
      </c>
      <c r="AC1226">
        <v>10</v>
      </c>
      <c r="AD1226">
        <v>0</v>
      </c>
    </row>
    <row r="1227" spans="1:30" x14ac:dyDescent="0.25">
      <c r="A1227" s="2">
        <v>0.01</v>
      </c>
      <c r="B1227" s="2">
        <v>0</v>
      </c>
      <c r="C1227" s="2">
        <v>0</v>
      </c>
      <c r="D1227" s="2">
        <v>0</v>
      </c>
      <c r="E1227" s="2">
        <v>0</v>
      </c>
      <c r="F1227" s="2">
        <v>0</v>
      </c>
      <c r="G1227" s="2">
        <v>0</v>
      </c>
      <c r="H1227" s="2">
        <v>4.9999999999999996E-2</v>
      </c>
      <c r="I1227" s="2">
        <v>0</v>
      </c>
      <c r="J1227" s="2">
        <v>0</v>
      </c>
      <c r="K1227" s="2">
        <v>0</v>
      </c>
      <c r="L1227" s="2">
        <v>42</v>
      </c>
      <c r="M1227" s="2">
        <v>0</v>
      </c>
      <c r="N1227" s="2">
        <v>0.14333333333333331</v>
      </c>
      <c r="O1227" s="2">
        <v>0</v>
      </c>
      <c r="P1227" s="2">
        <v>0.24333333333333329</v>
      </c>
      <c r="Q1227" s="2">
        <v>190</v>
      </c>
      <c r="R1227" s="2">
        <v>0</v>
      </c>
      <c r="S1227" s="2">
        <v>443</v>
      </c>
      <c r="T1227" s="2">
        <v>96</v>
      </c>
      <c r="U1227" s="2">
        <v>43</v>
      </c>
      <c r="V1227" s="2" t="s">
        <v>946</v>
      </c>
      <c r="W1227" s="11" t="s">
        <v>954</v>
      </c>
      <c r="X1227" s="2" t="s">
        <v>947</v>
      </c>
      <c r="Y1227" s="2" t="s">
        <v>347</v>
      </c>
      <c r="Z1227" s="2">
        <v>1</v>
      </c>
      <c r="AA1227" s="11" t="s">
        <v>106</v>
      </c>
      <c r="AB1227" s="4">
        <v>16.899999999999999</v>
      </c>
      <c r="AC1227">
        <v>10</v>
      </c>
      <c r="AD1227">
        <v>0</v>
      </c>
    </row>
    <row r="1228" spans="1:30" x14ac:dyDescent="0.25">
      <c r="A1228" s="2">
        <v>0</v>
      </c>
      <c r="B1228" s="2">
        <v>3.3333333333333333E-2</v>
      </c>
      <c r="C1228" s="2">
        <v>0</v>
      </c>
      <c r="D1228" s="2">
        <v>0</v>
      </c>
      <c r="E1228" s="2">
        <v>0</v>
      </c>
      <c r="F1228" s="2">
        <v>0</v>
      </c>
      <c r="G1228" s="2">
        <v>0</v>
      </c>
      <c r="H1228" s="2">
        <v>3.6764705882352942E-2</v>
      </c>
      <c r="I1228" s="2">
        <v>0</v>
      </c>
      <c r="J1228" s="2">
        <v>0</v>
      </c>
      <c r="K1228" s="2">
        <v>0</v>
      </c>
      <c r="L1228" s="2">
        <v>27.941176470588232</v>
      </c>
      <c r="M1228" s="2">
        <v>0</v>
      </c>
      <c r="N1228" s="2">
        <v>0.33088235294117641</v>
      </c>
      <c r="O1228" s="2">
        <v>0</v>
      </c>
      <c r="P1228" s="2">
        <v>0.4044117647058823</v>
      </c>
      <c r="Q1228" s="2">
        <v>190</v>
      </c>
      <c r="R1228" s="2">
        <v>0</v>
      </c>
      <c r="S1228" s="2">
        <v>433</v>
      </c>
      <c r="T1228" s="2">
        <v>96</v>
      </c>
      <c r="U1228" s="2">
        <v>0</v>
      </c>
      <c r="V1228" s="2" t="s">
        <v>946</v>
      </c>
      <c r="W1228" s="11" t="s">
        <v>954</v>
      </c>
      <c r="X1228" s="2" t="s">
        <v>947</v>
      </c>
      <c r="Y1228" s="2" t="s">
        <v>347</v>
      </c>
      <c r="Z1228" s="2">
        <v>1</v>
      </c>
      <c r="AA1228" s="11" t="s">
        <v>106</v>
      </c>
      <c r="AB1228" s="4">
        <v>16.899999999999999</v>
      </c>
      <c r="AC1228">
        <v>10</v>
      </c>
      <c r="AD1228">
        <v>0</v>
      </c>
    </row>
    <row r="1229" spans="1:30" x14ac:dyDescent="0.25">
      <c r="A1229" s="2">
        <v>2.5000000000000001E-2</v>
      </c>
      <c r="B1229" s="2">
        <v>0</v>
      </c>
      <c r="C1229" s="2">
        <v>0</v>
      </c>
      <c r="D1229" s="2">
        <v>0</v>
      </c>
      <c r="E1229" s="2">
        <v>0</v>
      </c>
      <c r="F1229" s="2">
        <v>0</v>
      </c>
      <c r="G1229" s="2">
        <v>0</v>
      </c>
      <c r="H1229" s="2">
        <v>7.18282166264229E-2</v>
      </c>
      <c r="I1229" s="2">
        <v>0</v>
      </c>
      <c r="J1229" s="2">
        <v>0</v>
      </c>
      <c r="K1229" s="2">
        <v>0</v>
      </c>
      <c r="L1229" s="2">
        <v>24.813383925491546</v>
      </c>
      <c r="M1229" s="2">
        <v>0</v>
      </c>
      <c r="N1229" s="2">
        <v>0.1403915143152811</v>
      </c>
      <c r="O1229" s="2">
        <v>0</v>
      </c>
      <c r="P1229" s="2">
        <v>0.23180924456709207</v>
      </c>
      <c r="Q1229" s="2">
        <v>203</v>
      </c>
      <c r="R1229" s="2">
        <v>0</v>
      </c>
      <c r="S1229" s="2">
        <v>433</v>
      </c>
      <c r="T1229" s="2">
        <v>96</v>
      </c>
      <c r="U1229" s="2">
        <v>43</v>
      </c>
      <c r="V1229" s="2" t="s">
        <v>946</v>
      </c>
      <c r="W1229" s="11" t="s">
        <v>955</v>
      </c>
      <c r="X1229" s="2" t="s">
        <v>947</v>
      </c>
      <c r="Y1229" s="2" t="s">
        <v>347</v>
      </c>
      <c r="Z1229" s="2">
        <v>1</v>
      </c>
      <c r="AA1229" s="11" t="s">
        <v>106</v>
      </c>
      <c r="AB1229" s="4">
        <v>16.899999999999999</v>
      </c>
      <c r="AC1229">
        <v>10</v>
      </c>
      <c r="AD1229">
        <v>0</v>
      </c>
    </row>
    <row r="1230" spans="1:30" x14ac:dyDescent="0.25">
      <c r="A1230" s="2">
        <v>0.01</v>
      </c>
      <c r="B1230" s="2">
        <v>0</v>
      </c>
      <c r="C1230" s="2">
        <v>0</v>
      </c>
      <c r="D1230" s="2">
        <v>0</v>
      </c>
      <c r="E1230" s="2">
        <v>0</v>
      </c>
      <c r="F1230" s="2">
        <v>0</v>
      </c>
      <c r="G1230" s="2">
        <v>0</v>
      </c>
      <c r="H1230" s="2">
        <v>4.9999999999999996E-2</v>
      </c>
      <c r="I1230" s="2">
        <v>0</v>
      </c>
      <c r="J1230" s="2">
        <v>0</v>
      </c>
      <c r="K1230" s="2">
        <v>0</v>
      </c>
      <c r="L1230" s="2">
        <v>42</v>
      </c>
      <c r="M1230" s="2">
        <v>0</v>
      </c>
      <c r="N1230" s="2">
        <v>0.14333333333333331</v>
      </c>
      <c r="O1230" s="2">
        <v>0</v>
      </c>
      <c r="P1230" s="2">
        <v>0.24333333333333329</v>
      </c>
      <c r="Q1230" s="2">
        <v>203</v>
      </c>
      <c r="R1230" s="2">
        <v>0</v>
      </c>
      <c r="S1230" s="2">
        <v>443</v>
      </c>
      <c r="T1230" s="2">
        <v>96</v>
      </c>
      <c r="U1230" s="2">
        <v>43</v>
      </c>
      <c r="V1230" s="2" t="s">
        <v>946</v>
      </c>
      <c r="W1230" s="11" t="s">
        <v>955</v>
      </c>
      <c r="X1230" s="2" t="s">
        <v>947</v>
      </c>
      <c r="Y1230" s="2" t="s">
        <v>347</v>
      </c>
      <c r="Z1230" s="2">
        <v>1</v>
      </c>
      <c r="AA1230" s="11" t="s">
        <v>106</v>
      </c>
      <c r="AB1230" s="4">
        <v>16.899999999999999</v>
      </c>
      <c r="AC1230">
        <v>10</v>
      </c>
      <c r="AD1230">
        <v>0</v>
      </c>
    </row>
    <row r="1231" spans="1:30" x14ac:dyDescent="0.25">
      <c r="A1231" s="2">
        <v>0</v>
      </c>
      <c r="B1231" s="2">
        <v>3.3333333333333333E-2</v>
      </c>
      <c r="C1231" s="2">
        <v>0</v>
      </c>
      <c r="D1231" s="2">
        <v>0</v>
      </c>
      <c r="E1231" s="2">
        <v>0</v>
      </c>
      <c r="F1231" s="2">
        <v>0</v>
      </c>
      <c r="G1231" s="2">
        <v>0</v>
      </c>
      <c r="H1231" s="2">
        <v>3.6764705882352942E-2</v>
      </c>
      <c r="I1231" s="2">
        <v>0</v>
      </c>
      <c r="J1231" s="2">
        <v>0</v>
      </c>
      <c r="K1231" s="2">
        <v>0</v>
      </c>
      <c r="L1231" s="2">
        <v>27.941176470588232</v>
      </c>
      <c r="M1231" s="2">
        <v>0</v>
      </c>
      <c r="N1231" s="2">
        <v>0.33088235294117641</v>
      </c>
      <c r="O1231" s="2">
        <v>0</v>
      </c>
      <c r="P1231" s="2">
        <v>0.4044117647058823</v>
      </c>
      <c r="Q1231" s="2">
        <v>203</v>
      </c>
      <c r="R1231" s="2">
        <v>0</v>
      </c>
      <c r="S1231" s="2">
        <v>433</v>
      </c>
      <c r="T1231" s="2">
        <v>96</v>
      </c>
      <c r="U1231" s="2">
        <v>0</v>
      </c>
      <c r="V1231" s="2" t="s">
        <v>946</v>
      </c>
      <c r="W1231" s="11" t="s">
        <v>955</v>
      </c>
      <c r="X1231" s="2" t="s">
        <v>947</v>
      </c>
      <c r="Y1231" s="2" t="s">
        <v>347</v>
      </c>
      <c r="Z1231" s="2">
        <v>1</v>
      </c>
      <c r="AA1231" s="11" t="s">
        <v>106</v>
      </c>
      <c r="AB1231" s="4">
        <v>16.899999999999999</v>
      </c>
      <c r="AC1231">
        <v>10</v>
      </c>
      <c r="AD1231">
        <v>0</v>
      </c>
    </row>
    <row r="1232" spans="1:30" x14ac:dyDescent="0.25">
      <c r="A1232" s="2">
        <v>3.3333333333333333E-2</v>
      </c>
      <c r="B1232" s="2">
        <v>0</v>
      </c>
      <c r="C1232" s="2">
        <v>0</v>
      </c>
      <c r="D1232" s="2">
        <v>0</v>
      </c>
      <c r="E1232" s="2">
        <v>0</v>
      </c>
      <c r="F1232" s="2">
        <v>0</v>
      </c>
      <c r="G1232" s="2">
        <v>0</v>
      </c>
      <c r="H1232" s="2">
        <v>0.30697344371572943</v>
      </c>
      <c r="I1232" s="2">
        <v>0</v>
      </c>
      <c r="J1232" s="2">
        <v>0</v>
      </c>
      <c r="K1232" s="2">
        <v>0</v>
      </c>
      <c r="L1232" s="2">
        <v>29.966455219868827</v>
      </c>
      <c r="M1232" s="2">
        <v>0</v>
      </c>
      <c r="N1232" s="2">
        <v>0.14617783034082357</v>
      </c>
      <c r="O1232" s="2">
        <v>0</v>
      </c>
      <c r="P1232" s="2">
        <v>0.70165358563595304</v>
      </c>
      <c r="Q1232" s="2">
        <v>196</v>
      </c>
      <c r="R1232" s="2">
        <v>0</v>
      </c>
      <c r="S1232" s="2">
        <v>408</v>
      </c>
      <c r="T1232" s="2">
        <v>96</v>
      </c>
      <c r="U1232" s="2">
        <v>43</v>
      </c>
      <c r="V1232" s="2" t="s">
        <v>946</v>
      </c>
      <c r="W1232" s="11" t="s">
        <v>956</v>
      </c>
      <c r="X1232" s="2" t="s">
        <v>947</v>
      </c>
      <c r="Y1232" s="2" t="s">
        <v>347</v>
      </c>
      <c r="Z1232" s="2">
        <v>1</v>
      </c>
      <c r="AA1232" s="11" t="s">
        <v>106</v>
      </c>
      <c r="AB1232" s="4">
        <v>16.899999999999999</v>
      </c>
      <c r="AC1232">
        <v>10</v>
      </c>
      <c r="AD1232">
        <v>0</v>
      </c>
    </row>
    <row r="1233" spans="1:30" x14ac:dyDescent="0.25">
      <c r="A1233" s="2">
        <v>2.5000000000000001E-2</v>
      </c>
      <c r="B1233" s="2">
        <v>0</v>
      </c>
      <c r="C1233" s="2">
        <v>0</v>
      </c>
      <c r="D1233" s="2">
        <v>0</v>
      </c>
      <c r="E1233" s="2">
        <v>0</v>
      </c>
      <c r="F1233" s="2">
        <v>0</v>
      </c>
      <c r="G1233" s="2">
        <v>0</v>
      </c>
      <c r="H1233" s="2">
        <v>7.18282166264229E-2</v>
      </c>
      <c r="I1233" s="2">
        <v>0</v>
      </c>
      <c r="J1233" s="2">
        <v>0</v>
      </c>
      <c r="K1233" s="2">
        <v>0</v>
      </c>
      <c r="L1233" s="2">
        <v>24.813383925491546</v>
      </c>
      <c r="M1233" s="2">
        <v>0</v>
      </c>
      <c r="N1233" s="2">
        <v>0.1403915143152811</v>
      </c>
      <c r="O1233" s="2">
        <v>0</v>
      </c>
      <c r="P1233" s="2">
        <v>0.23180924456709207</v>
      </c>
      <c r="Q1233" s="2">
        <v>196</v>
      </c>
      <c r="R1233" s="2">
        <v>0</v>
      </c>
      <c r="S1233" s="2">
        <v>433</v>
      </c>
      <c r="T1233" s="2">
        <v>96</v>
      </c>
      <c r="U1233" s="2">
        <v>43</v>
      </c>
      <c r="V1233" s="2" t="s">
        <v>946</v>
      </c>
      <c r="W1233" s="11" t="s">
        <v>956</v>
      </c>
      <c r="X1233" s="2" t="s">
        <v>947</v>
      </c>
      <c r="Y1233" s="2" t="s">
        <v>347</v>
      </c>
      <c r="Z1233" s="2">
        <v>1</v>
      </c>
      <c r="AA1233" s="11" t="s">
        <v>106</v>
      </c>
      <c r="AB1233" s="4">
        <v>16.899999999999999</v>
      </c>
      <c r="AC1233">
        <v>10</v>
      </c>
      <c r="AD1233">
        <v>0</v>
      </c>
    </row>
    <row r="1234" spans="1:30" x14ac:dyDescent="0.25">
      <c r="A1234" s="2">
        <v>0.01</v>
      </c>
      <c r="B1234" s="2">
        <v>0</v>
      </c>
      <c r="C1234" s="2">
        <v>0</v>
      </c>
      <c r="D1234" s="2">
        <v>0</v>
      </c>
      <c r="E1234" s="2">
        <v>0</v>
      </c>
      <c r="F1234" s="2">
        <v>0</v>
      </c>
      <c r="G1234" s="2">
        <v>0</v>
      </c>
      <c r="H1234" s="2">
        <v>4.9999999999999996E-2</v>
      </c>
      <c r="I1234" s="2">
        <v>0</v>
      </c>
      <c r="J1234" s="2">
        <v>0</v>
      </c>
      <c r="K1234" s="2">
        <v>0</v>
      </c>
      <c r="L1234" s="2">
        <v>42</v>
      </c>
      <c r="M1234" s="2">
        <v>0</v>
      </c>
      <c r="N1234" s="2">
        <v>0.14333333333333331</v>
      </c>
      <c r="O1234" s="2">
        <v>0</v>
      </c>
      <c r="P1234" s="2">
        <v>0.24333333333333329</v>
      </c>
      <c r="Q1234" s="2">
        <v>196</v>
      </c>
      <c r="R1234" s="2">
        <v>0</v>
      </c>
      <c r="S1234" s="2">
        <v>443</v>
      </c>
      <c r="T1234" s="2">
        <v>96</v>
      </c>
      <c r="U1234" s="2">
        <v>43</v>
      </c>
      <c r="V1234" s="2" t="s">
        <v>946</v>
      </c>
      <c r="W1234" s="11" t="s">
        <v>956</v>
      </c>
      <c r="X1234" s="2" t="s">
        <v>947</v>
      </c>
      <c r="Y1234" s="2" t="s">
        <v>347</v>
      </c>
      <c r="Z1234" s="2">
        <v>1</v>
      </c>
      <c r="AA1234" s="11" t="s">
        <v>106</v>
      </c>
      <c r="AB1234" s="4">
        <v>16.899999999999999</v>
      </c>
      <c r="AC1234">
        <v>10</v>
      </c>
      <c r="AD1234">
        <v>0</v>
      </c>
    </row>
    <row r="1235" spans="1:30" x14ac:dyDescent="0.25">
      <c r="A1235" s="2">
        <v>2.5000000000000001E-2</v>
      </c>
      <c r="B1235" s="2">
        <v>0</v>
      </c>
      <c r="C1235" s="2">
        <v>0</v>
      </c>
      <c r="D1235" s="2">
        <v>0</v>
      </c>
      <c r="E1235" s="2">
        <v>0</v>
      </c>
      <c r="F1235" s="2">
        <v>0</v>
      </c>
      <c r="G1235" s="2">
        <v>0</v>
      </c>
      <c r="H1235" s="2">
        <v>7.18282166264229E-2</v>
      </c>
      <c r="I1235" s="2">
        <v>0</v>
      </c>
      <c r="J1235" s="2">
        <v>0</v>
      </c>
      <c r="K1235" s="2">
        <v>0</v>
      </c>
      <c r="L1235" s="2">
        <v>24.813383925491546</v>
      </c>
      <c r="M1235" s="2">
        <v>0</v>
      </c>
      <c r="N1235" s="2">
        <v>0.1403915143152811</v>
      </c>
      <c r="O1235" s="2">
        <v>0</v>
      </c>
      <c r="P1235" s="2">
        <v>0.23180924456709207</v>
      </c>
      <c r="Q1235" s="2">
        <v>198</v>
      </c>
      <c r="R1235" s="2">
        <v>0</v>
      </c>
      <c r="S1235" s="2">
        <v>433</v>
      </c>
      <c r="T1235" s="2">
        <v>96</v>
      </c>
      <c r="U1235" s="2">
        <v>43</v>
      </c>
      <c r="V1235" s="2" t="s">
        <v>946</v>
      </c>
      <c r="W1235" s="11" t="s">
        <v>812</v>
      </c>
      <c r="X1235" s="2" t="s">
        <v>947</v>
      </c>
      <c r="Y1235" s="2" t="s">
        <v>347</v>
      </c>
      <c r="Z1235" s="2">
        <v>1</v>
      </c>
      <c r="AA1235" s="11" t="s">
        <v>106</v>
      </c>
      <c r="AB1235" s="4">
        <v>16.899999999999999</v>
      </c>
      <c r="AC1235">
        <v>10</v>
      </c>
      <c r="AD1235">
        <v>0</v>
      </c>
    </row>
    <row r="1236" spans="1:30" x14ac:dyDescent="0.25">
      <c r="A1236" s="2">
        <v>0</v>
      </c>
      <c r="B1236" s="2">
        <v>3.3333333333333333E-2</v>
      </c>
      <c r="C1236" s="2">
        <v>0</v>
      </c>
      <c r="D1236" s="2">
        <v>0</v>
      </c>
      <c r="E1236" s="2">
        <v>0</v>
      </c>
      <c r="F1236" s="2">
        <v>0</v>
      </c>
      <c r="G1236" s="2">
        <v>0</v>
      </c>
      <c r="H1236" s="2">
        <v>3.6764705882352942E-2</v>
      </c>
      <c r="I1236" s="2">
        <v>0</v>
      </c>
      <c r="J1236" s="2">
        <v>0</v>
      </c>
      <c r="K1236" s="2">
        <v>0</v>
      </c>
      <c r="L1236" s="2">
        <v>27.941176470588232</v>
      </c>
      <c r="M1236" s="2">
        <v>0</v>
      </c>
      <c r="N1236" s="2">
        <v>0.33088235294117641</v>
      </c>
      <c r="O1236" s="2">
        <v>0</v>
      </c>
      <c r="P1236" s="2">
        <v>0.4044117647058823</v>
      </c>
      <c r="Q1236" s="2">
        <v>198</v>
      </c>
      <c r="R1236" s="2">
        <v>0</v>
      </c>
      <c r="S1236" s="2">
        <v>433</v>
      </c>
      <c r="T1236" s="2">
        <v>96</v>
      </c>
      <c r="U1236" s="2">
        <v>0</v>
      </c>
      <c r="V1236" s="2" t="s">
        <v>946</v>
      </c>
      <c r="W1236" s="11" t="s">
        <v>812</v>
      </c>
      <c r="X1236" s="2" t="s">
        <v>947</v>
      </c>
      <c r="Y1236" s="2" t="s">
        <v>347</v>
      </c>
      <c r="Z1236" s="2">
        <v>1</v>
      </c>
      <c r="AA1236" s="11" t="s">
        <v>106</v>
      </c>
      <c r="AB1236" s="4">
        <v>16.899999999999999</v>
      </c>
      <c r="AC1236">
        <v>10</v>
      </c>
      <c r="AD1236">
        <v>0</v>
      </c>
    </row>
    <row r="1237" spans="1:30" x14ac:dyDescent="0.25">
      <c r="A1237" s="2">
        <v>0.01</v>
      </c>
      <c r="B1237" s="2">
        <v>0</v>
      </c>
      <c r="C1237" s="2">
        <v>0</v>
      </c>
      <c r="D1237" s="2">
        <v>0</v>
      </c>
      <c r="E1237" s="2">
        <v>0</v>
      </c>
      <c r="F1237" s="2">
        <v>0</v>
      </c>
      <c r="G1237" s="2">
        <v>0</v>
      </c>
      <c r="H1237" s="2">
        <v>4.9999999999999996E-2</v>
      </c>
      <c r="I1237" s="2">
        <v>0</v>
      </c>
      <c r="J1237" s="2">
        <v>0</v>
      </c>
      <c r="K1237" s="2">
        <v>0</v>
      </c>
      <c r="L1237" s="2">
        <v>42</v>
      </c>
      <c r="M1237" s="2">
        <v>0</v>
      </c>
      <c r="N1237" s="2">
        <v>0.14333333333333331</v>
      </c>
      <c r="O1237" s="2">
        <v>0</v>
      </c>
      <c r="P1237" s="2">
        <v>0.24333333333333329</v>
      </c>
      <c r="Q1237" s="2">
        <v>182</v>
      </c>
      <c r="R1237" s="2">
        <v>0</v>
      </c>
      <c r="S1237" s="2">
        <v>443</v>
      </c>
      <c r="T1237" s="2">
        <v>96</v>
      </c>
      <c r="U1237" s="2">
        <v>43</v>
      </c>
      <c r="V1237" s="2" t="s">
        <v>946</v>
      </c>
      <c r="W1237" s="11" t="s">
        <v>957</v>
      </c>
      <c r="X1237" s="2" t="s">
        <v>947</v>
      </c>
      <c r="Y1237" s="2" t="s">
        <v>347</v>
      </c>
      <c r="Z1237" s="2">
        <v>1</v>
      </c>
      <c r="AA1237" s="11" t="s">
        <v>106</v>
      </c>
      <c r="AB1237" s="4">
        <v>16.899999999999999</v>
      </c>
      <c r="AC1237">
        <v>10</v>
      </c>
      <c r="AD1237">
        <v>0</v>
      </c>
    </row>
    <row r="1238" spans="1:30" x14ac:dyDescent="0.25">
      <c r="A1238" s="2">
        <v>0</v>
      </c>
      <c r="B1238" s="2">
        <v>3.3333333333333333E-2</v>
      </c>
      <c r="C1238" s="2">
        <v>0</v>
      </c>
      <c r="D1238" s="2">
        <v>0</v>
      </c>
      <c r="E1238" s="2">
        <v>0</v>
      </c>
      <c r="F1238" s="2">
        <v>0</v>
      </c>
      <c r="G1238" s="2">
        <v>0</v>
      </c>
      <c r="H1238" s="2">
        <v>3.6764705882352942E-2</v>
      </c>
      <c r="I1238" s="2">
        <v>0</v>
      </c>
      <c r="J1238" s="2">
        <v>0</v>
      </c>
      <c r="K1238" s="2">
        <v>0</v>
      </c>
      <c r="L1238" s="2">
        <v>27.941176470588232</v>
      </c>
      <c r="M1238" s="2">
        <v>0</v>
      </c>
      <c r="N1238" s="2">
        <v>0.33088235294117641</v>
      </c>
      <c r="O1238" s="2">
        <v>0</v>
      </c>
      <c r="P1238" s="2">
        <v>0.4044117647058823</v>
      </c>
      <c r="Q1238" s="2">
        <v>182</v>
      </c>
      <c r="R1238" s="2">
        <v>0</v>
      </c>
      <c r="S1238" s="2">
        <v>433</v>
      </c>
      <c r="T1238" s="2">
        <v>96</v>
      </c>
      <c r="U1238" s="2">
        <v>0</v>
      </c>
      <c r="V1238" s="2" t="s">
        <v>946</v>
      </c>
      <c r="W1238" s="11" t="s">
        <v>957</v>
      </c>
      <c r="X1238" s="2" t="s">
        <v>947</v>
      </c>
      <c r="Y1238" s="2" t="s">
        <v>347</v>
      </c>
      <c r="Z1238" s="2">
        <v>1</v>
      </c>
      <c r="AA1238" s="11" t="s">
        <v>106</v>
      </c>
      <c r="AB1238" s="4">
        <v>16.899999999999999</v>
      </c>
      <c r="AC1238">
        <v>10</v>
      </c>
      <c r="AD1238">
        <v>0</v>
      </c>
    </row>
    <row r="1239" spans="1:30" x14ac:dyDescent="0.25">
      <c r="A1239" s="2">
        <v>0</v>
      </c>
      <c r="B1239" s="2">
        <v>3.3333333333333333E-2</v>
      </c>
      <c r="C1239" s="2">
        <v>0</v>
      </c>
      <c r="D1239" s="2">
        <v>0</v>
      </c>
      <c r="E1239" s="2">
        <v>0</v>
      </c>
      <c r="F1239" s="2">
        <v>0</v>
      </c>
      <c r="G1239" s="2">
        <v>0</v>
      </c>
      <c r="H1239" s="2">
        <v>3.6764705882352942E-2</v>
      </c>
      <c r="I1239" s="2">
        <v>0</v>
      </c>
      <c r="J1239" s="2">
        <v>0</v>
      </c>
      <c r="K1239" s="2">
        <v>0</v>
      </c>
      <c r="L1239" s="2">
        <v>27.941176470588232</v>
      </c>
      <c r="M1239" s="2">
        <v>0</v>
      </c>
      <c r="N1239" s="2">
        <v>0.33088235294117641</v>
      </c>
      <c r="O1239" s="2">
        <v>0</v>
      </c>
      <c r="P1239" s="2">
        <v>0.4044117647058823</v>
      </c>
      <c r="Q1239" s="2">
        <v>193</v>
      </c>
      <c r="R1239" s="2">
        <v>0</v>
      </c>
      <c r="S1239" s="2">
        <v>433</v>
      </c>
      <c r="T1239" s="2">
        <v>96</v>
      </c>
      <c r="U1239" s="2">
        <v>0</v>
      </c>
      <c r="V1239" s="2" t="s">
        <v>946</v>
      </c>
      <c r="W1239" s="11" t="s">
        <v>108</v>
      </c>
      <c r="X1239" s="2" t="s">
        <v>947</v>
      </c>
      <c r="Y1239" s="2" t="s">
        <v>347</v>
      </c>
      <c r="Z1239" s="2">
        <v>1</v>
      </c>
      <c r="AA1239" s="11" t="s">
        <v>106</v>
      </c>
      <c r="AB1239" s="4">
        <v>16.899999999999999</v>
      </c>
      <c r="AC1239">
        <v>10</v>
      </c>
      <c r="AD1239">
        <v>0</v>
      </c>
    </row>
    <row r="1240" spans="1:30" ht="30" x14ac:dyDescent="0.25">
      <c r="A1240" s="2">
        <v>0</v>
      </c>
      <c r="B1240" s="2">
        <v>3.3333333333333333E-2</v>
      </c>
      <c r="C1240" s="2">
        <v>0</v>
      </c>
      <c r="D1240" s="2">
        <v>0</v>
      </c>
      <c r="E1240" s="2">
        <v>0</v>
      </c>
      <c r="F1240" s="2">
        <v>0</v>
      </c>
      <c r="G1240" s="2">
        <v>0</v>
      </c>
      <c r="H1240" s="2">
        <v>3.6764705882352942E-2</v>
      </c>
      <c r="I1240" s="2">
        <v>0</v>
      </c>
      <c r="J1240" s="2">
        <v>0</v>
      </c>
      <c r="K1240" s="2">
        <v>0</v>
      </c>
      <c r="L1240" s="2">
        <v>27.941176470588232</v>
      </c>
      <c r="M1240" s="2">
        <v>0</v>
      </c>
      <c r="N1240" s="2">
        <v>0.33088235294117641</v>
      </c>
      <c r="O1240" s="2">
        <v>0</v>
      </c>
      <c r="P1240" s="2">
        <v>0.4044117647058823</v>
      </c>
      <c r="Q1240" s="2">
        <v>198</v>
      </c>
      <c r="R1240" s="2">
        <v>0</v>
      </c>
      <c r="S1240" s="2">
        <v>433</v>
      </c>
      <c r="T1240" s="2">
        <v>96</v>
      </c>
      <c r="U1240" s="2">
        <v>0</v>
      </c>
      <c r="V1240" s="2" t="s">
        <v>946</v>
      </c>
      <c r="W1240" s="11" t="s">
        <v>109</v>
      </c>
      <c r="X1240" s="2" t="s">
        <v>947</v>
      </c>
      <c r="Y1240" s="2" t="s">
        <v>347</v>
      </c>
      <c r="Z1240" s="2">
        <v>1</v>
      </c>
      <c r="AA1240" s="11" t="s">
        <v>106</v>
      </c>
      <c r="AB1240" s="4">
        <v>16.899999999999999</v>
      </c>
      <c r="AC1240">
        <v>10</v>
      </c>
      <c r="AD1240">
        <v>0</v>
      </c>
    </row>
    <row r="1241" spans="1:30" ht="30" x14ac:dyDescent="0.25">
      <c r="A1241" s="2">
        <v>3.3333333333333333E-2</v>
      </c>
      <c r="B1241" s="2">
        <v>0</v>
      </c>
      <c r="C1241" s="2">
        <v>0</v>
      </c>
      <c r="D1241" s="2">
        <v>0</v>
      </c>
      <c r="E1241" s="2">
        <v>0</v>
      </c>
      <c r="F1241" s="2">
        <v>0</v>
      </c>
      <c r="G1241" s="2">
        <v>0</v>
      </c>
      <c r="H1241" s="2">
        <v>0.30697344371572943</v>
      </c>
      <c r="I1241" s="2">
        <v>0</v>
      </c>
      <c r="J1241" s="2">
        <v>0</v>
      </c>
      <c r="K1241" s="2">
        <v>0</v>
      </c>
      <c r="L1241" s="2">
        <v>29.966455219868827</v>
      </c>
      <c r="M1241" s="2">
        <v>0</v>
      </c>
      <c r="N1241" s="2">
        <v>0.14617783034082357</v>
      </c>
      <c r="O1241" s="2">
        <v>0</v>
      </c>
      <c r="P1241" s="2">
        <v>0.70165358563595304</v>
      </c>
      <c r="Q1241" s="2">
        <v>198</v>
      </c>
      <c r="R1241" s="2">
        <v>0</v>
      </c>
      <c r="S1241" s="2">
        <v>408</v>
      </c>
      <c r="T1241" s="2">
        <v>96</v>
      </c>
      <c r="U1241" s="2">
        <v>43</v>
      </c>
      <c r="V1241" s="2" t="s">
        <v>946</v>
      </c>
      <c r="W1241" s="11" t="s">
        <v>958</v>
      </c>
      <c r="X1241" s="2" t="s">
        <v>947</v>
      </c>
      <c r="Y1241" s="2" t="s">
        <v>347</v>
      </c>
      <c r="Z1241" s="2">
        <v>1</v>
      </c>
      <c r="AA1241" s="11" t="s">
        <v>106</v>
      </c>
      <c r="AB1241" s="4">
        <v>16.899999999999999</v>
      </c>
      <c r="AC1241">
        <v>10</v>
      </c>
      <c r="AD1241">
        <v>0</v>
      </c>
    </row>
    <row r="1242" spans="1:30" ht="30" x14ac:dyDescent="0.25">
      <c r="A1242" s="2">
        <v>2.5000000000000001E-2</v>
      </c>
      <c r="B1242" s="2">
        <v>0</v>
      </c>
      <c r="C1242" s="2">
        <v>0</v>
      </c>
      <c r="D1242" s="2">
        <v>0</v>
      </c>
      <c r="E1242" s="2">
        <v>0</v>
      </c>
      <c r="F1242" s="2">
        <v>0</v>
      </c>
      <c r="G1242" s="2">
        <v>0</v>
      </c>
      <c r="H1242" s="2">
        <v>7.18282166264229E-2</v>
      </c>
      <c r="I1242" s="2">
        <v>0</v>
      </c>
      <c r="J1242" s="2">
        <v>0</v>
      </c>
      <c r="K1242" s="2">
        <v>0</v>
      </c>
      <c r="L1242" s="2">
        <v>24.813383925491546</v>
      </c>
      <c r="M1242" s="2">
        <v>0</v>
      </c>
      <c r="N1242" s="2">
        <v>0.1403915143152811</v>
      </c>
      <c r="O1242" s="2">
        <v>0</v>
      </c>
      <c r="P1242" s="2">
        <v>0.23180924456709207</v>
      </c>
      <c r="Q1242" s="2">
        <v>198</v>
      </c>
      <c r="R1242" s="2">
        <v>0</v>
      </c>
      <c r="S1242" s="2">
        <v>433</v>
      </c>
      <c r="T1242" s="2">
        <v>96</v>
      </c>
      <c r="U1242" s="2">
        <v>43</v>
      </c>
      <c r="V1242" s="2" t="s">
        <v>946</v>
      </c>
      <c r="W1242" s="11" t="s">
        <v>958</v>
      </c>
      <c r="X1242" s="2" t="s">
        <v>947</v>
      </c>
      <c r="Y1242" s="2" t="s">
        <v>347</v>
      </c>
      <c r="Z1242" s="2">
        <v>1</v>
      </c>
      <c r="AA1242" s="11" t="s">
        <v>106</v>
      </c>
      <c r="AB1242" s="4">
        <v>16.899999999999999</v>
      </c>
      <c r="AC1242">
        <v>10</v>
      </c>
      <c r="AD1242">
        <v>0</v>
      </c>
    </row>
    <row r="1243" spans="1:30" ht="30" x14ac:dyDescent="0.25">
      <c r="A1243" s="2">
        <v>0</v>
      </c>
      <c r="B1243" s="2">
        <v>3.3333333333333333E-2</v>
      </c>
      <c r="C1243" s="2">
        <v>0</v>
      </c>
      <c r="D1243" s="2">
        <v>0</v>
      </c>
      <c r="E1243" s="2">
        <v>0</v>
      </c>
      <c r="F1243" s="2">
        <v>0</v>
      </c>
      <c r="G1243" s="2">
        <v>0</v>
      </c>
      <c r="H1243" s="2">
        <v>3.6764705882352942E-2</v>
      </c>
      <c r="I1243" s="2">
        <v>0</v>
      </c>
      <c r="J1243" s="2">
        <v>0</v>
      </c>
      <c r="K1243" s="2">
        <v>0</v>
      </c>
      <c r="L1243" s="2">
        <v>27.941176470588232</v>
      </c>
      <c r="M1243" s="2">
        <v>0</v>
      </c>
      <c r="N1243" s="2">
        <v>0.33088235294117641</v>
      </c>
      <c r="O1243" s="2">
        <v>0</v>
      </c>
      <c r="P1243" s="2">
        <v>0.4044117647058823</v>
      </c>
      <c r="Q1243" s="2">
        <v>198</v>
      </c>
      <c r="R1243" s="2">
        <v>0</v>
      </c>
      <c r="S1243" s="2">
        <v>433</v>
      </c>
      <c r="T1243" s="2">
        <v>96</v>
      </c>
      <c r="U1243" s="2">
        <v>0</v>
      </c>
      <c r="V1243" s="2" t="s">
        <v>946</v>
      </c>
      <c r="W1243" s="11" t="s">
        <v>958</v>
      </c>
      <c r="X1243" s="2" t="s">
        <v>947</v>
      </c>
      <c r="Y1243" s="2" t="s">
        <v>347</v>
      </c>
      <c r="Z1243" s="2">
        <v>1</v>
      </c>
      <c r="AA1243" s="11" t="s">
        <v>106</v>
      </c>
      <c r="AB1243" s="4">
        <v>16.899999999999999</v>
      </c>
      <c r="AC1243">
        <v>10</v>
      </c>
      <c r="AD1243">
        <v>0</v>
      </c>
    </row>
    <row r="1244" spans="1:30" ht="30" x14ac:dyDescent="0.25">
      <c r="A1244" s="2">
        <v>3.3333333333333333E-2</v>
      </c>
      <c r="B1244" s="2">
        <v>0</v>
      </c>
      <c r="C1244" s="2">
        <v>0</v>
      </c>
      <c r="D1244" s="2">
        <v>0</v>
      </c>
      <c r="E1244" s="2">
        <v>0</v>
      </c>
      <c r="F1244" s="2">
        <v>0</v>
      </c>
      <c r="G1244" s="2">
        <v>0</v>
      </c>
      <c r="H1244" s="2">
        <v>0.30697344371572943</v>
      </c>
      <c r="I1244" s="2">
        <v>0</v>
      </c>
      <c r="J1244" s="2">
        <v>0</v>
      </c>
      <c r="K1244" s="2">
        <v>0</v>
      </c>
      <c r="L1244" s="2">
        <v>29.966455219868827</v>
      </c>
      <c r="M1244" s="2">
        <v>0</v>
      </c>
      <c r="N1244" s="2">
        <v>0.14617783034082357</v>
      </c>
      <c r="O1244" s="2">
        <v>0</v>
      </c>
      <c r="P1244" s="2">
        <v>0.70165358563595304</v>
      </c>
      <c r="Q1244" s="2">
        <v>169</v>
      </c>
      <c r="R1244" s="2">
        <v>0</v>
      </c>
      <c r="S1244" s="2">
        <v>408</v>
      </c>
      <c r="T1244" s="2">
        <v>96</v>
      </c>
      <c r="U1244" s="2">
        <v>43</v>
      </c>
      <c r="V1244" s="2" t="s">
        <v>946</v>
      </c>
      <c r="W1244" s="11" t="s">
        <v>959</v>
      </c>
      <c r="X1244" s="2" t="s">
        <v>947</v>
      </c>
      <c r="Y1244" s="2" t="s">
        <v>347</v>
      </c>
      <c r="Z1244" s="2">
        <v>1</v>
      </c>
      <c r="AA1244" s="11" t="s">
        <v>106</v>
      </c>
      <c r="AB1244" s="4">
        <v>16.899999999999999</v>
      </c>
      <c r="AC1244">
        <v>10</v>
      </c>
      <c r="AD1244">
        <v>0</v>
      </c>
    </row>
    <row r="1245" spans="1:30" ht="30" x14ac:dyDescent="0.25">
      <c r="A1245" s="2">
        <v>2.5000000000000001E-2</v>
      </c>
      <c r="B1245" s="2">
        <v>0</v>
      </c>
      <c r="C1245" s="2">
        <v>0</v>
      </c>
      <c r="D1245" s="2">
        <v>0</v>
      </c>
      <c r="E1245" s="2">
        <v>0</v>
      </c>
      <c r="F1245" s="2">
        <v>0</v>
      </c>
      <c r="G1245" s="2">
        <v>0</v>
      </c>
      <c r="H1245" s="2">
        <v>7.18282166264229E-2</v>
      </c>
      <c r="I1245" s="2">
        <v>0</v>
      </c>
      <c r="J1245" s="2">
        <v>0</v>
      </c>
      <c r="K1245" s="2">
        <v>0</v>
      </c>
      <c r="L1245" s="2">
        <v>24.813383925491546</v>
      </c>
      <c r="M1245" s="2">
        <v>0</v>
      </c>
      <c r="N1245" s="2">
        <v>0.1403915143152811</v>
      </c>
      <c r="O1245" s="2">
        <v>0</v>
      </c>
      <c r="P1245" s="2">
        <v>0.23180924456709207</v>
      </c>
      <c r="Q1245" s="2">
        <v>169</v>
      </c>
      <c r="R1245" s="2">
        <v>0</v>
      </c>
      <c r="S1245" s="2">
        <v>433</v>
      </c>
      <c r="T1245" s="2">
        <v>96</v>
      </c>
      <c r="U1245" s="2">
        <v>43</v>
      </c>
      <c r="V1245" s="2" t="s">
        <v>946</v>
      </c>
      <c r="W1245" s="11" t="s">
        <v>959</v>
      </c>
      <c r="X1245" s="2" t="s">
        <v>947</v>
      </c>
      <c r="Y1245" s="2" t="s">
        <v>347</v>
      </c>
      <c r="Z1245" s="2">
        <v>1</v>
      </c>
      <c r="AA1245" s="11" t="s">
        <v>106</v>
      </c>
      <c r="AB1245" s="4">
        <v>16.899999999999999</v>
      </c>
      <c r="AC1245">
        <v>10</v>
      </c>
      <c r="AD1245">
        <v>0</v>
      </c>
    </row>
    <row r="1246" spans="1:30" ht="30" x14ac:dyDescent="0.25">
      <c r="A1246" s="2">
        <v>0</v>
      </c>
      <c r="B1246" s="2">
        <v>3.3333333333333333E-2</v>
      </c>
      <c r="C1246" s="2">
        <v>0</v>
      </c>
      <c r="D1246" s="2">
        <v>0</v>
      </c>
      <c r="E1246" s="2">
        <v>0</v>
      </c>
      <c r="F1246" s="2">
        <v>0</v>
      </c>
      <c r="G1246" s="2">
        <v>0</v>
      </c>
      <c r="H1246" s="2">
        <v>3.6764705882352942E-2</v>
      </c>
      <c r="I1246" s="2">
        <v>0</v>
      </c>
      <c r="J1246" s="2">
        <v>0</v>
      </c>
      <c r="K1246" s="2">
        <v>0</v>
      </c>
      <c r="L1246" s="2">
        <v>27.941176470588232</v>
      </c>
      <c r="M1246" s="2">
        <v>0</v>
      </c>
      <c r="N1246" s="2">
        <v>0.33088235294117641</v>
      </c>
      <c r="O1246" s="2">
        <v>0</v>
      </c>
      <c r="P1246" s="2">
        <v>0.4044117647058823</v>
      </c>
      <c r="Q1246" s="2">
        <v>169</v>
      </c>
      <c r="R1246" s="2">
        <v>0</v>
      </c>
      <c r="S1246" s="2">
        <v>433</v>
      </c>
      <c r="T1246" s="2">
        <v>96</v>
      </c>
      <c r="U1246" s="2">
        <v>0</v>
      </c>
      <c r="V1246" s="2" t="s">
        <v>946</v>
      </c>
      <c r="W1246" s="11" t="s">
        <v>959</v>
      </c>
      <c r="X1246" s="2" t="s">
        <v>947</v>
      </c>
      <c r="Y1246" s="2" t="s">
        <v>347</v>
      </c>
      <c r="Z1246" s="2">
        <v>1</v>
      </c>
      <c r="AA1246" s="11" t="s">
        <v>106</v>
      </c>
      <c r="AB1246" s="4">
        <v>16.899999999999999</v>
      </c>
      <c r="AC1246">
        <v>10</v>
      </c>
      <c r="AD1246">
        <v>0</v>
      </c>
    </row>
    <row r="1247" spans="1:30" x14ac:dyDescent="0.25">
      <c r="A1247" s="2">
        <v>0</v>
      </c>
      <c r="B1247" s="2">
        <v>0</v>
      </c>
      <c r="C1247" s="2">
        <v>0</v>
      </c>
      <c r="D1247" s="2">
        <v>0</v>
      </c>
      <c r="E1247" s="2">
        <v>0</v>
      </c>
      <c r="F1247" s="2">
        <v>0</v>
      </c>
      <c r="G1247" s="2">
        <v>0</v>
      </c>
      <c r="H1247" s="2">
        <v>0</v>
      </c>
      <c r="I1247" s="2">
        <v>0</v>
      </c>
      <c r="J1247" s="2">
        <v>0</v>
      </c>
      <c r="K1247" s="2">
        <v>0</v>
      </c>
      <c r="L1247" s="2">
        <v>20</v>
      </c>
      <c r="M1247" s="2">
        <v>0.63</v>
      </c>
      <c r="N1247" s="2">
        <v>1</v>
      </c>
      <c r="O1247" s="2">
        <v>0</v>
      </c>
      <c r="P1247" s="2">
        <v>1</v>
      </c>
      <c r="Q1247" s="2">
        <v>179</v>
      </c>
      <c r="R1247" s="2">
        <v>0</v>
      </c>
      <c r="S1247" s="2">
        <v>443</v>
      </c>
      <c r="T1247" s="2">
        <v>720</v>
      </c>
      <c r="U1247" s="2">
        <v>0</v>
      </c>
      <c r="V1247" s="2" t="s">
        <v>962</v>
      </c>
      <c r="W1247" s="11" t="s">
        <v>960</v>
      </c>
      <c r="X1247" s="2" t="s">
        <v>961</v>
      </c>
      <c r="Y1247" s="2" t="s">
        <v>347</v>
      </c>
      <c r="Z1247" s="2">
        <v>1</v>
      </c>
      <c r="AA1247" s="11" t="s">
        <v>966</v>
      </c>
      <c r="AB1247" s="4">
        <v>16.899999999999999</v>
      </c>
      <c r="AC1247">
        <v>10</v>
      </c>
      <c r="AD1247">
        <v>0</v>
      </c>
    </row>
    <row r="1248" spans="1:30" x14ac:dyDescent="0.25">
      <c r="A1248" s="2">
        <v>3.3333333333333333E-2</v>
      </c>
      <c r="B1248" s="2">
        <v>0</v>
      </c>
      <c r="C1248" s="2">
        <v>0</v>
      </c>
      <c r="D1248" s="2">
        <v>0</v>
      </c>
      <c r="E1248" s="2">
        <v>0</v>
      </c>
      <c r="F1248" s="2">
        <v>0</v>
      </c>
      <c r="G1248" s="2">
        <v>0</v>
      </c>
      <c r="H1248" s="2">
        <v>0.5</v>
      </c>
      <c r="I1248" s="2">
        <v>0</v>
      </c>
      <c r="J1248" s="2">
        <v>0</v>
      </c>
      <c r="K1248" s="2">
        <v>0</v>
      </c>
      <c r="L1248" s="2">
        <v>40</v>
      </c>
      <c r="M1248" s="2">
        <v>0</v>
      </c>
      <c r="N1248" s="2">
        <v>0.15</v>
      </c>
      <c r="O1248" s="2">
        <v>0</v>
      </c>
      <c r="P1248" s="2">
        <v>1.3</v>
      </c>
      <c r="Q1248" s="2">
        <v>257</v>
      </c>
      <c r="R1248" s="2">
        <v>0</v>
      </c>
      <c r="S1248" s="2">
        <v>433</v>
      </c>
      <c r="T1248" s="2">
        <v>168</v>
      </c>
      <c r="U1248" s="2">
        <v>100</v>
      </c>
      <c r="V1248" s="2" t="s">
        <v>964</v>
      </c>
      <c r="W1248" s="11" t="s">
        <v>963</v>
      </c>
      <c r="X1248" s="2" t="s">
        <v>965</v>
      </c>
      <c r="Y1248" s="2" t="s">
        <v>964</v>
      </c>
      <c r="Z1248" s="2">
        <v>2</v>
      </c>
      <c r="AA1248" s="9" t="s">
        <v>1319</v>
      </c>
      <c r="AB1248" s="4">
        <v>16.7</v>
      </c>
      <c r="AC1248" s="4">
        <v>10</v>
      </c>
      <c r="AD1248">
        <v>0</v>
      </c>
    </row>
    <row r="1249" spans="1:30" x14ac:dyDescent="0.25">
      <c r="A1249" s="2">
        <v>0</v>
      </c>
      <c r="B1249" s="2">
        <v>0</v>
      </c>
      <c r="C1249" s="2">
        <v>0</v>
      </c>
      <c r="D1249" s="2">
        <v>0</v>
      </c>
      <c r="E1249" s="2">
        <v>0</v>
      </c>
      <c r="F1249" s="2">
        <v>0</v>
      </c>
      <c r="G1249" s="2">
        <v>0</v>
      </c>
      <c r="H1249" s="2">
        <v>0</v>
      </c>
      <c r="I1249" s="2">
        <v>0</v>
      </c>
      <c r="J1249" s="2">
        <v>0</v>
      </c>
      <c r="K1249" s="2">
        <v>0</v>
      </c>
      <c r="L1249" s="2">
        <v>10</v>
      </c>
      <c r="M1249" s="2">
        <v>0.51</v>
      </c>
      <c r="N1249" s="2">
        <v>0.51</v>
      </c>
      <c r="O1249" s="2">
        <v>0</v>
      </c>
      <c r="P1249" s="2">
        <v>0.51</v>
      </c>
      <c r="Q1249" s="2">
        <v>197</v>
      </c>
      <c r="R1249" s="2">
        <v>0</v>
      </c>
      <c r="S1249" s="2">
        <v>423</v>
      </c>
      <c r="T1249" s="2">
        <v>264</v>
      </c>
      <c r="U1249" s="2">
        <v>60</v>
      </c>
      <c r="V1249" s="2" t="s">
        <v>90</v>
      </c>
      <c r="W1249" s="11" t="s">
        <v>967</v>
      </c>
      <c r="X1249" s="2" t="s">
        <v>969</v>
      </c>
      <c r="Y1249" s="2" t="s">
        <v>968</v>
      </c>
      <c r="Z1249" s="2">
        <v>2</v>
      </c>
      <c r="AA1249" s="9" t="s">
        <v>1319</v>
      </c>
      <c r="AB1249" s="4">
        <v>17</v>
      </c>
      <c r="AC1249" s="4">
        <v>9</v>
      </c>
      <c r="AD1249">
        <v>0</v>
      </c>
    </row>
    <row r="1250" spans="1:30" x14ac:dyDescent="0.25">
      <c r="A1250" s="2">
        <v>0</v>
      </c>
      <c r="B1250" s="2">
        <v>0</v>
      </c>
      <c r="C1250" s="2">
        <v>0</v>
      </c>
      <c r="D1250" s="2">
        <v>0</v>
      </c>
      <c r="E1250" s="2">
        <v>1.25</v>
      </c>
      <c r="F1250" s="2">
        <v>0</v>
      </c>
      <c r="G1250" s="2">
        <v>0</v>
      </c>
      <c r="H1250" s="2">
        <v>0</v>
      </c>
      <c r="I1250" s="2">
        <v>0</v>
      </c>
      <c r="J1250" s="2">
        <v>0</v>
      </c>
      <c r="K1250" s="2">
        <v>0</v>
      </c>
      <c r="L1250" s="2">
        <v>45</v>
      </c>
      <c r="M1250" s="2">
        <v>0</v>
      </c>
      <c r="N1250" s="2">
        <v>54.25</v>
      </c>
      <c r="O1250" s="2">
        <v>0</v>
      </c>
      <c r="P1250" s="2">
        <v>0</v>
      </c>
      <c r="Q1250" s="2">
        <v>150</v>
      </c>
      <c r="R1250" s="2">
        <v>0</v>
      </c>
      <c r="S1250" s="2">
        <v>443</v>
      </c>
      <c r="T1250" s="2">
        <v>744</v>
      </c>
      <c r="U1250" s="2">
        <v>0</v>
      </c>
      <c r="V1250" s="2" t="s">
        <v>970</v>
      </c>
      <c r="W1250" s="11" t="s">
        <v>574</v>
      </c>
      <c r="X1250" s="2" t="s">
        <v>749</v>
      </c>
      <c r="Y1250" s="2" t="s">
        <v>749</v>
      </c>
      <c r="Z1250" s="2">
        <v>3</v>
      </c>
      <c r="AA1250" s="11" t="s">
        <v>575</v>
      </c>
      <c r="AB1250" s="4">
        <v>16.399999999999999</v>
      </c>
      <c r="AC1250">
        <v>10</v>
      </c>
      <c r="AD1250">
        <v>0</v>
      </c>
    </row>
    <row r="1251" spans="1:30" x14ac:dyDescent="0.25">
      <c r="A1251" s="2">
        <v>0</v>
      </c>
      <c r="B1251" s="2">
        <v>0</v>
      </c>
      <c r="C1251" s="2">
        <v>0</v>
      </c>
      <c r="D1251" s="2">
        <v>0</v>
      </c>
      <c r="E1251" s="2">
        <v>1.25</v>
      </c>
      <c r="F1251" s="2">
        <v>0</v>
      </c>
      <c r="G1251" s="2">
        <v>0</v>
      </c>
      <c r="H1251" s="2">
        <v>0</v>
      </c>
      <c r="I1251" s="2">
        <v>0</v>
      </c>
      <c r="J1251" s="2">
        <v>0</v>
      </c>
      <c r="K1251" s="2">
        <v>0</v>
      </c>
      <c r="L1251" s="2">
        <v>18.75</v>
      </c>
      <c r="M1251" s="2">
        <v>3.75</v>
      </c>
      <c r="N1251" s="2">
        <v>54.25</v>
      </c>
      <c r="O1251" s="2">
        <v>0</v>
      </c>
      <c r="P1251" s="2">
        <v>0</v>
      </c>
      <c r="Q1251" s="2">
        <v>150</v>
      </c>
      <c r="R1251" s="2">
        <v>0</v>
      </c>
      <c r="S1251" s="2">
        <v>443</v>
      </c>
      <c r="T1251" s="2">
        <v>48</v>
      </c>
      <c r="U1251" s="2">
        <v>0</v>
      </c>
      <c r="V1251" s="2" t="s">
        <v>970</v>
      </c>
      <c r="W1251" s="11" t="s">
        <v>574</v>
      </c>
      <c r="X1251" s="2" t="s">
        <v>749</v>
      </c>
      <c r="Y1251" s="2" t="s">
        <v>749</v>
      </c>
      <c r="Z1251" s="2">
        <v>3</v>
      </c>
      <c r="AA1251" s="11" t="s">
        <v>575</v>
      </c>
      <c r="AB1251" s="4">
        <v>16.399999999999999</v>
      </c>
      <c r="AC1251">
        <v>10</v>
      </c>
      <c r="AD1251">
        <v>0</v>
      </c>
    </row>
    <row r="1252" spans="1:30" customFormat="1" x14ac:dyDescent="0.25">
      <c r="A1252" s="6">
        <v>0</v>
      </c>
      <c r="B1252" s="6">
        <v>0</v>
      </c>
      <c r="C1252" s="6">
        <v>0</v>
      </c>
      <c r="D1252" s="6">
        <v>0</v>
      </c>
      <c r="E1252" s="6">
        <v>1.538</v>
      </c>
      <c r="F1252" s="6">
        <v>0</v>
      </c>
      <c r="G1252" s="6">
        <v>0</v>
      </c>
      <c r="H1252" s="6">
        <v>0</v>
      </c>
      <c r="I1252" s="6">
        <v>0</v>
      </c>
      <c r="J1252" s="6">
        <v>0</v>
      </c>
      <c r="K1252" s="6">
        <v>0</v>
      </c>
      <c r="L1252" s="6">
        <v>18.462</v>
      </c>
      <c r="M1252" s="6">
        <v>4.6150000000000002</v>
      </c>
      <c r="N1252" s="6">
        <v>66.769000000000005</v>
      </c>
      <c r="O1252" s="6">
        <v>0</v>
      </c>
      <c r="P1252" s="6">
        <v>0</v>
      </c>
      <c r="Q1252" s="6">
        <v>150</v>
      </c>
      <c r="R1252" s="6">
        <v>0</v>
      </c>
      <c r="S1252" s="6">
        <v>443</v>
      </c>
      <c r="T1252" s="6">
        <v>48</v>
      </c>
      <c r="U1252" s="6">
        <v>0</v>
      </c>
      <c r="V1252" s="6" t="s">
        <v>970</v>
      </c>
      <c r="W1252" s="9" t="s">
        <v>574</v>
      </c>
      <c r="X1252" s="6" t="s">
        <v>749</v>
      </c>
      <c r="Y1252" s="6" t="s">
        <v>749</v>
      </c>
      <c r="Z1252" s="2">
        <v>3</v>
      </c>
      <c r="AA1252" s="9" t="s">
        <v>575</v>
      </c>
      <c r="AB1252">
        <v>16.399999999999999</v>
      </c>
      <c r="AC1252">
        <v>10</v>
      </c>
      <c r="AD1252">
        <v>0</v>
      </c>
    </row>
    <row r="1253" spans="1:30" customFormat="1" x14ac:dyDescent="0.25">
      <c r="A1253" s="6">
        <v>0</v>
      </c>
      <c r="B1253" s="6">
        <v>0</v>
      </c>
      <c r="C1253" s="6">
        <v>0</v>
      </c>
      <c r="D1253" s="6">
        <v>0</v>
      </c>
      <c r="E1253" s="6">
        <v>0.33900000000000002</v>
      </c>
      <c r="F1253" s="6">
        <v>0</v>
      </c>
      <c r="G1253" s="6">
        <v>0</v>
      </c>
      <c r="H1253" s="6">
        <v>0</v>
      </c>
      <c r="I1253" s="6">
        <v>0</v>
      </c>
      <c r="J1253" s="6">
        <v>0</v>
      </c>
      <c r="K1253" s="6">
        <v>0</v>
      </c>
      <c r="L1253" s="6">
        <v>4.0679999999999996</v>
      </c>
      <c r="M1253" s="6">
        <v>1.0169999999999999</v>
      </c>
      <c r="N1253" s="6">
        <v>14.712</v>
      </c>
      <c r="O1253" s="6">
        <v>0</v>
      </c>
      <c r="P1253" s="6">
        <v>0</v>
      </c>
      <c r="Q1253" s="6">
        <v>150</v>
      </c>
      <c r="R1253" s="6">
        <v>0</v>
      </c>
      <c r="S1253" s="6">
        <v>443</v>
      </c>
      <c r="T1253" s="6">
        <v>48</v>
      </c>
      <c r="U1253" s="6">
        <v>0</v>
      </c>
      <c r="V1253" s="6" t="s">
        <v>970</v>
      </c>
      <c r="W1253" s="9" t="s">
        <v>574</v>
      </c>
      <c r="X1253" s="6" t="s">
        <v>749</v>
      </c>
      <c r="Y1253" s="6" t="s">
        <v>749</v>
      </c>
      <c r="Z1253" s="2">
        <v>3</v>
      </c>
      <c r="AA1253" s="9" t="s">
        <v>575</v>
      </c>
      <c r="AB1253">
        <v>16.399999999999999</v>
      </c>
      <c r="AC1253">
        <v>10</v>
      </c>
      <c r="AD1253">
        <v>0</v>
      </c>
    </row>
    <row r="1254" spans="1:30" customFormat="1" x14ac:dyDescent="0.25">
      <c r="A1254" s="6">
        <v>0</v>
      </c>
      <c r="B1254" s="6">
        <v>0</v>
      </c>
      <c r="C1254" s="6">
        <v>0</v>
      </c>
      <c r="D1254" s="6">
        <v>0</v>
      </c>
      <c r="E1254" s="6">
        <v>1</v>
      </c>
      <c r="F1254" s="6">
        <v>0</v>
      </c>
      <c r="G1254" s="6">
        <v>0</v>
      </c>
      <c r="H1254" s="6">
        <v>0</v>
      </c>
      <c r="I1254" s="6">
        <v>0</v>
      </c>
      <c r="J1254" s="6">
        <v>0</v>
      </c>
      <c r="K1254" s="6">
        <v>0</v>
      </c>
      <c r="L1254" s="6">
        <v>9.4499999999999993</v>
      </c>
      <c r="M1254" s="6">
        <v>3</v>
      </c>
      <c r="N1254" s="6">
        <v>21.75</v>
      </c>
      <c r="O1254" s="6">
        <v>0</v>
      </c>
      <c r="P1254" s="6">
        <v>0</v>
      </c>
      <c r="Q1254" s="6">
        <v>150</v>
      </c>
      <c r="R1254" s="6">
        <v>0</v>
      </c>
      <c r="S1254" s="6">
        <v>443</v>
      </c>
      <c r="T1254" s="6">
        <v>48</v>
      </c>
      <c r="U1254" s="6">
        <v>0</v>
      </c>
      <c r="V1254" s="6" t="s">
        <v>970</v>
      </c>
      <c r="W1254" s="9" t="s">
        <v>574</v>
      </c>
      <c r="X1254" s="6" t="s">
        <v>749</v>
      </c>
      <c r="Y1254" s="6" t="s">
        <v>749</v>
      </c>
      <c r="Z1254" s="2">
        <v>3</v>
      </c>
      <c r="AA1254" s="9" t="s">
        <v>575</v>
      </c>
      <c r="AB1254">
        <v>16.399999999999999</v>
      </c>
      <c r="AC1254">
        <v>10</v>
      </c>
      <c r="AD1254">
        <v>0</v>
      </c>
    </row>
    <row r="1255" spans="1:30" customFormat="1" x14ac:dyDescent="0.25">
      <c r="A1255" s="6">
        <v>0</v>
      </c>
      <c r="B1255" s="6">
        <v>0</v>
      </c>
      <c r="C1255" s="6">
        <v>0</v>
      </c>
      <c r="D1255" s="6">
        <v>0</v>
      </c>
      <c r="E1255" s="6">
        <v>1</v>
      </c>
      <c r="F1255" s="6">
        <v>0</v>
      </c>
      <c r="G1255" s="6">
        <v>0</v>
      </c>
      <c r="H1255" s="6">
        <v>0</v>
      </c>
      <c r="I1255" s="6">
        <v>0</v>
      </c>
      <c r="J1255" s="6">
        <v>0</v>
      </c>
      <c r="K1255" s="6">
        <v>0</v>
      </c>
      <c r="L1255" s="6">
        <v>15</v>
      </c>
      <c r="M1255" s="6">
        <v>3.75</v>
      </c>
      <c r="N1255" s="6">
        <v>54.25</v>
      </c>
      <c r="O1255" s="6">
        <v>0</v>
      </c>
      <c r="P1255" s="6">
        <v>0</v>
      </c>
      <c r="Q1255" s="6">
        <v>150</v>
      </c>
      <c r="R1255" s="6">
        <v>0</v>
      </c>
      <c r="S1255" s="6">
        <v>443</v>
      </c>
      <c r="T1255" s="6">
        <v>48</v>
      </c>
      <c r="U1255" s="6">
        <v>0</v>
      </c>
      <c r="V1255" s="6" t="s">
        <v>970</v>
      </c>
      <c r="W1255" s="9" t="s">
        <v>574</v>
      </c>
      <c r="X1255" s="6" t="s">
        <v>749</v>
      </c>
      <c r="Y1255" s="6" t="s">
        <v>749</v>
      </c>
      <c r="Z1255" s="2">
        <v>3</v>
      </c>
      <c r="AA1255" s="9" t="s">
        <v>575</v>
      </c>
      <c r="AB1255">
        <v>16.399999999999999</v>
      </c>
      <c r="AC1255">
        <v>10</v>
      </c>
      <c r="AD1255">
        <v>0</v>
      </c>
    </row>
    <row r="1256" spans="1:30" customFormat="1" x14ac:dyDescent="0.25">
      <c r="A1256" s="6">
        <v>0</v>
      </c>
      <c r="B1256" s="6">
        <v>0</v>
      </c>
      <c r="C1256" s="6">
        <v>0</v>
      </c>
      <c r="D1256" s="6">
        <v>0</v>
      </c>
      <c r="E1256" s="6">
        <v>0</v>
      </c>
      <c r="F1256" s="6">
        <v>0</v>
      </c>
      <c r="G1256" s="6">
        <v>0</v>
      </c>
      <c r="H1256" s="6">
        <v>0</v>
      </c>
      <c r="I1256" s="6">
        <v>0</v>
      </c>
      <c r="J1256" s="6">
        <v>0</v>
      </c>
      <c r="K1256" s="6">
        <v>0</v>
      </c>
      <c r="L1256" s="6">
        <v>5</v>
      </c>
      <c r="M1256" s="6">
        <v>0.5</v>
      </c>
      <c r="N1256" s="6">
        <v>0.25</v>
      </c>
      <c r="O1256" s="6">
        <v>0</v>
      </c>
      <c r="P1256" s="6">
        <v>0.5</v>
      </c>
      <c r="Q1256" s="6">
        <v>278</v>
      </c>
      <c r="R1256" s="6">
        <v>0</v>
      </c>
      <c r="S1256" s="6">
        <v>448</v>
      </c>
      <c r="T1256" s="6">
        <v>168</v>
      </c>
      <c r="U1256" s="6">
        <v>60</v>
      </c>
      <c r="V1256" s="6" t="s">
        <v>970</v>
      </c>
      <c r="W1256" s="9" t="s">
        <v>655</v>
      </c>
      <c r="X1256" s="6" t="s">
        <v>749</v>
      </c>
      <c r="Y1256" s="6" t="s">
        <v>749</v>
      </c>
      <c r="Z1256" s="2">
        <v>3</v>
      </c>
      <c r="AA1256" s="9" t="s">
        <v>656</v>
      </c>
      <c r="AB1256">
        <v>16.399999999999999</v>
      </c>
      <c r="AC1256">
        <v>10</v>
      </c>
      <c r="AD1256">
        <v>0</v>
      </c>
    </row>
    <row r="1257" spans="1:30" customFormat="1" x14ac:dyDescent="0.25">
      <c r="A1257" s="6">
        <v>0</v>
      </c>
      <c r="B1257" s="6">
        <v>0</v>
      </c>
      <c r="C1257" s="6">
        <v>0</v>
      </c>
      <c r="D1257" s="6">
        <v>0</v>
      </c>
      <c r="E1257" s="6">
        <v>0</v>
      </c>
      <c r="F1257" s="6">
        <v>0</v>
      </c>
      <c r="G1257" s="6">
        <v>0</v>
      </c>
      <c r="H1257" s="6">
        <v>0</v>
      </c>
      <c r="I1257" s="6">
        <v>0</v>
      </c>
      <c r="J1257" s="6">
        <v>0</v>
      </c>
      <c r="K1257" s="6">
        <v>0</v>
      </c>
      <c r="L1257" s="6">
        <v>3</v>
      </c>
      <c r="M1257" s="6">
        <v>0.5</v>
      </c>
      <c r="N1257" s="6">
        <v>0.25</v>
      </c>
      <c r="O1257" s="6">
        <v>0</v>
      </c>
      <c r="P1257" s="6">
        <v>0.5</v>
      </c>
      <c r="Q1257" s="6">
        <v>278</v>
      </c>
      <c r="R1257" s="6">
        <v>0</v>
      </c>
      <c r="S1257" s="6">
        <v>448</v>
      </c>
      <c r="T1257" s="6">
        <v>24</v>
      </c>
      <c r="U1257" s="6">
        <v>60</v>
      </c>
      <c r="V1257" s="6" t="s">
        <v>970</v>
      </c>
      <c r="W1257" s="9" t="s">
        <v>655</v>
      </c>
      <c r="X1257" s="6" t="s">
        <v>749</v>
      </c>
      <c r="Y1257" s="6" t="s">
        <v>749</v>
      </c>
      <c r="Z1257" s="2">
        <v>3</v>
      </c>
      <c r="AA1257" s="9" t="s">
        <v>656</v>
      </c>
      <c r="AB1257">
        <v>16.399999999999999</v>
      </c>
      <c r="AC1257">
        <v>10</v>
      </c>
      <c r="AD1257">
        <v>0</v>
      </c>
    </row>
    <row r="1258" spans="1:30" customFormat="1" x14ac:dyDescent="0.25">
      <c r="A1258" s="6">
        <v>0</v>
      </c>
      <c r="B1258" s="6">
        <v>0</v>
      </c>
      <c r="C1258" s="6">
        <v>0</v>
      </c>
      <c r="D1258" s="6">
        <v>0</v>
      </c>
      <c r="E1258" s="6">
        <v>0</v>
      </c>
      <c r="F1258" s="6">
        <v>0</v>
      </c>
      <c r="G1258" s="6">
        <v>0</v>
      </c>
      <c r="H1258" s="6">
        <v>0</v>
      </c>
      <c r="I1258" s="6">
        <v>0</v>
      </c>
      <c r="J1258" s="6">
        <v>0</v>
      </c>
      <c r="K1258" s="6">
        <v>0</v>
      </c>
      <c r="L1258" s="6">
        <v>3</v>
      </c>
      <c r="M1258" s="6">
        <v>0.5</v>
      </c>
      <c r="N1258" s="6">
        <v>0.25</v>
      </c>
      <c r="O1258" s="6">
        <v>0</v>
      </c>
      <c r="P1258" s="6">
        <v>0.5</v>
      </c>
      <c r="Q1258" s="6">
        <v>278</v>
      </c>
      <c r="R1258" s="6">
        <v>0</v>
      </c>
      <c r="S1258" s="6">
        <v>448</v>
      </c>
      <c r="T1258" s="6">
        <v>72</v>
      </c>
      <c r="U1258" s="6">
        <v>60</v>
      </c>
      <c r="V1258" s="6" t="s">
        <v>970</v>
      </c>
      <c r="W1258" s="9" t="s">
        <v>655</v>
      </c>
      <c r="X1258" s="6" t="s">
        <v>749</v>
      </c>
      <c r="Y1258" s="6" t="s">
        <v>749</v>
      </c>
      <c r="Z1258" s="2">
        <v>3</v>
      </c>
      <c r="AA1258" s="9" t="s">
        <v>656</v>
      </c>
      <c r="AB1258">
        <v>16.399999999999999</v>
      </c>
      <c r="AC1258">
        <v>10</v>
      </c>
      <c r="AD1258">
        <v>0</v>
      </c>
    </row>
    <row r="1259" spans="1:30" customFormat="1" x14ac:dyDescent="0.25">
      <c r="A1259" s="6">
        <v>0</v>
      </c>
      <c r="B1259" s="6">
        <v>0</v>
      </c>
      <c r="C1259" s="6">
        <v>0</v>
      </c>
      <c r="D1259" s="6">
        <v>0</v>
      </c>
      <c r="E1259" s="6">
        <v>0</v>
      </c>
      <c r="F1259" s="6">
        <v>0</v>
      </c>
      <c r="G1259" s="6">
        <v>0</v>
      </c>
      <c r="H1259" s="6">
        <v>0</v>
      </c>
      <c r="I1259" s="6">
        <v>0</v>
      </c>
      <c r="J1259" s="6">
        <v>0</v>
      </c>
      <c r="K1259" s="6">
        <v>0</v>
      </c>
      <c r="L1259" s="6">
        <v>3</v>
      </c>
      <c r="M1259" s="6">
        <v>0.5</v>
      </c>
      <c r="N1259" s="6">
        <v>0.25</v>
      </c>
      <c r="O1259" s="6">
        <v>0</v>
      </c>
      <c r="P1259" s="6">
        <v>0.5</v>
      </c>
      <c r="Q1259" s="6">
        <v>278</v>
      </c>
      <c r="R1259" s="6">
        <v>0</v>
      </c>
      <c r="S1259" s="6">
        <v>448</v>
      </c>
      <c r="T1259" s="6">
        <v>168</v>
      </c>
      <c r="U1259" s="6">
        <v>60</v>
      </c>
      <c r="V1259" s="6" t="s">
        <v>970</v>
      </c>
      <c r="W1259" s="9" t="s">
        <v>655</v>
      </c>
      <c r="X1259" s="6" t="s">
        <v>749</v>
      </c>
      <c r="Y1259" s="6" t="s">
        <v>749</v>
      </c>
      <c r="Z1259" s="2">
        <v>3</v>
      </c>
      <c r="AA1259" s="9" t="s">
        <v>656</v>
      </c>
      <c r="AB1259">
        <v>16.399999999999999</v>
      </c>
      <c r="AC1259">
        <v>10</v>
      </c>
      <c r="AD1259">
        <v>0</v>
      </c>
    </row>
    <row r="1260" spans="1:30" customFormat="1" x14ac:dyDescent="0.25">
      <c r="A1260" s="6">
        <v>0</v>
      </c>
      <c r="B1260" s="6">
        <v>0</v>
      </c>
      <c r="C1260" s="6">
        <v>0</v>
      </c>
      <c r="D1260" s="6">
        <v>0</v>
      </c>
      <c r="E1260" s="6">
        <v>5.2999999999999999E-2</v>
      </c>
      <c r="F1260" s="6">
        <v>0</v>
      </c>
      <c r="G1260" s="6">
        <v>0</v>
      </c>
      <c r="H1260" s="6">
        <v>0</v>
      </c>
      <c r="I1260" s="6">
        <v>0</v>
      </c>
      <c r="J1260" s="6">
        <v>0</v>
      </c>
      <c r="K1260" s="6">
        <v>0</v>
      </c>
      <c r="L1260" s="6">
        <v>5.2649999999999997</v>
      </c>
      <c r="M1260" s="6">
        <v>0.52600000000000002</v>
      </c>
      <c r="N1260" s="6">
        <v>0.25</v>
      </c>
      <c r="O1260" s="6">
        <v>0</v>
      </c>
      <c r="P1260" s="6">
        <v>0.5</v>
      </c>
      <c r="Q1260" s="6">
        <v>278</v>
      </c>
      <c r="R1260" s="6">
        <v>0</v>
      </c>
      <c r="S1260" s="6">
        <v>448</v>
      </c>
      <c r="T1260" s="6">
        <v>48</v>
      </c>
      <c r="U1260" s="6">
        <v>60</v>
      </c>
      <c r="V1260" s="6" t="s">
        <v>970</v>
      </c>
      <c r="W1260" s="9" t="s">
        <v>655</v>
      </c>
      <c r="X1260" s="6" t="s">
        <v>749</v>
      </c>
      <c r="Y1260" s="6" t="s">
        <v>749</v>
      </c>
      <c r="Z1260" s="2">
        <v>3</v>
      </c>
      <c r="AA1260" s="9" t="s">
        <v>656</v>
      </c>
      <c r="AB1260">
        <v>16.399999999999999</v>
      </c>
      <c r="AC1260">
        <v>10</v>
      </c>
      <c r="AD1260">
        <v>0</v>
      </c>
    </row>
    <row r="1261" spans="1:30" customFormat="1" x14ac:dyDescent="0.25">
      <c r="A1261" s="6">
        <v>0</v>
      </c>
      <c r="B1261" s="6">
        <v>0</v>
      </c>
      <c r="C1261" s="6">
        <v>0</v>
      </c>
      <c r="D1261" s="6">
        <v>0</v>
      </c>
      <c r="E1261" s="6">
        <v>5.2999999999999999E-2</v>
      </c>
      <c r="F1261" s="6">
        <v>0</v>
      </c>
      <c r="G1261" s="6">
        <v>0</v>
      </c>
      <c r="H1261" s="6">
        <v>0</v>
      </c>
      <c r="I1261" s="6">
        <v>0</v>
      </c>
      <c r="J1261" s="6">
        <v>0</v>
      </c>
      <c r="K1261" s="6">
        <v>0</v>
      </c>
      <c r="L1261" s="6">
        <v>5.2649999999999997</v>
      </c>
      <c r="M1261" s="6">
        <v>0.52600000000000002</v>
      </c>
      <c r="N1261" s="6">
        <v>0.25</v>
      </c>
      <c r="O1261" s="6">
        <v>0</v>
      </c>
      <c r="P1261" s="6">
        <v>0.5</v>
      </c>
      <c r="Q1261" s="6">
        <v>278</v>
      </c>
      <c r="R1261" s="6">
        <v>0</v>
      </c>
      <c r="S1261" s="6">
        <v>448</v>
      </c>
      <c r="T1261" s="6">
        <v>96</v>
      </c>
      <c r="U1261" s="6">
        <v>60</v>
      </c>
      <c r="V1261" s="6" t="s">
        <v>970</v>
      </c>
      <c r="W1261" s="9" t="s">
        <v>655</v>
      </c>
      <c r="X1261" s="6" t="s">
        <v>749</v>
      </c>
      <c r="Y1261" s="6" t="s">
        <v>749</v>
      </c>
      <c r="Z1261" s="2">
        <v>3</v>
      </c>
      <c r="AA1261" s="9" t="s">
        <v>656</v>
      </c>
      <c r="AB1261">
        <v>16.399999999999999</v>
      </c>
      <c r="AC1261">
        <v>10</v>
      </c>
      <c r="AD1261">
        <v>0</v>
      </c>
    </row>
    <row r="1262" spans="1:30" customFormat="1" x14ac:dyDescent="0.25">
      <c r="A1262" s="6">
        <v>0</v>
      </c>
      <c r="B1262" s="6">
        <v>0</v>
      </c>
      <c r="C1262" s="6">
        <v>0</v>
      </c>
      <c r="D1262" s="6">
        <v>0</v>
      </c>
      <c r="E1262" s="6">
        <v>5.2999999999999999E-2</v>
      </c>
      <c r="F1262" s="6">
        <v>0</v>
      </c>
      <c r="G1262" s="6">
        <v>0</v>
      </c>
      <c r="H1262" s="6">
        <v>0</v>
      </c>
      <c r="I1262" s="6">
        <v>0</v>
      </c>
      <c r="J1262" s="6">
        <v>0</v>
      </c>
      <c r="K1262" s="6">
        <v>0</v>
      </c>
      <c r="L1262" s="6">
        <v>5.2649999999999997</v>
      </c>
      <c r="M1262" s="6">
        <v>0.52600000000000002</v>
      </c>
      <c r="N1262" s="6">
        <v>0.25</v>
      </c>
      <c r="O1262" s="6">
        <v>0</v>
      </c>
      <c r="P1262" s="6">
        <v>0.5</v>
      </c>
      <c r="Q1262" s="6">
        <v>278</v>
      </c>
      <c r="R1262" s="6">
        <v>0</v>
      </c>
      <c r="S1262" s="6">
        <v>448</v>
      </c>
      <c r="T1262" s="6">
        <v>144</v>
      </c>
      <c r="U1262" s="6">
        <v>60</v>
      </c>
      <c r="V1262" s="6" t="s">
        <v>970</v>
      </c>
      <c r="W1262" s="9" t="s">
        <v>655</v>
      </c>
      <c r="X1262" s="6" t="s">
        <v>749</v>
      </c>
      <c r="Y1262" s="6" t="s">
        <v>749</v>
      </c>
      <c r="Z1262" s="2">
        <v>3</v>
      </c>
      <c r="AA1262" s="9" t="s">
        <v>656</v>
      </c>
      <c r="AB1262">
        <v>16.399999999999999</v>
      </c>
      <c r="AC1262">
        <v>10</v>
      </c>
      <c r="AD1262">
        <v>0</v>
      </c>
    </row>
    <row r="1263" spans="1:30" customFormat="1" x14ac:dyDescent="0.25">
      <c r="A1263" s="6">
        <v>0</v>
      </c>
      <c r="B1263" s="6">
        <v>0</v>
      </c>
      <c r="C1263" s="6">
        <v>0</v>
      </c>
      <c r="D1263" s="6">
        <v>0</v>
      </c>
      <c r="E1263" s="6">
        <v>1</v>
      </c>
      <c r="F1263" s="6">
        <v>0</v>
      </c>
      <c r="G1263" s="6">
        <v>0</v>
      </c>
      <c r="H1263" s="6">
        <v>0</v>
      </c>
      <c r="I1263" s="6">
        <v>0</v>
      </c>
      <c r="J1263" s="6">
        <v>0</v>
      </c>
      <c r="K1263" s="6">
        <v>0</v>
      </c>
      <c r="L1263" s="6">
        <v>30</v>
      </c>
      <c r="M1263" s="6">
        <v>1</v>
      </c>
      <c r="N1263" s="6">
        <v>0.25</v>
      </c>
      <c r="O1263" s="6">
        <v>0</v>
      </c>
      <c r="P1263" s="6">
        <v>0.5</v>
      </c>
      <c r="Q1263" s="6">
        <v>278</v>
      </c>
      <c r="R1263" s="6">
        <v>0</v>
      </c>
      <c r="S1263" s="6">
        <v>423</v>
      </c>
      <c r="T1263" s="6">
        <v>72</v>
      </c>
      <c r="U1263" s="6">
        <v>60</v>
      </c>
      <c r="V1263" s="6" t="s">
        <v>970</v>
      </c>
      <c r="W1263" s="9" t="s">
        <v>655</v>
      </c>
      <c r="X1263" s="6" t="s">
        <v>749</v>
      </c>
      <c r="Y1263" s="6" t="s">
        <v>749</v>
      </c>
      <c r="Z1263" s="2">
        <v>3</v>
      </c>
      <c r="AA1263" s="9" t="s">
        <v>656</v>
      </c>
      <c r="AB1263">
        <v>16.399999999999999</v>
      </c>
      <c r="AC1263">
        <v>10</v>
      </c>
      <c r="AD1263">
        <v>0</v>
      </c>
    </row>
    <row r="1264" spans="1:30" customFormat="1" x14ac:dyDescent="0.25">
      <c r="A1264" s="6">
        <v>0</v>
      </c>
      <c r="B1264" s="6">
        <v>0</v>
      </c>
      <c r="C1264" s="6">
        <v>0</v>
      </c>
      <c r="D1264" s="6">
        <v>0</v>
      </c>
      <c r="E1264" s="6">
        <v>1</v>
      </c>
      <c r="F1264" s="6">
        <v>0</v>
      </c>
      <c r="G1264" s="6">
        <v>0</v>
      </c>
      <c r="H1264" s="6">
        <v>0</v>
      </c>
      <c r="I1264" s="6">
        <v>0</v>
      </c>
      <c r="J1264" s="6">
        <v>0</v>
      </c>
      <c r="K1264" s="6">
        <v>0</v>
      </c>
      <c r="L1264" s="6">
        <v>30</v>
      </c>
      <c r="M1264" s="6">
        <v>1</v>
      </c>
      <c r="N1264" s="6">
        <v>0.25</v>
      </c>
      <c r="O1264" s="6">
        <v>0</v>
      </c>
      <c r="P1264" s="6">
        <v>0.5</v>
      </c>
      <c r="Q1264" s="6">
        <v>278</v>
      </c>
      <c r="R1264" s="6">
        <v>0</v>
      </c>
      <c r="S1264" s="6">
        <v>423</v>
      </c>
      <c r="T1264" s="6">
        <v>120</v>
      </c>
      <c r="U1264" s="6">
        <v>60</v>
      </c>
      <c r="V1264" s="6" t="s">
        <v>970</v>
      </c>
      <c r="W1264" s="9" t="s">
        <v>655</v>
      </c>
      <c r="X1264" s="6" t="s">
        <v>749</v>
      </c>
      <c r="Y1264" s="6" t="s">
        <v>749</v>
      </c>
      <c r="Z1264" s="2">
        <v>3</v>
      </c>
      <c r="AA1264" s="9" t="s">
        <v>656</v>
      </c>
      <c r="AB1264">
        <v>16.399999999999999</v>
      </c>
      <c r="AC1264">
        <v>10</v>
      </c>
      <c r="AD1264">
        <v>0</v>
      </c>
    </row>
    <row r="1265" spans="1:30" customFormat="1" x14ac:dyDescent="0.25">
      <c r="A1265" s="6">
        <v>0</v>
      </c>
      <c r="B1265" s="6">
        <v>0</v>
      </c>
      <c r="C1265" s="6">
        <v>0</v>
      </c>
      <c r="D1265" s="6">
        <v>0</v>
      </c>
      <c r="E1265" s="6">
        <v>1</v>
      </c>
      <c r="F1265" s="6">
        <v>0</v>
      </c>
      <c r="G1265" s="6">
        <v>0</v>
      </c>
      <c r="H1265" s="6">
        <v>0</v>
      </c>
      <c r="I1265" s="6">
        <v>0</v>
      </c>
      <c r="J1265" s="6">
        <v>0</v>
      </c>
      <c r="K1265" s="6">
        <v>0</v>
      </c>
      <c r="L1265" s="6">
        <v>30</v>
      </c>
      <c r="M1265" s="6">
        <v>1</v>
      </c>
      <c r="N1265" s="6">
        <v>0.25</v>
      </c>
      <c r="O1265" s="6">
        <v>0</v>
      </c>
      <c r="P1265" s="6">
        <v>0.5</v>
      </c>
      <c r="Q1265" s="6">
        <v>278</v>
      </c>
      <c r="R1265" s="6">
        <v>0</v>
      </c>
      <c r="S1265" s="6">
        <v>423</v>
      </c>
      <c r="T1265" s="6">
        <v>168</v>
      </c>
      <c r="U1265" s="6">
        <v>60</v>
      </c>
      <c r="V1265" s="6" t="s">
        <v>970</v>
      </c>
      <c r="W1265" s="9" t="s">
        <v>655</v>
      </c>
      <c r="X1265" s="6" t="s">
        <v>749</v>
      </c>
      <c r="Y1265" s="6" t="s">
        <v>749</v>
      </c>
      <c r="Z1265" s="2">
        <v>3</v>
      </c>
      <c r="AA1265" s="9" t="s">
        <v>656</v>
      </c>
      <c r="AB1265">
        <v>16.399999999999999</v>
      </c>
      <c r="AC1265">
        <v>10</v>
      </c>
      <c r="AD1265">
        <v>0</v>
      </c>
    </row>
    <row r="1266" spans="1:30" customFormat="1" x14ac:dyDescent="0.25">
      <c r="A1266" s="6">
        <v>0</v>
      </c>
      <c r="B1266" s="6">
        <v>0</v>
      </c>
      <c r="C1266" s="6">
        <v>0</v>
      </c>
      <c r="D1266" s="6">
        <v>0</v>
      </c>
      <c r="E1266" s="6">
        <v>1</v>
      </c>
      <c r="F1266" s="6">
        <v>0</v>
      </c>
      <c r="G1266" s="6">
        <v>0</v>
      </c>
      <c r="H1266" s="6">
        <v>0</v>
      </c>
      <c r="I1266" s="6">
        <v>0</v>
      </c>
      <c r="J1266" s="6">
        <v>0</v>
      </c>
      <c r="K1266" s="6">
        <v>0</v>
      </c>
      <c r="L1266" s="6">
        <v>10</v>
      </c>
      <c r="M1266" s="6">
        <v>1</v>
      </c>
      <c r="N1266" s="6">
        <v>0.25</v>
      </c>
      <c r="O1266" s="6">
        <v>0</v>
      </c>
      <c r="P1266" s="6">
        <v>0.5</v>
      </c>
      <c r="Q1266" s="6">
        <v>295</v>
      </c>
      <c r="R1266" s="6">
        <v>0</v>
      </c>
      <c r="S1266" s="6">
        <v>423</v>
      </c>
      <c r="T1266" s="6">
        <v>24</v>
      </c>
      <c r="U1266" s="6">
        <v>60</v>
      </c>
      <c r="V1266" s="6" t="s">
        <v>970</v>
      </c>
      <c r="W1266" s="9" t="s">
        <v>657</v>
      </c>
      <c r="X1266" s="6" t="s">
        <v>749</v>
      </c>
      <c r="Y1266" s="6" t="s">
        <v>749</v>
      </c>
      <c r="Z1266" s="2">
        <v>3</v>
      </c>
      <c r="AA1266" s="9" t="s">
        <v>656</v>
      </c>
      <c r="AB1266">
        <v>16.399999999999999</v>
      </c>
      <c r="AC1266">
        <v>10</v>
      </c>
      <c r="AD1266">
        <v>0</v>
      </c>
    </row>
    <row r="1267" spans="1:30" customFormat="1" x14ac:dyDescent="0.25">
      <c r="A1267" s="6">
        <v>0</v>
      </c>
      <c r="B1267" s="6">
        <v>0</v>
      </c>
      <c r="C1267" s="6">
        <v>0</v>
      </c>
      <c r="D1267" s="6">
        <v>0</v>
      </c>
      <c r="E1267" s="6">
        <v>1</v>
      </c>
      <c r="F1267" s="6">
        <v>0</v>
      </c>
      <c r="G1267" s="6">
        <v>0</v>
      </c>
      <c r="H1267" s="6">
        <v>0</v>
      </c>
      <c r="I1267" s="6">
        <v>0</v>
      </c>
      <c r="J1267" s="6">
        <v>0</v>
      </c>
      <c r="K1267" s="6">
        <v>0</v>
      </c>
      <c r="L1267" s="6">
        <v>10</v>
      </c>
      <c r="M1267" s="6">
        <v>1</v>
      </c>
      <c r="N1267" s="6">
        <v>0.25</v>
      </c>
      <c r="O1267" s="6">
        <v>0</v>
      </c>
      <c r="P1267" s="6">
        <v>0.5</v>
      </c>
      <c r="Q1267" s="6">
        <v>295</v>
      </c>
      <c r="R1267" s="6">
        <v>0</v>
      </c>
      <c r="S1267" s="6">
        <v>423</v>
      </c>
      <c r="T1267" s="6">
        <v>96</v>
      </c>
      <c r="U1267" s="6">
        <v>60</v>
      </c>
      <c r="V1267" s="6" t="s">
        <v>970</v>
      </c>
      <c r="W1267" s="9" t="s">
        <v>657</v>
      </c>
      <c r="X1267" s="6" t="s">
        <v>749</v>
      </c>
      <c r="Y1267" s="6" t="s">
        <v>749</v>
      </c>
      <c r="Z1267" s="2">
        <v>3</v>
      </c>
      <c r="AA1267" s="9" t="s">
        <v>656</v>
      </c>
      <c r="AB1267">
        <v>16.399999999999999</v>
      </c>
      <c r="AC1267">
        <v>10</v>
      </c>
      <c r="AD1267">
        <v>0</v>
      </c>
    </row>
    <row r="1268" spans="1:30" customFormat="1" x14ac:dyDescent="0.25">
      <c r="A1268" s="6">
        <v>0</v>
      </c>
      <c r="B1268" s="6">
        <v>0</v>
      </c>
      <c r="C1268" s="6">
        <v>0</v>
      </c>
      <c r="D1268" s="6">
        <v>0</v>
      </c>
      <c r="E1268" s="6">
        <v>1</v>
      </c>
      <c r="F1268" s="6">
        <v>0</v>
      </c>
      <c r="G1268" s="6">
        <v>0</v>
      </c>
      <c r="H1268" s="6">
        <v>0</v>
      </c>
      <c r="I1268" s="6">
        <v>0</v>
      </c>
      <c r="J1268" s="6">
        <v>0</v>
      </c>
      <c r="K1268" s="6">
        <v>0</v>
      </c>
      <c r="L1268" s="6">
        <v>10</v>
      </c>
      <c r="M1268" s="6">
        <v>1</v>
      </c>
      <c r="N1268" s="6">
        <v>0.25</v>
      </c>
      <c r="O1268" s="6">
        <v>0</v>
      </c>
      <c r="P1268" s="6">
        <v>0.5</v>
      </c>
      <c r="Q1268" s="6">
        <v>295</v>
      </c>
      <c r="R1268" s="6">
        <v>0</v>
      </c>
      <c r="S1268" s="6">
        <v>423</v>
      </c>
      <c r="T1268" s="6">
        <v>144</v>
      </c>
      <c r="U1268" s="6">
        <v>60</v>
      </c>
      <c r="V1268" s="6" t="s">
        <v>970</v>
      </c>
      <c r="W1268" s="9" t="s">
        <v>657</v>
      </c>
      <c r="X1268" s="6" t="s">
        <v>749</v>
      </c>
      <c r="Y1268" s="6" t="s">
        <v>749</v>
      </c>
      <c r="Z1268" s="2">
        <v>3</v>
      </c>
      <c r="AA1268" s="9" t="s">
        <v>656</v>
      </c>
      <c r="AB1268">
        <v>16.399999999999999</v>
      </c>
      <c r="AC1268">
        <v>10</v>
      </c>
      <c r="AD1268">
        <v>0</v>
      </c>
    </row>
    <row r="1269" spans="1:30" customFormat="1" x14ac:dyDescent="0.25">
      <c r="A1269" s="6">
        <v>0</v>
      </c>
      <c r="B1269" s="6">
        <v>0</v>
      </c>
      <c r="C1269" s="6">
        <v>0</v>
      </c>
      <c r="D1269" s="6">
        <v>0</v>
      </c>
      <c r="E1269" s="6">
        <v>1</v>
      </c>
      <c r="F1269" s="6">
        <v>0</v>
      </c>
      <c r="G1269" s="6">
        <v>0</v>
      </c>
      <c r="H1269" s="6">
        <v>0</v>
      </c>
      <c r="I1269" s="6">
        <v>0</v>
      </c>
      <c r="J1269" s="6">
        <v>0</v>
      </c>
      <c r="K1269" s="6">
        <v>0</v>
      </c>
      <c r="L1269" s="6">
        <v>30</v>
      </c>
      <c r="M1269" s="6">
        <v>1</v>
      </c>
      <c r="N1269" s="6">
        <v>0.25</v>
      </c>
      <c r="O1269" s="6">
        <v>0</v>
      </c>
      <c r="P1269" s="6">
        <v>0.5</v>
      </c>
      <c r="Q1269" s="6">
        <v>315</v>
      </c>
      <c r="R1269" s="6">
        <v>0</v>
      </c>
      <c r="S1269" s="6">
        <v>448</v>
      </c>
      <c r="T1269" s="6">
        <v>72</v>
      </c>
      <c r="U1269" s="6">
        <v>60</v>
      </c>
      <c r="V1269" s="6" t="s">
        <v>970</v>
      </c>
      <c r="W1269" s="9" t="s">
        <v>658</v>
      </c>
      <c r="X1269" s="6" t="s">
        <v>749</v>
      </c>
      <c r="Y1269" s="6" t="s">
        <v>749</v>
      </c>
      <c r="Z1269" s="2">
        <v>3</v>
      </c>
      <c r="AA1269" s="9" t="s">
        <v>656</v>
      </c>
      <c r="AB1269">
        <v>16.399999999999999</v>
      </c>
      <c r="AC1269">
        <v>10</v>
      </c>
      <c r="AD1269">
        <v>0</v>
      </c>
    </row>
    <row r="1270" spans="1:30" customFormat="1" x14ac:dyDescent="0.25">
      <c r="A1270" s="6">
        <v>0</v>
      </c>
      <c r="B1270" s="6">
        <v>0</v>
      </c>
      <c r="C1270" s="6">
        <v>0</v>
      </c>
      <c r="D1270" s="6">
        <v>0</v>
      </c>
      <c r="E1270" s="6">
        <v>1</v>
      </c>
      <c r="F1270" s="6">
        <v>0</v>
      </c>
      <c r="G1270" s="6">
        <v>0</v>
      </c>
      <c r="H1270" s="6">
        <v>0</v>
      </c>
      <c r="I1270" s="6">
        <v>0</v>
      </c>
      <c r="J1270" s="6">
        <v>0</v>
      </c>
      <c r="K1270" s="6">
        <v>0</v>
      </c>
      <c r="L1270" s="6">
        <v>30</v>
      </c>
      <c r="M1270" s="6">
        <v>1</v>
      </c>
      <c r="N1270" s="6">
        <v>0.25</v>
      </c>
      <c r="O1270" s="6">
        <v>0</v>
      </c>
      <c r="P1270" s="6">
        <v>0.5</v>
      </c>
      <c r="Q1270" s="6">
        <v>315</v>
      </c>
      <c r="R1270" s="6">
        <v>0</v>
      </c>
      <c r="S1270" s="6">
        <v>448</v>
      </c>
      <c r="T1270" s="6">
        <v>120</v>
      </c>
      <c r="U1270" s="6">
        <v>60</v>
      </c>
      <c r="V1270" s="6" t="s">
        <v>970</v>
      </c>
      <c r="W1270" s="9" t="s">
        <v>658</v>
      </c>
      <c r="X1270" s="6" t="s">
        <v>749</v>
      </c>
      <c r="Y1270" s="6" t="s">
        <v>749</v>
      </c>
      <c r="Z1270" s="2">
        <v>3</v>
      </c>
      <c r="AA1270" s="9" t="s">
        <v>656</v>
      </c>
      <c r="AB1270">
        <v>16.399999999999999</v>
      </c>
      <c r="AC1270">
        <v>10</v>
      </c>
      <c r="AD1270">
        <v>0</v>
      </c>
    </row>
    <row r="1271" spans="1:30" customFormat="1" ht="40.5" customHeight="1" x14ac:dyDescent="0.25">
      <c r="A1271" s="6">
        <v>0</v>
      </c>
      <c r="B1271" s="6">
        <v>0</v>
      </c>
      <c r="C1271" s="6">
        <v>0</v>
      </c>
      <c r="D1271" s="6">
        <v>0</v>
      </c>
      <c r="E1271" s="6">
        <v>1</v>
      </c>
      <c r="F1271" s="6">
        <v>0</v>
      </c>
      <c r="G1271" s="6">
        <v>0</v>
      </c>
      <c r="H1271" s="6">
        <v>0</v>
      </c>
      <c r="I1271" s="6">
        <v>0</v>
      </c>
      <c r="J1271" s="6">
        <v>0</v>
      </c>
      <c r="K1271" s="6">
        <v>0</v>
      </c>
      <c r="L1271" s="6">
        <v>30</v>
      </c>
      <c r="M1271" s="6">
        <v>1</v>
      </c>
      <c r="N1271" s="6">
        <v>0.25</v>
      </c>
      <c r="O1271" s="6">
        <v>0</v>
      </c>
      <c r="P1271" s="6">
        <v>0.5</v>
      </c>
      <c r="Q1271" s="6">
        <v>315</v>
      </c>
      <c r="R1271" s="6">
        <v>0</v>
      </c>
      <c r="S1271" s="6">
        <v>448</v>
      </c>
      <c r="T1271" s="6">
        <v>168</v>
      </c>
      <c r="U1271" s="6">
        <v>60</v>
      </c>
      <c r="V1271" s="6" t="s">
        <v>970</v>
      </c>
      <c r="W1271" s="9" t="s">
        <v>658</v>
      </c>
      <c r="X1271" s="6" t="s">
        <v>749</v>
      </c>
      <c r="Y1271" s="6" t="s">
        <v>749</v>
      </c>
      <c r="Z1271" s="2">
        <v>3</v>
      </c>
      <c r="AA1271" s="9" t="s">
        <v>656</v>
      </c>
      <c r="AB1271">
        <v>16.399999999999999</v>
      </c>
      <c r="AC1271">
        <v>10</v>
      </c>
      <c r="AD1271">
        <v>0</v>
      </c>
    </row>
    <row r="1272" spans="1:30" customFormat="1" x14ac:dyDescent="0.25">
      <c r="A1272" s="6">
        <v>0</v>
      </c>
      <c r="B1272" s="6">
        <v>0</v>
      </c>
      <c r="C1272" s="6">
        <v>0</v>
      </c>
      <c r="D1272" s="6">
        <v>0</v>
      </c>
      <c r="E1272" s="6">
        <v>1</v>
      </c>
      <c r="F1272" s="6">
        <v>0</v>
      </c>
      <c r="G1272" s="6">
        <v>0</v>
      </c>
      <c r="H1272" s="6">
        <v>0</v>
      </c>
      <c r="I1272" s="6">
        <v>0</v>
      </c>
      <c r="J1272" s="6">
        <v>0</v>
      </c>
      <c r="K1272" s="6">
        <v>0</v>
      </c>
      <c r="L1272" s="6">
        <v>30</v>
      </c>
      <c r="M1272" s="6">
        <v>1</v>
      </c>
      <c r="N1272" s="6">
        <v>0.25</v>
      </c>
      <c r="O1272" s="6">
        <v>0</v>
      </c>
      <c r="P1272" s="6">
        <v>0.5</v>
      </c>
      <c r="Q1272" s="6">
        <v>315</v>
      </c>
      <c r="R1272" s="6">
        <v>0</v>
      </c>
      <c r="S1272" s="6">
        <v>448</v>
      </c>
      <c r="T1272" s="6">
        <v>240</v>
      </c>
      <c r="U1272" s="6">
        <v>60</v>
      </c>
      <c r="V1272" s="6" t="s">
        <v>970</v>
      </c>
      <c r="W1272" s="9" t="s">
        <v>658</v>
      </c>
      <c r="X1272" s="6" t="s">
        <v>749</v>
      </c>
      <c r="Y1272" s="6" t="s">
        <v>749</v>
      </c>
      <c r="Z1272" s="2">
        <v>3</v>
      </c>
      <c r="AA1272" s="9" t="s">
        <v>656</v>
      </c>
      <c r="AB1272">
        <v>16.399999999999999</v>
      </c>
      <c r="AC1272">
        <v>10</v>
      </c>
      <c r="AD1272">
        <v>0</v>
      </c>
    </row>
    <row r="1273" spans="1:30" customFormat="1" x14ac:dyDescent="0.25">
      <c r="A1273" s="6">
        <v>0</v>
      </c>
      <c r="B1273" s="6">
        <v>0</v>
      </c>
      <c r="C1273" s="6">
        <v>0</v>
      </c>
      <c r="D1273" s="6">
        <v>0</v>
      </c>
      <c r="E1273" s="6">
        <v>0</v>
      </c>
      <c r="F1273" s="6">
        <v>0</v>
      </c>
      <c r="G1273" s="6">
        <v>0</v>
      </c>
      <c r="H1273" s="6">
        <v>0</v>
      </c>
      <c r="I1273" s="6">
        <v>0</v>
      </c>
      <c r="J1273" s="6">
        <v>0</v>
      </c>
      <c r="K1273" s="6">
        <v>0</v>
      </c>
      <c r="L1273" s="6">
        <v>4.5</v>
      </c>
      <c r="M1273" s="6">
        <v>0.5</v>
      </c>
      <c r="N1273" s="6">
        <v>0.5</v>
      </c>
      <c r="O1273" s="6">
        <v>0</v>
      </c>
      <c r="P1273" s="6">
        <v>0.5</v>
      </c>
      <c r="Q1273" s="6">
        <v>168</v>
      </c>
      <c r="R1273" s="6">
        <v>0</v>
      </c>
      <c r="S1273" s="6">
        <v>448</v>
      </c>
      <c r="T1273" s="6">
        <v>264</v>
      </c>
      <c r="U1273" s="6">
        <v>60</v>
      </c>
      <c r="V1273" s="6" t="s">
        <v>971</v>
      </c>
      <c r="W1273" s="9" t="s">
        <v>972</v>
      </c>
      <c r="X1273" s="6" t="s">
        <v>974</v>
      </c>
      <c r="Y1273" s="6" t="s">
        <v>749</v>
      </c>
      <c r="Z1273" s="2">
        <v>3</v>
      </c>
      <c r="AA1273" s="9" t="s">
        <v>973</v>
      </c>
      <c r="AB1273">
        <v>16.399999999999999</v>
      </c>
      <c r="AC1273">
        <v>10</v>
      </c>
      <c r="AD1273">
        <v>0</v>
      </c>
    </row>
    <row r="1274" spans="1:30" customFormat="1" x14ac:dyDescent="0.25">
      <c r="A1274" s="6">
        <v>0</v>
      </c>
      <c r="B1274" s="6">
        <v>0</v>
      </c>
      <c r="C1274" s="6">
        <v>0</v>
      </c>
      <c r="D1274" s="6">
        <v>0</v>
      </c>
      <c r="E1274" s="6">
        <v>0</v>
      </c>
      <c r="F1274" s="6">
        <v>0</v>
      </c>
      <c r="G1274" s="6">
        <v>0</v>
      </c>
      <c r="H1274" s="6">
        <v>0</v>
      </c>
      <c r="I1274" s="6">
        <v>0</v>
      </c>
      <c r="J1274" s="6">
        <v>0</v>
      </c>
      <c r="K1274" s="6">
        <v>0</v>
      </c>
      <c r="L1274" s="6">
        <v>3.5</v>
      </c>
      <c r="M1274" s="6">
        <v>0.61</v>
      </c>
      <c r="N1274" s="6">
        <v>0.53</v>
      </c>
      <c r="O1274" s="6">
        <v>0</v>
      </c>
      <c r="P1274" s="6">
        <v>1.06</v>
      </c>
      <c r="Q1274" s="6">
        <v>294</v>
      </c>
      <c r="R1274" s="6">
        <v>0</v>
      </c>
      <c r="S1274" s="6">
        <v>423</v>
      </c>
      <c r="T1274" s="6">
        <v>528</v>
      </c>
      <c r="U1274" s="6">
        <v>43</v>
      </c>
      <c r="V1274" s="6" t="s">
        <v>977</v>
      </c>
      <c r="W1274" s="9" t="s">
        <v>226</v>
      </c>
      <c r="X1274" s="6" t="s">
        <v>978</v>
      </c>
      <c r="Y1274" s="6" t="s">
        <v>977</v>
      </c>
      <c r="Z1274" s="2">
        <v>3</v>
      </c>
      <c r="AA1274" s="9" t="s">
        <v>979</v>
      </c>
      <c r="AB1274">
        <v>17.2</v>
      </c>
      <c r="AC1274">
        <v>10</v>
      </c>
      <c r="AD1274">
        <v>0</v>
      </c>
    </row>
    <row r="1275" spans="1:30" customFormat="1" x14ac:dyDescent="0.25">
      <c r="A1275" s="6">
        <v>0</v>
      </c>
      <c r="B1275" s="6">
        <v>0</v>
      </c>
      <c r="C1275" s="6">
        <v>0</v>
      </c>
      <c r="D1275" s="6">
        <v>0</v>
      </c>
      <c r="E1275" s="6">
        <v>0</v>
      </c>
      <c r="F1275" s="6">
        <v>0</v>
      </c>
      <c r="G1275" s="6">
        <v>0</v>
      </c>
      <c r="H1275" s="6">
        <v>0</v>
      </c>
      <c r="I1275" s="6">
        <v>0</v>
      </c>
      <c r="J1275" s="6">
        <v>0</v>
      </c>
      <c r="K1275" s="6">
        <v>0</v>
      </c>
      <c r="L1275" s="6">
        <v>7</v>
      </c>
      <c r="M1275" s="6">
        <v>0.61</v>
      </c>
      <c r="N1275" s="6">
        <v>0.53</v>
      </c>
      <c r="O1275" s="6">
        <v>0</v>
      </c>
      <c r="P1275" s="6">
        <v>1.06</v>
      </c>
      <c r="Q1275" s="6">
        <v>294</v>
      </c>
      <c r="R1275" s="6">
        <v>0</v>
      </c>
      <c r="S1275" s="6">
        <v>423</v>
      </c>
      <c r="T1275" s="6">
        <v>528</v>
      </c>
      <c r="U1275" s="6">
        <v>43</v>
      </c>
      <c r="V1275" s="6" t="s">
        <v>977</v>
      </c>
      <c r="W1275" s="9" t="s">
        <v>226</v>
      </c>
      <c r="X1275" s="6" t="s">
        <v>978</v>
      </c>
      <c r="Y1275" s="6" t="s">
        <v>977</v>
      </c>
      <c r="Z1275" s="2">
        <v>3</v>
      </c>
      <c r="AA1275" s="9" t="s">
        <v>979</v>
      </c>
      <c r="AB1275">
        <v>17.2</v>
      </c>
      <c r="AC1275">
        <v>10</v>
      </c>
      <c r="AD1275">
        <v>0</v>
      </c>
    </row>
    <row r="1276" spans="1:30" customFormat="1" x14ac:dyDescent="0.25">
      <c r="A1276" s="6">
        <v>0</v>
      </c>
      <c r="B1276" s="6">
        <v>0</v>
      </c>
      <c r="C1276" s="6">
        <v>0</v>
      </c>
      <c r="D1276" s="6">
        <v>0</v>
      </c>
      <c r="E1276" s="6">
        <v>0.19</v>
      </c>
      <c r="F1276" s="6">
        <v>0</v>
      </c>
      <c r="G1276" s="6">
        <v>0</v>
      </c>
      <c r="H1276" s="6">
        <v>0</v>
      </c>
      <c r="I1276" s="6">
        <v>0</v>
      </c>
      <c r="J1276" s="6">
        <v>0</v>
      </c>
      <c r="K1276" s="6">
        <v>0</v>
      </c>
      <c r="L1276" s="6">
        <v>3.5</v>
      </c>
      <c r="M1276" s="6">
        <v>0</v>
      </c>
      <c r="N1276" s="6">
        <v>0.63</v>
      </c>
      <c r="O1276" s="6">
        <v>0</v>
      </c>
      <c r="P1276" s="6">
        <v>0.63</v>
      </c>
      <c r="Q1276" s="6">
        <v>163</v>
      </c>
      <c r="R1276" s="6">
        <v>0</v>
      </c>
      <c r="S1276" s="6">
        <v>443</v>
      </c>
      <c r="T1276" s="6">
        <v>240</v>
      </c>
      <c r="U1276" s="6">
        <v>43</v>
      </c>
      <c r="V1276" s="6" t="s">
        <v>300</v>
      </c>
      <c r="W1276" s="9" t="s">
        <v>695</v>
      </c>
      <c r="X1276" s="6" t="s">
        <v>981</v>
      </c>
      <c r="Y1276" s="6" t="s">
        <v>980</v>
      </c>
      <c r="Z1276" s="2">
        <v>0</v>
      </c>
      <c r="AA1276" s="9" t="s">
        <v>982</v>
      </c>
      <c r="AB1276">
        <v>18</v>
      </c>
      <c r="AC1276">
        <v>6</v>
      </c>
      <c r="AD1276">
        <v>0</v>
      </c>
    </row>
    <row r="1277" spans="1:30" customFormat="1" ht="30" x14ac:dyDescent="0.25">
      <c r="A1277" s="6">
        <v>0</v>
      </c>
      <c r="B1277" s="6">
        <v>0</v>
      </c>
      <c r="C1277" s="6">
        <v>0</v>
      </c>
      <c r="D1277" s="6">
        <v>0</v>
      </c>
      <c r="E1277" s="6">
        <v>1</v>
      </c>
      <c r="F1277" s="6">
        <v>0</v>
      </c>
      <c r="G1277" s="6">
        <v>0</v>
      </c>
      <c r="H1277" s="6">
        <v>0</v>
      </c>
      <c r="I1277" s="6">
        <v>0</v>
      </c>
      <c r="J1277" s="6">
        <v>0</v>
      </c>
      <c r="K1277" s="6">
        <v>0</v>
      </c>
      <c r="L1277" s="6">
        <v>6</v>
      </c>
      <c r="M1277" s="6">
        <v>1</v>
      </c>
      <c r="N1277" s="6">
        <v>0.5</v>
      </c>
      <c r="O1277" s="6">
        <v>0</v>
      </c>
      <c r="P1277" s="6">
        <v>1</v>
      </c>
      <c r="Q1277" s="6">
        <v>231</v>
      </c>
      <c r="R1277" s="6">
        <v>0</v>
      </c>
      <c r="S1277" s="6">
        <v>433</v>
      </c>
      <c r="T1277" s="6">
        <v>48</v>
      </c>
      <c r="U1277" s="6">
        <v>0</v>
      </c>
      <c r="V1277" s="6" t="s">
        <v>984</v>
      </c>
      <c r="W1277" s="9" t="s">
        <v>985</v>
      </c>
      <c r="X1277" s="6" t="s">
        <v>986</v>
      </c>
      <c r="Y1277" s="6" t="s">
        <v>987</v>
      </c>
      <c r="Z1277" s="2">
        <v>3</v>
      </c>
      <c r="AA1277" s="9" t="s">
        <v>988</v>
      </c>
      <c r="AB1277">
        <v>12.2</v>
      </c>
      <c r="AC1277">
        <v>24</v>
      </c>
      <c r="AD1277">
        <v>1</v>
      </c>
    </row>
    <row r="1278" spans="1:30" customFormat="1" x14ac:dyDescent="0.25">
      <c r="A1278" s="6">
        <v>4.7E-2</v>
      </c>
      <c r="B1278" s="6">
        <v>0</v>
      </c>
      <c r="C1278" s="6">
        <v>0</v>
      </c>
      <c r="D1278" s="6">
        <v>0</v>
      </c>
      <c r="E1278" s="6">
        <v>0</v>
      </c>
      <c r="F1278" s="6">
        <v>0</v>
      </c>
      <c r="G1278" s="6">
        <v>0.16</v>
      </c>
      <c r="H1278" s="6">
        <v>0.06</v>
      </c>
      <c r="I1278" s="6">
        <v>0</v>
      </c>
      <c r="J1278" s="6">
        <v>0</v>
      </c>
      <c r="K1278" s="6">
        <v>0</v>
      </c>
      <c r="L1278" s="6">
        <v>14.6</v>
      </c>
      <c r="M1278" s="6">
        <v>0</v>
      </c>
      <c r="N1278" s="6">
        <v>0.12</v>
      </c>
      <c r="O1278" s="6">
        <v>0</v>
      </c>
      <c r="P1278" s="6">
        <v>0.44</v>
      </c>
      <c r="Q1278" s="6">
        <v>132</v>
      </c>
      <c r="R1278" s="6">
        <v>0</v>
      </c>
      <c r="S1278" s="6">
        <v>423</v>
      </c>
      <c r="T1278" s="6">
        <v>48</v>
      </c>
      <c r="U1278" s="6">
        <v>250</v>
      </c>
      <c r="V1278" s="6" t="s">
        <v>511</v>
      </c>
      <c r="W1278" s="9" t="s">
        <v>512</v>
      </c>
      <c r="X1278" s="6" t="s">
        <v>990</v>
      </c>
      <c r="Y1278" s="6" t="s">
        <v>989</v>
      </c>
      <c r="Z1278" s="2">
        <v>3</v>
      </c>
      <c r="AA1278" s="9" t="s">
        <v>991</v>
      </c>
      <c r="AB1278">
        <v>17.600000000000001</v>
      </c>
      <c r="AC1278">
        <v>10</v>
      </c>
      <c r="AD1278">
        <v>0</v>
      </c>
    </row>
    <row r="1279" spans="1:30" customFormat="1" x14ac:dyDescent="0.25">
      <c r="A1279" s="6">
        <v>5.8333333333333327E-3</v>
      </c>
      <c r="B1279" s="6">
        <v>0</v>
      </c>
      <c r="C1279" s="6">
        <v>0</v>
      </c>
      <c r="D1279" s="6">
        <v>0</v>
      </c>
      <c r="E1279" s="6">
        <v>0</v>
      </c>
      <c r="F1279" s="6">
        <v>0</v>
      </c>
      <c r="G1279" s="6">
        <v>8.3333333333333329E-2</v>
      </c>
      <c r="H1279" s="6">
        <v>0</v>
      </c>
      <c r="I1279" s="6">
        <v>0</v>
      </c>
      <c r="J1279" s="6">
        <v>0</v>
      </c>
      <c r="K1279" s="6">
        <v>0</v>
      </c>
      <c r="L1279" s="6">
        <v>50</v>
      </c>
      <c r="M1279" s="6">
        <v>0</v>
      </c>
      <c r="N1279" s="6">
        <v>0.33333333333333331</v>
      </c>
      <c r="O1279" s="6">
        <v>0</v>
      </c>
      <c r="P1279" s="6">
        <v>0.16666666666666666</v>
      </c>
      <c r="Q1279" s="6">
        <v>165</v>
      </c>
      <c r="R1279" s="6">
        <v>0</v>
      </c>
      <c r="S1279" s="6">
        <v>423</v>
      </c>
      <c r="T1279" s="6">
        <v>14</v>
      </c>
      <c r="U1279" s="6">
        <v>0</v>
      </c>
      <c r="V1279" s="6" t="s">
        <v>995</v>
      </c>
      <c r="W1279" s="9" t="s">
        <v>996</v>
      </c>
      <c r="X1279" s="6" t="s">
        <v>1295</v>
      </c>
      <c r="Y1279" s="6" t="s">
        <v>637</v>
      </c>
      <c r="Z1279" s="2">
        <v>1</v>
      </c>
      <c r="AA1279" s="9" t="s">
        <v>997</v>
      </c>
      <c r="AB1279">
        <v>18.100000000000001</v>
      </c>
      <c r="AC1279">
        <v>10</v>
      </c>
      <c r="AD1279">
        <v>0</v>
      </c>
    </row>
    <row r="1280" spans="1:30" customFormat="1" x14ac:dyDescent="0.25">
      <c r="A1280" s="6">
        <v>1.1111111111111112E-2</v>
      </c>
      <c r="B1280" s="6">
        <v>0</v>
      </c>
      <c r="C1280" s="6">
        <v>0</v>
      </c>
      <c r="D1280" s="6">
        <v>0</v>
      </c>
      <c r="E1280" s="6">
        <v>0</v>
      </c>
      <c r="F1280" s="6">
        <v>0</v>
      </c>
      <c r="G1280" s="6">
        <v>0.13222222222222221</v>
      </c>
      <c r="H1280" s="6">
        <v>0</v>
      </c>
      <c r="I1280" s="6">
        <v>0</v>
      </c>
      <c r="J1280" s="6">
        <v>0</v>
      </c>
      <c r="K1280" s="6">
        <v>0</v>
      </c>
      <c r="L1280" s="6">
        <v>39.866666666666667</v>
      </c>
      <c r="M1280" s="6">
        <v>0</v>
      </c>
      <c r="N1280" s="6">
        <v>0.30333333333333334</v>
      </c>
      <c r="O1280" s="6">
        <v>0</v>
      </c>
      <c r="P1280" s="6">
        <v>0.19777777777777777</v>
      </c>
      <c r="Q1280" s="6">
        <v>202</v>
      </c>
      <c r="R1280" s="6">
        <v>0</v>
      </c>
      <c r="S1280" s="6">
        <v>433</v>
      </c>
      <c r="T1280" s="6">
        <v>72</v>
      </c>
      <c r="U1280" s="6">
        <v>400</v>
      </c>
      <c r="V1280" s="6" t="s">
        <v>998</v>
      </c>
      <c r="W1280" s="9" t="s">
        <v>999</v>
      </c>
      <c r="X1280" s="6" t="s">
        <v>1000</v>
      </c>
      <c r="Y1280" s="6" t="s">
        <v>637</v>
      </c>
      <c r="Z1280" s="2">
        <v>1</v>
      </c>
      <c r="AA1280" s="9" t="s">
        <v>1319</v>
      </c>
      <c r="AB1280">
        <v>18.100000000000001</v>
      </c>
      <c r="AC1280">
        <v>10</v>
      </c>
      <c r="AD1280">
        <v>0</v>
      </c>
    </row>
    <row r="1281" spans="1:30" customFormat="1" x14ac:dyDescent="0.25">
      <c r="A1281" s="6">
        <v>0</v>
      </c>
      <c r="B1281" s="6">
        <v>0</v>
      </c>
      <c r="C1281" s="6">
        <v>0</v>
      </c>
      <c r="D1281" s="6">
        <v>0</v>
      </c>
      <c r="E1281" s="6">
        <v>0</v>
      </c>
      <c r="F1281" s="6">
        <v>0</v>
      </c>
      <c r="G1281" s="6">
        <v>0</v>
      </c>
      <c r="H1281" s="6">
        <v>0.05</v>
      </c>
      <c r="I1281" s="6">
        <v>0</v>
      </c>
      <c r="J1281" s="6">
        <v>0</v>
      </c>
      <c r="K1281" s="6">
        <v>0</v>
      </c>
      <c r="L1281" s="6">
        <v>30</v>
      </c>
      <c r="M1281" s="6">
        <v>0</v>
      </c>
      <c r="N1281" s="6">
        <v>0.2</v>
      </c>
      <c r="O1281" s="6">
        <v>0</v>
      </c>
      <c r="P1281" s="6">
        <v>0.3</v>
      </c>
      <c r="Q1281" s="6">
        <v>122</v>
      </c>
      <c r="R1281" s="6">
        <v>0</v>
      </c>
      <c r="S1281" s="6">
        <v>423</v>
      </c>
      <c r="T1281" s="6">
        <v>144</v>
      </c>
      <c r="U1281" s="6">
        <v>40</v>
      </c>
      <c r="V1281" s="6" t="s">
        <v>1002</v>
      </c>
      <c r="W1281" s="9" t="s">
        <v>1001</v>
      </c>
      <c r="X1281" s="6" t="s">
        <v>637</v>
      </c>
      <c r="Y1281" s="6" t="s">
        <v>637</v>
      </c>
      <c r="Z1281" s="2">
        <v>1</v>
      </c>
      <c r="AA1281" s="9" t="s">
        <v>1003</v>
      </c>
      <c r="AB1281">
        <v>18.100000000000001</v>
      </c>
      <c r="AC1281">
        <v>10</v>
      </c>
      <c r="AD1281">
        <v>0</v>
      </c>
    </row>
    <row r="1282" spans="1:30" customFormat="1" x14ac:dyDescent="0.25">
      <c r="A1282" s="6">
        <v>0</v>
      </c>
      <c r="B1282" s="6">
        <v>0</v>
      </c>
      <c r="C1282" s="6">
        <v>0</v>
      </c>
      <c r="D1282" s="6">
        <v>0</v>
      </c>
      <c r="E1282" s="6">
        <v>0</v>
      </c>
      <c r="F1282" s="6">
        <v>0</v>
      </c>
      <c r="G1282" s="6">
        <v>0</v>
      </c>
      <c r="H1282" s="6">
        <v>0.05</v>
      </c>
      <c r="I1282" s="6">
        <v>0</v>
      </c>
      <c r="J1282" s="6">
        <v>0</v>
      </c>
      <c r="K1282" s="6">
        <v>0</v>
      </c>
      <c r="L1282" s="6">
        <v>30</v>
      </c>
      <c r="M1282" s="6">
        <v>0</v>
      </c>
      <c r="N1282" s="6">
        <v>0.2</v>
      </c>
      <c r="O1282" s="6">
        <v>0</v>
      </c>
      <c r="P1282" s="6">
        <v>0.3</v>
      </c>
      <c r="Q1282" s="6">
        <v>157</v>
      </c>
      <c r="R1282" s="6">
        <v>0</v>
      </c>
      <c r="S1282" s="6">
        <v>423</v>
      </c>
      <c r="T1282" s="6">
        <v>144</v>
      </c>
      <c r="U1282" s="6">
        <v>40</v>
      </c>
      <c r="V1282" s="6" t="s">
        <v>1002</v>
      </c>
      <c r="W1282" s="9" t="s">
        <v>570</v>
      </c>
      <c r="X1282" s="6" t="s">
        <v>637</v>
      </c>
      <c r="Y1282" s="6" t="s">
        <v>637</v>
      </c>
      <c r="Z1282" s="2">
        <v>1</v>
      </c>
      <c r="AA1282" s="9" t="s">
        <v>1003</v>
      </c>
      <c r="AB1282">
        <v>18.100000000000001</v>
      </c>
      <c r="AC1282">
        <v>10</v>
      </c>
      <c r="AD1282">
        <v>0</v>
      </c>
    </row>
    <row r="1283" spans="1:30" customFormat="1" x14ac:dyDescent="0.25">
      <c r="A1283" s="6">
        <v>3.3333333333333333E-2</v>
      </c>
      <c r="B1283" s="6">
        <v>0</v>
      </c>
      <c r="C1283" s="6">
        <v>0</v>
      </c>
      <c r="D1283" s="6">
        <v>0</v>
      </c>
      <c r="E1283" s="6">
        <v>0</v>
      </c>
      <c r="F1283" s="6">
        <v>0</v>
      </c>
      <c r="G1283" s="6">
        <v>0</v>
      </c>
      <c r="H1283" s="6">
        <v>0.36666666666666664</v>
      </c>
      <c r="I1283" s="6">
        <v>0</v>
      </c>
      <c r="J1283" s="6">
        <v>0</v>
      </c>
      <c r="K1283" s="6">
        <v>0</v>
      </c>
      <c r="L1283" s="6">
        <v>40</v>
      </c>
      <c r="M1283" s="6">
        <v>0</v>
      </c>
      <c r="N1283" s="6">
        <v>0.15</v>
      </c>
      <c r="O1283" s="6">
        <v>0</v>
      </c>
      <c r="P1283" s="6">
        <v>1.0333333333333332</v>
      </c>
      <c r="Q1283" s="6">
        <v>257</v>
      </c>
      <c r="R1283" s="6">
        <v>0</v>
      </c>
      <c r="S1283" s="6">
        <v>433</v>
      </c>
      <c r="T1283" s="6">
        <v>336</v>
      </c>
      <c r="U1283" s="6">
        <v>100</v>
      </c>
      <c r="V1283" s="6" t="s">
        <v>1006</v>
      </c>
      <c r="W1283" s="9" t="s">
        <v>963</v>
      </c>
      <c r="X1283" s="6" t="s">
        <v>1005</v>
      </c>
      <c r="Y1283" s="6" t="s">
        <v>1006</v>
      </c>
      <c r="Z1283" s="2">
        <v>3</v>
      </c>
      <c r="AA1283" s="9" t="s">
        <v>1319</v>
      </c>
      <c r="AB1283">
        <v>17.600000000000001</v>
      </c>
      <c r="AC1283">
        <v>10</v>
      </c>
      <c r="AD1283">
        <v>0</v>
      </c>
    </row>
    <row r="1284" spans="1:30" customFormat="1" x14ac:dyDescent="0.25">
      <c r="A1284" s="6">
        <v>6.25E-2</v>
      </c>
      <c r="B1284" s="6">
        <v>0</v>
      </c>
      <c r="C1284" s="6">
        <v>0</v>
      </c>
      <c r="D1284" s="6">
        <v>0</v>
      </c>
      <c r="E1284" s="6">
        <v>0</v>
      </c>
      <c r="F1284" s="6">
        <v>0</v>
      </c>
      <c r="G1284" s="6">
        <v>0</v>
      </c>
      <c r="H1284" s="6">
        <v>0</v>
      </c>
      <c r="I1284" s="6">
        <v>0</v>
      </c>
      <c r="J1284" s="6">
        <v>0</v>
      </c>
      <c r="K1284" s="6">
        <v>0</v>
      </c>
      <c r="L1284" s="6">
        <v>30</v>
      </c>
      <c r="M1284" s="6">
        <v>0</v>
      </c>
      <c r="N1284" s="6">
        <v>1</v>
      </c>
      <c r="O1284" s="6">
        <v>0.125</v>
      </c>
      <c r="P1284" s="6">
        <v>1</v>
      </c>
      <c r="Q1284" s="6">
        <v>160</v>
      </c>
      <c r="R1284" s="6">
        <v>112</v>
      </c>
      <c r="S1284" s="6">
        <v>423</v>
      </c>
      <c r="T1284" s="6">
        <v>72</v>
      </c>
      <c r="U1284" s="6">
        <v>60</v>
      </c>
      <c r="V1284" s="6" t="s">
        <v>1010</v>
      </c>
      <c r="W1284" s="9" t="s">
        <v>1009</v>
      </c>
      <c r="X1284" s="6" t="s">
        <v>1011</v>
      </c>
      <c r="Y1284" s="6" t="s">
        <v>1012</v>
      </c>
      <c r="Z1284" s="2">
        <v>2</v>
      </c>
      <c r="AA1284" s="9" t="s">
        <v>1013</v>
      </c>
      <c r="AB1284">
        <v>15.2</v>
      </c>
      <c r="AC1284">
        <v>8</v>
      </c>
      <c r="AD1284">
        <v>0</v>
      </c>
    </row>
    <row r="1285" spans="1:30" customFormat="1" x14ac:dyDescent="0.25">
      <c r="A1285" s="6">
        <v>0</v>
      </c>
      <c r="B1285" s="6">
        <v>0</v>
      </c>
      <c r="C1285" s="6">
        <v>0</v>
      </c>
      <c r="D1285" s="6">
        <v>0</v>
      </c>
      <c r="E1285" s="6">
        <v>1</v>
      </c>
      <c r="F1285" s="6">
        <v>0</v>
      </c>
      <c r="G1285" s="6">
        <v>0</v>
      </c>
      <c r="H1285" s="6">
        <v>0</v>
      </c>
      <c r="I1285" s="6">
        <v>0</v>
      </c>
      <c r="J1285" s="6">
        <v>0</v>
      </c>
      <c r="K1285" s="6">
        <v>0</v>
      </c>
      <c r="L1285" s="6">
        <v>40</v>
      </c>
      <c r="M1285" s="6">
        <v>2</v>
      </c>
      <c r="N1285" s="6">
        <v>2</v>
      </c>
      <c r="O1285" s="6">
        <v>0</v>
      </c>
      <c r="P1285" s="6">
        <v>2</v>
      </c>
      <c r="Q1285" s="6">
        <v>141</v>
      </c>
      <c r="R1285" s="6">
        <v>0</v>
      </c>
      <c r="S1285" s="6">
        <v>443</v>
      </c>
      <c r="T1285" s="6">
        <v>336</v>
      </c>
      <c r="U1285" s="6">
        <v>0</v>
      </c>
      <c r="V1285" s="6" t="s">
        <v>1014</v>
      </c>
      <c r="W1285" s="9" t="s">
        <v>576</v>
      </c>
      <c r="X1285" s="6" t="s">
        <v>1016</v>
      </c>
      <c r="Y1285" s="6" t="s">
        <v>1017</v>
      </c>
      <c r="Z1285" s="2">
        <v>3</v>
      </c>
      <c r="AA1285" s="9" t="s">
        <v>577</v>
      </c>
      <c r="AB1285">
        <v>17.600000000000001</v>
      </c>
      <c r="AC1285">
        <v>10</v>
      </c>
      <c r="AD1285">
        <v>0</v>
      </c>
    </row>
    <row r="1286" spans="1:30" customFormat="1" x14ac:dyDescent="0.25">
      <c r="A1286" s="6">
        <v>0</v>
      </c>
      <c r="B1286" s="6">
        <v>0</v>
      </c>
      <c r="C1286" s="6">
        <v>0</v>
      </c>
      <c r="D1286" s="6">
        <v>0</v>
      </c>
      <c r="E1286" s="6">
        <v>0.66666666666666674</v>
      </c>
      <c r="F1286" s="6">
        <v>0</v>
      </c>
      <c r="G1286" s="6">
        <v>0</v>
      </c>
      <c r="H1286" s="6">
        <v>0</v>
      </c>
      <c r="I1286" s="6">
        <v>0</v>
      </c>
      <c r="J1286" s="6">
        <v>0</v>
      </c>
      <c r="K1286" s="6">
        <v>0</v>
      </c>
      <c r="L1286" s="6">
        <v>16.666666666666668</v>
      </c>
      <c r="M1286" s="6">
        <v>0.82</v>
      </c>
      <c r="N1286" s="6">
        <v>0.41666666666666669</v>
      </c>
      <c r="O1286" s="6">
        <v>0</v>
      </c>
      <c r="P1286" s="6">
        <v>0.83333333333333337</v>
      </c>
      <c r="Q1286" s="6">
        <v>332</v>
      </c>
      <c r="R1286" s="6">
        <v>0</v>
      </c>
      <c r="S1286" s="6">
        <v>443</v>
      </c>
      <c r="T1286" s="6">
        <v>336</v>
      </c>
      <c r="U1286" s="6">
        <v>0</v>
      </c>
      <c r="V1286" s="6" t="s">
        <v>696</v>
      </c>
      <c r="W1286" s="9" t="s">
        <v>697</v>
      </c>
      <c r="X1286" s="6" t="s">
        <v>1018</v>
      </c>
      <c r="Y1286" s="6" t="s">
        <v>1019</v>
      </c>
      <c r="Z1286" s="2">
        <v>3</v>
      </c>
      <c r="AA1286" s="9" t="s">
        <v>1319</v>
      </c>
      <c r="AB1286">
        <v>16.2</v>
      </c>
      <c r="AC1286">
        <v>12</v>
      </c>
      <c r="AD1286">
        <v>0</v>
      </c>
    </row>
    <row r="1287" spans="1:30" customFormat="1" x14ac:dyDescent="0.25">
      <c r="A1287" s="6">
        <v>0</v>
      </c>
      <c r="B1287" s="6">
        <v>0</v>
      </c>
      <c r="C1287" s="6">
        <v>0</v>
      </c>
      <c r="D1287" s="6">
        <v>0</v>
      </c>
      <c r="E1287" s="6">
        <v>0.5</v>
      </c>
      <c r="F1287" s="6">
        <v>0</v>
      </c>
      <c r="G1287" s="6">
        <v>0</v>
      </c>
      <c r="H1287" s="6">
        <v>0</v>
      </c>
      <c r="I1287" s="6">
        <v>0</v>
      </c>
      <c r="J1287" s="6">
        <v>0</v>
      </c>
      <c r="K1287" s="6">
        <v>0</v>
      </c>
      <c r="L1287" s="6">
        <v>37.499999999999993</v>
      </c>
      <c r="M1287" s="6">
        <v>0</v>
      </c>
      <c r="N1287" s="6">
        <v>0.37499999999999989</v>
      </c>
      <c r="O1287" s="6">
        <v>0</v>
      </c>
      <c r="P1287" s="6">
        <v>0.37499999999999989</v>
      </c>
      <c r="Q1287" s="6">
        <v>181</v>
      </c>
      <c r="R1287" s="6">
        <v>0</v>
      </c>
      <c r="S1287" s="6">
        <v>448</v>
      </c>
      <c r="T1287" s="6">
        <v>144</v>
      </c>
      <c r="U1287" s="6">
        <v>40</v>
      </c>
      <c r="V1287" s="6" t="s">
        <v>1022</v>
      </c>
      <c r="W1287" s="9" t="s">
        <v>948</v>
      </c>
      <c r="X1287" s="6" t="s">
        <v>1023</v>
      </c>
      <c r="Y1287" s="6" t="s">
        <v>1023</v>
      </c>
      <c r="Z1287" s="2">
        <v>2</v>
      </c>
      <c r="AA1287" s="9" t="s">
        <v>1024</v>
      </c>
      <c r="AB1287">
        <v>15.6</v>
      </c>
      <c r="AC1287">
        <v>14</v>
      </c>
      <c r="AD1287">
        <v>0</v>
      </c>
    </row>
    <row r="1288" spans="1:30" customFormat="1" x14ac:dyDescent="0.25">
      <c r="A1288" s="6">
        <v>0</v>
      </c>
      <c r="B1288" s="6">
        <v>0</v>
      </c>
      <c r="C1288" s="6">
        <v>0</v>
      </c>
      <c r="D1288" s="6">
        <v>0</v>
      </c>
      <c r="E1288" s="6">
        <v>0.5</v>
      </c>
      <c r="F1288" s="6">
        <v>0</v>
      </c>
      <c r="G1288" s="6">
        <v>0</v>
      </c>
      <c r="H1288" s="6">
        <v>0</v>
      </c>
      <c r="I1288" s="6">
        <v>0</v>
      </c>
      <c r="J1288" s="6">
        <v>0</v>
      </c>
      <c r="K1288" s="6">
        <v>0</v>
      </c>
      <c r="L1288" s="6">
        <v>37.499999999999993</v>
      </c>
      <c r="M1288" s="6">
        <v>0</v>
      </c>
      <c r="N1288" s="6">
        <v>0.87499999999999989</v>
      </c>
      <c r="O1288" s="6">
        <v>0</v>
      </c>
      <c r="P1288" s="6">
        <v>0.87499999999999989</v>
      </c>
      <c r="Q1288" s="6">
        <v>181</v>
      </c>
      <c r="R1288" s="6">
        <v>0</v>
      </c>
      <c r="S1288" s="6">
        <v>448</v>
      </c>
      <c r="T1288" s="6">
        <v>144</v>
      </c>
      <c r="U1288" s="6">
        <v>40</v>
      </c>
      <c r="V1288" s="6" t="s">
        <v>1022</v>
      </c>
      <c r="W1288" s="9" t="s">
        <v>948</v>
      </c>
      <c r="X1288" s="6" t="s">
        <v>1023</v>
      </c>
      <c r="Y1288" s="6" t="s">
        <v>1023</v>
      </c>
      <c r="Z1288" s="2">
        <v>2</v>
      </c>
      <c r="AA1288" s="9" t="s">
        <v>1024</v>
      </c>
      <c r="AB1288">
        <v>15.6</v>
      </c>
      <c r="AC1288">
        <v>14</v>
      </c>
      <c r="AD1288">
        <v>0</v>
      </c>
    </row>
    <row r="1289" spans="1:30" customFormat="1" x14ac:dyDescent="0.25">
      <c r="A1289" s="6">
        <v>0</v>
      </c>
      <c r="B1289" s="6">
        <v>0</v>
      </c>
      <c r="C1289" s="6">
        <v>0</v>
      </c>
      <c r="D1289" s="6">
        <v>0</v>
      </c>
      <c r="E1289" s="6">
        <v>0.5</v>
      </c>
      <c r="F1289" s="6">
        <v>0</v>
      </c>
      <c r="G1289" s="6">
        <v>0</v>
      </c>
      <c r="H1289" s="6">
        <v>0</v>
      </c>
      <c r="I1289" s="6">
        <v>0</v>
      </c>
      <c r="J1289" s="6">
        <v>0</v>
      </c>
      <c r="K1289" s="6">
        <v>0</v>
      </c>
      <c r="L1289" s="6">
        <v>37.499999999999993</v>
      </c>
      <c r="M1289" s="6">
        <v>0</v>
      </c>
      <c r="N1289" s="6">
        <v>0.87499999999999989</v>
      </c>
      <c r="O1289" s="6">
        <v>0</v>
      </c>
      <c r="P1289" s="6">
        <v>0.87499999999999989</v>
      </c>
      <c r="Q1289" s="6">
        <v>181</v>
      </c>
      <c r="R1289" s="6">
        <v>0</v>
      </c>
      <c r="S1289" s="6">
        <v>448</v>
      </c>
      <c r="T1289" s="6">
        <v>96</v>
      </c>
      <c r="U1289" s="6">
        <v>40</v>
      </c>
      <c r="V1289" s="6" t="s">
        <v>1022</v>
      </c>
      <c r="W1289" s="9" t="s">
        <v>948</v>
      </c>
      <c r="X1289" s="6" t="s">
        <v>1023</v>
      </c>
      <c r="Y1289" s="6" t="s">
        <v>1023</v>
      </c>
      <c r="Z1289" s="2">
        <v>2</v>
      </c>
      <c r="AA1289" s="9" t="s">
        <v>1024</v>
      </c>
      <c r="AB1289">
        <v>15.6</v>
      </c>
      <c r="AC1289">
        <v>14</v>
      </c>
      <c r="AD1289">
        <v>0</v>
      </c>
    </row>
    <row r="1290" spans="1:30" customFormat="1" x14ac:dyDescent="0.25">
      <c r="A1290" s="6">
        <v>0</v>
      </c>
      <c r="B1290" s="6">
        <v>0</v>
      </c>
      <c r="C1290" s="6">
        <v>0</v>
      </c>
      <c r="D1290" s="6">
        <v>0</v>
      </c>
      <c r="E1290" s="6">
        <v>0.5</v>
      </c>
      <c r="F1290" s="6">
        <v>0</v>
      </c>
      <c r="G1290" s="6">
        <v>0</v>
      </c>
      <c r="H1290" s="6">
        <v>0</v>
      </c>
      <c r="I1290" s="6">
        <v>0</v>
      </c>
      <c r="J1290" s="6">
        <v>0</v>
      </c>
      <c r="K1290" s="6">
        <v>0</v>
      </c>
      <c r="L1290" s="6">
        <v>37.499999999999993</v>
      </c>
      <c r="M1290" s="6">
        <v>0</v>
      </c>
      <c r="N1290" s="6">
        <v>0.5</v>
      </c>
      <c r="O1290" s="6">
        <v>0</v>
      </c>
      <c r="P1290" s="6">
        <v>0.5</v>
      </c>
      <c r="Q1290" s="6">
        <v>181</v>
      </c>
      <c r="R1290" s="6">
        <v>0</v>
      </c>
      <c r="S1290" s="6">
        <v>448</v>
      </c>
      <c r="T1290" s="6">
        <v>144</v>
      </c>
      <c r="U1290" s="6">
        <v>40</v>
      </c>
      <c r="V1290" s="6" t="s">
        <v>1022</v>
      </c>
      <c r="W1290" s="9" t="s">
        <v>948</v>
      </c>
      <c r="X1290" s="6" t="s">
        <v>1023</v>
      </c>
      <c r="Y1290" s="6" t="s">
        <v>1023</v>
      </c>
      <c r="Z1290" s="2">
        <v>2</v>
      </c>
      <c r="AA1290" s="9" t="s">
        <v>1024</v>
      </c>
      <c r="AB1290">
        <v>15.6</v>
      </c>
      <c r="AC1290">
        <v>14</v>
      </c>
      <c r="AD1290">
        <v>0</v>
      </c>
    </row>
    <row r="1291" spans="1:30" customFormat="1" x14ac:dyDescent="0.25">
      <c r="A1291" s="6">
        <v>0</v>
      </c>
      <c r="B1291" s="6">
        <v>0</v>
      </c>
      <c r="C1291" s="6">
        <v>0</v>
      </c>
      <c r="D1291" s="6">
        <v>0</v>
      </c>
      <c r="E1291" s="6">
        <v>0.5</v>
      </c>
      <c r="F1291" s="6">
        <v>0</v>
      </c>
      <c r="G1291" s="6">
        <v>0</v>
      </c>
      <c r="H1291" s="6">
        <v>0</v>
      </c>
      <c r="I1291" s="6">
        <v>0</v>
      </c>
      <c r="J1291" s="6">
        <v>0</v>
      </c>
      <c r="K1291" s="6">
        <v>0</v>
      </c>
      <c r="L1291" s="6">
        <v>37.499999999999993</v>
      </c>
      <c r="M1291" s="6">
        <v>0</v>
      </c>
      <c r="N1291" s="6">
        <v>0.74999999999999978</v>
      </c>
      <c r="O1291" s="6">
        <v>0</v>
      </c>
      <c r="P1291" s="6">
        <v>0.74999999999999978</v>
      </c>
      <c r="Q1291" s="6">
        <v>181</v>
      </c>
      <c r="R1291" s="6">
        <v>0</v>
      </c>
      <c r="S1291" s="6">
        <v>448</v>
      </c>
      <c r="T1291" s="6">
        <v>144</v>
      </c>
      <c r="U1291" s="6">
        <v>40</v>
      </c>
      <c r="V1291" s="6" t="s">
        <v>1022</v>
      </c>
      <c r="W1291" s="9" t="s">
        <v>948</v>
      </c>
      <c r="X1291" s="6" t="s">
        <v>1023</v>
      </c>
      <c r="Y1291" s="6" t="s">
        <v>1023</v>
      </c>
      <c r="Z1291" s="2">
        <v>2</v>
      </c>
      <c r="AA1291" s="9" t="s">
        <v>1024</v>
      </c>
      <c r="AB1291">
        <v>15.6</v>
      </c>
      <c r="AC1291">
        <v>14</v>
      </c>
      <c r="AD1291">
        <v>0</v>
      </c>
    </row>
    <row r="1292" spans="1:30" customFormat="1" x14ac:dyDescent="0.25">
      <c r="A1292" s="6">
        <v>0</v>
      </c>
      <c r="B1292" s="6">
        <v>0</v>
      </c>
      <c r="C1292" s="6">
        <v>0</v>
      </c>
      <c r="D1292" s="6">
        <v>0</v>
      </c>
      <c r="E1292" s="6">
        <v>0.2</v>
      </c>
      <c r="F1292" s="6">
        <v>0</v>
      </c>
      <c r="G1292" s="6">
        <v>0</v>
      </c>
      <c r="H1292" s="6">
        <v>0</v>
      </c>
      <c r="I1292" s="6">
        <v>0</v>
      </c>
      <c r="J1292" s="6">
        <v>0</v>
      </c>
      <c r="K1292" s="6">
        <v>0</v>
      </c>
      <c r="L1292" s="6">
        <v>30</v>
      </c>
      <c r="M1292" s="6">
        <v>0</v>
      </c>
      <c r="N1292" s="6">
        <v>0.4</v>
      </c>
      <c r="O1292" s="6">
        <v>0</v>
      </c>
      <c r="P1292" s="6">
        <v>0.4</v>
      </c>
      <c r="Q1292" s="6">
        <v>181</v>
      </c>
      <c r="R1292" s="6">
        <v>0</v>
      </c>
      <c r="S1292" s="6">
        <v>448</v>
      </c>
      <c r="T1292" s="6">
        <v>144</v>
      </c>
      <c r="U1292" s="6">
        <v>40</v>
      </c>
      <c r="V1292" s="6" t="s">
        <v>1022</v>
      </c>
      <c r="W1292" s="9" t="s">
        <v>948</v>
      </c>
      <c r="X1292" s="6" t="s">
        <v>1023</v>
      </c>
      <c r="Y1292" s="6" t="s">
        <v>1023</v>
      </c>
      <c r="Z1292" s="2">
        <v>2</v>
      </c>
      <c r="AA1292" s="9" t="s">
        <v>1024</v>
      </c>
      <c r="AB1292">
        <v>15.6</v>
      </c>
      <c r="AC1292">
        <v>14</v>
      </c>
      <c r="AD1292">
        <v>0</v>
      </c>
    </row>
    <row r="1293" spans="1:30" customFormat="1" x14ac:dyDescent="0.25">
      <c r="A1293" s="6">
        <v>0</v>
      </c>
      <c r="B1293" s="6">
        <v>0</v>
      </c>
      <c r="C1293" s="6">
        <v>0</v>
      </c>
      <c r="D1293" s="6">
        <v>0</v>
      </c>
      <c r="E1293" s="6">
        <v>1</v>
      </c>
      <c r="F1293" s="6">
        <v>0</v>
      </c>
      <c r="G1293" s="6">
        <v>0</v>
      </c>
      <c r="H1293" s="6">
        <v>0</v>
      </c>
      <c r="I1293" s="6">
        <v>0</v>
      </c>
      <c r="J1293" s="6">
        <v>0</v>
      </c>
      <c r="K1293" s="6">
        <v>0</v>
      </c>
      <c r="L1293" s="6">
        <v>50</v>
      </c>
      <c r="M1293" s="6">
        <v>0</v>
      </c>
      <c r="N1293" s="6">
        <v>0.66666666666666674</v>
      </c>
      <c r="O1293" s="6">
        <v>0</v>
      </c>
      <c r="P1293" s="6">
        <v>0.66666666666666674</v>
      </c>
      <c r="Q1293" s="6">
        <v>181</v>
      </c>
      <c r="R1293" s="6">
        <v>0</v>
      </c>
      <c r="S1293" s="6">
        <v>448</v>
      </c>
      <c r="T1293" s="6">
        <v>144</v>
      </c>
      <c r="U1293" s="6">
        <v>40</v>
      </c>
      <c r="V1293" s="6" t="s">
        <v>1022</v>
      </c>
      <c r="W1293" s="9" t="s">
        <v>948</v>
      </c>
      <c r="X1293" s="6" t="s">
        <v>1023</v>
      </c>
      <c r="Y1293" s="6" t="s">
        <v>1023</v>
      </c>
      <c r="Z1293" s="2">
        <v>2</v>
      </c>
      <c r="AA1293" s="9" t="s">
        <v>1024</v>
      </c>
      <c r="AB1293">
        <v>15.6</v>
      </c>
      <c r="AC1293">
        <v>14</v>
      </c>
      <c r="AD1293">
        <v>0</v>
      </c>
    </row>
    <row r="1294" spans="1:30" customFormat="1" x14ac:dyDescent="0.25">
      <c r="A1294" s="6">
        <v>0</v>
      </c>
      <c r="B1294" s="6">
        <v>0</v>
      </c>
      <c r="C1294" s="6">
        <v>0</v>
      </c>
      <c r="D1294" s="6">
        <v>0</v>
      </c>
      <c r="E1294" s="6">
        <v>1</v>
      </c>
      <c r="F1294" s="6">
        <v>0</v>
      </c>
      <c r="G1294" s="6">
        <v>0</v>
      </c>
      <c r="H1294" s="6">
        <v>0</v>
      </c>
      <c r="I1294" s="6">
        <v>0</v>
      </c>
      <c r="J1294" s="6">
        <v>0</v>
      </c>
      <c r="K1294" s="6">
        <v>0</v>
      </c>
      <c r="L1294" s="6">
        <v>50</v>
      </c>
      <c r="M1294" s="6">
        <v>0</v>
      </c>
      <c r="N1294" s="6">
        <v>0.66666666666666674</v>
      </c>
      <c r="O1294" s="6">
        <v>0</v>
      </c>
      <c r="P1294" s="6">
        <v>0.66666666666666674</v>
      </c>
      <c r="Q1294" s="6">
        <v>181</v>
      </c>
      <c r="R1294" s="6">
        <v>0</v>
      </c>
      <c r="S1294" s="6">
        <v>448</v>
      </c>
      <c r="T1294" s="6">
        <v>72</v>
      </c>
      <c r="U1294" s="6">
        <v>40</v>
      </c>
      <c r="V1294" s="6" t="s">
        <v>1022</v>
      </c>
      <c r="W1294" s="9" t="s">
        <v>948</v>
      </c>
      <c r="X1294" s="6" t="s">
        <v>1023</v>
      </c>
      <c r="Y1294" s="6" t="s">
        <v>1023</v>
      </c>
      <c r="Z1294" s="2">
        <v>2</v>
      </c>
      <c r="AA1294" s="9" t="s">
        <v>1024</v>
      </c>
      <c r="AB1294">
        <v>15.6</v>
      </c>
      <c r="AC1294">
        <v>14</v>
      </c>
      <c r="AD1294">
        <v>0</v>
      </c>
    </row>
    <row r="1295" spans="1:30" customFormat="1" x14ac:dyDescent="0.25">
      <c r="A1295" s="6">
        <v>0</v>
      </c>
      <c r="B1295" s="6">
        <v>0</v>
      </c>
      <c r="C1295" s="6">
        <v>0</v>
      </c>
      <c r="D1295" s="6">
        <v>0</v>
      </c>
      <c r="E1295" s="6">
        <v>0.5</v>
      </c>
      <c r="F1295" s="6">
        <v>0</v>
      </c>
      <c r="G1295" s="6">
        <v>0</v>
      </c>
      <c r="H1295" s="6">
        <v>0</v>
      </c>
      <c r="I1295" s="6">
        <v>0</v>
      </c>
      <c r="J1295" s="6">
        <v>0</v>
      </c>
      <c r="K1295" s="6">
        <v>0</v>
      </c>
      <c r="L1295" s="6">
        <v>37.499999999999993</v>
      </c>
      <c r="M1295" s="6">
        <v>0</v>
      </c>
      <c r="N1295" s="6">
        <v>0.625</v>
      </c>
      <c r="O1295" s="6">
        <v>0</v>
      </c>
      <c r="P1295" s="6">
        <v>0.625</v>
      </c>
      <c r="Q1295" s="6">
        <v>201</v>
      </c>
      <c r="R1295" s="6">
        <v>0</v>
      </c>
      <c r="S1295" s="6">
        <v>448</v>
      </c>
      <c r="T1295" s="6">
        <v>144</v>
      </c>
      <c r="U1295" s="6">
        <v>40</v>
      </c>
      <c r="V1295" s="6" t="s">
        <v>1022</v>
      </c>
      <c r="W1295" s="9" t="s">
        <v>1025</v>
      </c>
      <c r="X1295" s="6" t="s">
        <v>1023</v>
      </c>
      <c r="Y1295" s="6" t="s">
        <v>1023</v>
      </c>
      <c r="Z1295" s="2">
        <v>2</v>
      </c>
      <c r="AA1295" s="9" t="s">
        <v>1024</v>
      </c>
      <c r="AB1295">
        <v>15.6</v>
      </c>
      <c r="AC1295">
        <v>14</v>
      </c>
      <c r="AD1295">
        <v>0</v>
      </c>
    </row>
    <row r="1296" spans="1:30" customFormat="1" x14ac:dyDescent="0.25">
      <c r="A1296" s="6">
        <v>0</v>
      </c>
      <c r="B1296" s="6">
        <v>0</v>
      </c>
      <c r="C1296" s="6">
        <v>0</v>
      </c>
      <c r="D1296" s="6">
        <v>0</v>
      </c>
      <c r="E1296" s="6">
        <v>0.5</v>
      </c>
      <c r="F1296" s="6">
        <v>0</v>
      </c>
      <c r="G1296" s="6">
        <v>0</v>
      </c>
      <c r="H1296" s="6">
        <v>0</v>
      </c>
      <c r="I1296" s="6">
        <v>0</v>
      </c>
      <c r="J1296" s="6">
        <v>0</v>
      </c>
      <c r="K1296" s="6">
        <v>0</v>
      </c>
      <c r="L1296" s="6">
        <v>37.499999999999993</v>
      </c>
      <c r="M1296" s="6">
        <v>0</v>
      </c>
      <c r="N1296" s="6">
        <v>0.74999999999999978</v>
      </c>
      <c r="O1296" s="6">
        <v>0</v>
      </c>
      <c r="P1296" s="6">
        <v>0.74999999999999978</v>
      </c>
      <c r="Q1296" s="6">
        <v>189</v>
      </c>
      <c r="R1296" s="6">
        <v>0</v>
      </c>
      <c r="S1296" s="6">
        <v>448</v>
      </c>
      <c r="T1296" s="6">
        <v>144</v>
      </c>
      <c r="U1296" s="6">
        <v>40</v>
      </c>
      <c r="V1296" s="6" t="s">
        <v>1022</v>
      </c>
      <c r="W1296" s="9" t="s">
        <v>1026</v>
      </c>
      <c r="X1296" s="6" t="s">
        <v>1023</v>
      </c>
      <c r="Y1296" s="6" t="s">
        <v>1023</v>
      </c>
      <c r="Z1296" s="2">
        <v>2</v>
      </c>
      <c r="AA1296" s="9" t="s">
        <v>1024</v>
      </c>
      <c r="AB1296">
        <v>15.6</v>
      </c>
      <c r="AC1296">
        <v>14</v>
      </c>
      <c r="AD1296">
        <v>0</v>
      </c>
    </row>
    <row r="1297" spans="1:30" customFormat="1" x14ac:dyDescent="0.25">
      <c r="A1297" s="6">
        <v>0</v>
      </c>
      <c r="B1297" s="6">
        <v>0</v>
      </c>
      <c r="C1297" s="6">
        <v>0</v>
      </c>
      <c r="D1297" s="6">
        <v>0</v>
      </c>
      <c r="E1297" s="6">
        <v>0.5</v>
      </c>
      <c r="F1297" s="6">
        <v>0</v>
      </c>
      <c r="G1297" s="6">
        <v>0</v>
      </c>
      <c r="H1297" s="6">
        <v>0</v>
      </c>
      <c r="I1297" s="6">
        <v>0</v>
      </c>
      <c r="J1297" s="6">
        <v>0</v>
      </c>
      <c r="K1297" s="6">
        <v>0</v>
      </c>
      <c r="L1297" s="6">
        <v>37.499999999999993</v>
      </c>
      <c r="M1297" s="6">
        <v>0</v>
      </c>
      <c r="N1297" s="6">
        <v>0.74999999999999978</v>
      </c>
      <c r="O1297" s="6">
        <v>0</v>
      </c>
      <c r="P1297" s="6">
        <v>0.74999999999999978</v>
      </c>
      <c r="Q1297" s="6">
        <v>193</v>
      </c>
      <c r="R1297" s="6">
        <v>0</v>
      </c>
      <c r="S1297" s="6">
        <v>448</v>
      </c>
      <c r="T1297" s="6">
        <v>96</v>
      </c>
      <c r="U1297" s="6">
        <v>40</v>
      </c>
      <c r="V1297" s="6" t="s">
        <v>1022</v>
      </c>
      <c r="W1297" s="9" t="s">
        <v>1027</v>
      </c>
      <c r="X1297" s="6" t="s">
        <v>1023</v>
      </c>
      <c r="Y1297" s="6" t="s">
        <v>1023</v>
      </c>
      <c r="Z1297" s="2">
        <v>2</v>
      </c>
      <c r="AA1297" s="9" t="s">
        <v>1024</v>
      </c>
      <c r="AB1297">
        <v>15.6</v>
      </c>
      <c r="AC1297">
        <v>14</v>
      </c>
      <c r="AD1297">
        <v>0</v>
      </c>
    </row>
    <row r="1298" spans="1:30" customFormat="1" x14ac:dyDescent="0.25">
      <c r="A1298" s="6">
        <v>0</v>
      </c>
      <c r="B1298" s="6">
        <v>0</v>
      </c>
      <c r="C1298" s="6">
        <v>0</v>
      </c>
      <c r="D1298" s="6">
        <v>0</v>
      </c>
      <c r="E1298" s="6">
        <v>0.5</v>
      </c>
      <c r="F1298" s="6">
        <v>0</v>
      </c>
      <c r="G1298" s="6">
        <v>0</v>
      </c>
      <c r="H1298" s="6">
        <v>0</v>
      </c>
      <c r="I1298" s="6">
        <v>0</v>
      </c>
      <c r="J1298" s="6">
        <v>0</v>
      </c>
      <c r="K1298" s="6">
        <v>0</v>
      </c>
      <c r="L1298" s="6">
        <v>37.499999999999993</v>
      </c>
      <c r="M1298" s="6">
        <v>0</v>
      </c>
      <c r="N1298" s="6">
        <v>0.25</v>
      </c>
      <c r="O1298" s="6">
        <v>0</v>
      </c>
      <c r="P1298" s="6">
        <v>0.25</v>
      </c>
      <c r="Q1298" s="6">
        <v>216</v>
      </c>
      <c r="R1298" s="6">
        <v>0</v>
      </c>
      <c r="S1298" s="6">
        <v>448</v>
      </c>
      <c r="T1298" s="6">
        <v>192</v>
      </c>
      <c r="U1298" s="6">
        <v>40</v>
      </c>
      <c r="V1298" s="6" t="s">
        <v>1022</v>
      </c>
      <c r="W1298" s="9" t="s">
        <v>381</v>
      </c>
      <c r="X1298" s="6" t="s">
        <v>1023</v>
      </c>
      <c r="Y1298" s="6" t="s">
        <v>1023</v>
      </c>
      <c r="Z1298" s="2">
        <v>2</v>
      </c>
      <c r="AA1298" s="9" t="s">
        <v>1024</v>
      </c>
      <c r="AB1298">
        <v>15.6</v>
      </c>
      <c r="AC1298">
        <v>14</v>
      </c>
      <c r="AD1298">
        <v>0</v>
      </c>
    </row>
    <row r="1299" spans="1:30" customFormat="1" x14ac:dyDescent="0.25">
      <c r="A1299" s="6">
        <v>0</v>
      </c>
      <c r="B1299" s="6">
        <v>0</v>
      </c>
      <c r="C1299" s="6">
        <v>0</v>
      </c>
      <c r="D1299" s="6">
        <v>0</v>
      </c>
      <c r="E1299" s="6">
        <v>0.5</v>
      </c>
      <c r="F1299" s="6">
        <v>0</v>
      </c>
      <c r="G1299" s="6">
        <v>0</v>
      </c>
      <c r="H1299" s="6">
        <v>0</v>
      </c>
      <c r="I1299" s="6">
        <v>0</v>
      </c>
      <c r="J1299" s="6">
        <v>0</v>
      </c>
      <c r="K1299" s="6">
        <v>0</v>
      </c>
      <c r="L1299" s="6">
        <v>37.499999999999993</v>
      </c>
      <c r="M1299" s="6">
        <v>0</v>
      </c>
      <c r="N1299" s="6">
        <v>0.56249999999999989</v>
      </c>
      <c r="O1299" s="6">
        <v>0</v>
      </c>
      <c r="P1299" s="6">
        <v>0.56249999999999989</v>
      </c>
      <c r="Q1299" s="6">
        <v>228</v>
      </c>
      <c r="R1299" s="6">
        <v>0</v>
      </c>
      <c r="S1299" s="6">
        <v>448</v>
      </c>
      <c r="T1299" s="6">
        <v>144</v>
      </c>
      <c r="U1299" s="6">
        <v>40</v>
      </c>
      <c r="V1299" s="6" t="s">
        <v>1022</v>
      </c>
      <c r="W1299" s="9" t="s">
        <v>379</v>
      </c>
      <c r="X1299" s="6" t="s">
        <v>1023</v>
      </c>
      <c r="Y1299" s="6" t="s">
        <v>1023</v>
      </c>
      <c r="Z1299" s="2">
        <v>2</v>
      </c>
      <c r="AA1299" s="9" t="s">
        <v>1024</v>
      </c>
      <c r="AB1299">
        <v>15.6</v>
      </c>
      <c r="AC1299">
        <v>14</v>
      </c>
      <c r="AD1299">
        <v>0</v>
      </c>
    </row>
    <row r="1300" spans="1:30" customFormat="1" x14ac:dyDescent="0.25">
      <c r="A1300" s="6">
        <v>0</v>
      </c>
      <c r="B1300" s="6">
        <v>0</v>
      </c>
      <c r="C1300" s="6">
        <v>0</v>
      </c>
      <c r="D1300" s="6">
        <v>0</v>
      </c>
      <c r="E1300" s="6">
        <v>0.5</v>
      </c>
      <c r="F1300" s="6">
        <v>0</v>
      </c>
      <c r="G1300" s="6">
        <v>0</v>
      </c>
      <c r="H1300" s="6">
        <v>0</v>
      </c>
      <c r="I1300" s="6">
        <v>0</v>
      </c>
      <c r="J1300" s="6">
        <v>0</v>
      </c>
      <c r="K1300" s="6">
        <v>0</v>
      </c>
      <c r="L1300" s="6">
        <v>37.499999999999993</v>
      </c>
      <c r="M1300" s="6">
        <v>0</v>
      </c>
      <c r="N1300" s="6">
        <v>0.74999999999999978</v>
      </c>
      <c r="O1300" s="6">
        <v>0</v>
      </c>
      <c r="P1300" s="6">
        <v>0.74999999999999978</v>
      </c>
      <c r="Q1300" s="6">
        <v>204</v>
      </c>
      <c r="R1300" s="6">
        <v>0</v>
      </c>
      <c r="S1300" s="6">
        <v>448</v>
      </c>
      <c r="T1300" s="6">
        <v>144</v>
      </c>
      <c r="U1300" s="6">
        <v>40</v>
      </c>
      <c r="V1300" s="6" t="s">
        <v>1022</v>
      </c>
      <c r="W1300" s="9" t="s">
        <v>1028</v>
      </c>
      <c r="X1300" s="6" t="s">
        <v>1023</v>
      </c>
      <c r="Y1300" s="6" t="s">
        <v>1023</v>
      </c>
      <c r="Z1300" s="2">
        <v>2</v>
      </c>
      <c r="AA1300" s="9" t="s">
        <v>1024</v>
      </c>
      <c r="AB1300">
        <v>15.6</v>
      </c>
      <c r="AC1300">
        <v>14</v>
      </c>
      <c r="AD1300">
        <v>0</v>
      </c>
    </row>
    <row r="1301" spans="1:30" customFormat="1" x14ac:dyDescent="0.25">
      <c r="A1301" s="6">
        <v>0</v>
      </c>
      <c r="B1301" s="6">
        <v>0</v>
      </c>
      <c r="C1301" s="6">
        <v>0</v>
      </c>
      <c r="D1301" s="6">
        <v>0</v>
      </c>
      <c r="E1301" s="6">
        <v>0.5</v>
      </c>
      <c r="F1301" s="6">
        <v>0</v>
      </c>
      <c r="G1301" s="6">
        <v>0</v>
      </c>
      <c r="H1301" s="6">
        <v>0</v>
      </c>
      <c r="I1301" s="6">
        <v>0</v>
      </c>
      <c r="J1301" s="6">
        <v>0</v>
      </c>
      <c r="K1301" s="6">
        <v>0</v>
      </c>
      <c r="L1301" s="6">
        <v>37.499999999999993</v>
      </c>
      <c r="M1301" s="6">
        <v>0</v>
      </c>
      <c r="N1301" s="6">
        <v>0.5</v>
      </c>
      <c r="O1301" s="6">
        <v>0</v>
      </c>
      <c r="P1301" s="6">
        <v>0.5</v>
      </c>
      <c r="Q1301" s="6">
        <v>186</v>
      </c>
      <c r="R1301" s="6">
        <v>0</v>
      </c>
      <c r="S1301" s="6">
        <v>448</v>
      </c>
      <c r="T1301" s="6">
        <v>144</v>
      </c>
      <c r="U1301" s="6">
        <v>40</v>
      </c>
      <c r="V1301" s="6" t="s">
        <v>1022</v>
      </c>
      <c r="W1301" s="9" t="s">
        <v>1029</v>
      </c>
      <c r="X1301" s="6" t="s">
        <v>1023</v>
      </c>
      <c r="Y1301" s="6" t="s">
        <v>1023</v>
      </c>
      <c r="Z1301" s="2">
        <v>2</v>
      </c>
      <c r="AA1301" s="9" t="s">
        <v>1024</v>
      </c>
      <c r="AB1301">
        <v>15.6</v>
      </c>
      <c r="AC1301">
        <v>14</v>
      </c>
      <c r="AD1301">
        <v>0</v>
      </c>
    </row>
    <row r="1302" spans="1:30" customFormat="1" x14ac:dyDescent="0.25">
      <c r="A1302" s="6">
        <v>0</v>
      </c>
      <c r="B1302" s="6">
        <v>0</v>
      </c>
      <c r="C1302" s="6">
        <v>0</v>
      </c>
      <c r="D1302" s="6">
        <v>0</v>
      </c>
      <c r="E1302" s="6">
        <v>0.5</v>
      </c>
      <c r="F1302" s="6">
        <v>0</v>
      </c>
      <c r="G1302" s="6">
        <v>0</v>
      </c>
      <c r="H1302" s="6">
        <v>0</v>
      </c>
      <c r="I1302" s="6">
        <v>0</v>
      </c>
      <c r="J1302" s="6">
        <v>0</v>
      </c>
      <c r="K1302" s="6">
        <v>0</v>
      </c>
      <c r="L1302" s="6">
        <v>37.499999999999993</v>
      </c>
      <c r="M1302" s="6">
        <v>0</v>
      </c>
      <c r="N1302" s="6">
        <v>0.625</v>
      </c>
      <c r="O1302" s="6">
        <v>0</v>
      </c>
      <c r="P1302" s="6">
        <v>0.625</v>
      </c>
      <c r="Q1302" s="6">
        <v>207</v>
      </c>
      <c r="R1302" s="6">
        <v>0</v>
      </c>
      <c r="S1302" s="6">
        <v>448</v>
      </c>
      <c r="T1302" s="6">
        <v>216</v>
      </c>
      <c r="U1302" s="6">
        <v>40</v>
      </c>
      <c r="V1302" s="6" t="s">
        <v>1022</v>
      </c>
      <c r="W1302" s="9" t="s">
        <v>1030</v>
      </c>
      <c r="X1302" s="6" t="s">
        <v>1023</v>
      </c>
      <c r="Y1302" s="6" t="s">
        <v>1023</v>
      </c>
      <c r="Z1302" s="2">
        <v>2</v>
      </c>
      <c r="AA1302" s="9" t="s">
        <v>1024</v>
      </c>
      <c r="AB1302">
        <v>15.6</v>
      </c>
      <c r="AC1302">
        <v>14</v>
      </c>
      <c r="AD1302">
        <v>0</v>
      </c>
    </row>
    <row r="1303" spans="1:30" customFormat="1" ht="30" x14ac:dyDescent="0.25">
      <c r="A1303" s="6">
        <v>0</v>
      </c>
      <c r="B1303" s="6">
        <v>0</v>
      </c>
      <c r="C1303" s="6">
        <v>0</v>
      </c>
      <c r="D1303" s="6">
        <v>0</v>
      </c>
      <c r="E1303" s="6">
        <v>0.5</v>
      </c>
      <c r="F1303" s="6">
        <v>0</v>
      </c>
      <c r="G1303" s="6">
        <v>0</v>
      </c>
      <c r="H1303" s="6">
        <v>0</v>
      </c>
      <c r="I1303" s="6">
        <v>0</v>
      </c>
      <c r="J1303" s="6">
        <v>0</v>
      </c>
      <c r="K1303" s="6">
        <v>0</v>
      </c>
      <c r="L1303" s="6">
        <v>37.499999999999993</v>
      </c>
      <c r="M1303" s="6">
        <v>0</v>
      </c>
      <c r="N1303" s="6">
        <v>0.25</v>
      </c>
      <c r="O1303" s="6">
        <v>0</v>
      </c>
      <c r="P1303" s="6">
        <v>0.25</v>
      </c>
      <c r="Q1303" s="6">
        <v>232</v>
      </c>
      <c r="R1303" s="6">
        <v>0</v>
      </c>
      <c r="S1303" s="6">
        <v>448</v>
      </c>
      <c r="T1303" s="6">
        <v>168</v>
      </c>
      <c r="U1303" s="6">
        <v>40</v>
      </c>
      <c r="V1303" s="6" t="s">
        <v>1022</v>
      </c>
      <c r="W1303" s="9" t="s">
        <v>1031</v>
      </c>
      <c r="X1303" s="6" t="s">
        <v>1023</v>
      </c>
      <c r="Y1303" s="6" t="s">
        <v>1023</v>
      </c>
      <c r="Z1303" s="2">
        <v>2</v>
      </c>
      <c r="AA1303" s="9" t="s">
        <v>1024</v>
      </c>
      <c r="AB1303">
        <v>15.6</v>
      </c>
      <c r="AC1303">
        <v>14</v>
      </c>
      <c r="AD1303">
        <v>0</v>
      </c>
    </row>
    <row r="1304" spans="1:30" customFormat="1" ht="30" x14ac:dyDescent="0.25">
      <c r="A1304" s="6">
        <v>0</v>
      </c>
      <c r="B1304" s="6">
        <v>0</v>
      </c>
      <c r="C1304" s="6">
        <v>0</v>
      </c>
      <c r="D1304" s="6">
        <v>0</v>
      </c>
      <c r="E1304" s="6">
        <v>0.5</v>
      </c>
      <c r="F1304" s="6">
        <v>0</v>
      </c>
      <c r="G1304" s="6">
        <v>0</v>
      </c>
      <c r="H1304" s="6">
        <v>0</v>
      </c>
      <c r="I1304" s="6">
        <v>0</v>
      </c>
      <c r="J1304" s="6">
        <v>0</v>
      </c>
      <c r="K1304" s="6">
        <v>0</v>
      </c>
      <c r="L1304" s="6">
        <v>37.499999999999993</v>
      </c>
      <c r="M1304" s="6">
        <v>0</v>
      </c>
      <c r="N1304" s="6">
        <v>0.25</v>
      </c>
      <c r="O1304" s="6">
        <v>0</v>
      </c>
      <c r="P1304" s="6">
        <v>0.5</v>
      </c>
      <c r="Q1304" s="6">
        <v>273</v>
      </c>
      <c r="R1304" s="6">
        <v>0</v>
      </c>
      <c r="S1304" s="6">
        <v>448</v>
      </c>
      <c r="T1304" s="6">
        <v>96</v>
      </c>
      <c r="U1304" s="6">
        <v>40</v>
      </c>
      <c r="V1304" s="6" t="s">
        <v>1022</v>
      </c>
      <c r="W1304" s="9" t="s">
        <v>1032</v>
      </c>
      <c r="X1304" s="6" t="s">
        <v>1023</v>
      </c>
      <c r="Y1304" s="6" t="s">
        <v>1023</v>
      </c>
      <c r="Z1304" s="2">
        <v>2</v>
      </c>
      <c r="AA1304" s="9" t="s">
        <v>1024</v>
      </c>
      <c r="AB1304">
        <v>15.6</v>
      </c>
      <c r="AC1304">
        <v>14</v>
      </c>
      <c r="AD1304">
        <v>0</v>
      </c>
    </row>
    <row r="1305" spans="1:30" customFormat="1" x14ac:dyDescent="0.25">
      <c r="A1305" s="6">
        <v>0</v>
      </c>
      <c r="B1305" s="6">
        <v>0</v>
      </c>
      <c r="C1305" s="6">
        <v>0</v>
      </c>
      <c r="D1305" s="6">
        <v>0</v>
      </c>
      <c r="E1305" s="6">
        <v>0.5</v>
      </c>
      <c r="F1305" s="6">
        <v>0</v>
      </c>
      <c r="G1305" s="6">
        <v>0</v>
      </c>
      <c r="H1305" s="6">
        <v>0</v>
      </c>
      <c r="I1305" s="6">
        <v>0</v>
      </c>
      <c r="J1305" s="6">
        <v>0</v>
      </c>
      <c r="K1305" s="6">
        <v>0</v>
      </c>
      <c r="L1305" s="6">
        <v>37.499999999999993</v>
      </c>
      <c r="M1305" s="6">
        <v>0</v>
      </c>
      <c r="N1305" s="6">
        <v>0.5</v>
      </c>
      <c r="O1305" s="6">
        <v>0</v>
      </c>
      <c r="P1305" s="6">
        <v>0.5</v>
      </c>
      <c r="Q1305" s="6">
        <v>191</v>
      </c>
      <c r="R1305" s="6">
        <v>0</v>
      </c>
      <c r="S1305" s="6">
        <v>448</v>
      </c>
      <c r="T1305" s="6">
        <v>144</v>
      </c>
      <c r="U1305" s="6">
        <v>40</v>
      </c>
      <c r="V1305" s="6" t="s">
        <v>1022</v>
      </c>
      <c r="W1305" s="9" t="s">
        <v>1033</v>
      </c>
      <c r="X1305" s="6" t="s">
        <v>1023</v>
      </c>
      <c r="Y1305" s="6" t="s">
        <v>1023</v>
      </c>
      <c r="Z1305" s="2">
        <v>2</v>
      </c>
      <c r="AA1305" s="9" t="s">
        <v>1024</v>
      </c>
      <c r="AB1305">
        <v>15.6</v>
      </c>
      <c r="AC1305">
        <v>14</v>
      </c>
      <c r="AD1305">
        <v>0</v>
      </c>
    </row>
    <row r="1306" spans="1:30" customFormat="1" x14ac:dyDescent="0.25">
      <c r="A1306" s="6">
        <v>0</v>
      </c>
      <c r="B1306" s="6">
        <v>0</v>
      </c>
      <c r="C1306" s="6">
        <v>0</v>
      </c>
      <c r="D1306" s="6">
        <v>0</v>
      </c>
      <c r="E1306" s="6">
        <v>0.5</v>
      </c>
      <c r="F1306" s="6">
        <v>0</v>
      </c>
      <c r="G1306" s="6">
        <v>0</v>
      </c>
      <c r="H1306" s="6">
        <v>0</v>
      </c>
      <c r="I1306" s="6">
        <v>0</v>
      </c>
      <c r="J1306" s="6">
        <v>0</v>
      </c>
      <c r="K1306" s="6">
        <v>0</v>
      </c>
      <c r="L1306" s="6">
        <v>37.499999999999993</v>
      </c>
      <c r="M1306" s="6">
        <v>0</v>
      </c>
      <c r="N1306" s="6">
        <v>0.37499999999999989</v>
      </c>
      <c r="O1306" s="6">
        <v>0</v>
      </c>
      <c r="P1306" s="6">
        <v>0.37499999999999989</v>
      </c>
      <c r="Q1306" s="6">
        <v>217</v>
      </c>
      <c r="R1306" s="6">
        <v>0</v>
      </c>
      <c r="S1306" s="6">
        <v>448</v>
      </c>
      <c r="T1306" s="6">
        <v>144</v>
      </c>
      <c r="U1306" s="6">
        <v>40</v>
      </c>
      <c r="V1306" s="6" t="s">
        <v>1022</v>
      </c>
      <c r="W1306" s="9" t="s">
        <v>1034</v>
      </c>
      <c r="X1306" s="6" t="s">
        <v>1023</v>
      </c>
      <c r="Y1306" s="6" t="s">
        <v>1023</v>
      </c>
      <c r="Z1306" s="2">
        <v>2</v>
      </c>
      <c r="AA1306" s="9" t="s">
        <v>1024</v>
      </c>
      <c r="AB1306">
        <v>15.6</v>
      </c>
      <c r="AC1306">
        <v>14</v>
      </c>
      <c r="AD1306">
        <v>0</v>
      </c>
    </row>
    <row r="1307" spans="1:30" customFormat="1" x14ac:dyDescent="0.25">
      <c r="A1307" s="6">
        <v>0</v>
      </c>
      <c r="B1307" s="6">
        <v>0</v>
      </c>
      <c r="C1307" s="6">
        <v>0</v>
      </c>
      <c r="D1307" s="6">
        <v>0</v>
      </c>
      <c r="E1307" s="6">
        <v>0.5</v>
      </c>
      <c r="F1307" s="6">
        <v>0</v>
      </c>
      <c r="G1307" s="6">
        <v>0</v>
      </c>
      <c r="H1307" s="6">
        <v>0</v>
      </c>
      <c r="I1307" s="6">
        <v>0</v>
      </c>
      <c r="J1307" s="6">
        <v>0</v>
      </c>
      <c r="K1307" s="6">
        <v>0</v>
      </c>
      <c r="L1307" s="6">
        <v>37.499999999999993</v>
      </c>
      <c r="M1307" s="6">
        <v>0</v>
      </c>
      <c r="N1307" s="6">
        <v>0.37499999999999989</v>
      </c>
      <c r="O1307" s="6">
        <v>0</v>
      </c>
      <c r="P1307" s="6">
        <v>0.37499999999999989</v>
      </c>
      <c r="Q1307" s="6">
        <v>213</v>
      </c>
      <c r="R1307" s="6">
        <v>0</v>
      </c>
      <c r="S1307" s="6">
        <v>448</v>
      </c>
      <c r="T1307" s="6">
        <v>144</v>
      </c>
      <c r="U1307" s="6">
        <v>40</v>
      </c>
      <c r="V1307" s="6" t="s">
        <v>1022</v>
      </c>
      <c r="W1307" s="9" t="s">
        <v>1035</v>
      </c>
      <c r="X1307" s="6" t="s">
        <v>1023</v>
      </c>
      <c r="Y1307" s="6" t="s">
        <v>1023</v>
      </c>
      <c r="Z1307" s="2">
        <v>2</v>
      </c>
      <c r="AA1307" s="9" t="s">
        <v>1024</v>
      </c>
      <c r="AB1307">
        <v>15.6</v>
      </c>
      <c r="AC1307">
        <v>14</v>
      </c>
      <c r="AD1307">
        <v>0</v>
      </c>
    </row>
    <row r="1308" spans="1:30" customFormat="1" x14ac:dyDescent="0.25">
      <c r="A1308" s="6">
        <v>0</v>
      </c>
      <c r="B1308" s="6">
        <v>0</v>
      </c>
      <c r="C1308" s="6">
        <v>0</v>
      </c>
      <c r="D1308" s="6">
        <v>0</v>
      </c>
      <c r="E1308" s="6">
        <v>0.5</v>
      </c>
      <c r="F1308" s="6">
        <v>0</v>
      </c>
      <c r="G1308" s="6">
        <v>0</v>
      </c>
      <c r="H1308" s="6">
        <v>0</v>
      </c>
      <c r="I1308" s="6">
        <v>0</v>
      </c>
      <c r="J1308" s="6">
        <v>0</v>
      </c>
      <c r="K1308" s="6">
        <v>0</v>
      </c>
      <c r="L1308" s="6">
        <v>37.5</v>
      </c>
      <c r="M1308" s="6">
        <v>0</v>
      </c>
      <c r="N1308" s="6">
        <v>0.375</v>
      </c>
      <c r="O1308" s="6">
        <v>0</v>
      </c>
      <c r="P1308" s="6">
        <v>0.375</v>
      </c>
      <c r="Q1308" s="6">
        <v>179</v>
      </c>
      <c r="R1308" s="6">
        <v>0</v>
      </c>
      <c r="S1308" s="6">
        <v>448</v>
      </c>
      <c r="T1308" s="6">
        <v>6</v>
      </c>
      <c r="U1308" s="6">
        <v>40</v>
      </c>
      <c r="V1308" s="6" t="s">
        <v>1022</v>
      </c>
      <c r="W1308" s="9" t="s">
        <v>1036</v>
      </c>
      <c r="X1308" s="6" t="s">
        <v>1023</v>
      </c>
      <c r="Y1308" s="6" t="s">
        <v>1023</v>
      </c>
      <c r="Z1308" s="2">
        <v>2</v>
      </c>
      <c r="AA1308" s="9" t="s">
        <v>1037</v>
      </c>
      <c r="AB1308">
        <v>15.6</v>
      </c>
      <c r="AC1308">
        <v>14</v>
      </c>
      <c r="AD1308">
        <v>0</v>
      </c>
    </row>
    <row r="1309" spans="1:30" customFormat="1" x14ac:dyDescent="0.25">
      <c r="A1309" s="6">
        <v>0</v>
      </c>
      <c r="B1309" s="6">
        <v>0</v>
      </c>
      <c r="C1309" s="6">
        <v>0</v>
      </c>
      <c r="D1309" s="6">
        <v>0</v>
      </c>
      <c r="E1309" s="6">
        <v>0.5</v>
      </c>
      <c r="F1309" s="6">
        <v>0</v>
      </c>
      <c r="G1309" s="6">
        <v>0</v>
      </c>
      <c r="H1309" s="6">
        <v>0</v>
      </c>
      <c r="I1309" s="6">
        <v>0</v>
      </c>
      <c r="J1309" s="6">
        <v>0</v>
      </c>
      <c r="K1309" s="6">
        <v>0</v>
      </c>
      <c r="L1309" s="6">
        <v>37.5</v>
      </c>
      <c r="M1309" s="6">
        <v>0</v>
      </c>
      <c r="N1309" s="6">
        <v>0.875</v>
      </c>
      <c r="O1309" s="6">
        <v>0</v>
      </c>
      <c r="P1309" s="6">
        <v>0.875</v>
      </c>
      <c r="Q1309" s="6">
        <v>179</v>
      </c>
      <c r="R1309" s="6">
        <v>0</v>
      </c>
      <c r="S1309" s="6">
        <v>448</v>
      </c>
      <c r="T1309" s="6">
        <v>6</v>
      </c>
      <c r="U1309" s="6">
        <v>40</v>
      </c>
      <c r="V1309" s="6" t="s">
        <v>1022</v>
      </c>
      <c r="W1309" s="9" t="s">
        <v>1036</v>
      </c>
      <c r="X1309" s="6" t="s">
        <v>1023</v>
      </c>
      <c r="Y1309" s="6" t="s">
        <v>1023</v>
      </c>
      <c r="Z1309" s="2">
        <v>2</v>
      </c>
      <c r="AA1309" s="9" t="s">
        <v>1037</v>
      </c>
      <c r="AB1309">
        <v>15.6</v>
      </c>
      <c r="AC1309">
        <v>14</v>
      </c>
      <c r="AD1309">
        <v>0</v>
      </c>
    </row>
    <row r="1310" spans="1:30" customFormat="1" x14ac:dyDescent="0.25">
      <c r="A1310" s="6">
        <v>0</v>
      </c>
      <c r="B1310" s="6">
        <v>0</v>
      </c>
      <c r="C1310" s="6">
        <v>0</v>
      </c>
      <c r="D1310" s="6">
        <v>0</v>
      </c>
      <c r="E1310" s="6">
        <v>0.5</v>
      </c>
      <c r="F1310" s="6">
        <v>0</v>
      </c>
      <c r="G1310" s="6">
        <v>0</v>
      </c>
      <c r="H1310" s="6">
        <v>0</v>
      </c>
      <c r="I1310" s="6">
        <v>0</v>
      </c>
      <c r="J1310" s="6">
        <v>0</v>
      </c>
      <c r="K1310" s="6">
        <v>0</v>
      </c>
      <c r="L1310" s="6">
        <v>37.5</v>
      </c>
      <c r="M1310" s="6">
        <v>0</v>
      </c>
      <c r="N1310" s="6">
        <v>0.5</v>
      </c>
      <c r="O1310" s="6">
        <v>0</v>
      </c>
      <c r="P1310" s="6">
        <v>0.5</v>
      </c>
      <c r="Q1310" s="6">
        <v>179</v>
      </c>
      <c r="R1310" s="6">
        <v>0</v>
      </c>
      <c r="S1310" s="6">
        <v>448</v>
      </c>
      <c r="T1310" s="6">
        <v>6</v>
      </c>
      <c r="U1310" s="6">
        <v>40</v>
      </c>
      <c r="V1310" s="6" t="s">
        <v>1022</v>
      </c>
      <c r="W1310" s="9" t="s">
        <v>1036</v>
      </c>
      <c r="X1310" s="6" t="s">
        <v>1023</v>
      </c>
      <c r="Y1310" s="6" t="s">
        <v>1023</v>
      </c>
      <c r="Z1310" s="2">
        <v>2</v>
      </c>
      <c r="AA1310" s="9" t="s">
        <v>1037</v>
      </c>
      <c r="AB1310">
        <v>15.6</v>
      </c>
      <c r="AC1310">
        <v>14</v>
      </c>
      <c r="AD1310">
        <v>0</v>
      </c>
    </row>
    <row r="1311" spans="1:30" customFormat="1" x14ac:dyDescent="0.25">
      <c r="A1311" s="6">
        <v>0</v>
      </c>
      <c r="B1311" s="6">
        <v>0</v>
      </c>
      <c r="C1311" s="6">
        <v>0</v>
      </c>
      <c r="D1311" s="6">
        <v>0</v>
      </c>
      <c r="E1311" s="6">
        <v>0.5</v>
      </c>
      <c r="F1311" s="6">
        <v>0</v>
      </c>
      <c r="G1311" s="6">
        <v>0</v>
      </c>
      <c r="H1311" s="6">
        <v>0</v>
      </c>
      <c r="I1311" s="6">
        <v>0</v>
      </c>
      <c r="J1311" s="6">
        <v>0</v>
      </c>
      <c r="K1311" s="6">
        <v>0</v>
      </c>
      <c r="L1311" s="6">
        <v>37.5</v>
      </c>
      <c r="M1311" s="6">
        <v>0</v>
      </c>
      <c r="N1311" s="6">
        <v>0.75</v>
      </c>
      <c r="O1311" s="6">
        <v>0</v>
      </c>
      <c r="P1311" s="6">
        <v>0.75</v>
      </c>
      <c r="Q1311" s="6">
        <v>179</v>
      </c>
      <c r="R1311" s="6">
        <v>0</v>
      </c>
      <c r="S1311" s="6">
        <v>448</v>
      </c>
      <c r="T1311" s="6">
        <v>6</v>
      </c>
      <c r="U1311" s="6">
        <v>40</v>
      </c>
      <c r="V1311" s="6" t="s">
        <v>1022</v>
      </c>
      <c r="W1311" s="9" t="s">
        <v>1036</v>
      </c>
      <c r="X1311" s="6" t="s">
        <v>1023</v>
      </c>
      <c r="Y1311" s="6" t="s">
        <v>1023</v>
      </c>
      <c r="Z1311" s="2">
        <v>2</v>
      </c>
      <c r="AA1311" s="9" t="s">
        <v>1037</v>
      </c>
      <c r="AB1311">
        <v>15.6</v>
      </c>
      <c r="AC1311">
        <v>14</v>
      </c>
      <c r="AD1311">
        <v>0</v>
      </c>
    </row>
    <row r="1312" spans="1:30" customFormat="1" x14ac:dyDescent="0.25">
      <c r="A1312" s="6">
        <v>0</v>
      </c>
      <c r="B1312" s="6">
        <v>0</v>
      </c>
      <c r="C1312" s="6">
        <v>0</v>
      </c>
      <c r="D1312" s="6">
        <v>0</v>
      </c>
      <c r="E1312" s="6">
        <v>0.2</v>
      </c>
      <c r="F1312" s="6">
        <v>0</v>
      </c>
      <c r="G1312" s="6">
        <v>0</v>
      </c>
      <c r="H1312" s="6">
        <v>0</v>
      </c>
      <c r="I1312" s="6">
        <v>0</v>
      </c>
      <c r="J1312" s="6">
        <v>0</v>
      </c>
      <c r="K1312" s="6">
        <v>0</v>
      </c>
      <c r="L1312" s="6">
        <v>30</v>
      </c>
      <c r="M1312" s="6">
        <v>0</v>
      </c>
      <c r="N1312" s="6">
        <v>0.3</v>
      </c>
      <c r="O1312" s="6">
        <v>0</v>
      </c>
      <c r="P1312" s="6">
        <v>0.3</v>
      </c>
      <c r="Q1312" s="6">
        <v>179</v>
      </c>
      <c r="R1312" s="6">
        <v>0</v>
      </c>
      <c r="S1312" s="6">
        <v>448</v>
      </c>
      <c r="T1312" s="6">
        <v>6</v>
      </c>
      <c r="U1312" s="6">
        <v>40</v>
      </c>
      <c r="V1312" s="6" t="s">
        <v>1022</v>
      </c>
      <c r="W1312" s="9" t="s">
        <v>1036</v>
      </c>
      <c r="X1312" s="6" t="s">
        <v>1023</v>
      </c>
      <c r="Y1312" s="6" t="s">
        <v>1023</v>
      </c>
      <c r="Z1312" s="2">
        <v>2</v>
      </c>
      <c r="AA1312" s="9" t="s">
        <v>1037</v>
      </c>
      <c r="AB1312">
        <v>15.6</v>
      </c>
      <c r="AC1312">
        <v>14</v>
      </c>
      <c r="AD1312">
        <v>0</v>
      </c>
    </row>
    <row r="1313" spans="1:30" customFormat="1" x14ac:dyDescent="0.25">
      <c r="A1313" s="6">
        <v>0</v>
      </c>
      <c r="B1313" s="6">
        <v>0</v>
      </c>
      <c r="C1313" s="6">
        <v>0</v>
      </c>
      <c r="D1313" s="6">
        <v>0</v>
      </c>
      <c r="E1313" s="6">
        <v>1</v>
      </c>
      <c r="F1313" s="6">
        <v>0</v>
      </c>
      <c r="G1313" s="6">
        <v>0</v>
      </c>
      <c r="H1313" s="6">
        <v>0</v>
      </c>
      <c r="I1313" s="6">
        <v>0</v>
      </c>
      <c r="J1313" s="6">
        <v>0</v>
      </c>
      <c r="K1313" s="6">
        <v>0</v>
      </c>
      <c r="L1313" s="6">
        <v>37.5</v>
      </c>
      <c r="M1313" s="6">
        <v>0</v>
      </c>
      <c r="N1313" s="6">
        <v>0.375</v>
      </c>
      <c r="O1313" s="6">
        <v>0</v>
      </c>
      <c r="P1313" s="6">
        <v>0.375</v>
      </c>
      <c r="Q1313" s="6">
        <v>179</v>
      </c>
      <c r="R1313" s="6">
        <v>0</v>
      </c>
      <c r="S1313" s="6">
        <v>448</v>
      </c>
      <c r="T1313" s="6">
        <v>6</v>
      </c>
      <c r="U1313" s="6">
        <v>40</v>
      </c>
      <c r="V1313" s="6" t="s">
        <v>1022</v>
      </c>
      <c r="W1313" s="9" t="s">
        <v>1036</v>
      </c>
      <c r="X1313" s="6" t="s">
        <v>1023</v>
      </c>
      <c r="Y1313" s="6" t="s">
        <v>1023</v>
      </c>
      <c r="Z1313" s="2">
        <v>2</v>
      </c>
      <c r="AA1313" s="9" t="s">
        <v>1037</v>
      </c>
      <c r="AB1313">
        <v>15.6</v>
      </c>
      <c r="AC1313">
        <v>14</v>
      </c>
      <c r="AD1313">
        <v>0</v>
      </c>
    </row>
    <row r="1314" spans="1:30" customFormat="1" x14ac:dyDescent="0.25">
      <c r="A1314" s="6">
        <v>0</v>
      </c>
      <c r="B1314" s="6">
        <v>0</v>
      </c>
      <c r="C1314" s="6">
        <v>0</v>
      </c>
      <c r="D1314" s="6">
        <v>0</v>
      </c>
      <c r="E1314" s="6">
        <v>0.5</v>
      </c>
      <c r="F1314" s="6">
        <v>0</v>
      </c>
      <c r="G1314" s="6">
        <v>0</v>
      </c>
      <c r="H1314" s="6">
        <v>0</v>
      </c>
      <c r="I1314" s="6">
        <v>0</v>
      </c>
      <c r="J1314" s="6">
        <v>0</v>
      </c>
      <c r="K1314" s="6">
        <v>0</v>
      </c>
      <c r="L1314" s="6">
        <v>37.5</v>
      </c>
      <c r="M1314" s="6">
        <v>0</v>
      </c>
      <c r="N1314" s="6">
        <v>0.375</v>
      </c>
      <c r="O1314" s="6">
        <v>0</v>
      </c>
      <c r="P1314" s="6">
        <v>0.375</v>
      </c>
      <c r="Q1314" s="6">
        <v>181</v>
      </c>
      <c r="R1314" s="6">
        <v>0</v>
      </c>
      <c r="S1314" s="6">
        <v>423</v>
      </c>
      <c r="T1314" s="6">
        <v>96</v>
      </c>
      <c r="U1314" s="6">
        <v>25</v>
      </c>
      <c r="V1314" s="6" t="s">
        <v>1022</v>
      </c>
      <c r="W1314" s="9" t="s">
        <v>948</v>
      </c>
      <c r="X1314" s="6" t="s">
        <v>1023</v>
      </c>
      <c r="Y1314" s="6" t="s">
        <v>1023</v>
      </c>
      <c r="Z1314" s="2">
        <v>2</v>
      </c>
      <c r="AA1314" s="9" t="s">
        <v>1038</v>
      </c>
      <c r="AB1314">
        <v>15.6</v>
      </c>
      <c r="AC1314">
        <v>14</v>
      </c>
      <c r="AD1314">
        <v>0</v>
      </c>
    </row>
    <row r="1315" spans="1:30" customFormat="1" x14ac:dyDescent="0.25">
      <c r="A1315" s="6">
        <v>0</v>
      </c>
      <c r="B1315" s="6">
        <v>0</v>
      </c>
      <c r="C1315" s="6">
        <v>0</v>
      </c>
      <c r="D1315" s="6">
        <v>0</v>
      </c>
      <c r="E1315" s="6">
        <v>0.5</v>
      </c>
      <c r="F1315" s="6">
        <v>0</v>
      </c>
      <c r="G1315" s="6">
        <v>0</v>
      </c>
      <c r="H1315" s="6">
        <v>0</v>
      </c>
      <c r="I1315" s="6">
        <v>0</v>
      </c>
      <c r="J1315" s="6">
        <v>0</v>
      </c>
      <c r="K1315" s="6">
        <v>0</v>
      </c>
      <c r="L1315" s="6">
        <v>37.5</v>
      </c>
      <c r="M1315" s="6">
        <v>0</v>
      </c>
      <c r="N1315" s="6">
        <v>0.875</v>
      </c>
      <c r="O1315" s="6">
        <v>0</v>
      </c>
      <c r="P1315" s="6">
        <v>0.875</v>
      </c>
      <c r="Q1315" s="6">
        <v>181</v>
      </c>
      <c r="R1315" s="6">
        <v>0</v>
      </c>
      <c r="S1315" s="6">
        <v>423</v>
      </c>
      <c r="T1315" s="6">
        <v>144</v>
      </c>
      <c r="U1315" s="6">
        <v>25</v>
      </c>
      <c r="V1315" s="6" t="s">
        <v>1022</v>
      </c>
      <c r="W1315" s="9" t="s">
        <v>948</v>
      </c>
      <c r="X1315" s="6" t="s">
        <v>1023</v>
      </c>
      <c r="Y1315" s="6" t="s">
        <v>1023</v>
      </c>
      <c r="Z1315" s="2">
        <v>2</v>
      </c>
      <c r="AA1315" s="9" t="s">
        <v>1038</v>
      </c>
      <c r="AB1315">
        <v>15.6</v>
      </c>
      <c r="AC1315">
        <v>14</v>
      </c>
      <c r="AD1315">
        <v>0</v>
      </c>
    </row>
    <row r="1316" spans="1:30" customFormat="1" x14ac:dyDescent="0.25">
      <c r="A1316" s="6">
        <v>0</v>
      </c>
      <c r="B1316" s="6">
        <v>0</v>
      </c>
      <c r="C1316" s="6">
        <v>0</v>
      </c>
      <c r="D1316" s="6">
        <v>0</v>
      </c>
      <c r="E1316" s="6">
        <v>0.5</v>
      </c>
      <c r="F1316" s="6">
        <v>0</v>
      </c>
      <c r="G1316" s="6">
        <v>0</v>
      </c>
      <c r="H1316" s="6">
        <v>0</v>
      </c>
      <c r="I1316" s="6">
        <v>0</v>
      </c>
      <c r="J1316" s="6">
        <v>0</v>
      </c>
      <c r="K1316" s="6">
        <v>0</v>
      </c>
      <c r="L1316" s="6">
        <v>37.5</v>
      </c>
      <c r="M1316" s="6">
        <v>0</v>
      </c>
      <c r="N1316" s="6">
        <v>0.875</v>
      </c>
      <c r="O1316" s="6">
        <v>0</v>
      </c>
      <c r="P1316" s="6">
        <v>0.875</v>
      </c>
      <c r="Q1316" s="6">
        <v>181</v>
      </c>
      <c r="R1316" s="6">
        <v>0</v>
      </c>
      <c r="S1316" s="6">
        <v>423</v>
      </c>
      <c r="T1316" s="6">
        <v>120</v>
      </c>
      <c r="U1316" s="6">
        <v>25</v>
      </c>
      <c r="V1316" s="6" t="s">
        <v>1022</v>
      </c>
      <c r="W1316" s="9" t="s">
        <v>948</v>
      </c>
      <c r="X1316" s="6" t="s">
        <v>1023</v>
      </c>
      <c r="Y1316" s="6" t="s">
        <v>1023</v>
      </c>
      <c r="Z1316" s="2">
        <v>2</v>
      </c>
      <c r="AA1316" s="9" t="s">
        <v>1038</v>
      </c>
      <c r="AB1316">
        <v>15.6</v>
      </c>
      <c r="AC1316">
        <v>14</v>
      </c>
      <c r="AD1316">
        <v>0</v>
      </c>
    </row>
    <row r="1317" spans="1:30" customFormat="1" x14ac:dyDescent="0.25">
      <c r="A1317" s="6">
        <v>0</v>
      </c>
      <c r="B1317" s="6">
        <v>1.5228426395939099E-2</v>
      </c>
      <c r="C1317" s="6">
        <v>0</v>
      </c>
      <c r="D1317" s="6">
        <v>0</v>
      </c>
      <c r="E1317" s="6">
        <v>0.50761421319796995</v>
      </c>
      <c r="F1317" s="6">
        <v>0</v>
      </c>
      <c r="G1317" s="6">
        <v>0</v>
      </c>
      <c r="H1317" s="6">
        <v>0</v>
      </c>
      <c r="I1317" s="6">
        <v>0</v>
      </c>
      <c r="J1317" s="6">
        <v>0</v>
      </c>
      <c r="K1317" s="6">
        <v>0</v>
      </c>
      <c r="L1317" s="6">
        <v>38.071065989847703</v>
      </c>
      <c r="M1317" s="6">
        <v>0</v>
      </c>
      <c r="N1317" s="6">
        <v>0.50761421319796995</v>
      </c>
      <c r="O1317" s="6">
        <v>0</v>
      </c>
      <c r="P1317" s="6">
        <v>0.50761421319796995</v>
      </c>
      <c r="Q1317" s="6">
        <v>181</v>
      </c>
      <c r="R1317" s="6">
        <v>0</v>
      </c>
      <c r="S1317" s="6">
        <v>423</v>
      </c>
      <c r="T1317" s="6">
        <v>192</v>
      </c>
      <c r="U1317" s="6">
        <v>25</v>
      </c>
      <c r="V1317" s="6" t="s">
        <v>1022</v>
      </c>
      <c r="W1317" s="9" t="s">
        <v>948</v>
      </c>
      <c r="X1317" s="6" t="s">
        <v>1023</v>
      </c>
      <c r="Y1317" s="6" t="s">
        <v>1023</v>
      </c>
      <c r="Z1317" s="2">
        <v>2</v>
      </c>
      <c r="AA1317" s="9" t="s">
        <v>1038</v>
      </c>
      <c r="AB1317">
        <v>15.6</v>
      </c>
      <c r="AC1317">
        <v>14</v>
      </c>
      <c r="AD1317">
        <v>0</v>
      </c>
    </row>
    <row r="1318" spans="1:30" customFormat="1" x14ac:dyDescent="0.25">
      <c r="A1318" s="6">
        <v>0</v>
      </c>
      <c r="B1318" s="6">
        <v>4.7120418848167499E-2</v>
      </c>
      <c r="C1318" s="6">
        <v>0</v>
      </c>
      <c r="D1318" s="6">
        <v>0</v>
      </c>
      <c r="E1318" s="6">
        <v>0.52356020942408399</v>
      </c>
      <c r="F1318" s="6">
        <v>0</v>
      </c>
      <c r="G1318" s="6">
        <v>0</v>
      </c>
      <c r="H1318" s="6">
        <v>0</v>
      </c>
      <c r="I1318" s="6">
        <v>0</v>
      </c>
      <c r="J1318" s="6">
        <v>0</v>
      </c>
      <c r="K1318" s="6">
        <v>0</v>
      </c>
      <c r="L1318" s="6">
        <v>39.267015706806298</v>
      </c>
      <c r="M1318" s="6">
        <v>0</v>
      </c>
      <c r="N1318" s="6">
        <v>0.65445026178010501</v>
      </c>
      <c r="O1318" s="6">
        <v>0</v>
      </c>
      <c r="P1318" s="6">
        <v>0.65445026178010501</v>
      </c>
      <c r="Q1318" s="6">
        <v>181</v>
      </c>
      <c r="R1318" s="6">
        <v>0</v>
      </c>
      <c r="S1318" s="6">
        <v>423</v>
      </c>
      <c r="T1318" s="6">
        <v>216</v>
      </c>
      <c r="U1318" s="6">
        <v>25</v>
      </c>
      <c r="V1318" s="6" t="s">
        <v>1022</v>
      </c>
      <c r="W1318" s="9" t="s">
        <v>948</v>
      </c>
      <c r="X1318" s="6" t="s">
        <v>1023</v>
      </c>
      <c r="Y1318" s="6" t="s">
        <v>1023</v>
      </c>
      <c r="Z1318" s="2">
        <v>2</v>
      </c>
      <c r="AA1318" s="9" t="s">
        <v>1038</v>
      </c>
      <c r="AB1318">
        <v>15.6</v>
      </c>
      <c r="AC1318">
        <v>14</v>
      </c>
      <c r="AD1318">
        <v>0</v>
      </c>
    </row>
    <row r="1319" spans="1:30" customFormat="1" x14ac:dyDescent="0.25">
      <c r="A1319" s="6">
        <v>0</v>
      </c>
      <c r="B1319" s="6">
        <v>4.7120418848167499E-2</v>
      </c>
      <c r="C1319" s="6">
        <v>0</v>
      </c>
      <c r="D1319" s="6">
        <v>0</v>
      </c>
      <c r="E1319" s="6">
        <v>0.52356020942408399</v>
      </c>
      <c r="F1319" s="6">
        <v>0</v>
      </c>
      <c r="G1319" s="6">
        <v>0</v>
      </c>
      <c r="H1319" s="6">
        <v>0</v>
      </c>
      <c r="I1319" s="6">
        <v>0</v>
      </c>
      <c r="J1319" s="6">
        <v>0</v>
      </c>
      <c r="K1319" s="6">
        <v>0</v>
      </c>
      <c r="L1319" s="6">
        <v>39.267015706806298</v>
      </c>
      <c r="M1319" s="6">
        <v>0</v>
      </c>
      <c r="N1319" s="6">
        <v>0.65445026178010501</v>
      </c>
      <c r="O1319" s="6">
        <v>0</v>
      </c>
      <c r="P1319" s="6">
        <v>0.65445026178010501</v>
      </c>
      <c r="Q1319" s="6">
        <v>181</v>
      </c>
      <c r="R1319" s="6">
        <v>0</v>
      </c>
      <c r="S1319" s="6">
        <v>423</v>
      </c>
      <c r="T1319" s="6">
        <v>192</v>
      </c>
      <c r="U1319" s="6">
        <v>25</v>
      </c>
      <c r="V1319" s="6" t="s">
        <v>1022</v>
      </c>
      <c r="W1319" s="9" t="s">
        <v>948</v>
      </c>
      <c r="X1319" s="6" t="s">
        <v>1023</v>
      </c>
      <c r="Y1319" s="6" t="s">
        <v>1023</v>
      </c>
      <c r="Z1319" s="2">
        <v>2</v>
      </c>
      <c r="AA1319" s="9" t="s">
        <v>1038</v>
      </c>
      <c r="AB1319">
        <v>15.6</v>
      </c>
      <c r="AC1319">
        <v>14</v>
      </c>
      <c r="AD1319">
        <v>0</v>
      </c>
    </row>
    <row r="1320" spans="1:30" customFormat="1" x14ac:dyDescent="0.25">
      <c r="A1320" s="6">
        <v>0</v>
      </c>
      <c r="B1320" s="6">
        <v>0</v>
      </c>
      <c r="C1320" s="6">
        <v>0</v>
      </c>
      <c r="D1320" s="6">
        <v>0</v>
      </c>
      <c r="E1320" s="6">
        <v>0.5</v>
      </c>
      <c r="F1320" s="6">
        <v>0</v>
      </c>
      <c r="G1320" s="6">
        <v>0</v>
      </c>
      <c r="H1320" s="6">
        <v>0</v>
      </c>
      <c r="I1320" s="6">
        <v>0</v>
      </c>
      <c r="J1320" s="6">
        <v>0</v>
      </c>
      <c r="K1320" s="6">
        <v>0</v>
      </c>
      <c r="L1320" s="6">
        <v>37.5</v>
      </c>
      <c r="M1320" s="6">
        <v>0</v>
      </c>
      <c r="N1320" s="6">
        <v>0.5</v>
      </c>
      <c r="O1320" s="6">
        <v>0</v>
      </c>
      <c r="P1320" s="6">
        <v>0.5</v>
      </c>
      <c r="Q1320" s="6">
        <v>189</v>
      </c>
      <c r="R1320" s="6">
        <v>0</v>
      </c>
      <c r="S1320" s="6">
        <v>423</v>
      </c>
      <c r="T1320" s="6">
        <v>144</v>
      </c>
      <c r="U1320" s="6">
        <v>25</v>
      </c>
      <c r="V1320" s="6" t="s">
        <v>1022</v>
      </c>
      <c r="W1320" s="9" t="s">
        <v>1026</v>
      </c>
      <c r="X1320" s="6" t="s">
        <v>1023</v>
      </c>
      <c r="Y1320" s="6" t="s">
        <v>1023</v>
      </c>
      <c r="Z1320" s="2">
        <v>2</v>
      </c>
      <c r="AA1320" s="9" t="s">
        <v>1038</v>
      </c>
      <c r="AB1320">
        <v>15.6</v>
      </c>
      <c r="AC1320">
        <v>14</v>
      </c>
      <c r="AD1320">
        <v>0</v>
      </c>
    </row>
    <row r="1321" spans="1:30" customFormat="1" x14ac:dyDescent="0.25">
      <c r="A1321" s="6">
        <v>0</v>
      </c>
      <c r="B1321" s="6">
        <v>0</v>
      </c>
      <c r="C1321" s="6">
        <v>0</v>
      </c>
      <c r="D1321" s="6">
        <v>0</v>
      </c>
      <c r="E1321" s="6">
        <v>0.5</v>
      </c>
      <c r="F1321" s="6">
        <v>0</v>
      </c>
      <c r="G1321" s="6">
        <v>0</v>
      </c>
      <c r="H1321" s="6">
        <v>0</v>
      </c>
      <c r="I1321" s="6">
        <v>0</v>
      </c>
      <c r="J1321" s="6">
        <v>0</v>
      </c>
      <c r="K1321" s="6">
        <v>0</v>
      </c>
      <c r="L1321" s="6">
        <v>37.5</v>
      </c>
      <c r="M1321" s="6">
        <v>0</v>
      </c>
      <c r="N1321" s="6">
        <v>0.75</v>
      </c>
      <c r="O1321" s="6">
        <v>0</v>
      </c>
      <c r="P1321" s="6">
        <v>0.75</v>
      </c>
      <c r="Q1321" s="6">
        <v>189</v>
      </c>
      <c r="R1321" s="6">
        <v>0</v>
      </c>
      <c r="S1321" s="6">
        <v>423</v>
      </c>
      <c r="T1321" s="6">
        <v>144</v>
      </c>
      <c r="U1321" s="6">
        <v>25</v>
      </c>
      <c r="V1321" s="6" t="s">
        <v>1022</v>
      </c>
      <c r="W1321" s="9" t="s">
        <v>1026</v>
      </c>
      <c r="X1321" s="6" t="s">
        <v>1023</v>
      </c>
      <c r="Y1321" s="6" t="s">
        <v>1023</v>
      </c>
      <c r="Z1321" s="2">
        <v>2</v>
      </c>
      <c r="AA1321" s="9" t="s">
        <v>1038</v>
      </c>
      <c r="AB1321">
        <v>15.6</v>
      </c>
      <c r="AC1321">
        <v>14</v>
      </c>
      <c r="AD1321">
        <v>0</v>
      </c>
    </row>
    <row r="1322" spans="1:30" customFormat="1" x14ac:dyDescent="0.25">
      <c r="A1322" s="6">
        <v>0</v>
      </c>
      <c r="B1322" s="6">
        <v>0</v>
      </c>
      <c r="C1322" s="6">
        <v>0</v>
      </c>
      <c r="D1322" s="6">
        <v>0</v>
      </c>
      <c r="E1322" s="6">
        <v>0.5</v>
      </c>
      <c r="F1322" s="6">
        <v>0</v>
      </c>
      <c r="G1322" s="6">
        <v>0</v>
      </c>
      <c r="H1322" s="6">
        <v>0</v>
      </c>
      <c r="I1322" s="6">
        <v>0</v>
      </c>
      <c r="J1322" s="6">
        <v>0</v>
      </c>
      <c r="K1322" s="6">
        <v>0</v>
      </c>
      <c r="L1322" s="6">
        <v>37.5</v>
      </c>
      <c r="M1322" s="6">
        <v>0</v>
      </c>
      <c r="N1322" s="6">
        <v>0.75</v>
      </c>
      <c r="O1322" s="6">
        <v>0</v>
      </c>
      <c r="P1322" s="6">
        <v>0.75</v>
      </c>
      <c r="Q1322" s="6">
        <v>189</v>
      </c>
      <c r="R1322" s="6">
        <v>0</v>
      </c>
      <c r="S1322" s="6">
        <v>423</v>
      </c>
      <c r="T1322" s="6">
        <v>144</v>
      </c>
      <c r="U1322" s="6">
        <v>25</v>
      </c>
      <c r="V1322" s="6" t="s">
        <v>1022</v>
      </c>
      <c r="W1322" s="9" t="s">
        <v>1026</v>
      </c>
      <c r="X1322" s="6" t="s">
        <v>1023</v>
      </c>
      <c r="Y1322" s="6" t="s">
        <v>1023</v>
      </c>
      <c r="Z1322" s="2">
        <v>2</v>
      </c>
      <c r="AA1322" s="9" t="s">
        <v>1038</v>
      </c>
      <c r="AB1322">
        <v>15.6</v>
      </c>
      <c r="AC1322">
        <v>14</v>
      </c>
      <c r="AD1322">
        <v>0</v>
      </c>
    </row>
    <row r="1323" spans="1:30" customFormat="1" x14ac:dyDescent="0.25">
      <c r="A1323" s="6">
        <v>0</v>
      </c>
      <c r="B1323" s="6">
        <v>0</v>
      </c>
      <c r="C1323" s="6">
        <v>0</v>
      </c>
      <c r="D1323" s="6">
        <v>0</v>
      </c>
      <c r="E1323" s="6">
        <v>0.5</v>
      </c>
      <c r="F1323" s="6">
        <v>0</v>
      </c>
      <c r="G1323" s="6">
        <v>0</v>
      </c>
      <c r="H1323" s="6">
        <v>0</v>
      </c>
      <c r="I1323" s="6">
        <v>0</v>
      </c>
      <c r="J1323" s="6">
        <v>0</v>
      </c>
      <c r="K1323" s="6">
        <v>0</v>
      </c>
      <c r="L1323" s="6">
        <v>37.5</v>
      </c>
      <c r="M1323" s="6">
        <v>0</v>
      </c>
      <c r="N1323" s="6">
        <v>0.625</v>
      </c>
      <c r="O1323" s="6">
        <v>0</v>
      </c>
      <c r="P1323" s="6">
        <v>0.625</v>
      </c>
      <c r="Q1323" s="6">
        <v>206</v>
      </c>
      <c r="R1323" s="6">
        <v>0</v>
      </c>
      <c r="S1323" s="6">
        <v>423</v>
      </c>
      <c r="T1323" s="6">
        <v>216</v>
      </c>
      <c r="U1323" s="6">
        <v>25</v>
      </c>
      <c r="V1323" s="6" t="s">
        <v>1022</v>
      </c>
      <c r="W1323" s="9" t="s">
        <v>1030</v>
      </c>
      <c r="X1323" s="6" t="s">
        <v>1023</v>
      </c>
      <c r="Y1323" s="6" t="s">
        <v>1023</v>
      </c>
      <c r="Z1323" s="2">
        <v>2</v>
      </c>
      <c r="AA1323" s="9" t="s">
        <v>1038</v>
      </c>
      <c r="AB1323">
        <v>15.6</v>
      </c>
      <c r="AC1323">
        <v>14</v>
      </c>
      <c r="AD1323">
        <v>0</v>
      </c>
    </row>
    <row r="1324" spans="1:30" customFormat="1" x14ac:dyDescent="0.25">
      <c r="A1324" s="6">
        <v>0</v>
      </c>
      <c r="B1324" s="6">
        <v>1.5228426395939099E-2</v>
      </c>
      <c r="C1324" s="6">
        <v>0</v>
      </c>
      <c r="D1324" s="6">
        <v>0</v>
      </c>
      <c r="E1324" s="6">
        <v>0.50761421319796995</v>
      </c>
      <c r="F1324" s="6">
        <v>0</v>
      </c>
      <c r="G1324" s="6">
        <v>0</v>
      </c>
      <c r="H1324" s="6">
        <v>0</v>
      </c>
      <c r="I1324" s="6">
        <v>0</v>
      </c>
      <c r="J1324" s="6">
        <v>0</v>
      </c>
      <c r="K1324" s="6">
        <v>0</v>
      </c>
      <c r="L1324" s="6">
        <v>38.071065989847703</v>
      </c>
      <c r="M1324" s="6">
        <v>0</v>
      </c>
      <c r="N1324" s="6">
        <v>0.63451776649746205</v>
      </c>
      <c r="O1324" s="6">
        <v>0</v>
      </c>
      <c r="P1324" s="6">
        <v>0.63451776649746205</v>
      </c>
      <c r="Q1324" s="6">
        <v>206</v>
      </c>
      <c r="R1324" s="6">
        <v>0</v>
      </c>
      <c r="S1324" s="6">
        <v>423</v>
      </c>
      <c r="T1324" s="6">
        <v>144</v>
      </c>
      <c r="U1324" s="6">
        <v>25</v>
      </c>
      <c r="V1324" s="6" t="s">
        <v>1022</v>
      </c>
      <c r="W1324" s="9" t="s">
        <v>1030</v>
      </c>
      <c r="X1324" s="6" t="s">
        <v>1023</v>
      </c>
      <c r="Y1324" s="6" t="s">
        <v>1023</v>
      </c>
      <c r="Z1324" s="2">
        <v>2</v>
      </c>
      <c r="AA1324" s="9" t="s">
        <v>1038</v>
      </c>
      <c r="AB1324">
        <v>15.6</v>
      </c>
      <c r="AC1324">
        <v>14</v>
      </c>
      <c r="AD1324">
        <v>0</v>
      </c>
    </row>
    <row r="1325" spans="1:30" customFormat="1" x14ac:dyDescent="0.25">
      <c r="A1325" s="6">
        <v>0</v>
      </c>
      <c r="B1325" s="6">
        <v>4.7120418848167499E-2</v>
      </c>
      <c r="C1325" s="6">
        <v>0</v>
      </c>
      <c r="D1325" s="6">
        <v>0</v>
      </c>
      <c r="E1325" s="6">
        <v>0.52356020942408399</v>
      </c>
      <c r="F1325" s="6">
        <v>0</v>
      </c>
      <c r="G1325" s="6">
        <v>0</v>
      </c>
      <c r="H1325" s="6">
        <v>0</v>
      </c>
      <c r="I1325" s="6">
        <v>0</v>
      </c>
      <c r="J1325" s="6">
        <v>0</v>
      </c>
      <c r="K1325" s="6">
        <v>0</v>
      </c>
      <c r="L1325" s="6">
        <v>39.267015706806298</v>
      </c>
      <c r="M1325" s="6">
        <v>0</v>
      </c>
      <c r="N1325" s="6">
        <v>0.83769633507853392</v>
      </c>
      <c r="O1325" s="6">
        <v>0</v>
      </c>
      <c r="P1325" s="6">
        <v>0.83769633507853392</v>
      </c>
      <c r="Q1325" s="6">
        <v>206</v>
      </c>
      <c r="R1325" s="6">
        <v>0</v>
      </c>
      <c r="S1325" s="6">
        <v>423</v>
      </c>
      <c r="T1325" s="6">
        <v>192</v>
      </c>
      <c r="U1325" s="6">
        <v>25</v>
      </c>
      <c r="V1325" s="6" t="s">
        <v>1022</v>
      </c>
      <c r="W1325" s="9" t="s">
        <v>1030</v>
      </c>
      <c r="X1325" s="6" t="s">
        <v>1023</v>
      </c>
      <c r="Y1325" s="6" t="s">
        <v>1023</v>
      </c>
      <c r="Z1325" s="2">
        <v>2</v>
      </c>
      <c r="AA1325" s="9" t="s">
        <v>1038</v>
      </c>
      <c r="AB1325">
        <v>15.6</v>
      </c>
      <c r="AC1325">
        <v>14</v>
      </c>
      <c r="AD1325">
        <v>0</v>
      </c>
    </row>
    <row r="1326" spans="1:30" customFormat="1" x14ac:dyDescent="0.25">
      <c r="A1326" s="6">
        <v>0</v>
      </c>
      <c r="B1326" s="6">
        <v>8.1081081081081099E-2</v>
      </c>
      <c r="C1326" s="6">
        <v>0</v>
      </c>
      <c r="D1326" s="6">
        <v>0</v>
      </c>
      <c r="E1326" s="6">
        <v>0.54054054054054101</v>
      </c>
      <c r="F1326" s="6">
        <v>0</v>
      </c>
      <c r="G1326" s="6">
        <v>0</v>
      </c>
      <c r="H1326" s="6">
        <v>0</v>
      </c>
      <c r="I1326" s="6">
        <v>0</v>
      </c>
      <c r="J1326" s="6">
        <v>0</v>
      </c>
      <c r="K1326" s="6">
        <v>0</v>
      </c>
      <c r="L1326" s="6">
        <v>40.540540540540498</v>
      </c>
      <c r="M1326" s="6">
        <v>0</v>
      </c>
      <c r="N1326" s="6">
        <v>0.94594594594594605</v>
      </c>
      <c r="O1326" s="6">
        <v>0</v>
      </c>
      <c r="P1326" s="6">
        <v>0.94594594594594605</v>
      </c>
      <c r="Q1326" s="6">
        <v>206</v>
      </c>
      <c r="R1326" s="6">
        <v>0</v>
      </c>
      <c r="S1326" s="6">
        <v>423</v>
      </c>
      <c r="T1326" s="6">
        <v>264</v>
      </c>
      <c r="U1326" s="6">
        <v>25</v>
      </c>
      <c r="V1326" s="6" t="s">
        <v>1022</v>
      </c>
      <c r="W1326" s="9" t="s">
        <v>1030</v>
      </c>
      <c r="X1326" s="6" t="s">
        <v>1023</v>
      </c>
      <c r="Y1326" s="6" t="s">
        <v>1023</v>
      </c>
      <c r="Z1326" s="2">
        <v>2</v>
      </c>
      <c r="AA1326" s="9" t="s">
        <v>1038</v>
      </c>
      <c r="AB1326">
        <v>15.6</v>
      </c>
      <c r="AC1326">
        <v>14</v>
      </c>
      <c r="AD1326">
        <v>0</v>
      </c>
    </row>
    <row r="1327" spans="1:30" customFormat="1" x14ac:dyDescent="0.25">
      <c r="A1327" s="6">
        <v>0</v>
      </c>
      <c r="B1327" s="6">
        <v>0.11731843575419</v>
      </c>
      <c r="C1327" s="6">
        <v>0</v>
      </c>
      <c r="D1327" s="6">
        <v>0</v>
      </c>
      <c r="E1327" s="6">
        <v>0.55865921787709505</v>
      </c>
      <c r="F1327" s="6">
        <v>0</v>
      </c>
      <c r="G1327" s="6">
        <v>0</v>
      </c>
      <c r="H1327" s="6">
        <v>0</v>
      </c>
      <c r="I1327" s="6">
        <v>0</v>
      </c>
      <c r="J1327" s="6">
        <v>0</v>
      </c>
      <c r="K1327" s="6">
        <v>0</v>
      </c>
      <c r="L1327" s="6">
        <v>41.899441340782097</v>
      </c>
      <c r="M1327" s="6">
        <v>0</v>
      </c>
      <c r="N1327" s="6">
        <v>0.83798882681564213</v>
      </c>
      <c r="O1327" s="6">
        <v>0</v>
      </c>
      <c r="P1327" s="6">
        <v>0.83798882681564213</v>
      </c>
      <c r="Q1327" s="6">
        <v>206</v>
      </c>
      <c r="R1327" s="6">
        <v>0</v>
      </c>
      <c r="S1327" s="6">
        <v>423</v>
      </c>
      <c r="T1327" s="6">
        <v>336</v>
      </c>
      <c r="U1327" s="6">
        <v>25</v>
      </c>
      <c r="V1327" s="6" t="s">
        <v>1022</v>
      </c>
      <c r="W1327" s="9" t="s">
        <v>1030</v>
      </c>
      <c r="X1327" s="6" t="s">
        <v>1023</v>
      </c>
      <c r="Y1327" s="6" t="s">
        <v>1023</v>
      </c>
      <c r="Z1327" s="2">
        <v>2</v>
      </c>
      <c r="AA1327" s="9" t="s">
        <v>1038</v>
      </c>
      <c r="AB1327">
        <v>15.6</v>
      </c>
      <c r="AC1327">
        <v>14</v>
      </c>
      <c r="AD1327">
        <v>0</v>
      </c>
    </row>
    <row r="1328" spans="1:30" customFormat="1" x14ac:dyDescent="0.25">
      <c r="A1328" s="6">
        <v>0</v>
      </c>
      <c r="B1328" s="6">
        <v>0.15606936416184999</v>
      </c>
      <c r="C1328" s="6">
        <v>0</v>
      </c>
      <c r="D1328" s="6">
        <v>0</v>
      </c>
      <c r="E1328" s="6">
        <v>0.57803468208092501</v>
      </c>
      <c r="F1328" s="6">
        <v>0</v>
      </c>
      <c r="G1328" s="6">
        <v>0</v>
      </c>
      <c r="H1328" s="6">
        <v>0</v>
      </c>
      <c r="I1328" s="6">
        <v>0</v>
      </c>
      <c r="J1328" s="6">
        <v>0</v>
      </c>
      <c r="K1328" s="6">
        <v>0</v>
      </c>
      <c r="L1328" s="6">
        <v>43.352601156069397</v>
      </c>
      <c r="M1328" s="6">
        <v>0</v>
      </c>
      <c r="N1328" s="6">
        <v>0.86705202312138696</v>
      </c>
      <c r="O1328" s="6">
        <v>0</v>
      </c>
      <c r="P1328" s="6">
        <v>0.86705202312138696</v>
      </c>
      <c r="Q1328" s="6">
        <v>206</v>
      </c>
      <c r="R1328" s="6">
        <v>0</v>
      </c>
      <c r="S1328" s="6">
        <v>423</v>
      </c>
      <c r="T1328" s="6">
        <v>360</v>
      </c>
      <c r="U1328" s="6">
        <v>25</v>
      </c>
      <c r="V1328" s="6" t="s">
        <v>1022</v>
      </c>
      <c r="W1328" s="9" t="s">
        <v>1030</v>
      </c>
      <c r="X1328" s="6" t="s">
        <v>1023</v>
      </c>
      <c r="Y1328" s="6" t="s">
        <v>1023</v>
      </c>
      <c r="Z1328" s="2">
        <v>2</v>
      </c>
      <c r="AA1328" s="9" t="s">
        <v>1038</v>
      </c>
      <c r="AB1328">
        <v>15.6</v>
      </c>
      <c r="AC1328">
        <v>14</v>
      </c>
      <c r="AD1328">
        <v>0</v>
      </c>
    </row>
    <row r="1329" spans="1:30" customFormat="1" x14ac:dyDescent="0.25">
      <c r="A1329" s="6">
        <v>0</v>
      </c>
      <c r="B1329" s="6">
        <v>0</v>
      </c>
      <c r="C1329" s="6">
        <v>0</v>
      </c>
      <c r="D1329" s="6">
        <v>0</v>
      </c>
      <c r="E1329" s="6">
        <v>0.5</v>
      </c>
      <c r="F1329" s="6">
        <v>0</v>
      </c>
      <c r="G1329" s="6">
        <v>0</v>
      </c>
      <c r="H1329" s="6">
        <v>0</v>
      </c>
      <c r="I1329" s="6">
        <v>0</v>
      </c>
      <c r="J1329" s="6">
        <v>0</v>
      </c>
      <c r="K1329" s="6">
        <v>0</v>
      </c>
      <c r="L1329" s="6">
        <v>37.5</v>
      </c>
      <c r="M1329" s="6">
        <v>0</v>
      </c>
      <c r="N1329" s="6">
        <v>0.75</v>
      </c>
      <c r="O1329" s="6">
        <v>0</v>
      </c>
      <c r="P1329" s="6">
        <v>0.75</v>
      </c>
      <c r="Q1329" s="6">
        <v>185</v>
      </c>
      <c r="R1329" s="6">
        <v>0</v>
      </c>
      <c r="S1329" s="6">
        <v>423</v>
      </c>
      <c r="T1329" s="6">
        <v>240</v>
      </c>
      <c r="U1329" s="6">
        <v>25</v>
      </c>
      <c r="V1329" s="6" t="s">
        <v>1022</v>
      </c>
      <c r="W1329" s="9" t="s">
        <v>1039</v>
      </c>
      <c r="X1329" s="6" t="s">
        <v>1023</v>
      </c>
      <c r="Y1329" s="6" t="s">
        <v>1023</v>
      </c>
      <c r="Z1329" s="2">
        <v>2</v>
      </c>
      <c r="AA1329" s="9" t="s">
        <v>1038</v>
      </c>
      <c r="AB1329">
        <v>15.6</v>
      </c>
      <c r="AC1329">
        <v>14</v>
      </c>
      <c r="AD1329">
        <v>0</v>
      </c>
    </row>
    <row r="1330" spans="1:30" customFormat="1" x14ac:dyDescent="0.25">
      <c r="A1330" s="6">
        <v>0</v>
      </c>
      <c r="B1330" s="6">
        <v>1.5228426395939099E-2</v>
      </c>
      <c r="C1330" s="6">
        <v>0</v>
      </c>
      <c r="D1330" s="6">
        <v>0</v>
      </c>
      <c r="E1330" s="6">
        <v>0.50761421319796995</v>
      </c>
      <c r="F1330" s="6">
        <v>0</v>
      </c>
      <c r="G1330" s="6">
        <v>0</v>
      </c>
      <c r="H1330" s="6">
        <v>0</v>
      </c>
      <c r="I1330" s="6">
        <v>0</v>
      </c>
      <c r="J1330" s="6">
        <v>0</v>
      </c>
      <c r="K1330" s="6">
        <v>0</v>
      </c>
      <c r="L1330" s="6">
        <v>38.071065989847703</v>
      </c>
      <c r="M1330" s="6">
        <v>0</v>
      </c>
      <c r="N1330" s="6">
        <v>0.50761421319796995</v>
      </c>
      <c r="O1330" s="6">
        <v>0</v>
      </c>
      <c r="P1330" s="6">
        <v>0.50761421319796995</v>
      </c>
      <c r="Q1330" s="6">
        <v>185</v>
      </c>
      <c r="R1330" s="6">
        <v>0</v>
      </c>
      <c r="S1330" s="6">
        <v>423</v>
      </c>
      <c r="T1330" s="6">
        <v>240</v>
      </c>
      <c r="U1330" s="6">
        <v>25</v>
      </c>
      <c r="V1330" s="6" t="s">
        <v>1022</v>
      </c>
      <c r="W1330" s="9" t="s">
        <v>1039</v>
      </c>
      <c r="X1330" s="6" t="s">
        <v>1023</v>
      </c>
      <c r="Y1330" s="6" t="s">
        <v>1023</v>
      </c>
      <c r="Z1330" s="2">
        <v>2</v>
      </c>
      <c r="AA1330" s="9" t="s">
        <v>1038</v>
      </c>
      <c r="AB1330">
        <v>15.6</v>
      </c>
      <c r="AC1330">
        <v>14</v>
      </c>
      <c r="AD1330">
        <v>0</v>
      </c>
    </row>
    <row r="1331" spans="1:30" customFormat="1" x14ac:dyDescent="0.25">
      <c r="A1331" s="6">
        <v>0</v>
      </c>
      <c r="B1331" s="6">
        <v>4.7120418848167499E-2</v>
      </c>
      <c r="C1331" s="6">
        <v>0</v>
      </c>
      <c r="D1331" s="6">
        <v>0</v>
      </c>
      <c r="E1331" s="6">
        <v>0.52356020942408399</v>
      </c>
      <c r="F1331" s="6">
        <v>0</v>
      </c>
      <c r="G1331" s="6">
        <v>0</v>
      </c>
      <c r="H1331" s="6">
        <v>0</v>
      </c>
      <c r="I1331" s="6">
        <v>0</v>
      </c>
      <c r="J1331" s="6">
        <v>0</v>
      </c>
      <c r="K1331" s="6">
        <v>0</v>
      </c>
      <c r="L1331" s="6">
        <v>39.267015706806298</v>
      </c>
      <c r="M1331" s="6">
        <v>0</v>
      </c>
      <c r="N1331" s="6">
        <v>0.52356020942408399</v>
      </c>
      <c r="O1331" s="6">
        <v>0</v>
      </c>
      <c r="P1331" s="6">
        <v>0.52356020942408399</v>
      </c>
      <c r="Q1331" s="6">
        <v>185</v>
      </c>
      <c r="R1331" s="6">
        <v>0</v>
      </c>
      <c r="S1331" s="6">
        <v>423</v>
      </c>
      <c r="T1331" s="6">
        <v>288</v>
      </c>
      <c r="U1331" s="6">
        <v>25</v>
      </c>
      <c r="V1331" s="6" t="s">
        <v>1022</v>
      </c>
      <c r="W1331" s="9" t="s">
        <v>1039</v>
      </c>
      <c r="X1331" s="6" t="s">
        <v>1023</v>
      </c>
      <c r="Y1331" s="6" t="s">
        <v>1023</v>
      </c>
      <c r="Z1331" s="2">
        <v>2</v>
      </c>
      <c r="AA1331" s="9" t="s">
        <v>1038</v>
      </c>
      <c r="AB1331">
        <v>15.6</v>
      </c>
      <c r="AC1331">
        <v>14</v>
      </c>
      <c r="AD1331">
        <v>0</v>
      </c>
    </row>
    <row r="1332" spans="1:30" customFormat="1" x14ac:dyDescent="0.25">
      <c r="A1332" s="6">
        <v>0</v>
      </c>
      <c r="B1332" s="6">
        <v>8.1081081081081099E-2</v>
      </c>
      <c r="C1332" s="6">
        <v>0</v>
      </c>
      <c r="D1332" s="6">
        <v>0</v>
      </c>
      <c r="E1332" s="6">
        <v>0.54054054054054101</v>
      </c>
      <c r="F1332" s="6">
        <v>0</v>
      </c>
      <c r="G1332" s="6">
        <v>0</v>
      </c>
      <c r="H1332" s="6">
        <v>0</v>
      </c>
      <c r="I1332" s="6">
        <v>0</v>
      </c>
      <c r="J1332" s="6">
        <v>0</v>
      </c>
      <c r="K1332" s="6">
        <v>0</v>
      </c>
      <c r="L1332" s="6">
        <v>40.540540540540498</v>
      </c>
      <c r="M1332" s="6">
        <v>0</v>
      </c>
      <c r="N1332" s="6">
        <v>0.55405405405405395</v>
      </c>
      <c r="O1332" s="6">
        <v>0</v>
      </c>
      <c r="P1332" s="6">
        <v>0.55405405405405395</v>
      </c>
      <c r="Q1332" s="6">
        <v>185</v>
      </c>
      <c r="R1332" s="6">
        <v>0</v>
      </c>
      <c r="S1332" s="6">
        <v>423</v>
      </c>
      <c r="T1332" s="6">
        <v>288</v>
      </c>
      <c r="U1332" s="6">
        <v>25</v>
      </c>
      <c r="V1332" s="6" t="s">
        <v>1022</v>
      </c>
      <c r="W1332" s="9" t="s">
        <v>1039</v>
      </c>
      <c r="X1332" s="6" t="s">
        <v>1023</v>
      </c>
      <c r="Y1332" s="6" t="s">
        <v>1023</v>
      </c>
      <c r="Z1332" s="2">
        <v>2</v>
      </c>
      <c r="AA1332" s="9" t="s">
        <v>1038</v>
      </c>
      <c r="AB1332">
        <v>15.6</v>
      </c>
      <c r="AC1332">
        <v>14</v>
      </c>
      <c r="AD1332">
        <v>0</v>
      </c>
    </row>
    <row r="1333" spans="1:30" customFormat="1" x14ac:dyDescent="0.25">
      <c r="A1333" s="6">
        <v>0</v>
      </c>
      <c r="B1333" s="6">
        <v>8.1081081081081099E-2</v>
      </c>
      <c r="C1333" s="6">
        <v>0</v>
      </c>
      <c r="D1333" s="6">
        <v>0</v>
      </c>
      <c r="E1333" s="6">
        <v>0.54054054054054101</v>
      </c>
      <c r="F1333" s="6">
        <v>0</v>
      </c>
      <c r="G1333" s="6">
        <v>0</v>
      </c>
      <c r="H1333" s="6">
        <v>0</v>
      </c>
      <c r="I1333" s="6">
        <v>0</v>
      </c>
      <c r="J1333" s="6">
        <v>0</v>
      </c>
      <c r="K1333" s="6">
        <v>0</v>
      </c>
      <c r="L1333" s="6">
        <v>40.540540540540498</v>
      </c>
      <c r="M1333" s="6">
        <v>0</v>
      </c>
      <c r="N1333" s="6">
        <v>0.55405405405405395</v>
      </c>
      <c r="O1333" s="6">
        <v>0</v>
      </c>
      <c r="P1333" s="6">
        <v>0.55405405405405395</v>
      </c>
      <c r="Q1333" s="6">
        <v>185</v>
      </c>
      <c r="R1333" s="6">
        <v>0</v>
      </c>
      <c r="S1333" s="6">
        <v>423</v>
      </c>
      <c r="T1333" s="6">
        <v>264</v>
      </c>
      <c r="U1333" s="6">
        <v>25</v>
      </c>
      <c r="V1333" s="6" t="s">
        <v>1022</v>
      </c>
      <c r="W1333" s="9" t="s">
        <v>1039</v>
      </c>
      <c r="X1333" s="6" t="s">
        <v>1023</v>
      </c>
      <c r="Y1333" s="6" t="s">
        <v>1023</v>
      </c>
      <c r="Z1333" s="2">
        <v>2</v>
      </c>
      <c r="AA1333" s="9" t="s">
        <v>1038</v>
      </c>
      <c r="AB1333">
        <v>15.6</v>
      </c>
      <c r="AC1333">
        <v>14</v>
      </c>
      <c r="AD1333">
        <v>0</v>
      </c>
    </row>
    <row r="1334" spans="1:30" customFormat="1" x14ac:dyDescent="0.25">
      <c r="A1334" s="6">
        <v>0</v>
      </c>
      <c r="B1334" s="6">
        <v>8.1081081081081099E-2</v>
      </c>
      <c r="C1334" s="6">
        <v>0</v>
      </c>
      <c r="D1334" s="6">
        <v>0</v>
      </c>
      <c r="E1334" s="6">
        <v>0.54054054054054101</v>
      </c>
      <c r="F1334" s="6">
        <v>0</v>
      </c>
      <c r="G1334" s="6">
        <v>0</v>
      </c>
      <c r="H1334" s="6">
        <v>0</v>
      </c>
      <c r="I1334" s="6">
        <v>0</v>
      </c>
      <c r="J1334" s="6">
        <v>0</v>
      </c>
      <c r="K1334" s="6">
        <v>0</v>
      </c>
      <c r="L1334" s="6">
        <v>40.540540540540498</v>
      </c>
      <c r="M1334" s="6">
        <v>0</v>
      </c>
      <c r="N1334" s="6">
        <v>0.55405405405405395</v>
      </c>
      <c r="O1334" s="6">
        <v>0</v>
      </c>
      <c r="P1334" s="6">
        <v>0.55405405405405395</v>
      </c>
      <c r="Q1334" s="6">
        <v>185</v>
      </c>
      <c r="R1334" s="6">
        <v>0</v>
      </c>
      <c r="S1334" s="6">
        <v>423</v>
      </c>
      <c r="T1334" s="6">
        <v>240</v>
      </c>
      <c r="U1334" s="6">
        <v>25</v>
      </c>
      <c r="V1334" s="6" t="s">
        <v>1022</v>
      </c>
      <c r="W1334" s="9" t="s">
        <v>1039</v>
      </c>
      <c r="X1334" s="6" t="s">
        <v>1023</v>
      </c>
      <c r="Y1334" s="6" t="s">
        <v>1023</v>
      </c>
      <c r="Z1334" s="2">
        <v>2</v>
      </c>
      <c r="AA1334" s="9" t="s">
        <v>1038</v>
      </c>
      <c r="AB1334">
        <v>15.6</v>
      </c>
      <c r="AC1334">
        <v>14</v>
      </c>
      <c r="AD1334">
        <v>0</v>
      </c>
    </row>
    <row r="1335" spans="1:30" customFormat="1" x14ac:dyDescent="0.25">
      <c r="A1335" s="6">
        <v>0</v>
      </c>
      <c r="B1335" s="6">
        <v>8.1081081081081099E-2</v>
      </c>
      <c r="C1335" s="6">
        <v>0</v>
      </c>
      <c r="D1335" s="6">
        <v>0</v>
      </c>
      <c r="E1335" s="6">
        <v>0.54054054054054101</v>
      </c>
      <c r="F1335" s="6">
        <v>0</v>
      </c>
      <c r="G1335" s="6">
        <v>0</v>
      </c>
      <c r="H1335" s="6">
        <v>0</v>
      </c>
      <c r="I1335" s="6">
        <v>0</v>
      </c>
      <c r="J1335" s="6">
        <v>0</v>
      </c>
      <c r="K1335" s="6">
        <v>0</v>
      </c>
      <c r="L1335" s="6">
        <v>40.540540540540498</v>
      </c>
      <c r="M1335" s="6">
        <v>0</v>
      </c>
      <c r="N1335" s="6">
        <v>0.55405405405405395</v>
      </c>
      <c r="O1335" s="6">
        <v>0</v>
      </c>
      <c r="P1335" s="6">
        <v>0.55405405405405395</v>
      </c>
      <c r="Q1335" s="6">
        <v>185</v>
      </c>
      <c r="R1335" s="6">
        <v>0</v>
      </c>
      <c r="S1335" s="6">
        <v>423</v>
      </c>
      <c r="T1335" s="6">
        <v>240</v>
      </c>
      <c r="U1335" s="6">
        <v>25</v>
      </c>
      <c r="V1335" s="6" t="s">
        <v>1022</v>
      </c>
      <c r="W1335" s="9" t="s">
        <v>1039</v>
      </c>
      <c r="X1335" s="6" t="s">
        <v>1023</v>
      </c>
      <c r="Y1335" s="6" t="s">
        <v>1023</v>
      </c>
      <c r="Z1335" s="2">
        <v>2</v>
      </c>
      <c r="AA1335" s="9" t="s">
        <v>1038</v>
      </c>
      <c r="AB1335">
        <v>15.6</v>
      </c>
      <c r="AC1335">
        <v>14</v>
      </c>
      <c r="AD1335">
        <v>0</v>
      </c>
    </row>
    <row r="1336" spans="1:30" customFormat="1" x14ac:dyDescent="0.25">
      <c r="A1336" s="6">
        <v>0</v>
      </c>
      <c r="B1336" s="6">
        <v>8.1081081081081099E-2</v>
      </c>
      <c r="C1336" s="6">
        <v>0</v>
      </c>
      <c r="D1336" s="6">
        <v>0</v>
      </c>
      <c r="E1336" s="6">
        <v>0.54054054054054101</v>
      </c>
      <c r="F1336" s="6">
        <v>0</v>
      </c>
      <c r="G1336" s="6">
        <v>0</v>
      </c>
      <c r="H1336" s="6">
        <v>0</v>
      </c>
      <c r="I1336" s="6">
        <v>0</v>
      </c>
      <c r="J1336" s="6">
        <v>0</v>
      </c>
      <c r="K1336" s="6">
        <v>0</v>
      </c>
      <c r="L1336" s="6">
        <v>40.540540540540498</v>
      </c>
      <c r="M1336" s="6">
        <v>0</v>
      </c>
      <c r="N1336" s="6">
        <v>0.55405405405405395</v>
      </c>
      <c r="O1336" s="6">
        <v>0</v>
      </c>
      <c r="P1336" s="6">
        <v>0.55405405405405395</v>
      </c>
      <c r="Q1336" s="6">
        <v>185</v>
      </c>
      <c r="R1336" s="6">
        <v>0</v>
      </c>
      <c r="S1336" s="6">
        <v>423</v>
      </c>
      <c r="T1336" s="6">
        <v>240</v>
      </c>
      <c r="U1336" s="6">
        <v>25</v>
      </c>
      <c r="V1336" s="6" t="s">
        <v>1022</v>
      </c>
      <c r="W1336" s="9" t="s">
        <v>1039</v>
      </c>
      <c r="X1336" s="6" t="s">
        <v>1023</v>
      </c>
      <c r="Y1336" s="6" t="s">
        <v>1023</v>
      </c>
      <c r="Z1336" s="2">
        <v>2</v>
      </c>
      <c r="AA1336" s="9" t="s">
        <v>1038</v>
      </c>
      <c r="AB1336">
        <v>15.6</v>
      </c>
      <c r="AC1336">
        <v>14</v>
      </c>
      <c r="AD1336">
        <v>0</v>
      </c>
    </row>
    <row r="1337" spans="1:30" customFormat="1" x14ac:dyDescent="0.25">
      <c r="A1337" s="6">
        <v>0</v>
      </c>
      <c r="B1337" s="6">
        <v>8.1081081081081099E-2</v>
      </c>
      <c r="C1337" s="6">
        <v>0</v>
      </c>
      <c r="D1337" s="6">
        <v>0</v>
      </c>
      <c r="E1337" s="6">
        <v>0.54054054054054101</v>
      </c>
      <c r="F1337" s="6">
        <v>0</v>
      </c>
      <c r="G1337" s="6">
        <v>0</v>
      </c>
      <c r="H1337" s="6">
        <v>0</v>
      </c>
      <c r="I1337" s="6">
        <v>0</v>
      </c>
      <c r="J1337" s="6">
        <v>0</v>
      </c>
      <c r="K1337" s="6">
        <v>0</v>
      </c>
      <c r="L1337" s="6">
        <v>40.540540540540498</v>
      </c>
      <c r="M1337" s="6">
        <v>0</v>
      </c>
      <c r="N1337" s="6">
        <v>0.55405405405405395</v>
      </c>
      <c r="O1337" s="6">
        <v>0</v>
      </c>
      <c r="P1337" s="6">
        <v>0.55405405405405395</v>
      </c>
      <c r="Q1337" s="6">
        <v>185</v>
      </c>
      <c r="R1337" s="6">
        <v>0</v>
      </c>
      <c r="S1337" s="6">
        <v>423</v>
      </c>
      <c r="T1337" s="6">
        <v>240</v>
      </c>
      <c r="U1337" s="6">
        <v>25</v>
      </c>
      <c r="V1337" s="6" t="s">
        <v>1022</v>
      </c>
      <c r="W1337" s="9" t="s">
        <v>1039</v>
      </c>
      <c r="X1337" s="6" t="s">
        <v>1023</v>
      </c>
      <c r="Y1337" s="6" t="s">
        <v>1023</v>
      </c>
      <c r="Z1337" s="2">
        <v>2</v>
      </c>
      <c r="AA1337" s="9" t="s">
        <v>1038</v>
      </c>
      <c r="AB1337">
        <v>15.6</v>
      </c>
      <c r="AC1337">
        <v>14</v>
      </c>
      <c r="AD1337">
        <v>0</v>
      </c>
    </row>
    <row r="1338" spans="1:30" customFormat="1" x14ac:dyDescent="0.25">
      <c r="A1338" s="6">
        <v>0</v>
      </c>
      <c r="B1338" s="6">
        <v>0.11731843575419</v>
      </c>
      <c r="C1338" s="6">
        <v>0</v>
      </c>
      <c r="D1338" s="6">
        <v>0</v>
      </c>
      <c r="E1338" s="6">
        <v>0.55865921787709505</v>
      </c>
      <c r="F1338" s="6">
        <v>0</v>
      </c>
      <c r="G1338" s="6">
        <v>0</v>
      </c>
      <c r="H1338" s="6">
        <v>0</v>
      </c>
      <c r="I1338" s="6">
        <v>0</v>
      </c>
      <c r="J1338" s="6">
        <v>0</v>
      </c>
      <c r="K1338" s="6">
        <v>0</v>
      </c>
      <c r="L1338" s="6">
        <v>41.899441340782097</v>
      </c>
      <c r="M1338" s="6">
        <v>0</v>
      </c>
      <c r="N1338" s="6">
        <v>0.64245810055865904</v>
      </c>
      <c r="O1338" s="6">
        <v>0</v>
      </c>
      <c r="P1338" s="6">
        <v>0.64245810055865904</v>
      </c>
      <c r="Q1338" s="6">
        <v>185</v>
      </c>
      <c r="R1338" s="6">
        <v>0</v>
      </c>
      <c r="S1338" s="6">
        <v>423</v>
      </c>
      <c r="T1338" s="6">
        <v>240</v>
      </c>
      <c r="U1338" s="6">
        <v>25</v>
      </c>
      <c r="V1338" s="6" t="s">
        <v>1022</v>
      </c>
      <c r="W1338" s="9" t="s">
        <v>1039</v>
      </c>
      <c r="X1338" s="6" t="s">
        <v>1023</v>
      </c>
      <c r="Y1338" s="6" t="s">
        <v>1023</v>
      </c>
      <c r="Z1338" s="2">
        <v>2</v>
      </c>
      <c r="AA1338" s="9" t="s">
        <v>1038</v>
      </c>
      <c r="AB1338">
        <v>15.6</v>
      </c>
      <c r="AC1338">
        <v>14</v>
      </c>
      <c r="AD1338">
        <v>0</v>
      </c>
    </row>
    <row r="1339" spans="1:30" customFormat="1" x14ac:dyDescent="0.25">
      <c r="A1339" s="6">
        <v>0</v>
      </c>
      <c r="B1339" s="6">
        <v>0.15606936416184999</v>
      </c>
      <c r="C1339" s="6">
        <v>0</v>
      </c>
      <c r="D1339" s="6">
        <v>0</v>
      </c>
      <c r="E1339" s="6">
        <v>0.57803468208092501</v>
      </c>
      <c r="F1339" s="6">
        <v>0</v>
      </c>
      <c r="G1339" s="6">
        <v>0</v>
      </c>
      <c r="H1339" s="6">
        <v>0</v>
      </c>
      <c r="I1339" s="6">
        <v>0</v>
      </c>
      <c r="J1339" s="6">
        <v>0</v>
      </c>
      <c r="K1339" s="6">
        <v>0</v>
      </c>
      <c r="L1339" s="6">
        <v>43.352601156069397</v>
      </c>
      <c r="M1339" s="6">
        <v>0</v>
      </c>
      <c r="N1339" s="6">
        <v>0.65028901734104005</v>
      </c>
      <c r="O1339" s="6">
        <v>0</v>
      </c>
      <c r="P1339" s="6">
        <v>0.65028901734104005</v>
      </c>
      <c r="Q1339" s="6">
        <v>185</v>
      </c>
      <c r="R1339" s="6">
        <v>0</v>
      </c>
      <c r="S1339" s="6">
        <v>423</v>
      </c>
      <c r="T1339" s="6">
        <v>336</v>
      </c>
      <c r="U1339" s="6">
        <v>25</v>
      </c>
      <c r="V1339" s="6" t="s">
        <v>1022</v>
      </c>
      <c r="W1339" s="9" t="s">
        <v>1039</v>
      </c>
      <c r="X1339" s="6" t="s">
        <v>1023</v>
      </c>
      <c r="Y1339" s="6" t="s">
        <v>1023</v>
      </c>
      <c r="Z1339" s="2">
        <v>2</v>
      </c>
      <c r="AA1339" s="9" t="s">
        <v>1038</v>
      </c>
      <c r="AB1339">
        <v>15.6</v>
      </c>
      <c r="AC1339">
        <v>14</v>
      </c>
      <c r="AD1339">
        <v>0</v>
      </c>
    </row>
    <row r="1340" spans="1:30" customFormat="1" x14ac:dyDescent="0.25">
      <c r="A1340" s="6">
        <v>0</v>
      </c>
      <c r="B1340" s="6">
        <v>0.19760479041916201</v>
      </c>
      <c r="C1340" s="6">
        <v>0</v>
      </c>
      <c r="D1340" s="6">
        <v>0</v>
      </c>
      <c r="E1340" s="6">
        <v>0.59880239520958101</v>
      </c>
      <c r="F1340" s="6">
        <v>0</v>
      </c>
      <c r="G1340" s="6">
        <v>0</v>
      </c>
      <c r="H1340" s="6">
        <v>0</v>
      </c>
      <c r="I1340" s="6">
        <v>0</v>
      </c>
      <c r="J1340" s="6">
        <v>0</v>
      </c>
      <c r="K1340" s="6">
        <v>0</v>
      </c>
      <c r="L1340" s="6">
        <v>44.910179640718603</v>
      </c>
      <c r="M1340" s="6">
        <v>0</v>
      </c>
      <c r="N1340" s="6">
        <v>0.74850299401197595</v>
      </c>
      <c r="O1340" s="6">
        <v>0</v>
      </c>
      <c r="P1340" s="6">
        <v>0.74850299401197595</v>
      </c>
      <c r="Q1340" s="6">
        <v>185</v>
      </c>
      <c r="R1340" s="6">
        <v>0</v>
      </c>
      <c r="S1340" s="6">
        <v>423</v>
      </c>
      <c r="T1340" s="6">
        <v>360</v>
      </c>
      <c r="U1340" s="6">
        <v>25</v>
      </c>
      <c r="V1340" s="6" t="s">
        <v>1022</v>
      </c>
      <c r="W1340" s="9" t="s">
        <v>1039</v>
      </c>
      <c r="X1340" s="6" t="s">
        <v>1023</v>
      </c>
      <c r="Y1340" s="6" t="s">
        <v>1023</v>
      </c>
      <c r="Z1340" s="2">
        <v>2</v>
      </c>
      <c r="AA1340" s="9" t="s">
        <v>1038</v>
      </c>
      <c r="AB1340">
        <v>15.6</v>
      </c>
      <c r="AC1340">
        <v>14</v>
      </c>
      <c r="AD1340">
        <v>0</v>
      </c>
    </row>
    <row r="1341" spans="1:30" customFormat="1" x14ac:dyDescent="0.25">
      <c r="A1341" s="6">
        <v>0</v>
      </c>
      <c r="B1341" s="6">
        <v>0.19760479041916201</v>
      </c>
      <c r="C1341" s="6">
        <v>0</v>
      </c>
      <c r="D1341" s="6">
        <v>0</v>
      </c>
      <c r="E1341" s="6">
        <v>0.59880239520958101</v>
      </c>
      <c r="F1341" s="6">
        <v>0</v>
      </c>
      <c r="G1341" s="6">
        <v>0</v>
      </c>
      <c r="H1341" s="6">
        <v>0</v>
      </c>
      <c r="I1341" s="6">
        <v>0</v>
      </c>
      <c r="J1341" s="6">
        <v>0</v>
      </c>
      <c r="K1341" s="6">
        <v>0</v>
      </c>
      <c r="L1341" s="6">
        <v>44.910179640718603</v>
      </c>
      <c r="M1341" s="6">
        <v>0</v>
      </c>
      <c r="N1341" s="6">
        <v>0.74850299401197595</v>
      </c>
      <c r="O1341" s="6">
        <v>0</v>
      </c>
      <c r="P1341" s="6">
        <v>0.74850299401197595</v>
      </c>
      <c r="Q1341" s="6">
        <v>185</v>
      </c>
      <c r="R1341" s="6">
        <v>0</v>
      </c>
      <c r="S1341" s="6">
        <v>423</v>
      </c>
      <c r="T1341" s="6">
        <v>360</v>
      </c>
      <c r="U1341" s="6">
        <v>25</v>
      </c>
      <c r="V1341" s="6" t="s">
        <v>1022</v>
      </c>
      <c r="W1341" s="9" t="s">
        <v>1039</v>
      </c>
      <c r="X1341" s="6" t="s">
        <v>1023</v>
      </c>
      <c r="Y1341" s="6" t="s">
        <v>1023</v>
      </c>
      <c r="Z1341" s="2">
        <v>2</v>
      </c>
      <c r="AA1341" s="9" t="s">
        <v>1038</v>
      </c>
      <c r="AB1341">
        <v>15.6</v>
      </c>
      <c r="AC1341">
        <v>14</v>
      </c>
      <c r="AD1341">
        <v>0</v>
      </c>
    </row>
    <row r="1342" spans="1:30" customFormat="1" x14ac:dyDescent="0.25">
      <c r="A1342" s="6">
        <v>0</v>
      </c>
      <c r="B1342" s="6">
        <v>0.184873949579832</v>
      </c>
      <c r="C1342" s="6">
        <v>0</v>
      </c>
      <c r="D1342" s="6">
        <v>0</v>
      </c>
      <c r="E1342" s="6">
        <v>0.504201680672269</v>
      </c>
      <c r="F1342" s="6">
        <v>0</v>
      </c>
      <c r="G1342" s="6">
        <v>0</v>
      </c>
      <c r="H1342" s="6">
        <v>0</v>
      </c>
      <c r="I1342" s="6">
        <v>0</v>
      </c>
      <c r="J1342" s="6">
        <v>0</v>
      </c>
      <c r="K1342" s="6">
        <v>0</v>
      </c>
      <c r="L1342" s="6">
        <v>42.016806722689097</v>
      </c>
      <c r="M1342" s="6">
        <v>0</v>
      </c>
      <c r="N1342" s="6">
        <v>0.70028011204481799</v>
      </c>
      <c r="O1342" s="6">
        <v>0</v>
      </c>
      <c r="P1342" s="6">
        <v>0.70028011204481799</v>
      </c>
      <c r="Q1342" s="6">
        <v>185</v>
      </c>
      <c r="R1342" s="6">
        <v>0</v>
      </c>
      <c r="S1342" s="6">
        <v>423</v>
      </c>
      <c r="T1342" s="6">
        <v>432</v>
      </c>
      <c r="U1342" s="6">
        <v>25</v>
      </c>
      <c r="V1342" s="6" t="s">
        <v>1022</v>
      </c>
      <c r="W1342" s="9" t="s">
        <v>1039</v>
      </c>
      <c r="X1342" s="6" t="s">
        <v>1023</v>
      </c>
      <c r="Y1342" s="6" t="s">
        <v>1023</v>
      </c>
      <c r="Z1342" s="2">
        <v>2</v>
      </c>
      <c r="AA1342" s="9" t="s">
        <v>1038</v>
      </c>
      <c r="AB1342">
        <v>15.6</v>
      </c>
      <c r="AC1342">
        <v>14</v>
      </c>
      <c r="AD1342">
        <v>0</v>
      </c>
    </row>
    <row r="1343" spans="1:30" customFormat="1" x14ac:dyDescent="0.25">
      <c r="A1343" s="6">
        <v>0</v>
      </c>
      <c r="B1343" s="6">
        <v>0.184873949579832</v>
      </c>
      <c r="C1343" s="6">
        <v>0</v>
      </c>
      <c r="D1343" s="6">
        <v>0</v>
      </c>
      <c r="E1343" s="6">
        <v>0.504201680672269</v>
      </c>
      <c r="F1343" s="6">
        <v>0</v>
      </c>
      <c r="G1343" s="6">
        <v>0</v>
      </c>
      <c r="H1343" s="6">
        <v>0</v>
      </c>
      <c r="I1343" s="6">
        <v>0</v>
      </c>
      <c r="J1343" s="6">
        <v>0</v>
      </c>
      <c r="K1343" s="6">
        <v>0</v>
      </c>
      <c r="L1343" s="6">
        <v>42.016806722689097</v>
      </c>
      <c r="M1343" s="6">
        <v>0</v>
      </c>
      <c r="N1343" s="6">
        <v>0.70028011204481799</v>
      </c>
      <c r="O1343" s="6">
        <v>0</v>
      </c>
      <c r="P1343" s="6">
        <v>0.70028011204481799</v>
      </c>
      <c r="Q1343" s="6">
        <v>185</v>
      </c>
      <c r="R1343" s="6">
        <v>0</v>
      </c>
      <c r="S1343" s="6">
        <v>423</v>
      </c>
      <c r="T1343" s="6">
        <v>360</v>
      </c>
      <c r="U1343" s="6">
        <v>25</v>
      </c>
      <c r="V1343" s="6" t="s">
        <v>1022</v>
      </c>
      <c r="W1343" s="9" t="s">
        <v>1039</v>
      </c>
      <c r="X1343" s="6" t="s">
        <v>1023</v>
      </c>
      <c r="Y1343" s="6" t="s">
        <v>1023</v>
      </c>
      <c r="Z1343" s="2">
        <v>2</v>
      </c>
      <c r="AA1343" s="9" t="s">
        <v>1038</v>
      </c>
      <c r="AB1343">
        <v>15.6</v>
      </c>
      <c r="AC1343">
        <v>14</v>
      </c>
      <c r="AD1343">
        <v>0</v>
      </c>
    </row>
    <row r="1344" spans="1:30" customFormat="1" x14ac:dyDescent="0.25">
      <c r="A1344" s="6">
        <v>0</v>
      </c>
      <c r="B1344" s="6">
        <v>0</v>
      </c>
      <c r="C1344" s="6">
        <v>0</v>
      </c>
      <c r="D1344" s="6">
        <v>0</v>
      </c>
      <c r="E1344" s="6">
        <v>0.5</v>
      </c>
      <c r="F1344" s="6">
        <v>0</v>
      </c>
      <c r="G1344" s="6">
        <v>0</v>
      </c>
      <c r="H1344" s="6">
        <v>0</v>
      </c>
      <c r="I1344" s="6">
        <v>0</v>
      </c>
      <c r="J1344" s="6">
        <v>0</v>
      </c>
      <c r="K1344" s="6">
        <v>0</v>
      </c>
      <c r="L1344" s="6">
        <v>37.5</v>
      </c>
      <c r="M1344" s="6">
        <v>0</v>
      </c>
      <c r="N1344" s="6">
        <v>0.5</v>
      </c>
      <c r="O1344" s="6">
        <v>0</v>
      </c>
      <c r="P1344" s="6">
        <v>0.5</v>
      </c>
      <c r="Q1344" s="6">
        <v>186</v>
      </c>
      <c r="R1344" s="6">
        <v>0</v>
      </c>
      <c r="S1344" s="6">
        <v>423</v>
      </c>
      <c r="T1344" s="6">
        <v>144</v>
      </c>
      <c r="U1344" s="6">
        <v>25</v>
      </c>
      <c r="V1344" s="6" t="s">
        <v>1022</v>
      </c>
      <c r="W1344" s="9" t="s">
        <v>1033</v>
      </c>
      <c r="X1344" s="6" t="s">
        <v>1023</v>
      </c>
      <c r="Y1344" s="6" t="s">
        <v>1023</v>
      </c>
      <c r="Z1344" s="2">
        <v>2</v>
      </c>
      <c r="AA1344" s="9" t="s">
        <v>1038</v>
      </c>
      <c r="AB1344">
        <v>15.6</v>
      </c>
      <c r="AC1344">
        <v>14</v>
      </c>
      <c r="AD1344">
        <v>0</v>
      </c>
    </row>
    <row r="1345" spans="1:30" customFormat="1" x14ac:dyDescent="0.25">
      <c r="A1345" s="6">
        <v>0</v>
      </c>
      <c r="B1345" s="6">
        <v>0</v>
      </c>
      <c r="C1345" s="6">
        <v>0</v>
      </c>
      <c r="D1345" s="6">
        <v>0</v>
      </c>
      <c r="E1345" s="6">
        <v>2.3333333333333299</v>
      </c>
      <c r="F1345" s="6">
        <v>0</v>
      </c>
      <c r="G1345" s="6">
        <v>0</v>
      </c>
      <c r="H1345" s="6">
        <v>0</v>
      </c>
      <c r="I1345" s="6">
        <v>0</v>
      </c>
      <c r="J1345" s="6">
        <v>0</v>
      </c>
      <c r="K1345" s="6">
        <v>0</v>
      </c>
      <c r="L1345" s="6">
        <v>83.3333333333333</v>
      </c>
      <c r="M1345" s="6">
        <v>0</v>
      </c>
      <c r="N1345" s="6">
        <v>1.6666666666666701</v>
      </c>
      <c r="O1345" s="6">
        <v>0</v>
      </c>
      <c r="P1345" s="6">
        <v>1.6666666666666701</v>
      </c>
      <c r="Q1345" s="6">
        <v>186</v>
      </c>
      <c r="R1345" s="6">
        <v>0</v>
      </c>
      <c r="S1345" s="6">
        <v>423</v>
      </c>
      <c r="T1345" s="6">
        <v>48</v>
      </c>
      <c r="U1345" s="6">
        <v>25</v>
      </c>
      <c r="V1345" s="6" t="s">
        <v>1022</v>
      </c>
      <c r="W1345" s="9" t="s">
        <v>1033</v>
      </c>
      <c r="X1345" s="6" t="s">
        <v>1023</v>
      </c>
      <c r="Y1345" s="6" t="s">
        <v>1023</v>
      </c>
      <c r="Z1345" s="2">
        <v>2</v>
      </c>
      <c r="AA1345" s="9" t="s">
        <v>1038</v>
      </c>
      <c r="AB1345">
        <v>15.6</v>
      </c>
      <c r="AC1345">
        <v>14</v>
      </c>
      <c r="AD1345">
        <v>0</v>
      </c>
    </row>
    <row r="1346" spans="1:30" customFormat="1" x14ac:dyDescent="0.25">
      <c r="A1346" s="6">
        <v>0</v>
      </c>
      <c r="B1346" s="6">
        <v>0</v>
      </c>
      <c r="C1346" s="6">
        <v>0</v>
      </c>
      <c r="D1346" s="6">
        <v>0</v>
      </c>
      <c r="E1346" s="6">
        <v>1.8571428571428601</v>
      </c>
      <c r="F1346" s="6">
        <v>0</v>
      </c>
      <c r="G1346" s="6">
        <v>0</v>
      </c>
      <c r="H1346" s="6">
        <v>0</v>
      </c>
      <c r="I1346" s="6">
        <v>0</v>
      </c>
      <c r="J1346" s="6">
        <v>0</v>
      </c>
      <c r="K1346" s="6">
        <v>0</v>
      </c>
      <c r="L1346" s="6">
        <v>71.428571428571402</v>
      </c>
      <c r="M1346" s="6">
        <v>0</v>
      </c>
      <c r="N1346" s="6">
        <v>1.4285714285714299</v>
      </c>
      <c r="O1346" s="6">
        <v>0</v>
      </c>
      <c r="P1346" s="6">
        <v>1.4285714285714299</v>
      </c>
      <c r="Q1346" s="6">
        <v>186</v>
      </c>
      <c r="R1346" s="6">
        <v>0</v>
      </c>
      <c r="S1346" s="6">
        <v>423</v>
      </c>
      <c r="T1346" s="6">
        <v>48</v>
      </c>
      <c r="U1346" s="6">
        <v>25</v>
      </c>
      <c r="V1346" s="6" t="s">
        <v>1022</v>
      </c>
      <c r="W1346" s="9" t="s">
        <v>1033</v>
      </c>
      <c r="X1346" s="6" t="s">
        <v>1023</v>
      </c>
      <c r="Y1346" s="6" t="s">
        <v>1023</v>
      </c>
      <c r="Z1346" s="2">
        <v>2</v>
      </c>
      <c r="AA1346" s="9" t="s">
        <v>1038</v>
      </c>
      <c r="AB1346">
        <v>15.6</v>
      </c>
      <c r="AC1346">
        <v>14</v>
      </c>
      <c r="AD1346">
        <v>0</v>
      </c>
    </row>
    <row r="1347" spans="1:30" customFormat="1" x14ac:dyDescent="0.25">
      <c r="A1347" s="6">
        <v>0</v>
      </c>
      <c r="B1347" s="6">
        <v>0</v>
      </c>
      <c r="C1347" s="6">
        <v>0</v>
      </c>
      <c r="D1347" s="6">
        <v>0</v>
      </c>
      <c r="E1347" s="6">
        <v>1.5</v>
      </c>
      <c r="F1347" s="6">
        <v>0</v>
      </c>
      <c r="G1347" s="6">
        <v>0</v>
      </c>
      <c r="H1347" s="6">
        <v>0</v>
      </c>
      <c r="I1347" s="6">
        <v>0</v>
      </c>
      <c r="J1347" s="6">
        <v>0</v>
      </c>
      <c r="K1347" s="6">
        <v>0</v>
      </c>
      <c r="L1347" s="6">
        <v>62.5</v>
      </c>
      <c r="M1347" s="6">
        <v>0</v>
      </c>
      <c r="N1347" s="6">
        <v>1.25</v>
      </c>
      <c r="O1347" s="6">
        <v>0</v>
      </c>
      <c r="P1347" s="6">
        <v>1.25</v>
      </c>
      <c r="Q1347" s="6">
        <v>186</v>
      </c>
      <c r="R1347" s="6">
        <v>0</v>
      </c>
      <c r="S1347" s="6">
        <v>423</v>
      </c>
      <c r="T1347" s="6">
        <v>72</v>
      </c>
      <c r="U1347" s="6">
        <v>25</v>
      </c>
      <c r="V1347" s="6" t="s">
        <v>1022</v>
      </c>
      <c r="W1347" s="9" t="s">
        <v>1033</v>
      </c>
      <c r="X1347" s="6" t="s">
        <v>1023</v>
      </c>
      <c r="Y1347" s="6" t="s">
        <v>1023</v>
      </c>
      <c r="Z1347" s="2">
        <v>2</v>
      </c>
      <c r="AA1347" s="9" t="s">
        <v>1038</v>
      </c>
      <c r="AB1347">
        <v>15.6</v>
      </c>
      <c r="AC1347">
        <v>14</v>
      </c>
      <c r="AD1347">
        <v>0</v>
      </c>
    </row>
    <row r="1348" spans="1:30" customFormat="1" x14ac:dyDescent="0.25">
      <c r="A1348" s="6">
        <v>0</v>
      </c>
      <c r="B1348" s="6">
        <v>0</v>
      </c>
      <c r="C1348" s="6">
        <v>0</v>
      </c>
      <c r="D1348" s="6">
        <v>0</v>
      </c>
      <c r="E1348" s="6">
        <v>1.1818181818181801</v>
      </c>
      <c r="F1348" s="6">
        <v>0</v>
      </c>
      <c r="G1348" s="6">
        <v>0</v>
      </c>
      <c r="H1348" s="6">
        <v>0</v>
      </c>
      <c r="I1348" s="6">
        <v>0</v>
      </c>
      <c r="J1348" s="6">
        <v>0</v>
      </c>
      <c r="K1348" s="6">
        <v>0</v>
      </c>
      <c r="L1348" s="6">
        <v>54.545454545454497</v>
      </c>
      <c r="M1348" s="6">
        <v>0</v>
      </c>
      <c r="N1348" s="6">
        <v>0.90909090909090895</v>
      </c>
      <c r="O1348" s="6">
        <v>0</v>
      </c>
      <c r="P1348" s="6">
        <v>0.90909090909090895</v>
      </c>
      <c r="Q1348" s="6">
        <v>186</v>
      </c>
      <c r="R1348" s="6">
        <v>0</v>
      </c>
      <c r="S1348" s="6">
        <v>423</v>
      </c>
      <c r="T1348" s="6">
        <v>72</v>
      </c>
      <c r="U1348" s="6">
        <v>25</v>
      </c>
      <c r="V1348" s="6" t="s">
        <v>1022</v>
      </c>
      <c r="W1348" s="9" t="s">
        <v>1033</v>
      </c>
      <c r="X1348" s="6" t="s">
        <v>1023</v>
      </c>
      <c r="Y1348" s="6" t="s">
        <v>1023</v>
      </c>
      <c r="Z1348" s="2">
        <v>2</v>
      </c>
      <c r="AA1348" s="9" t="s">
        <v>1038</v>
      </c>
      <c r="AB1348">
        <v>15.6</v>
      </c>
      <c r="AC1348">
        <v>14</v>
      </c>
      <c r="AD1348">
        <v>0</v>
      </c>
    </row>
    <row r="1349" spans="1:30" customFormat="1" x14ac:dyDescent="0.25">
      <c r="A1349" s="6">
        <v>0</v>
      </c>
      <c r="B1349" s="6">
        <v>0</v>
      </c>
      <c r="C1349" s="6">
        <v>0</v>
      </c>
      <c r="D1349" s="6">
        <v>0</v>
      </c>
      <c r="E1349" s="6">
        <v>0.25</v>
      </c>
      <c r="F1349" s="6">
        <v>0</v>
      </c>
      <c r="G1349" s="6">
        <v>0</v>
      </c>
      <c r="H1349" s="6">
        <v>0</v>
      </c>
      <c r="I1349" s="6">
        <v>0</v>
      </c>
      <c r="J1349" s="6">
        <v>0</v>
      </c>
      <c r="K1349" s="6">
        <v>0</v>
      </c>
      <c r="L1349" s="6">
        <v>31.25</v>
      </c>
      <c r="M1349" s="6">
        <v>0</v>
      </c>
      <c r="N1349" s="6">
        <v>0.52083333333333304</v>
      </c>
      <c r="O1349" s="6">
        <v>0</v>
      </c>
      <c r="P1349" s="6">
        <v>0.52083333333333304</v>
      </c>
      <c r="Q1349" s="6">
        <v>186</v>
      </c>
      <c r="R1349" s="6">
        <v>0</v>
      </c>
      <c r="S1349" s="6">
        <v>423</v>
      </c>
      <c r="T1349" s="6">
        <v>192</v>
      </c>
      <c r="U1349" s="6">
        <v>25</v>
      </c>
      <c r="V1349" s="6" t="s">
        <v>1022</v>
      </c>
      <c r="W1349" s="9" t="s">
        <v>1033</v>
      </c>
      <c r="X1349" s="6" t="s">
        <v>1023</v>
      </c>
      <c r="Y1349" s="6" t="s">
        <v>1023</v>
      </c>
      <c r="Z1349" s="2">
        <v>2</v>
      </c>
      <c r="AA1349" s="9" t="s">
        <v>1038</v>
      </c>
      <c r="AB1349">
        <v>15.6</v>
      </c>
      <c r="AC1349">
        <v>14</v>
      </c>
      <c r="AD1349">
        <v>0</v>
      </c>
    </row>
    <row r="1350" spans="1:30" customFormat="1" x14ac:dyDescent="0.25">
      <c r="A1350" s="6">
        <v>0</v>
      </c>
      <c r="B1350" s="6">
        <v>0</v>
      </c>
      <c r="C1350" s="6">
        <v>0</v>
      </c>
      <c r="D1350" s="6">
        <v>0</v>
      </c>
      <c r="E1350" s="6">
        <v>0.2</v>
      </c>
      <c r="F1350" s="6">
        <v>0</v>
      </c>
      <c r="G1350" s="6">
        <v>0</v>
      </c>
      <c r="H1350" s="6">
        <v>0</v>
      </c>
      <c r="I1350" s="6">
        <v>0</v>
      </c>
      <c r="J1350" s="6">
        <v>0</v>
      </c>
      <c r="K1350" s="6">
        <v>0</v>
      </c>
      <c r="L1350" s="6">
        <v>30</v>
      </c>
      <c r="M1350" s="6">
        <v>0</v>
      </c>
      <c r="N1350" s="6">
        <v>0.5</v>
      </c>
      <c r="O1350" s="6">
        <v>0</v>
      </c>
      <c r="P1350" s="6">
        <v>0.5</v>
      </c>
      <c r="Q1350" s="6">
        <v>186</v>
      </c>
      <c r="R1350" s="6">
        <v>0</v>
      </c>
      <c r="S1350" s="6">
        <v>423</v>
      </c>
      <c r="T1350" s="6">
        <v>408</v>
      </c>
      <c r="U1350" s="6">
        <v>25</v>
      </c>
      <c r="V1350" s="6" t="s">
        <v>1022</v>
      </c>
      <c r="W1350" s="9" t="s">
        <v>1033</v>
      </c>
      <c r="X1350" s="6" t="s">
        <v>1023</v>
      </c>
      <c r="Y1350" s="6" t="s">
        <v>1023</v>
      </c>
      <c r="Z1350" s="2">
        <v>2</v>
      </c>
      <c r="AA1350" s="9" t="s">
        <v>1038</v>
      </c>
      <c r="AB1350">
        <v>15.6</v>
      </c>
      <c r="AC1350">
        <v>14</v>
      </c>
      <c r="AD1350">
        <v>0</v>
      </c>
    </row>
    <row r="1351" spans="1:30" customFormat="1" x14ac:dyDescent="0.25">
      <c r="A1351" s="6">
        <v>0</v>
      </c>
      <c r="B1351" s="6">
        <v>1.5228426395939099E-2</v>
      </c>
      <c r="C1351" s="6">
        <v>0</v>
      </c>
      <c r="D1351" s="6">
        <v>0</v>
      </c>
      <c r="E1351" s="6">
        <v>0.50761421319796995</v>
      </c>
      <c r="F1351" s="6">
        <v>0</v>
      </c>
      <c r="G1351" s="6">
        <v>0</v>
      </c>
      <c r="H1351" s="6">
        <v>0</v>
      </c>
      <c r="I1351" s="6">
        <v>0</v>
      </c>
      <c r="J1351" s="6">
        <v>0</v>
      </c>
      <c r="K1351" s="6">
        <v>0</v>
      </c>
      <c r="L1351" s="6">
        <v>38.071065989847703</v>
      </c>
      <c r="M1351" s="6">
        <v>0</v>
      </c>
      <c r="N1351" s="6">
        <v>0.63451776649746205</v>
      </c>
      <c r="O1351" s="6">
        <v>0</v>
      </c>
      <c r="P1351" s="6">
        <v>0.63451776649746205</v>
      </c>
      <c r="Q1351" s="6">
        <v>186</v>
      </c>
      <c r="R1351" s="6">
        <v>0</v>
      </c>
      <c r="S1351" s="6">
        <v>423</v>
      </c>
      <c r="T1351" s="6">
        <v>168</v>
      </c>
      <c r="U1351" s="6">
        <v>25</v>
      </c>
      <c r="V1351" s="6" t="s">
        <v>1022</v>
      </c>
      <c r="W1351" s="9" t="s">
        <v>1033</v>
      </c>
      <c r="X1351" s="6" t="s">
        <v>1023</v>
      </c>
      <c r="Y1351" s="6" t="s">
        <v>1023</v>
      </c>
      <c r="Z1351" s="2">
        <v>2</v>
      </c>
      <c r="AA1351" s="9" t="s">
        <v>1038</v>
      </c>
      <c r="AB1351">
        <v>15.6</v>
      </c>
      <c r="AC1351">
        <v>14</v>
      </c>
      <c r="AD1351">
        <v>0</v>
      </c>
    </row>
    <row r="1352" spans="1:30" customFormat="1" x14ac:dyDescent="0.25">
      <c r="A1352" s="6">
        <v>0</v>
      </c>
      <c r="B1352" s="6">
        <v>5.4216867469879498E-2</v>
      </c>
      <c r="C1352" s="6">
        <v>0</v>
      </c>
      <c r="D1352" s="6">
        <v>0</v>
      </c>
      <c r="E1352" s="6">
        <v>0.60240963855421703</v>
      </c>
      <c r="F1352" s="6">
        <v>0</v>
      </c>
      <c r="G1352" s="6">
        <v>0</v>
      </c>
      <c r="H1352" s="6">
        <v>0</v>
      </c>
      <c r="I1352" s="6">
        <v>0</v>
      </c>
      <c r="J1352" s="6">
        <v>0</v>
      </c>
      <c r="K1352" s="6">
        <v>0</v>
      </c>
      <c r="L1352" s="6">
        <v>45.180722891566298</v>
      </c>
      <c r="M1352" s="6">
        <v>0</v>
      </c>
      <c r="N1352" s="6">
        <v>0.82831325301204806</v>
      </c>
      <c r="O1352" s="6">
        <v>0</v>
      </c>
      <c r="P1352" s="6">
        <v>0.82831325301204806</v>
      </c>
      <c r="Q1352" s="6">
        <v>186</v>
      </c>
      <c r="R1352" s="6">
        <v>0</v>
      </c>
      <c r="S1352" s="6">
        <v>423</v>
      </c>
      <c r="T1352" s="6">
        <v>192</v>
      </c>
      <c r="U1352" s="6">
        <v>25</v>
      </c>
      <c r="V1352" s="6" t="s">
        <v>1022</v>
      </c>
      <c r="W1352" s="9" t="s">
        <v>1033</v>
      </c>
      <c r="X1352" s="6" t="s">
        <v>1023</v>
      </c>
      <c r="Y1352" s="6" t="s">
        <v>1023</v>
      </c>
      <c r="Z1352" s="2">
        <v>2</v>
      </c>
      <c r="AA1352" s="9" t="s">
        <v>1038</v>
      </c>
      <c r="AB1352">
        <v>15.6</v>
      </c>
      <c r="AC1352">
        <v>14</v>
      </c>
      <c r="AD1352">
        <v>0</v>
      </c>
    </row>
    <row r="1353" spans="1:30" customFormat="1" x14ac:dyDescent="0.25">
      <c r="A1353" s="6">
        <v>0</v>
      </c>
      <c r="B1353" s="6">
        <v>8.1081081081081099E-2</v>
      </c>
      <c r="C1353" s="6">
        <v>0</v>
      </c>
      <c r="D1353" s="6">
        <v>0</v>
      </c>
      <c r="E1353" s="6">
        <v>0.54054054054054101</v>
      </c>
      <c r="F1353" s="6">
        <v>0</v>
      </c>
      <c r="G1353" s="6">
        <v>0</v>
      </c>
      <c r="H1353" s="6">
        <v>0</v>
      </c>
      <c r="I1353" s="6">
        <v>0</v>
      </c>
      <c r="J1353" s="6">
        <v>0</v>
      </c>
      <c r="K1353" s="6">
        <v>0</v>
      </c>
      <c r="L1353" s="6">
        <v>40.540540540540498</v>
      </c>
      <c r="M1353" s="6">
        <v>0</v>
      </c>
      <c r="N1353" s="6">
        <v>0.608108108108108</v>
      </c>
      <c r="O1353" s="6">
        <v>0</v>
      </c>
      <c r="P1353" s="6">
        <v>0.608108108108108</v>
      </c>
      <c r="Q1353" s="6">
        <v>186</v>
      </c>
      <c r="R1353" s="6">
        <v>0</v>
      </c>
      <c r="S1353" s="6">
        <v>423</v>
      </c>
      <c r="T1353" s="6">
        <v>312</v>
      </c>
      <c r="U1353" s="6">
        <v>25</v>
      </c>
      <c r="V1353" s="6" t="s">
        <v>1022</v>
      </c>
      <c r="W1353" s="9" t="s">
        <v>1033</v>
      </c>
      <c r="X1353" s="6" t="s">
        <v>1023</v>
      </c>
      <c r="Y1353" s="6" t="s">
        <v>1023</v>
      </c>
      <c r="Z1353" s="2">
        <v>2</v>
      </c>
      <c r="AA1353" s="9" t="s">
        <v>1038</v>
      </c>
      <c r="AB1353">
        <v>15.6</v>
      </c>
      <c r="AC1353">
        <v>14</v>
      </c>
      <c r="AD1353">
        <v>0</v>
      </c>
    </row>
    <row r="1354" spans="1:30" customFormat="1" x14ac:dyDescent="0.25">
      <c r="A1354" s="6">
        <v>0</v>
      </c>
      <c r="B1354" s="6">
        <v>8.1081081081081099E-2</v>
      </c>
      <c r="C1354" s="6">
        <v>0</v>
      </c>
      <c r="D1354" s="6">
        <v>0</v>
      </c>
      <c r="E1354" s="6">
        <v>0.54054054054054101</v>
      </c>
      <c r="F1354" s="6">
        <v>0</v>
      </c>
      <c r="G1354" s="6">
        <v>0</v>
      </c>
      <c r="H1354" s="6">
        <v>0</v>
      </c>
      <c r="I1354" s="6">
        <v>0</v>
      </c>
      <c r="J1354" s="6">
        <v>0</v>
      </c>
      <c r="K1354" s="6">
        <v>0</v>
      </c>
      <c r="L1354" s="6">
        <v>40.540540540540498</v>
      </c>
      <c r="M1354" s="6">
        <v>0</v>
      </c>
      <c r="N1354" s="6">
        <v>0.608108108108108</v>
      </c>
      <c r="O1354" s="6">
        <v>0</v>
      </c>
      <c r="P1354" s="6">
        <v>0.608108108108108</v>
      </c>
      <c r="Q1354" s="6">
        <v>186</v>
      </c>
      <c r="R1354" s="6">
        <v>0</v>
      </c>
      <c r="S1354" s="6">
        <v>423</v>
      </c>
      <c r="T1354" s="6">
        <v>264</v>
      </c>
      <c r="U1354" s="6">
        <v>25</v>
      </c>
      <c r="V1354" s="6" t="s">
        <v>1022</v>
      </c>
      <c r="W1354" s="9" t="s">
        <v>1033</v>
      </c>
      <c r="X1354" s="6" t="s">
        <v>1023</v>
      </c>
      <c r="Y1354" s="6" t="s">
        <v>1023</v>
      </c>
      <c r="Z1354" s="2">
        <v>2</v>
      </c>
      <c r="AA1354" s="9" t="s">
        <v>1038</v>
      </c>
      <c r="AB1354">
        <v>15.6</v>
      </c>
      <c r="AC1354">
        <v>14</v>
      </c>
      <c r="AD1354">
        <v>0</v>
      </c>
    </row>
    <row r="1355" spans="1:30" customFormat="1" x14ac:dyDescent="0.25">
      <c r="A1355" s="6">
        <v>0</v>
      </c>
      <c r="B1355" s="6">
        <v>8.1081081081081099E-2</v>
      </c>
      <c r="C1355" s="6">
        <v>0</v>
      </c>
      <c r="D1355" s="6">
        <v>0</v>
      </c>
      <c r="E1355" s="6">
        <v>0.54054054054054101</v>
      </c>
      <c r="F1355" s="6">
        <v>0</v>
      </c>
      <c r="G1355" s="6">
        <v>0</v>
      </c>
      <c r="H1355" s="6">
        <v>0</v>
      </c>
      <c r="I1355" s="6">
        <v>0</v>
      </c>
      <c r="J1355" s="6">
        <v>0</v>
      </c>
      <c r="K1355" s="6">
        <v>0</v>
      </c>
      <c r="L1355" s="6">
        <v>40.540540540540498</v>
      </c>
      <c r="M1355" s="6">
        <v>0</v>
      </c>
      <c r="N1355" s="6">
        <v>0.608108108108108</v>
      </c>
      <c r="O1355" s="6">
        <v>0</v>
      </c>
      <c r="P1355" s="6">
        <v>0.608108108108108</v>
      </c>
      <c r="Q1355" s="6">
        <v>186</v>
      </c>
      <c r="R1355" s="6">
        <v>0</v>
      </c>
      <c r="S1355" s="6">
        <v>423</v>
      </c>
      <c r="T1355" s="6">
        <v>216</v>
      </c>
      <c r="U1355" s="6">
        <v>25</v>
      </c>
      <c r="V1355" s="6" t="s">
        <v>1022</v>
      </c>
      <c r="W1355" s="9" t="s">
        <v>1033</v>
      </c>
      <c r="X1355" s="6" t="s">
        <v>1023</v>
      </c>
      <c r="Y1355" s="6" t="s">
        <v>1023</v>
      </c>
      <c r="Z1355" s="2">
        <v>2</v>
      </c>
      <c r="AA1355" s="9" t="s">
        <v>1038</v>
      </c>
      <c r="AB1355">
        <v>15.6</v>
      </c>
      <c r="AC1355">
        <v>14</v>
      </c>
      <c r="AD1355">
        <v>0</v>
      </c>
    </row>
    <row r="1356" spans="1:30" customFormat="1" x14ac:dyDescent="0.25">
      <c r="A1356" s="6">
        <v>0</v>
      </c>
      <c r="B1356" s="6">
        <v>8.1081081081081099E-2</v>
      </c>
      <c r="C1356" s="6">
        <v>0</v>
      </c>
      <c r="D1356" s="6">
        <v>0</v>
      </c>
      <c r="E1356" s="6">
        <v>0.54054054054054101</v>
      </c>
      <c r="F1356" s="6">
        <v>0</v>
      </c>
      <c r="G1356" s="6">
        <v>0</v>
      </c>
      <c r="H1356" s="6">
        <v>0</v>
      </c>
      <c r="I1356" s="6">
        <v>0</v>
      </c>
      <c r="J1356" s="6">
        <v>0</v>
      </c>
      <c r="K1356" s="6">
        <v>0</v>
      </c>
      <c r="L1356" s="6">
        <v>40.540540540540498</v>
      </c>
      <c r="M1356" s="6">
        <v>0</v>
      </c>
      <c r="N1356" s="6">
        <v>0.94594594594594605</v>
      </c>
      <c r="O1356" s="6">
        <v>0</v>
      </c>
      <c r="P1356" s="6">
        <v>0.94594594594594605</v>
      </c>
      <c r="Q1356" s="6">
        <v>186</v>
      </c>
      <c r="R1356" s="6">
        <v>0</v>
      </c>
      <c r="S1356" s="6">
        <v>423</v>
      </c>
      <c r="T1356" s="6">
        <v>216</v>
      </c>
      <c r="U1356" s="6">
        <v>25</v>
      </c>
      <c r="V1356" s="6" t="s">
        <v>1022</v>
      </c>
      <c r="W1356" s="9" t="s">
        <v>1033</v>
      </c>
      <c r="X1356" s="6" t="s">
        <v>1023</v>
      </c>
      <c r="Y1356" s="6" t="s">
        <v>1023</v>
      </c>
      <c r="Z1356" s="2">
        <v>2</v>
      </c>
      <c r="AA1356" s="9" t="s">
        <v>1038</v>
      </c>
      <c r="AB1356">
        <v>15.6</v>
      </c>
      <c r="AC1356">
        <v>14</v>
      </c>
      <c r="AD1356">
        <v>0</v>
      </c>
    </row>
    <row r="1357" spans="1:30" customFormat="1" x14ac:dyDescent="0.25">
      <c r="A1357" s="6">
        <v>0</v>
      </c>
      <c r="B1357" s="6">
        <v>8.1081081081081099E-2</v>
      </c>
      <c r="C1357" s="6">
        <v>0</v>
      </c>
      <c r="D1357" s="6">
        <v>0</v>
      </c>
      <c r="E1357" s="6">
        <v>0.54054054054054101</v>
      </c>
      <c r="F1357" s="6">
        <v>0</v>
      </c>
      <c r="G1357" s="6">
        <v>0</v>
      </c>
      <c r="H1357" s="6">
        <v>0</v>
      </c>
      <c r="I1357" s="6">
        <v>0</v>
      </c>
      <c r="J1357" s="6">
        <v>0</v>
      </c>
      <c r="K1357" s="6">
        <v>0</v>
      </c>
      <c r="L1357" s="6">
        <v>40.540540540540498</v>
      </c>
      <c r="M1357" s="6">
        <v>0</v>
      </c>
      <c r="N1357" s="6">
        <v>0.94594594594594605</v>
      </c>
      <c r="O1357" s="6">
        <v>0</v>
      </c>
      <c r="P1357" s="6">
        <v>0.94594594594594605</v>
      </c>
      <c r="Q1357" s="6">
        <v>186</v>
      </c>
      <c r="R1357" s="6">
        <v>0</v>
      </c>
      <c r="S1357" s="6">
        <v>423</v>
      </c>
      <c r="T1357" s="6">
        <v>216</v>
      </c>
      <c r="U1357" s="6">
        <v>25</v>
      </c>
      <c r="V1357" s="6" t="s">
        <v>1022</v>
      </c>
      <c r="W1357" s="9" t="s">
        <v>1033</v>
      </c>
      <c r="X1357" s="6" t="s">
        <v>1023</v>
      </c>
      <c r="Y1357" s="6" t="s">
        <v>1023</v>
      </c>
      <c r="Z1357" s="2">
        <v>2</v>
      </c>
      <c r="AA1357" s="9" t="s">
        <v>1038</v>
      </c>
      <c r="AB1357">
        <v>15.6</v>
      </c>
      <c r="AC1357">
        <v>14</v>
      </c>
      <c r="AD1357">
        <v>0</v>
      </c>
    </row>
    <row r="1358" spans="1:30" customFormat="1" x14ac:dyDescent="0.25">
      <c r="A1358" s="6">
        <v>0</v>
      </c>
      <c r="B1358" s="6">
        <v>0.14285714285714299</v>
      </c>
      <c r="C1358" s="6">
        <v>0</v>
      </c>
      <c r="D1358" s="6">
        <v>0</v>
      </c>
      <c r="E1358" s="6">
        <v>1.71428571428571</v>
      </c>
      <c r="F1358" s="6">
        <v>0</v>
      </c>
      <c r="G1358" s="6">
        <v>0</v>
      </c>
      <c r="H1358" s="6">
        <v>0</v>
      </c>
      <c r="I1358" s="6">
        <v>0</v>
      </c>
      <c r="J1358" s="6">
        <v>0</v>
      </c>
      <c r="K1358" s="6">
        <v>0</v>
      </c>
      <c r="L1358" s="6">
        <v>71.428571428571402</v>
      </c>
      <c r="M1358" s="6">
        <v>0</v>
      </c>
      <c r="N1358" s="6">
        <v>1.4285714285714299</v>
      </c>
      <c r="O1358" s="6">
        <v>0</v>
      </c>
      <c r="P1358" s="6">
        <v>1.4285714285714299</v>
      </c>
      <c r="Q1358" s="6">
        <v>186</v>
      </c>
      <c r="R1358" s="6">
        <v>0</v>
      </c>
      <c r="S1358" s="6">
        <v>423</v>
      </c>
      <c r="T1358" s="6">
        <v>72</v>
      </c>
      <c r="U1358" s="6">
        <v>25</v>
      </c>
      <c r="V1358" s="6" t="s">
        <v>1022</v>
      </c>
      <c r="W1358" s="9" t="s">
        <v>1033</v>
      </c>
      <c r="X1358" s="6" t="s">
        <v>1023</v>
      </c>
      <c r="Y1358" s="6" t="s">
        <v>1023</v>
      </c>
      <c r="Z1358" s="2">
        <v>2</v>
      </c>
      <c r="AA1358" s="9" t="s">
        <v>1038</v>
      </c>
      <c r="AB1358">
        <v>15.6</v>
      </c>
      <c r="AC1358">
        <v>14</v>
      </c>
      <c r="AD1358">
        <v>0</v>
      </c>
    </row>
    <row r="1359" spans="1:30" customFormat="1" x14ac:dyDescent="0.25">
      <c r="A1359" s="6">
        <v>0</v>
      </c>
      <c r="B1359" s="6">
        <v>0.11111111111111099</v>
      </c>
      <c r="C1359" s="6">
        <v>0</v>
      </c>
      <c r="D1359" s="6">
        <v>0</v>
      </c>
      <c r="E1359" s="6">
        <v>1.1111111111111101</v>
      </c>
      <c r="F1359" s="6">
        <v>0</v>
      </c>
      <c r="G1359" s="6">
        <v>0</v>
      </c>
      <c r="H1359" s="6">
        <v>0</v>
      </c>
      <c r="I1359" s="6">
        <v>0</v>
      </c>
      <c r="J1359" s="6">
        <v>0</v>
      </c>
      <c r="K1359" s="6">
        <v>0</v>
      </c>
      <c r="L1359" s="6">
        <v>55.5555555555556</v>
      </c>
      <c r="M1359" s="6">
        <v>0</v>
      </c>
      <c r="N1359" s="6">
        <v>0.92592592592592604</v>
      </c>
      <c r="O1359" s="6">
        <v>0</v>
      </c>
      <c r="P1359" s="6">
        <v>0.92592592592592604</v>
      </c>
      <c r="Q1359" s="6">
        <v>186</v>
      </c>
      <c r="R1359" s="6">
        <v>0</v>
      </c>
      <c r="S1359" s="6">
        <v>423</v>
      </c>
      <c r="T1359" s="6">
        <v>96</v>
      </c>
      <c r="U1359" s="6">
        <v>25</v>
      </c>
      <c r="V1359" s="6" t="s">
        <v>1022</v>
      </c>
      <c r="W1359" s="9" t="s">
        <v>1033</v>
      </c>
      <c r="X1359" s="6" t="s">
        <v>1023</v>
      </c>
      <c r="Y1359" s="6" t="s">
        <v>1023</v>
      </c>
      <c r="Z1359" s="2">
        <v>2</v>
      </c>
      <c r="AA1359" s="9" t="s">
        <v>1038</v>
      </c>
      <c r="AB1359">
        <v>15.6</v>
      </c>
      <c r="AC1359">
        <v>14</v>
      </c>
      <c r="AD1359">
        <v>0</v>
      </c>
    </row>
    <row r="1360" spans="1:30" customFormat="1" x14ac:dyDescent="0.25">
      <c r="A1360" s="6">
        <v>0</v>
      </c>
      <c r="B1360" s="6">
        <v>0.122448979591837</v>
      </c>
      <c r="C1360" s="6">
        <v>0</v>
      </c>
      <c r="D1360" s="6">
        <v>0</v>
      </c>
      <c r="E1360" s="6">
        <v>1.3265306122449001</v>
      </c>
      <c r="F1360" s="6">
        <v>0</v>
      </c>
      <c r="G1360" s="6">
        <v>0</v>
      </c>
      <c r="H1360" s="6">
        <v>0</v>
      </c>
      <c r="I1360" s="6">
        <v>0</v>
      </c>
      <c r="J1360" s="6">
        <v>0</v>
      </c>
      <c r="K1360" s="6">
        <v>0</v>
      </c>
      <c r="L1360" s="6">
        <v>61.224489795918402</v>
      </c>
      <c r="M1360" s="6">
        <v>0</v>
      </c>
      <c r="N1360" s="6">
        <v>1.22448979591837</v>
      </c>
      <c r="O1360" s="6">
        <v>0</v>
      </c>
      <c r="P1360" s="6">
        <v>1.22448979591837</v>
      </c>
      <c r="Q1360" s="6">
        <v>186</v>
      </c>
      <c r="R1360" s="6">
        <v>0</v>
      </c>
      <c r="S1360" s="6">
        <v>423</v>
      </c>
      <c r="T1360" s="6">
        <v>120</v>
      </c>
      <c r="U1360" s="6">
        <v>25</v>
      </c>
      <c r="V1360" s="6" t="s">
        <v>1022</v>
      </c>
      <c r="W1360" s="9" t="s">
        <v>1033</v>
      </c>
      <c r="X1360" s="6" t="s">
        <v>1023</v>
      </c>
      <c r="Y1360" s="6" t="s">
        <v>1023</v>
      </c>
      <c r="Z1360" s="2">
        <v>2</v>
      </c>
      <c r="AA1360" s="9" t="s">
        <v>1038</v>
      </c>
      <c r="AB1360">
        <v>15.6</v>
      </c>
      <c r="AC1360">
        <v>14</v>
      </c>
      <c r="AD1360">
        <v>0</v>
      </c>
    </row>
    <row r="1361" spans="1:30" customFormat="1" x14ac:dyDescent="0.25">
      <c r="A1361" s="6">
        <v>0</v>
      </c>
      <c r="B1361" s="6">
        <v>9.0909090909090898E-2</v>
      </c>
      <c r="C1361" s="6">
        <v>0</v>
      </c>
      <c r="D1361" s="6">
        <v>0</v>
      </c>
      <c r="E1361" s="6">
        <v>0.72727272727272696</v>
      </c>
      <c r="F1361" s="6">
        <v>0</v>
      </c>
      <c r="G1361" s="6">
        <v>0</v>
      </c>
      <c r="H1361" s="6">
        <v>0</v>
      </c>
      <c r="I1361" s="6">
        <v>0</v>
      </c>
      <c r="J1361" s="6">
        <v>0</v>
      </c>
      <c r="K1361" s="6">
        <v>0</v>
      </c>
      <c r="L1361" s="6">
        <v>45.454545454545503</v>
      </c>
      <c r="M1361" s="6">
        <v>0</v>
      </c>
      <c r="N1361" s="6">
        <v>0.75757575757575801</v>
      </c>
      <c r="O1361" s="6">
        <v>0</v>
      </c>
      <c r="P1361" s="6">
        <v>0.75757575757575801</v>
      </c>
      <c r="Q1361" s="6">
        <v>186</v>
      </c>
      <c r="R1361" s="6">
        <v>0</v>
      </c>
      <c r="S1361" s="6">
        <v>423</v>
      </c>
      <c r="T1361" s="6">
        <v>240</v>
      </c>
      <c r="U1361" s="6">
        <v>25</v>
      </c>
      <c r="V1361" s="6" t="s">
        <v>1022</v>
      </c>
      <c r="W1361" s="9" t="s">
        <v>1033</v>
      </c>
      <c r="X1361" s="6" t="s">
        <v>1023</v>
      </c>
      <c r="Y1361" s="6" t="s">
        <v>1023</v>
      </c>
      <c r="Z1361" s="2">
        <v>2</v>
      </c>
      <c r="AA1361" s="9" t="s">
        <v>1038</v>
      </c>
      <c r="AB1361">
        <v>15.6</v>
      </c>
      <c r="AC1361">
        <v>14</v>
      </c>
      <c r="AD1361">
        <v>0</v>
      </c>
    </row>
    <row r="1362" spans="1:30" customFormat="1" x14ac:dyDescent="0.25">
      <c r="A1362" s="6">
        <v>0</v>
      </c>
      <c r="B1362" s="6">
        <v>7.1428571428571397E-2</v>
      </c>
      <c r="C1362" s="6">
        <v>0</v>
      </c>
      <c r="D1362" s="6">
        <v>0</v>
      </c>
      <c r="E1362" s="6">
        <v>0.35714285714285698</v>
      </c>
      <c r="F1362" s="6">
        <v>0</v>
      </c>
      <c r="G1362" s="6">
        <v>0</v>
      </c>
      <c r="H1362" s="6">
        <v>0</v>
      </c>
      <c r="I1362" s="6">
        <v>0</v>
      </c>
      <c r="J1362" s="6">
        <v>0</v>
      </c>
      <c r="K1362" s="6">
        <v>0</v>
      </c>
      <c r="L1362" s="6">
        <v>35.714285714285701</v>
      </c>
      <c r="M1362" s="6">
        <v>0</v>
      </c>
      <c r="N1362" s="6">
        <v>0.59523809523809501</v>
      </c>
      <c r="O1362" s="6">
        <v>0</v>
      </c>
      <c r="P1362" s="6">
        <v>0.59523809523809501</v>
      </c>
      <c r="Q1362" s="6">
        <v>186</v>
      </c>
      <c r="R1362" s="6">
        <v>0</v>
      </c>
      <c r="S1362" s="6">
        <v>423</v>
      </c>
      <c r="T1362" s="6">
        <v>240</v>
      </c>
      <c r="U1362" s="6">
        <v>25</v>
      </c>
      <c r="V1362" s="6" t="s">
        <v>1022</v>
      </c>
      <c r="W1362" s="9" t="s">
        <v>1033</v>
      </c>
      <c r="X1362" s="6" t="s">
        <v>1023</v>
      </c>
      <c r="Y1362" s="6" t="s">
        <v>1023</v>
      </c>
      <c r="Z1362" s="2">
        <v>2</v>
      </c>
      <c r="AA1362" s="9" t="s">
        <v>1038</v>
      </c>
      <c r="AB1362">
        <v>15.6</v>
      </c>
      <c r="AC1362">
        <v>14</v>
      </c>
      <c r="AD1362">
        <v>0</v>
      </c>
    </row>
    <row r="1363" spans="1:30" customFormat="1" x14ac:dyDescent="0.25">
      <c r="A1363" s="6">
        <v>0</v>
      </c>
      <c r="B1363" s="6">
        <v>6.6666666666666693E-2</v>
      </c>
      <c r="C1363" s="6">
        <v>0</v>
      </c>
      <c r="D1363" s="6">
        <v>0</v>
      </c>
      <c r="E1363" s="6">
        <v>0.266666666666667</v>
      </c>
      <c r="F1363" s="6">
        <v>0</v>
      </c>
      <c r="G1363" s="6">
        <v>0</v>
      </c>
      <c r="H1363" s="6">
        <v>0</v>
      </c>
      <c r="I1363" s="6">
        <v>0</v>
      </c>
      <c r="J1363" s="6">
        <v>0</v>
      </c>
      <c r="K1363" s="6">
        <v>0</v>
      </c>
      <c r="L1363" s="6">
        <v>33.3333333333333</v>
      </c>
      <c r="M1363" s="6">
        <v>0</v>
      </c>
      <c r="N1363" s="6">
        <v>0.55555555555555602</v>
      </c>
      <c r="O1363" s="6">
        <v>0</v>
      </c>
      <c r="P1363" s="6">
        <v>0.55555555555555602</v>
      </c>
      <c r="Q1363" s="6">
        <v>186</v>
      </c>
      <c r="R1363" s="6">
        <v>0</v>
      </c>
      <c r="S1363" s="6">
        <v>423</v>
      </c>
      <c r="T1363" s="6">
        <v>336</v>
      </c>
      <c r="U1363" s="6">
        <v>25</v>
      </c>
      <c r="V1363" s="6" t="s">
        <v>1022</v>
      </c>
      <c r="W1363" s="9" t="s">
        <v>1033</v>
      </c>
      <c r="X1363" s="6" t="s">
        <v>1023</v>
      </c>
      <c r="Y1363" s="6" t="s">
        <v>1023</v>
      </c>
      <c r="Z1363" s="2">
        <v>2</v>
      </c>
      <c r="AA1363" s="9" t="s">
        <v>1038</v>
      </c>
      <c r="AB1363">
        <v>15.6</v>
      </c>
      <c r="AC1363">
        <v>14</v>
      </c>
      <c r="AD1363">
        <v>0</v>
      </c>
    </row>
    <row r="1364" spans="1:30" customFormat="1" x14ac:dyDescent="0.25">
      <c r="A1364" s="6">
        <v>0</v>
      </c>
      <c r="B1364" s="6">
        <v>0.11731843575419</v>
      </c>
      <c r="C1364" s="6">
        <v>0</v>
      </c>
      <c r="D1364" s="6">
        <v>0</v>
      </c>
      <c r="E1364" s="6">
        <v>0.55865921787709505</v>
      </c>
      <c r="F1364" s="6">
        <v>0</v>
      </c>
      <c r="G1364" s="6">
        <v>0</v>
      </c>
      <c r="H1364" s="6">
        <v>0</v>
      </c>
      <c r="I1364" s="6">
        <v>0</v>
      </c>
      <c r="J1364" s="6">
        <v>0</v>
      </c>
      <c r="K1364" s="6">
        <v>0</v>
      </c>
      <c r="L1364" s="6">
        <v>41.899441340782097</v>
      </c>
      <c r="M1364" s="6">
        <v>0</v>
      </c>
      <c r="N1364" s="6">
        <v>0.83798882681564213</v>
      </c>
      <c r="O1364" s="6">
        <v>0</v>
      </c>
      <c r="P1364" s="6">
        <v>0.83798882681564213</v>
      </c>
      <c r="Q1364" s="6">
        <v>186</v>
      </c>
      <c r="R1364" s="6">
        <v>0</v>
      </c>
      <c r="S1364" s="6">
        <v>423</v>
      </c>
      <c r="T1364" s="6">
        <v>216</v>
      </c>
      <c r="U1364" s="6">
        <v>25</v>
      </c>
      <c r="V1364" s="6" t="s">
        <v>1022</v>
      </c>
      <c r="W1364" s="9" t="s">
        <v>1033</v>
      </c>
      <c r="X1364" s="6" t="s">
        <v>1023</v>
      </c>
      <c r="Y1364" s="6" t="s">
        <v>1023</v>
      </c>
      <c r="Z1364" s="2">
        <v>2</v>
      </c>
      <c r="AA1364" s="9" t="s">
        <v>1038</v>
      </c>
      <c r="AB1364">
        <v>15.6</v>
      </c>
      <c r="AC1364">
        <v>14</v>
      </c>
      <c r="AD1364">
        <v>0</v>
      </c>
    </row>
    <row r="1365" spans="1:30" customFormat="1" x14ac:dyDescent="0.25">
      <c r="A1365" s="6">
        <v>0</v>
      </c>
      <c r="B1365" s="6">
        <v>0.10294117647058799</v>
      </c>
      <c r="C1365" s="6">
        <v>0</v>
      </c>
      <c r="D1365" s="6">
        <v>0</v>
      </c>
      <c r="E1365" s="6">
        <v>0.36764705882352899</v>
      </c>
      <c r="F1365" s="6">
        <v>0</v>
      </c>
      <c r="G1365" s="6">
        <v>0</v>
      </c>
      <c r="H1365" s="6">
        <v>0</v>
      </c>
      <c r="I1365" s="6">
        <v>0</v>
      </c>
      <c r="J1365" s="6">
        <v>0</v>
      </c>
      <c r="K1365" s="6">
        <v>0</v>
      </c>
      <c r="L1365" s="6">
        <v>36.764705882352899</v>
      </c>
      <c r="M1365" s="6">
        <v>0</v>
      </c>
      <c r="N1365" s="6">
        <v>0.61274509803921595</v>
      </c>
      <c r="O1365" s="6">
        <v>0</v>
      </c>
      <c r="P1365" s="6">
        <v>0.61274509803921595</v>
      </c>
      <c r="Q1365" s="6">
        <v>186</v>
      </c>
      <c r="R1365" s="6">
        <v>0</v>
      </c>
      <c r="S1365" s="6">
        <v>423</v>
      </c>
      <c r="T1365" s="6">
        <v>240</v>
      </c>
      <c r="U1365" s="6">
        <v>25</v>
      </c>
      <c r="V1365" s="6" t="s">
        <v>1022</v>
      </c>
      <c r="W1365" s="9" t="s">
        <v>1033</v>
      </c>
      <c r="X1365" s="6" t="s">
        <v>1023</v>
      </c>
      <c r="Y1365" s="6" t="s">
        <v>1023</v>
      </c>
      <c r="Z1365" s="2">
        <v>2</v>
      </c>
      <c r="AA1365" s="9" t="s">
        <v>1038</v>
      </c>
      <c r="AB1365">
        <v>15.6</v>
      </c>
      <c r="AC1365">
        <v>14</v>
      </c>
      <c r="AD1365">
        <v>0</v>
      </c>
    </row>
    <row r="1366" spans="1:30" customFormat="1" x14ac:dyDescent="0.25">
      <c r="A1366" s="6">
        <v>0</v>
      </c>
      <c r="B1366" s="6">
        <v>0.13636363636363599</v>
      </c>
      <c r="C1366" s="6">
        <v>0</v>
      </c>
      <c r="D1366" s="6">
        <v>0</v>
      </c>
      <c r="E1366" s="6">
        <v>0.56818181818181801</v>
      </c>
      <c r="F1366" s="6">
        <v>0</v>
      </c>
      <c r="G1366" s="6">
        <v>0</v>
      </c>
      <c r="H1366" s="6">
        <v>0</v>
      </c>
      <c r="I1366" s="6">
        <v>0</v>
      </c>
      <c r="J1366" s="6">
        <v>0</v>
      </c>
      <c r="K1366" s="6">
        <v>0</v>
      </c>
      <c r="L1366" s="6">
        <v>42.613636363636402</v>
      </c>
      <c r="M1366" s="6">
        <v>0</v>
      </c>
      <c r="N1366" s="6">
        <v>0.85227272727272685</v>
      </c>
      <c r="O1366" s="6">
        <v>0</v>
      </c>
      <c r="P1366" s="6">
        <v>0.85227272727272685</v>
      </c>
      <c r="Q1366" s="6">
        <v>186</v>
      </c>
      <c r="R1366" s="6">
        <v>0</v>
      </c>
      <c r="S1366" s="6">
        <v>423</v>
      </c>
      <c r="T1366" s="6">
        <v>216</v>
      </c>
      <c r="U1366" s="6">
        <v>25</v>
      </c>
      <c r="V1366" s="6" t="s">
        <v>1022</v>
      </c>
      <c r="W1366" s="9" t="s">
        <v>1033</v>
      </c>
      <c r="X1366" s="6" t="s">
        <v>1023</v>
      </c>
      <c r="Y1366" s="6" t="s">
        <v>1023</v>
      </c>
      <c r="Z1366" s="2">
        <v>2</v>
      </c>
      <c r="AA1366" s="9" t="s">
        <v>1038</v>
      </c>
      <c r="AB1366">
        <v>15.6</v>
      </c>
      <c r="AC1366">
        <v>14</v>
      </c>
      <c r="AD1366">
        <v>0</v>
      </c>
    </row>
    <row r="1367" spans="1:30" customFormat="1" x14ac:dyDescent="0.25">
      <c r="A1367" s="6">
        <v>0</v>
      </c>
      <c r="B1367" s="6">
        <v>0.15606936416184999</v>
      </c>
      <c r="C1367" s="6">
        <v>0</v>
      </c>
      <c r="D1367" s="6">
        <v>0</v>
      </c>
      <c r="E1367" s="6">
        <v>0.57803468208092501</v>
      </c>
      <c r="F1367" s="6">
        <v>0</v>
      </c>
      <c r="G1367" s="6">
        <v>0</v>
      </c>
      <c r="H1367" s="6">
        <v>0</v>
      </c>
      <c r="I1367" s="6">
        <v>0</v>
      </c>
      <c r="J1367" s="6">
        <v>0</v>
      </c>
      <c r="K1367" s="6">
        <v>0</v>
      </c>
      <c r="L1367" s="6">
        <v>43.352601156069397</v>
      </c>
      <c r="M1367" s="6">
        <v>0</v>
      </c>
      <c r="N1367" s="6">
        <v>0.86705202312138696</v>
      </c>
      <c r="O1367" s="6">
        <v>0</v>
      </c>
      <c r="P1367" s="6">
        <v>0.86705202312138696</v>
      </c>
      <c r="Q1367" s="6">
        <v>186</v>
      </c>
      <c r="R1367" s="6">
        <v>0</v>
      </c>
      <c r="S1367" s="6">
        <v>423</v>
      </c>
      <c r="T1367" s="6">
        <v>216</v>
      </c>
      <c r="U1367" s="6">
        <v>25</v>
      </c>
      <c r="V1367" s="6" t="s">
        <v>1022</v>
      </c>
      <c r="W1367" s="9" t="s">
        <v>1033</v>
      </c>
      <c r="X1367" s="6" t="s">
        <v>1023</v>
      </c>
      <c r="Y1367" s="6" t="s">
        <v>1023</v>
      </c>
      <c r="Z1367" s="2">
        <v>2</v>
      </c>
      <c r="AA1367" s="9" t="s">
        <v>1038</v>
      </c>
      <c r="AB1367">
        <v>15.6</v>
      </c>
      <c r="AC1367">
        <v>14</v>
      </c>
      <c r="AD1367">
        <v>0</v>
      </c>
    </row>
    <row r="1368" spans="1:30" customFormat="1" x14ac:dyDescent="0.25">
      <c r="A1368" s="6">
        <v>0</v>
      </c>
      <c r="B1368" s="6">
        <v>0.19780219780219799</v>
      </c>
      <c r="C1368" s="6">
        <v>0</v>
      </c>
      <c r="D1368" s="6">
        <v>0</v>
      </c>
      <c r="E1368" s="6">
        <v>1</v>
      </c>
      <c r="F1368" s="6">
        <v>0</v>
      </c>
      <c r="G1368" s="6">
        <v>0</v>
      </c>
      <c r="H1368" s="6">
        <v>0</v>
      </c>
      <c r="I1368" s="6">
        <v>0</v>
      </c>
      <c r="J1368" s="6">
        <v>0</v>
      </c>
      <c r="K1368" s="6">
        <v>0</v>
      </c>
      <c r="L1368" s="6">
        <v>54.945054945054899</v>
      </c>
      <c r="M1368" s="6">
        <v>0</v>
      </c>
      <c r="N1368" s="6">
        <v>1.0989010989011001</v>
      </c>
      <c r="O1368" s="6">
        <v>0</v>
      </c>
      <c r="P1368" s="6">
        <v>1.0989010989011001</v>
      </c>
      <c r="Q1368" s="6">
        <v>186</v>
      </c>
      <c r="R1368" s="6">
        <v>0</v>
      </c>
      <c r="S1368" s="6">
        <v>423</v>
      </c>
      <c r="T1368" s="6">
        <v>120</v>
      </c>
      <c r="U1368" s="6">
        <v>25</v>
      </c>
      <c r="V1368" s="6" t="s">
        <v>1022</v>
      </c>
      <c r="W1368" s="9" t="s">
        <v>1033</v>
      </c>
      <c r="X1368" s="6" t="s">
        <v>1023</v>
      </c>
      <c r="Y1368" s="6" t="s">
        <v>1023</v>
      </c>
      <c r="Z1368" s="2">
        <v>2</v>
      </c>
      <c r="AA1368" s="9" t="s">
        <v>1038</v>
      </c>
      <c r="AB1368">
        <v>15.6</v>
      </c>
      <c r="AC1368">
        <v>14</v>
      </c>
      <c r="AD1368">
        <v>0</v>
      </c>
    </row>
    <row r="1369" spans="1:30" customFormat="1" x14ac:dyDescent="0.25">
      <c r="A1369" s="6">
        <v>0</v>
      </c>
      <c r="B1369" s="6">
        <v>0.17647058823529399</v>
      </c>
      <c r="C1369" s="6">
        <v>0</v>
      </c>
      <c r="D1369" s="6">
        <v>0</v>
      </c>
      <c r="E1369" s="6">
        <v>0.78431372549019596</v>
      </c>
      <c r="F1369" s="6">
        <v>0</v>
      </c>
      <c r="G1369" s="6">
        <v>0</v>
      </c>
      <c r="H1369" s="6">
        <v>0</v>
      </c>
      <c r="I1369" s="6">
        <v>0</v>
      </c>
      <c r="J1369" s="6">
        <v>0</v>
      </c>
      <c r="K1369" s="6">
        <v>0</v>
      </c>
      <c r="L1369" s="6">
        <v>49.019607843137301</v>
      </c>
      <c r="M1369" s="6">
        <v>0</v>
      </c>
      <c r="N1369" s="6">
        <v>0.81699346405228801</v>
      </c>
      <c r="O1369" s="6">
        <v>0</v>
      </c>
      <c r="P1369" s="6">
        <v>0.81699346405228801</v>
      </c>
      <c r="Q1369" s="6">
        <v>186</v>
      </c>
      <c r="R1369" s="6">
        <v>0</v>
      </c>
      <c r="S1369" s="6">
        <v>423</v>
      </c>
      <c r="T1369" s="6">
        <v>264</v>
      </c>
      <c r="U1369" s="6">
        <v>25</v>
      </c>
      <c r="V1369" s="6" t="s">
        <v>1022</v>
      </c>
      <c r="W1369" s="9" t="s">
        <v>1033</v>
      </c>
      <c r="X1369" s="6" t="s">
        <v>1023</v>
      </c>
      <c r="Y1369" s="6" t="s">
        <v>1023</v>
      </c>
      <c r="Z1369" s="2">
        <v>2</v>
      </c>
      <c r="AA1369" s="9" t="s">
        <v>1038</v>
      </c>
      <c r="AB1369">
        <v>15.6</v>
      </c>
      <c r="AC1369">
        <v>14</v>
      </c>
      <c r="AD1369">
        <v>0</v>
      </c>
    </row>
    <row r="1370" spans="1:30" customFormat="1" x14ac:dyDescent="0.25">
      <c r="A1370" s="6">
        <v>0</v>
      </c>
      <c r="B1370" s="6">
        <v>0.14835164835164799</v>
      </c>
      <c r="C1370" s="6">
        <v>0</v>
      </c>
      <c r="D1370" s="6">
        <v>0</v>
      </c>
      <c r="E1370" s="6">
        <v>0.5</v>
      </c>
      <c r="F1370" s="6">
        <v>0</v>
      </c>
      <c r="G1370" s="6">
        <v>0</v>
      </c>
      <c r="H1370" s="6">
        <v>0</v>
      </c>
      <c r="I1370" s="6">
        <v>0</v>
      </c>
      <c r="J1370" s="6">
        <v>0</v>
      </c>
      <c r="K1370" s="6">
        <v>0</v>
      </c>
      <c r="L1370" s="6">
        <v>41.208791208791197</v>
      </c>
      <c r="M1370" s="6">
        <v>0</v>
      </c>
      <c r="N1370" s="6">
        <v>0.68681318681318704</v>
      </c>
      <c r="O1370" s="6">
        <v>0</v>
      </c>
      <c r="P1370" s="6">
        <v>0.68681318681318704</v>
      </c>
      <c r="Q1370" s="6">
        <v>186</v>
      </c>
      <c r="R1370" s="6">
        <v>0</v>
      </c>
      <c r="S1370" s="6">
        <v>423</v>
      </c>
      <c r="T1370" s="6">
        <v>192</v>
      </c>
      <c r="U1370" s="6">
        <v>25</v>
      </c>
      <c r="V1370" s="6" t="s">
        <v>1022</v>
      </c>
      <c r="W1370" s="9" t="s">
        <v>1033</v>
      </c>
      <c r="X1370" s="6" t="s">
        <v>1023</v>
      </c>
      <c r="Y1370" s="6" t="s">
        <v>1023</v>
      </c>
      <c r="Z1370" s="2">
        <v>2</v>
      </c>
      <c r="AA1370" s="9" t="s">
        <v>1038</v>
      </c>
      <c r="AB1370">
        <v>15.6</v>
      </c>
      <c r="AC1370">
        <v>14</v>
      </c>
      <c r="AD1370">
        <v>0</v>
      </c>
    </row>
    <row r="1371" spans="1:30" customFormat="1" x14ac:dyDescent="0.25">
      <c r="A1371" s="6">
        <v>0</v>
      </c>
      <c r="B1371" s="6">
        <v>0.17647058823529399</v>
      </c>
      <c r="C1371" s="6">
        <v>0</v>
      </c>
      <c r="D1371" s="6">
        <v>0</v>
      </c>
      <c r="E1371" s="6">
        <v>0.58823529411764697</v>
      </c>
      <c r="F1371" s="6">
        <v>0</v>
      </c>
      <c r="G1371" s="6">
        <v>0</v>
      </c>
      <c r="H1371" s="6">
        <v>0</v>
      </c>
      <c r="I1371" s="6">
        <v>0</v>
      </c>
      <c r="J1371" s="6">
        <v>0</v>
      </c>
      <c r="K1371" s="6">
        <v>0</v>
      </c>
      <c r="L1371" s="6">
        <v>44.117647058823501</v>
      </c>
      <c r="M1371" s="6">
        <v>0</v>
      </c>
      <c r="N1371" s="6">
        <v>0.88235294117647001</v>
      </c>
      <c r="O1371" s="6">
        <v>0</v>
      </c>
      <c r="P1371" s="6">
        <v>0.88235294117647001</v>
      </c>
      <c r="Q1371" s="6">
        <v>186</v>
      </c>
      <c r="R1371" s="6">
        <v>0</v>
      </c>
      <c r="S1371" s="6">
        <v>423</v>
      </c>
      <c r="T1371" s="6">
        <v>192</v>
      </c>
      <c r="U1371" s="6">
        <v>25</v>
      </c>
      <c r="V1371" s="6" t="s">
        <v>1022</v>
      </c>
      <c r="W1371" s="9" t="s">
        <v>1033</v>
      </c>
      <c r="X1371" s="6" t="s">
        <v>1023</v>
      </c>
      <c r="Y1371" s="6" t="s">
        <v>1023</v>
      </c>
      <c r="Z1371" s="2">
        <v>2</v>
      </c>
      <c r="AA1371" s="9" t="s">
        <v>1038</v>
      </c>
      <c r="AB1371">
        <v>15.6</v>
      </c>
      <c r="AC1371">
        <v>14</v>
      </c>
      <c r="AD1371">
        <v>0</v>
      </c>
    </row>
    <row r="1372" spans="1:30" customFormat="1" x14ac:dyDescent="0.25">
      <c r="A1372" s="6">
        <v>0</v>
      </c>
      <c r="B1372" s="6">
        <v>0.19760479041916201</v>
      </c>
      <c r="C1372" s="6">
        <v>0</v>
      </c>
      <c r="D1372" s="6">
        <v>0</v>
      </c>
      <c r="E1372" s="6">
        <v>0.59880239520958101</v>
      </c>
      <c r="F1372" s="6">
        <v>0</v>
      </c>
      <c r="G1372" s="6">
        <v>0</v>
      </c>
      <c r="H1372" s="6">
        <v>0</v>
      </c>
      <c r="I1372" s="6">
        <v>0</v>
      </c>
      <c r="J1372" s="6">
        <v>0</v>
      </c>
      <c r="K1372" s="6">
        <v>0</v>
      </c>
      <c r="L1372" s="6">
        <v>44.910179640718603</v>
      </c>
      <c r="M1372" s="6">
        <v>0</v>
      </c>
      <c r="N1372" s="6">
        <v>0.8982035928143709</v>
      </c>
      <c r="O1372" s="6">
        <v>0</v>
      </c>
      <c r="P1372" s="6">
        <v>0.8982035928143709</v>
      </c>
      <c r="Q1372" s="6">
        <v>186</v>
      </c>
      <c r="R1372" s="6">
        <v>0</v>
      </c>
      <c r="S1372" s="6">
        <v>423</v>
      </c>
      <c r="T1372" s="6">
        <v>336</v>
      </c>
      <c r="U1372" s="6">
        <v>25</v>
      </c>
      <c r="V1372" s="6" t="s">
        <v>1022</v>
      </c>
      <c r="W1372" s="9" t="s">
        <v>1033</v>
      </c>
      <c r="X1372" s="6" t="s">
        <v>1023</v>
      </c>
      <c r="Y1372" s="6" t="s">
        <v>1023</v>
      </c>
      <c r="Z1372" s="2">
        <v>2</v>
      </c>
      <c r="AA1372" s="9" t="s">
        <v>1038</v>
      </c>
      <c r="AB1372">
        <v>15.6</v>
      </c>
      <c r="AC1372">
        <v>14</v>
      </c>
      <c r="AD1372">
        <v>0</v>
      </c>
    </row>
    <row r="1373" spans="1:30" customFormat="1" x14ac:dyDescent="0.25">
      <c r="A1373" s="6">
        <v>0</v>
      </c>
      <c r="B1373" s="6">
        <v>0.19760479041916201</v>
      </c>
      <c r="C1373" s="6">
        <v>0</v>
      </c>
      <c r="D1373" s="6">
        <v>0</v>
      </c>
      <c r="E1373" s="6">
        <v>0.59880239520958101</v>
      </c>
      <c r="F1373" s="6">
        <v>0</v>
      </c>
      <c r="G1373" s="6">
        <v>0</v>
      </c>
      <c r="H1373" s="6">
        <v>0</v>
      </c>
      <c r="I1373" s="6">
        <v>0</v>
      </c>
      <c r="J1373" s="6">
        <v>0</v>
      </c>
      <c r="K1373" s="6">
        <v>0</v>
      </c>
      <c r="L1373" s="6">
        <v>44.910179640718603</v>
      </c>
      <c r="M1373" s="6">
        <v>0</v>
      </c>
      <c r="N1373" s="6">
        <v>0.8982035928143709</v>
      </c>
      <c r="O1373" s="6">
        <v>0</v>
      </c>
      <c r="P1373" s="6">
        <v>0.8982035928143709</v>
      </c>
      <c r="Q1373" s="6">
        <v>186</v>
      </c>
      <c r="R1373" s="6">
        <v>0</v>
      </c>
      <c r="S1373" s="6">
        <v>423</v>
      </c>
      <c r="T1373" s="6">
        <v>240</v>
      </c>
      <c r="U1373" s="6">
        <v>25</v>
      </c>
      <c r="V1373" s="6" t="s">
        <v>1022</v>
      </c>
      <c r="W1373" s="9" t="s">
        <v>1033</v>
      </c>
      <c r="X1373" s="6" t="s">
        <v>1023</v>
      </c>
      <c r="Y1373" s="6" t="s">
        <v>1023</v>
      </c>
      <c r="Z1373" s="2">
        <v>2</v>
      </c>
      <c r="AA1373" s="9" t="s">
        <v>1038</v>
      </c>
      <c r="AB1373">
        <v>15.6</v>
      </c>
      <c r="AC1373">
        <v>14</v>
      </c>
      <c r="AD1373">
        <v>0</v>
      </c>
    </row>
    <row r="1374" spans="1:30" customFormat="1" x14ac:dyDescent="0.25">
      <c r="A1374" s="6">
        <v>0</v>
      </c>
      <c r="B1374" s="6">
        <v>0.19760479041916201</v>
      </c>
      <c r="C1374" s="6">
        <v>0</v>
      </c>
      <c r="D1374" s="6">
        <v>0</v>
      </c>
      <c r="E1374" s="6">
        <v>0.59880239520958101</v>
      </c>
      <c r="F1374" s="6">
        <v>0</v>
      </c>
      <c r="G1374" s="6">
        <v>0</v>
      </c>
      <c r="H1374" s="6">
        <v>0</v>
      </c>
      <c r="I1374" s="6">
        <v>0</v>
      </c>
      <c r="J1374" s="6">
        <v>0</v>
      </c>
      <c r="K1374" s="6">
        <v>0</v>
      </c>
      <c r="L1374" s="6">
        <v>44.910179640718603</v>
      </c>
      <c r="M1374" s="6">
        <v>0</v>
      </c>
      <c r="N1374" s="6">
        <v>0.8982035928143709</v>
      </c>
      <c r="O1374" s="6">
        <v>0</v>
      </c>
      <c r="P1374" s="6">
        <v>0.8982035928143709</v>
      </c>
      <c r="Q1374" s="6">
        <v>186</v>
      </c>
      <c r="R1374" s="6">
        <v>0</v>
      </c>
      <c r="S1374" s="6">
        <v>423</v>
      </c>
      <c r="T1374" s="6">
        <v>240</v>
      </c>
      <c r="U1374" s="6">
        <v>25</v>
      </c>
      <c r="V1374" s="6" t="s">
        <v>1022</v>
      </c>
      <c r="W1374" s="9" t="s">
        <v>1033</v>
      </c>
      <c r="X1374" s="6" t="s">
        <v>1023</v>
      </c>
      <c r="Y1374" s="6" t="s">
        <v>1023</v>
      </c>
      <c r="Z1374" s="2">
        <v>2</v>
      </c>
      <c r="AA1374" s="9" t="s">
        <v>1038</v>
      </c>
      <c r="AB1374">
        <v>15.6</v>
      </c>
      <c r="AC1374">
        <v>14</v>
      </c>
      <c r="AD1374">
        <v>0</v>
      </c>
    </row>
    <row r="1375" spans="1:30" customFormat="1" x14ac:dyDescent="0.25">
      <c r="A1375" s="6">
        <v>0</v>
      </c>
      <c r="B1375" s="6">
        <v>0.19760479041916201</v>
      </c>
      <c r="C1375" s="6">
        <v>0</v>
      </c>
      <c r="D1375" s="6">
        <v>0</v>
      </c>
      <c r="E1375" s="6">
        <v>0.59880239520958101</v>
      </c>
      <c r="F1375" s="6">
        <v>0</v>
      </c>
      <c r="G1375" s="6">
        <v>0</v>
      </c>
      <c r="H1375" s="6">
        <v>0</v>
      </c>
      <c r="I1375" s="6">
        <v>0</v>
      </c>
      <c r="J1375" s="6">
        <v>0</v>
      </c>
      <c r="K1375" s="6">
        <v>0</v>
      </c>
      <c r="L1375" s="6">
        <v>44.910179640718603</v>
      </c>
      <c r="M1375" s="6">
        <v>0</v>
      </c>
      <c r="N1375" s="6">
        <v>0.8982035928143709</v>
      </c>
      <c r="O1375" s="6">
        <v>0</v>
      </c>
      <c r="P1375" s="6">
        <v>0.8982035928143709</v>
      </c>
      <c r="Q1375" s="6">
        <v>186</v>
      </c>
      <c r="R1375" s="6">
        <v>0</v>
      </c>
      <c r="S1375" s="6">
        <v>423</v>
      </c>
      <c r="T1375" s="6">
        <v>192</v>
      </c>
      <c r="U1375" s="6">
        <v>25</v>
      </c>
      <c r="V1375" s="6" t="s">
        <v>1022</v>
      </c>
      <c r="W1375" s="9" t="s">
        <v>1033</v>
      </c>
      <c r="X1375" s="6" t="s">
        <v>1023</v>
      </c>
      <c r="Y1375" s="6" t="s">
        <v>1023</v>
      </c>
      <c r="Z1375" s="2">
        <v>2</v>
      </c>
      <c r="AA1375" s="9" t="s">
        <v>1038</v>
      </c>
      <c r="AB1375">
        <v>15.6</v>
      </c>
      <c r="AC1375">
        <v>14</v>
      </c>
      <c r="AD1375">
        <v>0</v>
      </c>
    </row>
    <row r="1376" spans="1:30" customFormat="1" x14ac:dyDescent="0.25">
      <c r="A1376" s="6">
        <v>0</v>
      </c>
      <c r="B1376" s="6">
        <v>0.24223602484472104</v>
      </c>
      <c r="C1376" s="6">
        <v>0</v>
      </c>
      <c r="D1376" s="6">
        <v>0</v>
      </c>
      <c r="E1376" s="6">
        <v>0.62111801242235998</v>
      </c>
      <c r="F1376" s="6">
        <v>0</v>
      </c>
      <c r="G1376" s="6">
        <v>0</v>
      </c>
      <c r="H1376" s="6">
        <v>0</v>
      </c>
      <c r="I1376" s="6">
        <v>0</v>
      </c>
      <c r="J1376" s="6">
        <v>0</v>
      </c>
      <c r="K1376" s="6">
        <v>0</v>
      </c>
      <c r="L1376" s="6">
        <v>46.583850931676999</v>
      </c>
      <c r="M1376" s="6">
        <v>0</v>
      </c>
      <c r="N1376" s="6">
        <v>0.93167701863354002</v>
      </c>
      <c r="O1376" s="6">
        <v>0</v>
      </c>
      <c r="P1376" s="6">
        <v>0.93167701863354002</v>
      </c>
      <c r="Q1376" s="6">
        <v>186</v>
      </c>
      <c r="R1376" s="6">
        <v>0</v>
      </c>
      <c r="S1376" s="6">
        <v>423</v>
      </c>
      <c r="T1376" s="6">
        <v>336</v>
      </c>
      <c r="U1376" s="6">
        <v>25</v>
      </c>
      <c r="V1376" s="6" t="s">
        <v>1022</v>
      </c>
      <c r="W1376" s="9" t="s">
        <v>1033</v>
      </c>
      <c r="X1376" s="6" t="s">
        <v>1023</v>
      </c>
      <c r="Y1376" s="6" t="s">
        <v>1023</v>
      </c>
      <c r="Z1376" s="2">
        <v>2</v>
      </c>
      <c r="AA1376" s="9" t="s">
        <v>1038</v>
      </c>
      <c r="AB1376">
        <v>15.6</v>
      </c>
      <c r="AC1376">
        <v>14</v>
      </c>
      <c r="AD1376">
        <v>0</v>
      </c>
    </row>
    <row r="1377" spans="1:30" customFormat="1" x14ac:dyDescent="0.25">
      <c r="A1377" s="6">
        <v>0</v>
      </c>
      <c r="B1377" s="6">
        <v>0.27659574468085102</v>
      </c>
      <c r="C1377" s="6">
        <v>0</v>
      </c>
      <c r="D1377" s="6">
        <v>0</v>
      </c>
      <c r="E1377" s="6">
        <v>0.85106382978723405</v>
      </c>
      <c r="F1377" s="6">
        <v>0</v>
      </c>
      <c r="G1377" s="6">
        <v>0</v>
      </c>
      <c r="H1377" s="6">
        <v>0</v>
      </c>
      <c r="I1377" s="6">
        <v>0</v>
      </c>
      <c r="J1377" s="6">
        <v>0</v>
      </c>
      <c r="K1377" s="6">
        <v>0</v>
      </c>
      <c r="L1377" s="6">
        <v>53.191489361702097</v>
      </c>
      <c r="M1377" s="6">
        <v>0</v>
      </c>
      <c r="N1377" s="6">
        <v>1.1524822695035499</v>
      </c>
      <c r="O1377" s="6">
        <v>0</v>
      </c>
      <c r="P1377" s="6">
        <v>1.1524822695035499</v>
      </c>
      <c r="Q1377" s="6">
        <v>186</v>
      </c>
      <c r="R1377" s="6">
        <v>0</v>
      </c>
      <c r="S1377" s="6">
        <v>423</v>
      </c>
      <c r="T1377" s="6">
        <v>192</v>
      </c>
      <c r="U1377" s="6">
        <v>25</v>
      </c>
      <c r="V1377" s="6" t="s">
        <v>1022</v>
      </c>
      <c r="W1377" s="9" t="s">
        <v>1033</v>
      </c>
      <c r="X1377" s="6" t="s">
        <v>1023</v>
      </c>
      <c r="Y1377" s="6" t="s">
        <v>1023</v>
      </c>
      <c r="Z1377" s="2">
        <v>2</v>
      </c>
      <c r="AA1377" s="9" t="s">
        <v>1038</v>
      </c>
      <c r="AB1377">
        <v>15.6</v>
      </c>
      <c r="AC1377">
        <v>14</v>
      </c>
      <c r="AD1377">
        <v>0</v>
      </c>
    </row>
    <row r="1378" spans="1:30" customFormat="1" x14ac:dyDescent="0.25">
      <c r="A1378" s="6">
        <v>0</v>
      </c>
      <c r="B1378" s="6">
        <v>0</v>
      </c>
      <c r="C1378" s="6">
        <v>0</v>
      </c>
      <c r="D1378" s="6">
        <v>0</v>
      </c>
      <c r="E1378" s="6">
        <v>0.5</v>
      </c>
      <c r="F1378" s="6">
        <v>0</v>
      </c>
      <c r="G1378" s="6">
        <v>0</v>
      </c>
      <c r="H1378" s="6">
        <v>0</v>
      </c>
      <c r="I1378" s="6">
        <v>0</v>
      </c>
      <c r="J1378" s="6">
        <v>0</v>
      </c>
      <c r="K1378" s="6">
        <v>0</v>
      </c>
      <c r="L1378" s="6">
        <v>37.5</v>
      </c>
      <c r="M1378" s="6">
        <v>0</v>
      </c>
      <c r="N1378" s="6">
        <v>0.625</v>
      </c>
      <c r="O1378" s="6">
        <v>0</v>
      </c>
      <c r="P1378" s="6">
        <v>0.625</v>
      </c>
      <c r="Q1378" s="6">
        <v>200</v>
      </c>
      <c r="R1378" s="6">
        <v>0</v>
      </c>
      <c r="S1378" s="6">
        <v>423</v>
      </c>
      <c r="T1378" s="6">
        <v>144</v>
      </c>
      <c r="U1378" s="6">
        <v>25</v>
      </c>
      <c r="V1378" s="6" t="s">
        <v>1022</v>
      </c>
      <c r="W1378" s="9" t="s">
        <v>1025</v>
      </c>
      <c r="X1378" s="6" t="s">
        <v>1023</v>
      </c>
      <c r="Y1378" s="6" t="s">
        <v>1023</v>
      </c>
      <c r="Z1378" s="2">
        <v>2</v>
      </c>
      <c r="AA1378" s="9" t="s">
        <v>1038</v>
      </c>
      <c r="AB1378">
        <v>15.6</v>
      </c>
      <c r="AC1378">
        <v>14</v>
      </c>
      <c r="AD1378">
        <v>0</v>
      </c>
    </row>
    <row r="1379" spans="1:30" customFormat="1" x14ac:dyDescent="0.25">
      <c r="A1379" s="6">
        <v>0</v>
      </c>
      <c r="B1379" s="6">
        <v>4.7120418848167499E-2</v>
      </c>
      <c r="C1379" s="6">
        <v>0</v>
      </c>
      <c r="D1379" s="6">
        <v>0</v>
      </c>
      <c r="E1379" s="6">
        <v>0.52356020942408399</v>
      </c>
      <c r="F1379" s="6">
        <v>0</v>
      </c>
      <c r="G1379" s="6">
        <v>0</v>
      </c>
      <c r="H1379" s="6">
        <v>0</v>
      </c>
      <c r="I1379" s="6">
        <v>0</v>
      </c>
      <c r="J1379" s="6">
        <v>0</v>
      </c>
      <c r="K1379" s="6">
        <v>0</v>
      </c>
      <c r="L1379" s="6">
        <v>39.267015706806298</v>
      </c>
      <c r="M1379" s="6">
        <v>0</v>
      </c>
      <c r="N1379" s="6">
        <v>0.65445026178010501</v>
      </c>
      <c r="O1379" s="6">
        <v>0</v>
      </c>
      <c r="P1379" s="6">
        <v>0.65445026178010501</v>
      </c>
      <c r="Q1379" s="6">
        <v>200</v>
      </c>
      <c r="R1379" s="6">
        <v>0</v>
      </c>
      <c r="S1379" s="6">
        <v>423</v>
      </c>
      <c r="T1379" s="6">
        <v>96</v>
      </c>
      <c r="U1379" s="6">
        <v>25</v>
      </c>
      <c r="V1379" s="6" t="s">
        <v>1022</v>
      </c>
      <c r="W1379" s="9" t="s">
        <v>1025</v>
      </c>
      <c r="X1379" s="6" t="s">
        <v>1023</v>
      </c>
      <c r="Y1379" s="6" t="s">
        <v>1023</v>
      </c>
      <c r="Z1379" s="2">
        <v>2</v>
      </c>
      <c r="AA1379" s="9" t="s">
        <v>1038</v>
      </c>
      <c r="AB1379">
        <v>15.6</v>
      </c>
      <c r="AC1379">
        <v>14</v>
      </c>
      <c r="AD1379">
        <v>0</v>
      </c>
    </row>
    <row r="1380" spans="1:30" customFormat="1" x14ac:dyDescent="0.25">
      <c r="A1380" s="6">
        <v>0</v>
      </c>
      <c r="B1380" s="6">
        <v>8.1081081081081099E-2</v>
      </c>
      <c r="C1380" s="6">
        <v>0</v>
      </c>
      <c r="D1380" s="6">
        <v>0</v>
      </c>
      <c r="E1380" s="6">
        <v>0.54054054054054101</v>
      </c>
      <c r="F1380" s="6">
        <v>0</v>
      </c>
      <c r="G1380" s="6">
        <v>0</v>
      </c>
      <c r="H1380" s="6">
        <v>0</v>
      </c>
      <c r="I1380" s="6">
        <v>0</v>
      </c>
      <c r="J1380" s="6">
        <v>0</v>
      </c>
      <c r="K1380" s="6">
        <v>0</v>
      </c>
      <c r="L1380" s="6">
        <v>40.540540540540498</v>
      </c>
      <c r="M1380" s="6">
        <v>0</v>
      </c>
      <c r="N1380" s="6">
        <v>0.67567567567567599</v>
      </c>
      <c r="O1380" s="6">
        <v>0</v>
      </c>
      <c r="P1380" s="6">
        <v>0.67567567567567599</v>
      </c>
      <c r="Q1380" s="6">
        <v>200</v>
      </c>
      <c r="R1380" s="6">
        <v>0</v>
      </c>
      <c r="S1380" s="6">
        <v>423</v>
      </c>
      <c r="T1380" s="6">
        <v>168</v>
      </c>
      <c r="U1380" s="6">
        <v>25</v>
      </c>
      <c r="V1380" s="6" t="s">
        <v>1022</v>
      </c>
      <c r="W1380" s="9" t="s">
        <v>1025</v>
      </c>
      <c r="X1380" s="6" t="s">
        <v>1023</v>
      </c>
      <c r="Y1380" s="6" t="s">
        <v>1023</v>
      </c>
      <c r="Z1380" s="2">
        <v>2</v>
      </c>
      <c r="AA1380" s="9" t="s">
        <v>1038</v>
      </c>
      <c r="AB1380">
        <v>15.6</v>
      </c>
      <c r="AC1380">
        <v>14</v>
      </c>
      <c r="AD1380">
        <v>0</v>
      </c>
    </row>
    <row r="1381" spans="1:30" customFormat="1" x14ac:dyDescent="0.25">
      <c r="A1381" s="6">
        <v>0</v>
      </c>
      <c r="B1381" s="6">
        <v>0.11731843575419</v>
      </c>
      <c r="C1381" s="6">
        <v>0</v>
      </c>
      <c r="D1381" s="6">
        <v>0</v>
      </c>
      <c r="E1381" s="6">
        <v>0.55865921787709505</v>
      </c>
      <c r="F1381" s="6">
        <v>0</v>
      </c>
      <c r="G1381" s="6">
        <v>0</v>
      </c>
      <c r="H1381" s="6">
        <v>0</v>
      </c>
      <c r="I1381" s="6">
        <v>0</v>
      </c>
      <c r="J1381" s="6">
        <v>0</v>
      </c>
      <c r="K1381" s="6">
        <v>0</v>
      </c>
      <c r="L1381" s="6">
        <v>41.899441340782097</v>
      </c>
      <c r="M1381" s="6">
        <v>0</v>
      </c>
      <c r="N1381" s="6">
        <v>0.76815642458100597</v>
      </c>
      <c r="O1381" s="6">
        <v>0</v>
      </c>
      <c r="P1381" s="6">
        <v>0.76815642458100597</v>
      </c>
      <c r="Q1381" s="6">
        <v>200</v>
      </c>
      <c r="R1381" s="6">
        <v>0</v>
      </c>
      <c r="S1381" s="6">
        <v>423</v>
      </c>
      <c r="T1381" s="6">
        <v>216</v>
      </c>
      <c r="U1381" s="6">
        <v>25</v>
      </c>
      <c r="V1381" s="6" t="s">
        <v>1022</v>
      </c>
      <c r="W1381" s="9" t="s">
        <v>1025</v>
      </c>
      <c r="X1381" s="6" t="s">
        <v>1023</v>
      </c>
      <c r="Y1381" s="6" t="s">
        <v>1023</v>
      </c>
      <c r="Z1381" s="2">
        <v>2</v>
      </c>
      <c r="AA1381" s="9" t="s">
        <v>1038</v>
      </c>
      <c r="AB1381">
        <v>15.6</v>
      </c>
      <c r="AC1381">
        <v>14</v>
      </c>
      <c r="AD1381">
        <v>0</v>
      </c>
    </row>
    <row r="1382" spans="1:30" customFormat="1" x14ac:dyDescent="0.25">
      <c r="A1382" s="6">
        <v>0</v>
      </c>
      <c r="B1382" s="6">
        <v>0.15606936416184999</v>
      </c>
      <c r="C1382" s="6">
        <v>0</v>
      </c>
      <c r="D1382" s="6">
        <v>0</v>
      </c>
      <c r="E1382" s="6">
        <v>0.57803468208092501</v>
      </c>
      <c r="F1382" s="6">
        <v>0</v>
      </c>
      <c r="G1382" s="6">
        <v>0</v>
      </c>
      <c r="H1382" s="6">
        <v>0</v>
      </c>
      <c r="I1382" s="6">
        <v>0</v>
      </c>
      <c r="J1382" s="6">
        <v>0</v>
      </c>
      <c r="K1382" s="6">
        <v>0</v>
      </c>
      <c r="L1382" s="6">
        <v>43.352601156069397</v>
      </c>
      <c r="M1382" s="6">
        <v>0</v>
      </c>
      <c r="N1382" s="6">
        <v>0.79479768786127214</v>
      </c>
      <c r="O1382" s="6">
        <v>0</v>
      </c>
      <c r="P1382" s="6">
        <v>0.79479768786127214</v>
      </c>
      <c r="Q1382" s="6">
        <v>200</v>
      </c>
      <c r="R1382" s="6">
        <v>0</v>
      </c>
      <c r="S1382" s="6">
        <v>423</v>
      </c>
      <c r="T1382" s="6">
        <v>288</v>
      </c>
      <c r="U1382" s="6">
        <v>25</v>
      </c>
      <c r="V1382" s="6" t="s">
        <v>1022</v>
      </c>
      <c r="W1382" s="9" t="s">
        <v>1025</v>
      </c>
      <c r="X1382" s="6" t="s">
        <v>1023</v>
      </c>
      <c r="Y1382" s="6" t="s">
        <v>1023</v>
      </c>
      <c r="Z1382" s="2">
        <v>2</v>
      </c>
      <c r="AA1382" s="9" t="s">
        <v>1038</v>
      </c>
      <c r="AB1382">
        <v>15.6</v>
      </c>
      <c r="AC1382">
        <v>14</v>
      </c>
      <c r="AD1382">
        <v>0</v>
      </c>
    </row>
    <row r="1383" spans="1:30" customFormat="1" x14ac:dyDescent="0.25">
      <c r="A1383" s="6">
        <v>0</v>
      </c>
      <c r="B1383" s="6">
        <v>0.15606936416184999</v>
      </c>
      <c r="C1383" s="6">
        <v>0</v>
      </c>
      <c r="D1383" s="6">
        <v>0</v>
      </c>
      <c r="E1383" s="6">
        <v>0.57803468208092501</v>
      </c>
      <c r="F1383" s="6">
        <v>0</v>
      </c>
      <c r="G1383" s="6">
        <v>0</v>
      </c>
      <c r="H1383" s="6">
        <v>0</v>
      </c>
      <c r="I1383" s="6">
        <v>0</v>
      </c>
      <c r="J1383" s="6">
        <v>0</v>
      </c>
      <c r="K1383" s="6">
        <v>0</v>
      </c>
      <c r="L1383" s="6">
        <v>43.352601156069397</v>
      </c>
      <c r="M1383" s="6">
        <v>0</v>
      </c>
      <c r="N1383" s="6">
        <v>0.79479768786127214</v>
      </c>
      <c r="O1383" s="6">
        <v>0</v>
      </c>
      <c r="P1383" s="6">
        <v>0.79479768786127214</v>
      </c>
      <c r="Q1383" s="6">
        <v>200</v>
      </c>
      <c r="R1383" s="6">
        <v>0</v>
      </c>
      <c r="S1383" s="6">
        <v>423</v>
      </c>
      <c r="T1383" s="6">
        <v>216</v>
      </c>
      <c r="U1383" s="6">
        <v>25</v>
      </c>
      <c r="V1383" s="6" t="s">
        <v>1022</v>
      </c>
      <c r="W1383" s="9" t="s">
        <v>1025</v>
      </c>
      <c r="X1383" s="6" t="s">
        <v>1023</v>
      </c>
      <c r="Y1383" s="6" t="s">
        <v>1023</v>
      </c>
      <c r="Z1383" s="2">
        <v>2</v>
      </c>
      <c r="AA1383" s="9" t="s">
        <v>1038</v>
      </c>
      <c r="AB1383">
        <v>15.6</v>
      </c>
      <c r="AC1383">
        <v>14</v>
      </c>
      <c r="AD1383">
        <v>0</v>
      </c>
    </row>
    <row r="1384" spans="1:30" customFormat="1" x14ac:dyDescent="0.25">
      <c r="A1384" s="6">
        <v>0</v>
      </c>
      <c r="B1384" s="6">
        <v>0.15606936416184999</v>
      </c>
      <c r="C1384" s="6">
        <v>0</v>
      </c>
      <c r="D1384" s="6">
        <v>0</v>
      </c>
      <c r="E1384" s="6">
        <v>0.57803468208092501</v>
      </c>
      <c r="F1384" s="6">
        <v>0</v>
      </c>
      <c r="G1384" s="6">
        <v>0</v>
      </c>
      <c r="H1384" s="6">
        <v>0</v>
      </c>
      <c r="I1384" s="6">
        <v>0</v>
      </c>
      <c r="J1384" s="6">
        <v>0</v>
      </c>
      <c r="K1384" s="6">
        <v>0</v>
      </c>
      <c r="L1384" s="6">
        <v>43.352601156069397</v>
      </c>
      <c r="M1384" s="6">
        <v>0</v>
      </c>
      <c r="N1384" s="6">
        <v>0.939306358381503</v>
      </c>
      <c r="O1384" s="6">
        <v>0</v>
      </c>
      <c r="P1384" s="6">
        <v>0.939306358381503</v>
      </c>
      <c r="Q1384" s="6">
        <v>200</v>
      </c>
      <c r="R1384" s="6">
        <v>0</v>
      </c>
      <c r="S1384" s="6">
        <v>423</v>
      </c>
      <c r="T1384" s="6">
        <v>192</v>
      </c>
      <c r="U1384" s="6">
        <v>25</v>
      </c>
      <c r="V1384" s="6" t="s">
        <v>1022</v>
      </c>
      <c r="W1384" s="9" t="s">
        <v>1025</v>
      </c>
      <c r="X1384" s="6" t="s">
        <v>1023</v>
      </c>
      <c r="Y1384" s="6" t="s">
        <v>1023</v>
      </c>
      <c r="Z1384" s="2">
        <v>2</v>
      </c>
      <c r="AA1384" s="9" t="s">
        <v>1038</v>
      </c>
      <c r="AB1384">
        <v>15.6</v>
      </c>
      <c r="AC1384">
        <v>14</v>
      </c>
      <c r="AD1384">
        <v>0</v>
      </c>
    </row>
    <row r="1385" spans="1:30" customFormat="1" x14ac:dyDescent="0.25">
      <c r="A1385" s="6">
        <v>0</v>
      </c>
      <c r="B1385" s="6">
        <v>0.19760479041916201</v>
      </c>
      <c r="C1385" s="6">
        <v>0</v>
      </c>
      <c r="D1385" s="6">
        <v>0</v>
      </c>
      <c r="E1385" s="6">
        <v>0.59880239520958101</v>
      </c>
      <c r="F1385" s="6">
        <v>0</v>
      </c>
      <c r="G1385" s="6">
        <v>0</v>
      </c>
      <c r="H1385" s="6">
        <v>0</v>
      </c>
      <c r="I1385" s="6">
        <v>0</v>
      </c>
      <c r="J1385" s="6">
        <v>0</v>
      </c>
      <c r="K1385" s="6">
        <v>0</v>
      </c>
      <c r="L1385" s="6">
        <v>44.910179640718603</v>
      </c>
      <c r="M1385" s="6">
        <v>0</v>
      </c>
      <c r="N1385" s="6">
        <v>0.8982035928143709</v>
      </c>
      <c r="O1385" s="6">
        <v>0</v>
      </c>
      <c r="P1385" s="6">
        <v>0.8982035928143709</v>
      </c>
      <c r="Q1385" s="6">
        <v>200</v>
      </c>
      <c r="R1385" s="6">
        <v>0</v>
      </c>
      <c r="S1385" s="6">
        <v>423</v>
      </c>
      <c r="T1385" s="6">
        <v>216</v>
      </c>
      <c r="U1385" s="6">
        <v>25</v>
      </c>
      <c r="V1385" s="6" t="s">
        <v>1022</v>
      </c>
      <c r="W1385" s="9" t="s">
        <v>1025</v>
      </c>
      <c r="X1385" s="6" t="s">
        <v>1023</v>
      </c>
      <c r="Y1385" s="6" t="s">
        <v>1023</v>
      </c>
      <c r="Z1385" s="2">
        <v>2</v>
      </c>
      <c r="AA1385" s="9" t="s">
        <v>1038</v>
      </c>
      <c r="AB1385">
        <v>15.6</v>
      </c>
      <c r="AC1385">
        <v>14</v>
      </c>
      <c r="AD1385">
        <v>0</v>
      </c>
    </row>
    <row r="1386" spans="1:30" customFormat="1" x14ac:dyDescent="0.25">
      <c r="A1386" s="6">
        <v>0</v>
      </c>
      <c r="B1386" s="6">
        <v>0.24223602484472104</v>
      </c>
      <c r="C1386" s="6">
        <v>0</v>
      </c>
      <c r="D1386" s="6">
        <v>0</v>
      </c>
      <c r="E1386" s="6">
        <v>0.62111801242235998</v>
      </c>
      <c r="F1386" s="6">
        <v>0</v>
      </c>
      <c r="G1386" s="6">
        <v>0</v>
      </c>
      <c r="H1386" s="6">
        <v>0</v>
      </c>
      <c r="I1386" s="6">
        <v>0</v>
      </c>
      <c r="J1386" s="6">
        <v>0</v>
      </c>
      <c r="K1386" s="6">
        <v>0</v>
      </c>
      <c r="L1386" s="6">
        <v>46.583850931676999</v>
      </c>
      <c r="M1386" s="6">
        <v>0</v>
      </c>
      <c r="N1386" s="6">
        <v>0.93167701863354002</v>
      </c>
      <c r="O1386" s="6">
        <v>0</v>
      </c>
      <c r="P1386" s="6">
        <v>0.93167701863354002</v>
      </c>
      <c r="Q1386" s="6">
        <v>200</v>
      </c>
      <c r="R1386" s="6">
        <v>0</v>
      </c>
      <c r="S1386" s="6">
        <v>423</v>
      </c>
      <c r="T1386" s="6">
        <v>240</v>
      </c>
      <c r="U1386" s="6">
        <v>25</v>
      </c>
      <c r="V1386" s="6" t="s">
        <v>1022</v>
      </c>
      <c r="W1386" s="9" t="s">
        <v>1025</v>
      </c>
      <c r="X1386" s="6" t="s">
        <v>1023</v>
      </c>
      <c r="Y1386" s="6" t="s">
        <v>1023</v>
      </c>
      <c r="Z1386" s="2">
        <v>2</v>
      </c>
      <c r="AA1386" s="9" t="s">
        <v>1038</v>
      </c>
      <c r="AB1386">
        <v>15.6</v>
      </c>
      <c r="AC1386">
        <v>14</v>
      </c>
      <c r="AD1386">
        <v>0</v>
      </c>
    </row>
    <row r="1387" spans="1:30" customFormat="1" x14ac:dyDescent="0.25">
      <c r="A1387" s="6">
        <v>0</v>
      </c>
      <c r="B1387" s="6">
        <v>0.29032258064516098</v>
      </c>
      <c r="C1387" s="6">
        <v>0</v>
      </c>
      <c r="D1387" s="6">
        <v>0</v>
      </c>
      <c r="E1387" s="6">
        <v>0.64516129032258096</v>
      </c>
      <c r="F1387" s="6">
        <v>0</v>
      </c>
      <c r="G1387" s="6">
        <v>0</v>
      </c>
      <c r="H1387" s="6">
        <v>0</v>
      </c>
      <c r="I1387" s="6">
        <v>0</v>
      </c>
      <c r="J1387" s="6">
        <v>0</v>
      </c>
      <c r="K1387" s="6">
        <v>0</v>
      </c>
      <c r="L1387" s="6">
        <v>48.387096774193601</v>
      </c>
      <c r="M1387" s="6">
        <v>0</v>
      </c>
      <c r="N1387" s="6">
        <v>0.967741935483871</v>
      </c>
      <c r="O1387" s="6">
        <v>0</v>
      </c>
      <c r="P1387" s="6">
        <v>0.967741935483871</v>
      </c>
      <c r="Q1387" s="6">
        <v>200</v>
      </c>
      <c r="R1387" s="6">
        <v>0</v>
      </c>
      <c r="S1387" s="6">
        <v>423</v>
      </c>
      <c r="T1387" s="6">
        <v>264</v>
      </c>
      <c r="U1387" s="6">
        <v>25</v>
      </c>
      <c r="V1387" s="6" t="s">
        <v>1022</v>
      </c>
      <c r="W1387" s="9" t="s">
        <v>1025</v>
      </c>
      <c r="X1387" s="6" t="s">
        <v>1023</v>
      </c>
      <c r="Y1387" s="6" t="s">
        <v>1023</v>
      </c>
      <c r="Z1387" s="2">
        <v>2</v>
      </c>
      <c r="AA1387" s="9" t="s">
        <v>1038</v>
      </c>
      <c r="AB1387">
        <v>15.6</v>
      </c>
      <c r="AC1387">
        <v>14</v>
      </c>
      <c r="AD1387">
        <v>0</v>
      </c>
    </row>
    <row r="1388" spans="1:30" customFormat="1" x14ac:dyDescent="0.25">
      <c r="A1388" s="6">
        <v>0</v>
      </c>
      <c r="B1388" s="6">
        <v>0</v>
      </c>
      <c r="C1388" s="6">
        <v>0</v>
      </c>
      <c r="D1388" s="6">
        <v>0</v>
      </c>
      <c r="E1388" s="6">
        <v>0.5</v>
      </c>
      <c r="F1388" s="6">
        <v>0</v>
      </c>
      <c r="G1388" s="6">
        <v>0</v>
      </c>
      <c r="H1388" s="6">
        <v>0</v>
      </c>
      <c r="I1388" s="6">
        <v>0</v>
      </c>
      <c r="J1388" s="6">
        <v>0</v>
      </c>
      <c r="K1388" s="6">
        <v>0</v>
      </c>
      <c r="L1388" s="6">
        <v>45</v>
      </c>
      <c r="M1388" s="6">
        <v>0</v>
      </c>
      <c r="N1388" s="6">
        <v>0.375</v>
      </c>
      <c r="O1388" s="6">
        <v>0</v>
      </c>
      <c r="P1388" s="6">
        <v>0.375</v>
      </c>
      <c r="Q1388" s="6">
        <v>179</v>
      </c>
      <c r="R1388" s="6">
        <v>0</v>
      </c>
      <c r="S1388" s="6">
        <v>448</v>
      </c>
      <c r="T1388" s="6">
        <v>144</v>
      </c>
      <c r="U1388" s="6">
        <v>60</v>
      </c>
      <c r="V1388" s="6" t="s">
        <v>1022</v>
      </c>
      <c r="W1388" s="9" t="s">
        <v>1040</v>
      </c>
      <c r="X1388" s="6" t="s">
        <v>1023</v>
      </c>
      <c r="Y1388" s="6" t="s">
        <v>1023</v>
      </c>
      <c r="Z1388" s="2">
        <v>2</v>
      </c>
      <c r="AA1388" s="9" t="s">
        <v>1041</v>
      </c>
      <c r="AB1388">
        <v>15.6</v>
      </c>
      <c r="AC1388">
        <v>14</v>
      </c>
      <c r="AD1388">
        <v>0</v>
      </c>
    </row>
    <row r="1389" spans="1:30" customFormat="1" x14ac:dyDescent="0.25">
      <c r="A1389" s="6">
        <v>0</v>
      </c>
      <c r="B1389" s="6">
        <v>0</v>
      </c>
      <c r="C1389" s="6">
        <v>0</v>
      </c>
      <c r="D1389" s="6">
        <v>0</v>
      </c>
      <c r="E1389" s="6">
        <v>0.20499999999999999</v>
      </c>
      <c r="F1389" s="6">
        <v>0</v>
      </c>
      <c r="G1389" s="6">
        <v>0</v>
      </c>
      <c r="H1389" s="6">
        <v>0</v>
      </c>
      <c r="I1389" s="6">
        <v>0</v>
      </c>
      <c r="J1389" s="6">
        <v>0</v>
      </c>
      <c r="K1389" s="6">
        <v>0</v>
      </c>
      <c r="L1389" s="6">
        <v>36.143999999999998</v>
      </c>
      <c r="M1389" s="6">
        <v>0</v>
      </c>
      <c r="N1389" s="6">
        <v>0.30099999999999999</v>
      </c>
      <c r="O1389" s="6">
        <v>0</v>
      </c>
      <c r="P1389" s="6">
        <v>0.30099999999999999</v>
      </c>
      <c r="Q1389" s="6">
        <v>179</v>
      </c>
      <c r="R1389" s="6">
        <v>0</v>
      </c>
      <c r="S1389" s="6">
        <v>448</v>
      </c>
      <c r="T1389" s="6">
        <v>144</v>
      </c>
      <c r="U1389" s="6">
        <v>60</v>
      </c>
      <c r="V1389" s="6" t="s">
        <v>1022</v>
      </c>
      <c r="W1389" s="9" t="s">
        <v>1040</v>
      </c>
      <c r="X1389" s="6" t="s">
        <v>1023</v>
      </c>
      <c r="Y1389" s="6" t="s">
        <v>1023</v>
      </c>
      <c r="Z1389" s="2">
        <v>2</v>
      </c>
      <c r="AA1389" s="9" t="s">
        <v>1041</v>
      </c>
      <c r="AB1389">
        <v>15.6</v>
      </c>
      <c r="AC1389">
        <v>14</v>
      </c>
      <c r="AD1389">
        <v>0</v>
      </c>
    </row>
    <row r="1390" spans="1:30" customFormat="1" x14ac:dyDescent="0.25">
      <c r="A1390" s="6">
        <v>2.3E-2</v>
      </c>
      <c r="B1390" s="6">
        <v>0</v>
      </c>
      <c r="C1390" s="6">
        <v>0</v>
      </c>
      <c r="D1390" s="6">
        <v>0</v>
      </c>
      <c r="E1390" s="6">
        <v>0.51150895140664998</v>
      </c>
      <c r="F1390" s="6">
        <v>0</v>
      </c>
      <c r="G1390" s="6">
        <v>0</v>
      </c>
      <c r="H1390" s="6">
        <v>0</v>
      </c>
      <c r="I1390" s="6">
        <v>0</v>
      </c>
      <c r="J1390" s="6">
        <v>0</v>
      </c>
      <c r="K1390" s="6">
        <v>0</v>
      </c>
      <c r="L1390" s="6">
        <v>38.3631713554987</v>
      </c>
      <c r="M1390" s="6">
        <v>0</v>
      </c>
      <c r="N1390" s="6">
        <v>0.89500000000000002</v>
      </c>
      <c r="O1390" s="6">
        <v>0</v>
      </c>
      <c r="P1390" s="6">
        <v>0.89514066496163713</v>
      </c>
      <c r="Q1390" s="6">
        <v>192</v>
      </c>
      <c r="R1390" s="6">
        <v>0</v>
      </c>
      <c r="S1390" s="6">
        <v>448</v>
      </c>
      <c r="T1390" s="6">
        <v>480</v>
      </c>
      <c r="U1390" s="6">
        <v>25</v>
      </c>
      <c r="V1390" s="6" t="s">
        <v>1022</v>
      </c>
      <c r="W1390" s="9" t="s">
        <v>1033</v>
      </c>
      <c r="X1390" s="6" t="s">
        <v>1023</v>
      </c>
      <c r="Y1390" s="6" t="s">
        <v>1023</v>
      </c>
      <c r="Z1390" s="2">
        <v>2</v>
      </c>
      <c r="AA1390" s="9" t="s">
        <v>1293</v>
      </c>
      <c r="AB1390">
        <v>15.6</v>
      </c>
      <c r="AC1390">
        <v>14</v>
      </c>
      <c r="AD1390">
        <v>0</v>
      </c>
    </row>
    <row r="1391" spans="1:30" customFormat="1" x14ac:dyDescent="0.25">
      <c r="A1391" s="6">
        <v>0</v>
      </c>
      <c r="B1391" s="6">
        <v>0</v>
      </c>
      <c r="C1391" s="6">
        <v>0</v>
      </c>
      <c r="D1391" s="6">
        <v>0</v>
      </c>
      <c r="E1391" s="6">
        <v>0.51351351351351304</v>
      </c>
      <c r="F1391" s="6">
        <v>0</v>
      </c>
      <c r="G1391" s="6">
        <v>0</v>
      </c>
      <c r="H1391" s="6">
        <v>0</v>
      </c>
      <c r="I1391" s="6">
        <v>0</v>
      </c>
      <c r="J1391" s="6">
        <v>0</v>
      </c>
      <c r="K1391" s="6">
        <v>0</v>
      </c>
      <c r="L1391" s="6">
        <v>37.837837837837803</v>
      </c>
      <c r="M1391" s="6">
        <v>0</v>
      </c>
      <c r="N1391" s="6">
        <v>0.72972972972973005</v>
      </c>
      <c r="O1391" s="6">
        <v>0</v>
      </c>
      <c r="P1391" s="6">
        <v>0.73</v>
      </c>
      <c r="Q1391" s="6">
        <v>181</v>
      </c>
      <c r="R1391" s="6">
        <v>0</v>
      </c>
      <c r="S1391" s="6">
        <v>448</v>
      </c>
      <c r="T1391" s="6">
        <v>144</v>
      </c>
      <c r="U1391" s="6">
        <v>40</v>
      </c>
      <c r="V1391" s="6" t="s">
        <v>1022</v>
      </c>
      <c r="W1391" s="9" t="s">
        <v>1042</v>
      </c>
      <c r="X1391" s="6" t="s">
        <v>1023</v>
      </c>
      <c r="Y1391" s="6" t="s">
        <v>1023</v>
      </c>
      <c r="Z1391" s="2">
        <v>2</v>
      </c>
      <c r="AA1391" s="9" t="s">
        <v>1043</v>
      </c>
      <c r="AB1391">
        <v>15.6</v>
      </c>
      <c r="AC1391">
        <v>14</v>
      </c>
      <c r="AD1391">
        <v>0</v>
      </c>
    </row>
    <row r="1392" spans="1:30" customFormat="1" x14ac:dyDescent="0.25">
      <c r="A1392" s="6">
        <v>0</v>
      </c>
      <c r="B1392" s="6">
        <v>0</v>
      </c>
      <c r="C1392" s="6">
        <v>0</v>
      </c>
      <c r="D1392" s="6">
        <v>0</v>
      </c>
      <c r="E1392" s="6">
        <v>0.5</v>
      </c>
      <c r="F1392" s="6">
        <v>0</v>
      </c>
      <c r="G1392" s="6">
        <v>0</v>
      </c>
      <c r="H1392" s="6">
        <v>0</v>
      </c>
      <c r="I1392" s="6">
        <v>0</v>
      </c>
      <c r="J1392" s="6">
        <v>0</v>
      </c>
      <c r="K1392" s="6">
        <v>0</v>
      </c>
      <c r="L1392" s="6">
        <v>37.5</v>
      </c>
      <c r="M1392" s="6">
        <v>0</v>
      </c>
      <c r="N1392" s="6">
        <v>0.625</v>
      </c>
      <c r="O1392" s="6">
        <v>0</v>
      </c>
      <c r="P1392" s="6">
        <v>0.625</v>
      </c>
      <c r="Q1392" s="6">
        <v>191</v>
      </c>
      <c r="R1392" s="6">
        <v>0</v>
      </c>
      <c r="S1392" s="6">
        <v>448</v>
      </c>
      <c r="T1392" s="6">
        <v>168</v>
      </c>
      <c r="U1392" s="6">
        <v>40</v>
      </c>
      <c r="V1392" s="6" t="s">
        <v>1022</v>
      </c>
      <c r="W1392" s="9" t="s">
        <v>1033</v>
      </c>
      <c r="X1392" s="6" t="s">
        <v>1023</v>
      </c>
      <c r="Y1392" s="6" t="s">
        <v>1023</v>
      </c>
      <c r="Z1392" s="2">
        <v>2</v>
      </c>
      <c r="AA1392" s="9" t="s">
        <v>1044</v>
      </c>
      <c r="AB1392">
        <v>15.6</v>
      </c>
      <c r="AC1392">
        <v>14</v>
      </c>
      <c r="AD1392">
        <v>0</v>
      </c>
    </row>
    <row r="1393" spans="1:30" customFormat="1" x14ac:dyDescent="0.25">
      <c r="A1393" s="6">
        <v>0</v>
      </c>
      <c r="B1393" s="6">
        <v>0</v>
      </c>
      <c r="C1393" s="6">
        <v>0</v>
      </c>
      <c r="D1393" s="6">
        <v>0</v>
      </c>
      <c r="E1393" s="6">
        <v>0.67</v>
      </c>
      <c r="F1393" s="6">
        <v>0</v>
      </c>
      <c r="G1393" s="6">
        <v>0</v>
      </c>
      <c r="H1393" s="6">
        <v>0</v>
      </c>
      <c r="I1393" s="6">
        <v>0</v>
      </c>
      <c r="J1393" s="6">
        <v>0</v>
      </c>
      <c r="K1393" s="6">
        <v>0</v>
      </c>
      <c r="L1393" s="6">
        <v>16.7</v>
      </c>
      <c r="M1393" s="6">
        <v>0.83499999999999996</v>
      </c>
      <c r="N1393" s="6">
        <v>0.83499999999999996</v>
      </c>
      <c r="O1393" s="6">
        <v>0</v>
      </c>
      <c r="P1393" s="6">
        <v>0.83499999999999996</v>
      </c>
      <c r="Q1393" s="6">
        <v>178</v>
      </c>
      <c r="R1393" s="6">
        <v>0</v>
      </c>
      <c r="S1393" s="6">
        <v>448</v>
      </c>
      <c r="T1393" s="6">
        <v>168</v>
      </c>
      <c r="U1393" s="6">
        <v>0</v>
      </c>
      <c r="V1393" s="6" t="s">
        <v>1045</v>
      </c>
      <c r="W1393" s="9" t="s">
        <v>1046</v>
      </c>
      <c r="X1393" s="6" t="s">
        <v>1047</v>
      </c>
      <c r="Y1393" s="6" t="s">
        <v>1048</v>
      </c>
      <c r="Z1393" s="2">
        <v>3</v>
      </c>
      <c r="AA1393" s="9" t="s">
        <v>1049</v>
      </c>
      <c r="AB1393">
        <v>16.3</v>
      </c>
      <c r="AC1393">
        <v>12</v>
      </c>
      <c r="AD1393">
        <v>0</v>
      </c>
    </row>
    <row r="1394" spans="1:30" customFormat="1" x14ac:dyDescent="0.25">
      <c r="A1394" s="6">
        <v>2.5000000000000001E-2</v>
      </c>
      <c r="B1394" s="6">
        <v>0</v>
      </c>
      <c r="C1394" s="6">
        <v>0</v>
      </c>
      <c r="D1394" s="6">
        <v>0</v>
      </c>
      <c r="E1394" s="6">
        <v>0</v>
      </c>
      <c r="F1394" s="6">
        <v>0</v>
      </c>
      <c r="G1394" s="6">
        <v>7.4999999999999997E-2</v>
      </c>
      <c r="H1394" s="6">
        <v>7.4999999999999997E-2</v>
      </c>
      <c r="I1394" s="6">
        <v>0</v>
      </c>
      <c r="J1394" s="6">
        <v>0</v>
      </c>
      <c r="K1394" s="6">
        <v>0</v>
      </c>
      <c r="L1394" s="6">
        <v>7</v>
      </c>
      <c r="M1394" s="6">
        <v>0</v>
      </c>
      <c r="N1394" s="6">
        <v>0.17</v>
      </c>
      <c r="O1394" s="6">
        <v>0</v>
      </c>
      <c r="P1394" s="6">
        <v>0.47</v>
      </c>
      <c r="Q1394" s="6">
        <v>174</v>
      </c>
      <c r="R1394" s="6">
        <v>0</v>
      </c>
      <c r="S1394" s="6">
        <v>433</v>
      </c>
      <c r="T1394" s="6">
        <v>165</v>
      </c>
      <c r="U1394" s="6">
        <v>0</v>
      </c>
      <c r="V1394" s="6" t="s">
        <v>1058</v>
      </c>
      <c r="W1394" s="9" t="s">
        <v>1057</v>
      </c>
      <c r="X1394" s="6" t="s">
        <v>1059</v>
      </c>
      <c r="Y1394" s="6" t="s">
        <v>1058</v>
      </c>
      <c r="Z1394" s="2">
        <v>3</v>
      </c>
      <c r="AA1394" s="9" t="s">
        <v>1060</v>
      </c>
      <c r="AB1394">
        <v>16.399999999999999</v>
      </c>
      <c r="AC1394">
        <v>12</v>
      </c>
      <c r="AD1394">
        <v>0</v>
      </c>
    </row>
    <row r="1395" spans="1:30" customFormat="1" x14ac:dyDescent="0.25">
      <c r="A1395" s="6">
        <v>0</v>
      </c>
      <c r="B1395" s="6">
        <v>0</v>
      </c>
      <c r="C1395" s="6">
        <v>0</v>
      </c>
      <c r="D1395" s="6">
        <v>0</v>
      </c>
      <c r="E1395" s="6">
        <v>0</v>
      </c>
      <c r="F1395" s="6">
        <v>0</v>
      </c>
      <c r="G1395" s="6">
        <v>0</v>
      </c>
      <c r="H1395" s="6">
        <v>0</v>
      </c>
      <c r="I1395" s="6">
        <v>0</v>
      </c>
      <c r="J1395" s="6">
        <v>0</v>
      </c>
      <c r="K1395" s="6">
        <v>0</v>
      </c>
      <c r="L1395" s="6">
        <v>2.5</v>
      </c>
      <c r="M1395" s="6">
        <v>0.5</v>
      </c>
      <c r="N1395" s="6">
        <v>0.25</v>
      </c>
      <c r="O1395" s="6">
        <v>0</v>
      </c>
      <c r="P1395" s="6">
        <v>0.5</v>
      </c>
      <c r="Q1395" s="6">
        <v>304</v>
      </c>
      <c r="R1395" s="6">
        <v>0</v>
      </c>
      <c r="S1395" s="6">
        <v>408</v>
      </c>
      <c r="T1395" s="6">
        <v>336</v>
      </c>
      <c r="U1395" s="6">
        <v>0</v>
      </c>
      <c r="V1395" s="6" t="s">
        <v>1067</v>
      </c>
      <c r="W1395" s="9" t="s">
        <v>1066</v>
      </c>
      <c r="X1395" s="6" t="s">
        <v>1068</v>
      </c>
      <c r="Y1395" s="6" t="s">
        <v>563</v>
      </c>
      <c r="Z1395" s="2">
        <v>3</v>
      </c>
      <c r="AA1395" s="9" t="s">
        <v>1070</v>
      </c>
      <c r="AB1395">
        <f>18.4</f>
        <v>18.399999999999999</v>
      </c>
      <c r="AC1395" s="4">
        <v>10</v>
      </c>
      <c r="AD1395">
        <v>0</v>
      </c>
    </row>
    <row r="1396" spans="1:30" customFormat="1" x14ac:dyDescent="0.25">
      <c r="A1396" s="6">
        <v>0</v>
      </c>
      <c r="B1396" s="6">
        <v>0</v>
      </c>
      <c r="C1396" s="6">
        <v>0</v>
      </c>
      <c r="D1396" s="6">
        <v>0</v>
      </c>
      <c r="E1396" s="6">
        <v>0</v>
      </c>
      <c r="F1396" s="6">
        <v>0</v>
      </c>
      <c r="G1396" s="6">
        <v>0</v>
      </c>
      <c r="H1396" s="6">
        <v>0</v>
      </c>
      <c r="I1396" s="6">
        <v>0</v>
      </c>
      <c r="J1396" s="6">
        <v>0</v>
      </c>
      <c r="K1396" s="6">
        <v>0</v>
      </c>
      <c r="L1396" s="6">
        <v>2.5</v>
      </c>
      <c r="M1396" s="6">
        <v>0.5</v>
      </c>
      <c r="N1396" s="6">
        <v>0.25</v>
      </c>
      <c r="O1396" s="6">
        <v>0</v>
      </c>
      <c r="P1396" s="6">
        <v>0.5</v>
      </c>
      <c r="Q1396" s="6">
        <v>304</v>
      </c>
      <c r="R1396" s="6">
        <v>0</v>
      </c>
      <c r="S1396" s="6">
        <v>423</v>
      </c>
      <c r="T1396" s="6">
        <v>336</v>
      </c>
      <c r="U1396" s="6">
        <v>0</v>
      </c>
      <c r="V1396" s="6" t="s">
        <v>1067</v>
      </c>
      <c r="W1396" s="9" t="s">
        <v>1066</v>
      </c>
      <c r="X1396" s="6" t="s">
        <v>1068</v>
      </c>
      <c r="Y1396" s="6" t="s">
        <v>563</v>
      </c>
      <c r="Z1396" s="2">
        <v>3</v>
      </c>
      <c r="AA1396" s="9" t="s">
        <v>1070</v>
      </c>
      <c r="AB1396">
        <f t="shared" ref="AB1396:AB1402" si="5">18.4</f>
        <v>18.399999999999999</v>
      </c>
      <c r="AC1396" s="4">
        <v>10</v>
      </c>
      <c r="AD1396">
        <v>0</v>
      </c>
    </row>
    <row r="1397" spans="1:30" customFormat="1" x14ac:dyDescent="0.25">
      <c r="A1397" s="6">
        <v>0</v>
      </c>
      <c r="B1397" s="6">
        <v>0</v>
      </c>
      <c r="C1397" s="6">
        <v>0</v>
      </c>
      <c r="D1397" s="6">
        <v>0</v>
      </c>
      <c r="E1397" s="6">
        <v>0</v>
      </c>
      <c r="F1397" s="6">
        <v>0</v>
      </c>
      <c r="G1397" s="6">
        <v>0</v>
      </c>
      <c r="H1397" s="6">
        <v>0</v>
      </c>
      <c r="I1397" s="6">
        <v>0</v>
      </c>
      <c r="J1397" s="6">
        <v>0</v>
      </c>
      <c r="K1397" s="6">
        <v>0</v>
      </c>
      <c r="L1397" s="6">
        <v>2.5</v>
      </c>
      <c r="M1397" s="6">
        <v>0.5</v>
      </c>
      <c r="N1397" s="6">
        <v>0.25</v>
      </c>
      <c r="O1397" s="6">
        <v>0</v>
      </c>
      <c r="P1397" s="6">
        <v>0.5</v>
      </c>
      <c r="Q1397" s="6">
        <v>304</v>
      </c>
      <c r="R1397" s="6">
        <v>0</v>
      </c>
      <c r="S1397" s="6">
        <v>448</v>
      </c>
      <c r="T1397" s="6">
        <v>336</v>
      </c>
      <c r="U1397" s="6">
        <v>0</v>
      </c>
      <c r="V1397" s="6" t="s">
        <v>1067</v>
      </c>
      <c r="W1397" s="9" t="s">
        <v>1066</v>
      </c>
      <c r="X1397" s="6" t="s">
        <v>1068</v>
      </c>
      <c r="Y1397" s="6" t="s">
        <v>563</v>
      </c>
      <c r="Z1397" s="2">
        <v>3</v>
      </c>
      <c r="AA1397" s="9" t="s">
        <v>1070</v>
      </c>
      <c r="AB1397">
        <f t="shared" si="5"/>
        <v>18.399999999999999</v>
      </c>
      <c r="AC1397" s="4">
        <v>10</v>
      </c>
      <c r="AD1397">
        <v>0</v>
      </c>
    </row>
    <row r="1398" spans="1:30" customFormat="1" x14ac:dyDescent="0.25">
      <c r="A1398" s="6">
        <v>0.04</v>
      </c>
      <c r="B1398" s="6">
        <v>0</v>
      </c>
      <c r="C1398" s="6">
        <v>0</v>
      </c>
      <c r="D1398" s="6">
        <v>0</v>
      </c>
      <c r="E1398" s="6">
        <v>0</v>
      </c>
      <c r="F1398" s="6">
        <v>0</v>
      </c>
      <c r="G1398" s="6">
        <v>0</v>
      </c>
      <c r="H1398" s="6">
        <v>0</v>
      </c>
      <c r="I1398" s="6">
        <v>0</v>
      </c>
      <c r="J1398" s="6">
        <v>0</v>
      </c>
      <c r="K1398" s="6">
        <v>0</v>
      </c>
      <c r="L1398" s="6">
        <v>2.5</v>
      </c>
      <c r="M1398" s="6">
        <v>0.5</v>
      </c>
      <c r="N1398" s="6">
        <v>0.25</v>
      </c>
      <c r="O1398" s="6">
        <v>0</v>
      </c>
      <c r="P1398" s="6">
        <v>0.5</v>
      </c>
      <c r="Q1398" s="6">
        <v>304</v>
      </c>
      <c r="R1398" s="6">
        <v>0</v>
      </c>
      <c r="S1398" s="6">
        <v>408</v>
      </c>
      <c r="T1398" s="6">
        <v>336</v>
      </c>
      <c r="U1398" s="6">
        <v>0</v>
      </c>
      <c r="V1398" s="6" t="s">
        <v>1067</v>
      </c>
      <c r="W1398" s="9" t="s">
        <v>1066</v>
      </c>
      <c r="X1398" s="6" t="s">
        <v>1068</v>
      </c>
      <c r="Y1398" s="6" t="s">
        <v>563</v>
      </c>
      <c r="Z1398" s="2">
        <v>3</v>
      </c>
      <c r="AA1398" s="9" t="s">
        <v>1070</v>
      </c>
      <c r="AB1398">
        <f t="shared" si="5"/>
        <v>18.399999999999999</v>
      </c>
      <c r="AC1398" s="4">
        <v>10</v>
      </c>
      <c r="AD1398">
        <v>0</v>
      </c>
    </row>
    <row r="1399" spans="1:30" customFormat="1" x14ac:dyDescent="0.25">
      <c r="A1399" s="6">
        <v>0.04</v>
      </c>
      <c r="B1399" s="6">
        <v>0</v>
      </c>
      <c r="C1399" s="6">
        <v>0</v>
      </c>
      <c r="D1399" s="6">
        <v>0</v>
      </c>
      <c r="E1399" s="6">
        <v>0</v>
      </c>
      <c r="F1399" s="6">
        <v>0</v>
      </c>
      <c r="G1399" s="6">
        <v>0</v>
      </c>
      <c r="H1399" s="6">
        <v>0</v>
      </c>
      <c r="I1399" s="6">
        <v>0</v>
      </c>
      <c r="J1399" s="6">
        <v>0</v>
      </c>
      <c r="K1399" s="6">
        <v>0</v>
      </c>
      <c r="L1399" s="6">
        <v>2.5</v>
      </c>
      <c r="M1399" s="6">
        <v>0.5</v>
      </c>
      <c r="N1399" s="6">
        <v>0.25</v>
      </c>
      <c r="O1399" s="6">
        <v>0</v>
      </c>
      <c r="P1399" s="6">
        <v>0.5</v>
      </c>
      <c r="Q1399" s="6">
        <v>304</v>
      </c>
      <c r="R1399" s="6">
        <v>0</v>
      </c>
      <c r="S1399" s="6">
        <v>423</v>
      </c>
      <c r="T1399" s="6">
        <v>336</v>
      </c>
      <c r="U1399" s="6">
        <v>0</v>
      </c>
      <c r="V1399" s="6" t="s">
        <v>1067</v>
      </c>
      <c r="W1399" s="9" t="s">
        <v>1066</v>
      </c>
      <c r="X1399" s="6" t="s">
        <v>1068</v>
      </c>
      <c r="Y1399" s="6" t="s">
        <v>563</v>
      </c>
      <c r="Z1399" s="2">
        <v>3</v>
      </c>
      <c r="AA1399" s="9" t="s">
        <v>1070</v>
      </c>
      <c r="AB1399">
        <f t="shared" si="5"/>
        <v>18.399999999999999</v>
      </c>
      <c r="AC1399" s="4">
        <v>10</v>
      </c>
      <c r="AD1399">
        <v>0</v>
      </c>
    </row>
    <row r="1400" spans="1:30" customFormat="1" x14ac:dyDescent="0.25">
      <c r="A1400" s="6">
        <v>0.04</v>
      </c>
      <c r="B1400" s="6">
        <v>0</v>
      </c>
      <c r="C1400" s="6">
        <v>0</v>
      </c>
      <c r="D1400" s="6">
        <v>0</v>
      </c>
      <c r="E1400" s="6">
        <v>0</v>
      </c>
      <c r="F1400" s="6">
        <v>0</v>
      </c>
      <c r="G1400" s="6">
        <v>0</v>
      </c>
      <c r="H1400" s="6">
        <v>0</v>
      </c>
      <c r="I1400" s="6">
        <v>0</v>
      </c>
      <c r="J1400" s="6">
        <v>0</v>
      </c>
      <c r="K1400" s="6">
        <v>0</v>
      </c>
      <c r="L1400" s="6">
        <v>2.5</v>
      </c>
      <c r="M1400" s="6">
        <v>0.5</v>
      </c>
      <c r="N1400" s="6">
        <v>0.25</v>
      </c>
      <c r="O1400" s="6">
        <v>0</v>
      </c>
      <c r="P1400" s="6">
        <v>0.5</v>
      </c>
      <c r="Q1400" s="6">
        <v>304</v>
      </c>
      <c r="R1400" s="6">
        <v>0</v>
      </c>
      <c r="S1400" s="6">
        <v>448</v>
      </c>
      <c r="T1400" s="6">
        <v>336</v>
      </c>
      <c r="U1400" s="6">
        <v>0</v>
      </c>
      <c r="V1400" s="6" t="s">
        <v>1067</v>
      </c>
      <c r="W1400" s="9" t="s">
        <v>1066</v>
      </c>
      <c r="X1400" s="6" t="s">
        <v>1068</v>
      </c>
      <c r="Y1400" s="6" t="s">
        <v>563</v>
      </c>
      <c r="Z1400" s="2">
        <v>3</v>
      </c>
      <c r="AA1400" s="9" t="s">
        <v>1070</v>
      </c>
      <c r="AB1400">
        <f t="shared" si="5"/>
        <v>18.399999999999999</v>
      </c>
      <c r="AC1400" s="4">
        <v>10</v>
      </c>
      <c r="AD1400">
        <v>0</v>
      </c>
    </row>
    <row r="1401" spans="1:30" customFormat="1" x14ac:dyDescent="0.25">
      <c r="A1401" s="6">
        <v>0.08</v>
      </c>
      <c r="B1401" s="6">
        <v>0</v>
      </c>
      <c r="C1401" s="6">
        <v>0</v>
      </c>
      <c r="D1401" s="6">
        <v>0</v>
      </c>
      <c r="E1401" s="6">
        <v>0</v>
      </c>
      <c r="F1401" s="6">
        <v>0</v>
      </c>
      <c r="G1401" s="6">
        <v>0</v>
      </c>
      <c r="H1401" s="6">
        <v>0</v>
      </c>
      <c r="I1401" s="6">
        <v>0</v>
      </c>
      <c r="J1401" s="6">
        <v>0</v>
      </c>
      <c r="K1401" s="6">
        <v>0</v>
      </c>
      <c r="L1401" s="6">
        <v>2.5</v>
      </c>
      <c r="M1401" s="6">
        <v>0.5</v>
      </c>
      <c r="N1401" s="6">
        <v>0.25</v>
      </c>
      <c r="O1401" s="6">
        <v>0</v>
      </c>
      <c r="P1401" s="6">
        <v>0.5</v>
      </c>
      <c r="Q1401" s="6">
        <v>304</v>
      </c>
      <c r="R1401" s="6">
        <v>0</v>
      </c>
      <c r="S1401" s="6">
        <v>408</v>
      </c>
      <c r="T1401" s="6">
        <v>336</v>
      </c>
      <c r="U1401" s="6">
        <v>0</v>
      </c>
      <c r="V1401" s="6" t="s">
        <v>1067</v>
      </c>
      <c r="W1401" s="9" t="s">
        <v>1066</v>
      </c>
      <c r="X1401" s="6" t="s">
        <v>1069</v>
      </c>
      <c r="Y1401" s="6" t="s">
        <v>1065</v>
      </c>
      <c r="Z1401" s="2">
        <v>3</v>
      </c>
      <c r="AA1401" s="9" t="s">
        <v>1070</v>
      </c>
      <c r="AB1401">
        <v>16.100000000000001</v>
      </c>
      <c r="AC1401" s="4">
        <v>12</v>
      </c>
      <c r="AD1401">
        <v>0</v>
      </c>
    </row>
    <row r="1402" spans="1:30" customFormat="1" x14ac:dyDescent="0.25">
      <c r="A1402" s="6">
        <v>0.08</v>
      </c>
      <c r="B1402" s="6">
        <v>0</v>
      </c>
      <c r="C1402" s="6">
        <v>0</v>
      </c>
      <c r="D1402" s="6">
        <v>0</v>
      </c>
      <c r="E1402" s="6">
        <v>0</v>
      </c>
      <c r="F1402" s="6">
        <v>0</v>
      </c>
      <c r="G1402" s="6">
        <v>0</v>
      </c>
      <c r="H1402" s="6">
        <v>0</v>
      </c>
      <c r="I1402" s="6">
        <v>0</v>
      </c>
      <c r="J1402" s="6">
        <v>0</v>
      </c>
      <c r="K1402" s="6">
        <v>0</v>
      </c>
      <c r="L1402" s="6">
        <v>2.5</v>
      </c>
      <c r="M1402" s="6">
        <v>0.5</v>
      </c>
      <c r="N1402" s="6">
        <v>0.25</v>
      </c>
      <c r="O1402" s="6">
        <v>0</v>
      </c>
      <c r="P1402" s="6">
        <v>0.5</v>
      </c>
      <c r="Q1402" s="6">
        <v>304</v>
      </c>
      <c r="R1402" s="6">
        <v>0</v>
      </c>
      <c r="S1402" s="6">
        <v>448</v>
      </c>
      <c r="T1402" s="6">
        <v>336</v>
      </c>
      <c r="U1402" s="6">
        <v>0</v>
      </c>
      <c r="V1402" s="6" t="s">
        <v>1067</v>
      </c>
      <c r="W1402" s="9" t="s">
        <v>1066</v>
      </c>
      <c r="X1402" s="6" t="s">
        <v>1068</v>
      </c>
      <c r="Y1402" s="6" t="s">
        <v>563</v>
      </c>
      <c r="Z1402" s="2">
        <v>3</v>
      </c>
      <c r="AA1402" s="9" t="s">
        <v>1070</v>
      </c>
      <c r="AB1402">
        <f t="shared" si="5"/>
        <v>18.399999999999999</v>
      </c>
      <c r="AC1402" s="4">
        <v>10</v>
      </c>
      <c r="AD1402">
        <v>0</v>
      </c>
    </row>
    <row r="1403" spans="1:30" customFormat="1" x14ac:dyDescent="0.25">
      <c r="A1403" s="6">
        <v>0.15384615384615385</v>
      </c>
      <c r="B1403" s="6">
        <v>0</v>
      </c>
      <c r="C1403" s="6">
        <v>0</v>
      </c>
      <c r="D1403" s="6">
        <v>0</v>
      </c>
      <c r="E1403" s="6">
        <v>0</v>
      </c>
      <c r="F1403" s="6">
        <v>0</v>
      </c>
      <c r="G1403" s="6">
        <v>0</v>
      </c>
      <c r="H1403" s="6">
        <v>0</v>
      </c>
      <c r="I1403" s="6">
        <v>0</v>
      </c>
      <c r="J1403" s="6">
        <v>0</v>
      </c>
      <c r="K1403" s="6">
        <v>0</v>
      </c>
      <c r="L1403" s="6">
        <v>2.5</v>
      </c>
      <c r="M1403" s="6">
        <v>0.5</v>
      </c>
      <c r="N1403" s="6">
        <v>0.25</v>
      </c>
      <c r="O1403" s="6">
        <v>0</v>
      </c>
      <c r="P1403" s="6">
        <v>0.5</v>
      </c>
      <c r="Q1403" s="6">
        <v>304</v>
      </c>
      <c r="R1403" s="6">
        <v>0</v>
      </c>
      <c r="S1403" s="6">
        <v>408</v>
      </c>
      <c r="T1403" s="6">
        <v>336</v>
      </c>
      <c r="U1403" s="6">
        <v>0</v>
      </c>
      <c r="V1403" s="6" t="s">
        <v>1067</v>
      </c>
      <c r="W1403" s="9" t="s">
        <v>1066</v>
      </c>
      <c r="X1403" s="6" t="s">
        <v>1069</v>
      </c>
      <c r="Y1403" s="6" t="s">
        <v>1065</v>
      </c>
      <c r="Z1403" s="2">
        <v>3</v>
      </c>
      <c r="AA1403" s="9" t="s">
        <v>1070</v>
      </c>
      <c r="AB1403">
        <v>16.100000000000001</v>
      </c>
      <c r="AC1403" s="4">
        <v>12</v>
      </c>
      <c r="AD1403">
        <v>0</v>
      </c>
    </row>
    <row r="1404" spans="1:30" customFormat="1" x14ac:dyDescent="0.25">
      <c r="A1404" s="6">
        <v>0.15384615384615385</v>
      </c>
      <c r="B1404" s="6">
        <v>0</v>
      </c>
      <c r="C1404" s="6">
        <v>0</v>
      </c>
      <c r="D1404" s="6">
        <v>0</v>
      </c>
      <c r="E1404" s="6">
        <v>0</v>
      </c>
      <c r="F1404" s="6">
        <v>0</v>
      </c>
      <c r="G1404" s="6">
        <v>0</v>
      </c>
      <c r="H1404" s="6">
        <v>0</v>
      </c>
      <c r="I1404" s="6">
        <v>0</v>
      </c>
      <c r="J1404" s="6">
        <v>0</v>
      </c>
      <c r="K1404" s="6">
        <v>0</v>
      </c>
      <c r="L1404" s="6">
        <v>2.5</v>
      </c>
      <c r="M1404" s="6">
        <v>0.5</v>
      </c>
      <c r="N1404" s="6">
        <v>0.25</v>
      </c>
      <c r="O1404" s="6">
        <v>0</v>
      </c>
      <c r="P1404" s="6">
        <v>0.5</v>
      </c>
      <c r="Q1404" s="6">
        <v>304</v>
      </c>
      <c r="R1404" s="6">
        <v>0</v>
      </c>
      <c r="S1404" s="6">
        <v>423</v>
      </c>
      <c r="T1404" s="6">
        <v>336</v>
      </c>
      <c r="U1404" s="6">
        <v>0</v>
      </c>
      <c r="V1404" s="6" t="s">
        <v>1067</v>
      </c>
      <c r="W1404" s="9" t="s">
        <v>1066</v>
      </c>
      <c r="X1404" s="6" t="s">
        <v>1069</v>
      </c>
      <c r="Y1404" s="6" t="s">
        <v>1065</v>
      </c>
      <c r="Z1404" s="2">
        <v>3</v>
      </c>
      <c r="AA1404" s="9" t="s">
        <v>1070</v>
      </c>
      <c r="AB1404">
        <v>16.100000000000001</v>
      </c>
      <c r="AC1404" s="4">
        <v>12</v>
      </c>
      <c r="AD1404">
        <v>0</v>
      </c>
    </row>
    <row r="1405" spans="1:30" customFormat="1" x14ac:dyDescent="0.25">
      <c r="A1405" s="6">
        <v>0.15384615384615385</v>
      </c>
      <c r="B1405" s="6">
        <v>0</v>
      </c>
      <c r="C1405" s="6">
        <v>0</v>
      </c>
      <c r="D1405" s="6">
        <v>0</v>
      </c>
      <c r="E1405" s="6">
        <v>0</v>
      </c>
      <c r="F1405" s="6">
        <v>0</v>
      </c>
      <c r="G1405" s="6">
        <v>0</v>
      </c>
      <c r="H1405" s="6">
        <v>0</v>
      </c>
      <c r="I1405" s="6">
        <v>0</v>
      </c>
      <c r="J1405" s="6">
        <v>0</v>
      </c>
      <c r="K1405" s="6">
        <v>0</v>
      </c>
      <c r="L1405" s="6">
        <v>2.5</v>
      </c>
      <c r="M1405" s="6">
        <v>0.5</v>
      </c>
      <c r="N1405" s="6">
        <v>0.25</v>
      </c>
      <c r="O1405" s="6">
        <v>0</v>
      </c>
      <c r="P1405" s="6">
        <v>0.5</v>
      </c>
      <c r="Q1405" s="6">
        <v>304</v>
      </c>
      <c r="R1405" s="6">
        <v>0</v>
      </c>
      <c r="S1405" s="6">
        <v>448</v>
      </c>
      <c r="T1405" s="6">
        <v>336</v>
      </c>
      <c r="U1405" s="6">
        <v>0</v>
      </c>
      <c r="V1405" s="6" t="s">
        <v>1067</v>
      </c>
      <c r="W1405" s="9" t="s">
        <v>1066</v>
      </c>
      <c r="X1405" s="6" t="s">
        <v>1068</v>
      </c>
      <c r="Y1405" s="6" t="s">
        <v>563</v>
      </c>
      <c r="Z1405" s="2">
        <v>3</v>
      </c>
      <c r="AA1405" s="9" t="s">
        <v>1070</v>
      </c>
      <c r="AB1405">
        <f t="shared" ref="AB1405" si="6">18.4</f>
        <v>18.399999999999999</v>
      </c>
      <c r="AC1405" s="4">
        <v>10</v>
      </c>
      <c r="AD1405">
        <v>0</v>
      </c>
    </row>
    <row r="1406" spans="1:30" customFormat="1" x14ac:dyDescent="0.25">
      <c r="A1406" s="6">
        <v>0.2857142857142857</v>
      </c>
      <c r="B1406" s="6">
        <v>0</v>
      </c>
      <c r="C1406" s="6">
        <v>0</v>
      </c>
      <c r="D1406" s="6">
        <v>0</v>
      </c>
      <c r="E1406" s="6">
        <v>0</v>
      </c>
      <c r="F1406" s="6">
        <v>0</v>
      </c>
      <c r="G1406" s="6">
        <v>0</v>
      </c>
      <c r="H1406" s="6">
        <v>0</v>
      </c>
      <c r="I1406" s="6">
        <v>0</v>
      </c>
      <c r="J1406" s="6">
        <v>0</v>
      </c>
      <c r="K1406" s="6">
        <v>0</v>
      </c>
      <c r="L1406" s="6">
        <v>2.5</v>
      </c>
      <c r="M1406" s="6">
        <v>0.5</v>
      </c>
      <c r="N1406" s="6">
        <v>0.25</v>
      </c>
      <c r="O1406" s="6">
        <v>0</v>
      </c>
      <c r="P1406" s="6">
        <v>0.5</v>
      </c>
      <c r="Q1406" s="6">
        <v>304</v>
      </c>
      <c r="R1406" s="6">
        <v>0</v>
      </c>
      <c r="S1406" s="6">
        <v>408</v>
      </c>
      <c r="T1406" s="6">
        <v>336</v>
      </c>
      <c r="U1406" s="6">
        <v>0</v>
      </c>
      <c r="V1406" s="6" t="s">
        <v>1067</v>
      </c>
      <c r="W1406" s="9" t="s">
        <v>1066</v>
      </c>
      <c r="X1406" s="6" t="s">
        <v>1069</v>
      </c>
      <c r="Y1406" s="6" t="s">
        <v>1065</v>
      </c>
      <c r="Z1406" s="2">
        <v>3</v>
      </c>
      <c r="AA1406" s="9" t="s">
        <v>1070</v>
      </c>
      <c r="AB1406">
        <v>16.100000000000001</v>
      </c>
      <c r="AC1406" s="4">
        <v>12</v>
      </c>
      <c r="AD1406">
        <v>0</v>
      </c>
    </row>
    <row r="1407" spans="1:30" customFormat="1" x14ac:dyDescent="0.25">
      <c r="A1407" s="6">
        <v>0.2857142857142857</v>
      </c>
      <c r="B1407" s="6">
        <v>0</v>
      </c>
      <c r="C1407" s="6">
        <v>0</v>
      </c>
      <c r="D1407" s="6">
        <v>0</v>
      </c>
      <c r="E1407" s="6">
        <v>0</v>
      </c>
      <c r="F1407" s="6">
        <v>0</v>
      </c>
      <c r="G1407" s="6">
        <v>0</v>
      </c>
      <c r="H1407" s="6">
        <v>0</v>
      </c>
      <c r="I1407" s="6">
        <v>0</v>
      </c>
      <c r="J1407" s="6">
        <v>0</v>
      </c>
      <c r="K1407" s="6">
        <v>0</v>
      </c>
      <c r="L1407" s="6">
        <v>2.5</v>
      </c>
      <c r="M1407" s="6">
        <v>0.5</v>
      </c>
      <c r="N1407" s="6">
        <v>0.25</v>
      </c>
      <c r="O1407" s="6">
        <v>0</v>
      </c>
      <c r="P1407" s="6">
        <v>0.5</v>
      </c>
      <c r="Q1407" s="6">
        <v>304</v>
      </c>
      <c r="R1407" s="6">
        <v>0</v>
      </c>
      <c r="S1407" s="6">
        <v>423</v>
      </c>
      <c r="T1407" s="6">
        <v>336</v>
      </c>
      <c r="U1407" s="6">
        <v>0</v>
      </c>
      <c r="V1407" s="6" t="s">
        <v>1067</v>
      </c>
      <c r="W1407" s="9" t="s">
        <v>1066</v>
      </c>
      <c r="X1407" s="6" t="s">
        <v>1069</v>
      </c>
      <c r="Y1407" s="6" t="s">
        <v>1065</v>
      </c>
      <c r="Z1407" s="2">
        <v>3</v>
      </c>
      <c r="AA1407" s="9" t="s">
        <v>1070</v>
      </c>
      <c r="AB1407">
        <v>16.100000000000001</v>
      </c>
      <c r="AC1407" s="4">
        <v>12</v>
      </c>
      <c r="AD1407">
        <v>0</v>
      </c>
    </row>
    <row r="1408" spans="1:30" customFormat="1" x14ac:dyDescent="0.25">
      <c r="A1408" s="6">
        <v>0.2857142857142857</v>
      </c>
      <c r="B1408" s="6">
        <v>0</v>
      </c>
      <c r="C1408" s="6">
        <v>0</v>
      </c>
      <c r="D1408" s="6">
        <v>0</v>
      </c>
      <c r="E1408" s="6">
        <v>0</v>
      </c>
      <c r="F1408" s="6">
        <v>0</v>
      </c>
      <c r="G1408" s="6">
        <v>0</v>
      </c>
      <c r="H1408" s="6">
        <v>0</v>
      </c>
      <c r="I1408" s="6">
        <v>0</v>
      </c>
      <c r="J1408" s="6">
        <v>0</v>
      </c>
      <c r="K1408" s="6">
        <v>0</v>
      </c>
      <c r="L1408" s="6">
        <v>2.5</v>
      </c>
      <c r="M1408" s="6">
        <v>0.5</v>
      </c>
      <c r="N1408" s="6">
        <v>0.25</v>
      </c>
      <c r="O1408" s="6">
        <v>0</v>
      </c>
      <c r="P1408" s="6">
        <v>0.5</v>
      </c>
      <c r="Q1408" s="6">
        <v>304</v>
      </c>
      <c r="R1408" s="6">
        <v>0</v>
      </c>
      <c r="S1408" s="6">
        <v>448</v>
      </c>
      <c r="T1408" s="6">
        <v>336</v>
      </c>
      <c r="U1408" s="6">
        <v>0</v>
      </c>
      <c r="V1408" s="6" t="s">
        <v>1067</v>
      </c>
      <c r="W1408" s="9" t="s">
        <v>1066</v>
      </c>
      <c r="X1408" s="6" t="s">
        <v>1068</v>
      </c>
      <c r="Y1408" s="6" t="s">
        <v>563</v>
      </c>
      <c r="Z1408" s="2">
        <v>3</v>
      </c>
      <c r="AA1408" s="9" t="s">
        <v>1070</v>
      </c>
      <c r="AB1408">
        <f t="shared" ref="AB1408" si="7">18.4</f>
        <v>18.399999999999999</v>
      </c>
      <c r="AC1408" s="4">
        <v>10</v>
      </c>
      <c r="AD1408">
        <v>0</v>
      </c>
    </row>
    <row r="1409" spans="1:30" customFormat="1" ht="30" x14ac:dyDescent="0.25">
      <c r="A1409" s="6">
        <v>6.6666666666666666E-2</v>
      </c>
      <c r="B1409" s="6">
        <v>0</v>
      </c>
      <c r="C1409" s="6">
        <v>0</v>
      </c>
      <c r="D1409" s="6">
        <v>0</v>
      </c>
      <c r="E1409" s="6">
        <v>0</v>
      </c>
      <c r="F1409" s="6">
        <v>0</v>
      </c>
      <c r="G1409" s="6">
        <v>0</v>
      </c>
      <c r="H1409" s="6">
        <v>0</v>
      </c>
      <c r="I1409" s="6">
        <v>0</v>
      </c>
      <c r="J1409" s="6">
        <v>0</v>
      </c>
      <c r="K1409" s="6">
        <v>0</v>
      </c>
      <c r="L1409" s="6">
        <v>2.5</v>
      </c>
      <c r="M1409" s="6">
        <v>0.5</v>
      </c>
      <c r="N1409" s="6">
        <v>0.25</v>
      </c>
      <c r="O1409" s="6">
        <v>0</v>
      </c>
      <c r="P1409" s="6">
        <v>0.5</v>
      </c>
      <c r="Q1409" s="6">
        <v>245</v>
      </c>
      <c r="R1409" s="6">
        <v>0</v>
      </c>
      <c r="S1409" s="6">
        <v>408</v>
      </c>
      <c r="T1409" s="6">
        <v>336</v>
      </c>
      <c r="U1409" s="6">
        <v>0</v>
      </c>
      <c r="V1409" s="6" t="s">
        <v>1071</v>
      </c>
      <c r="W1409" s="9" t="s">
        <v>1064</v>
      </c>
      <c r="X1409" s="6" t="s">
        <v>1069</v>
      </c>
      <c r="Y1409" s="6" t="s">
        <v>1065</v>
      </c>
      <c r="Z1409" s="2">
        <v>3</v>
      </c>
      <c r="AA1409" s="9" t="s">
        <v>1070</v>
      </c>
      <c r="AB1409">
        <v>16.100000000000001</v>
      </c>
      <c r="AC1409" s="4">
        <v>12</v>
      </c>
      <c r="AD1409">
        <v>0</v>
      </c>
    </row>
    <row r="1410" spans="1:30" customFormat="1" ht="30" x14ac:dyDescent="0.25">
      <c r="A1410" s="6">
        <v>0.04</v>
      </c>
      <c r="B1410" s="6">
        <v>0</v>
      </c>
      <c r="C1410" s="6">
        <v>0</v>
      </c>
      <c r="D1410" s="6">
        <v>0</v>
      </c>
      <c r="E1410" s="6">
        <v>0</v>
      </c>
      <c r="F1410" s="6">
        <v>0</v>
      </c>
      <c r="G1410" s="6">
        <v>0</v>
      </c>
      <c r="H1410" s="6">
        <v>0</v>
      </c>
      <c r="I1410" s="6">
        <v>0</v>
      </c>
      <c r="J1410" s="6">
        <v>0</v>
      </c>
      <c r="K1410" s="6">
        <v>0</v>
      </c>
      <c r="L1410" s="6">
        <v>2.5</v>
      </c>
      <c r="M1410" s="6">
        <v>0.5</v>
      </c>
      <c r="N1410" s="6">
        <v>0.25</v>
      </c>
      <c r="O1410" s="6">
        <v>0</v>
      </c>
      <c r="P1410" s="6">
        <v>0.5</v>
      </c>
      <c r="Q1410" s="6">
        <v>245</v>
      </c>
      <c r="R1410" s="6">
        <v>0</v>
      </c>
      <c r="S1410" s="6">
        <v>408</v>
      </c>
      <c r="T1410" s="6">
        <v>336</v>
      </c>
      <c r="U1410" s="6">
        <v>0</v>
      </c>
      <c r="V1410" s="6" t="s">
        <v>1071</v>
      </c>
      <c r="W1410" s="9" t="s">
        <v>1064</v>
      </c>
      <c r="X1410" s="6" t="s">
        <v>1069</v>
      </c>
      <c r="Y1410" s="6" t="s">
        <v>1065</v>
      </c>
      <c r="Z1410" s="2">
        <v>3</v>
      </c>
      <c r="AA1410" s="9" t="s">
        <v>1070</v>
      </c>
      <c r="AB1410">
        <v>16.100000000000001</v>
      </c>
      <c r="AC1410" s="4">
        <v>12</v>
      </c>
      <c r="AD1410">
        <v>0</v>
      </c>
    </row>
    <row r="1411" spans="1:30" customFormat="1" ht="30" x14ac:dyDescent="0.25">
      <c r="A1411" s="6">
        <v>0</v>
      </c>
      <c r="B1411" s="6">
        <v>0</v>
      </c>
      <c r="C1411" s="6">
        <v>0</v>
      </c>
      <c r="D1411" s="6">
        <v>0</v>
      </c>
      <c r="E1411" s="6">
        <v>0</v>
      </c>
      <c r="F1411" s="6">
        <v>0</v>
      </c>
      <c r="G1411" s="6">
        <v>0</v>
      </c>
      <c r="H1411" s="6">
        <v>0</v>
      </c>
      <c r="I1411" s="6">
        <v>0</v>
      </c>
      <c r="J1411" s="6">
        <v>0</v>
      </c>
      <c r="K1411" s="6">
        <v>0</v>
      </c>
      <c r="L1411" s="6">
        <v>2.5</v>
      </c>
      <c r="M1411" s="6">
        <v>0.5</v>
      </c>
      <c r="N1411" s="6">
        <v>0.25</v>
      </c>
      <c r="O1411" s="6">
        <v>0</v>
      </c>
      <c r="P1411" s="6">
        <v>0.5</v>
      </c>
      <c r="Q1411" s="6">
        <v>245</v>
      </c>
      <c r="R1411" s="6">
        <v>0</v>
      </c>
      <c r="S1411" s="6">
        <v>408</v>
      </c>
      <c r="T1411" s="6">
        <v>336</v>
      </c>
      <c r="U1411" s="6">
        <v>0</v>
      </c>
      <c r="V1411" s="6" t="s">
        <v>1071</v>
      </c>
      <c r="W1411" s="9" t="s">
        <v>1064</v>
      </c>
      <c r="X1411" s="6" t="s">
        <v>1069</v>
      </c>
      <c r="Y1411" s="6" t="s">
        <v>1065</v>
      </c>
      <c r="Z1411" s="2">
        <v>3</v>
      </c>
      <c r="AA1411" s="9" t="s">
        <v>1070</v>
      </c>
      <c r="AB1411">
        <v>16.100000000000001</v>
      </c>
      <c r="AC1411" s="4">
        <v>12</v>
      </c>
      <c r="AD1411">
        <v>0</v>
      </c>
    </row>
    <row r="1412" spans="1:30" customFormat="1" ht="30" x14ac:dyDescent="0.25">
      <c r="A1412" s="6">
        <v>6.6666666666666666E-2</v>
      </c>
      <c r="B1412" s="6">
        <v>0</v>
      </c>
      <c r="C1412" s="6">
        <v>0</v>
      </c>
      <c r="D1412" s="6">
        <v>0</v>
      </c>
      <c r="E1412" s="6">
        <v>0</v>
      </c>
      <c r="F1412" s="6">
        <v>0</v>
      </c>
      <c r="G1412" s="6">
        <v>0</v>
      </c>
      <c r="H1412" s="6">
        <v>0</v>
      </c>
      <c r="I1412" s="6">
        <v>0</v>
      </c>
      <c r="J1412" s="6">
        <v>0</v>
      </c>
      <c r="K1412" s="6">
        <v>0</v>
      </c>
      <c r="L1412" s="6">
        <v>2.5</v>
      </c>
      <c r="M1412" s="6">
        <v>0.5</v>
      </c>
      <c r="N1412" s="6">
        <v>0.25</v>
      </c>
      <c r="O1412" s="6">
        <v>0</v>
      </c>
      <c r="P1412" s="6">
        <v>0.5</v>
      </c>
      <c r="Q1412" s="6">
        <v>245</v>
      </c>
      <c r="R1412" s="6">
        <v>0</v>
      </c>
      <c r="S1412" s="6">
        <v>408</v>
      </c>
      <c r="T1412" s="6">
        <v>504</v>
      </c>
      <c r="U1412" s="6">
        <v>0</v>
      </c>
      <c r="V1412" s="6" t="s">
        <v>1071</v>
      </c>
      <c r="W1412" s="9" t="s">
        <v>1064</v>
      </c>
      <c r="X1412" s="6" t="s">
        <v>1069</v>
      </c>
      <c r="Y1412" s="6" t="s">
        <v>1065</v>
      </c>
      <c r="Z1412" s="2">
        <v>3</v>
      </c>
      <c r="AA1412" s="9" t="s">
        <v>1070</v>
      </c>
      <c r="AB1412">
        <v>16.100000000000001</v>
      </c>
      <c r="AC1412" s="4">
        <v>12</v>
      </c>
      <c r="AD1412">
        <v>0</v>
      </c>
    </row>
    <row r="1413" spans="1:30" customFormat="1" ht="30" x14ac:dyDescent="0.25">
      <c r="A1413" s="6">
        <v>0.04</v>
      </c>
      <c r="B1413" s="6">
        <v>0</v>
      </c>
      <c r="C1413" s="6">
        <v>0</v>
      </c>
      <c r="D1413" s="6">
        <v>0</v>
      </c>
      <c r="E1413" s="6">
        <v>0</v>
      </c>
      <c r="F1413" s="6">
        <v>0</v>
      </c>
      <c r="G1413" s="6">
        <v>0</v>
      </c>
      <c r="H1413" s="6">
        <v>0</v>
      </c>
      <c r="I1413" s="6">
        <v>0</v>
      </c>
      <c r="J1413" s="6">
        <v>0</v>
      </c>
      <c r="K1413" s="6">
        <v>0</v>
      </c>
      <c r="L1413" s="6">
        <v>2.5</v>
      </c>
      <c r="M1413" s="6">
        <v>0.5</v>
      </c>
      <c r="N1413" s="6">
        <v>0.25</v>
      </c>
      <c r="O1413" s="6">
        <v>0</v>
      </c>
      <c r="P1413" s="6">
        <v>0.5</v>
      </c>
      <c r="Q1413" s="6">
        <v>245</v>
      </c>
      <c r="R1413" s="6">
        <v>0</v>
      </c>
      <c r="S1413" s="6">
        <v>408</v>
      </c>
      <c r="T1413" s="6">
        <v>504</v>
      </c>
      <c r="U1413" s="6">
        <v>0</v>
      </c>
      <c r="V1413" s="6" t="s">
        <v>1071</v>
      </c>
      <c r="W1413" s="9" t="s">
        <v>1064</v>
      </c>
      <c r="X1413" s="6" t="s">
        <v>1069</v>
      </c>
      <c r="Y1413" s="6" t="s">
        <v>1065</v>
      </c>
      <c r="Z1413" s="2">
        <v>3</v>
      </c>
      <c r="AA1413" s="9" t="s">
        <v>1070</v>
      </c>
      <c r="AB1413">
        <v>16.100000000000001</v>
      </c>
      <c r="AC1413" s="4">
        <v>12</v>
      </c>
      <c r="AD1413">
        <v>0</v>
      </c>
    </row>
    <row r="1414" spans="1:30" customFormat="1" x14ac:dyDescent="0.25">
      <c r="A1414" s="6">
        <v>0</v>
      </c>
      <c r="B1414" s="6">
        <v>0</v>
      </c>
      <c r="C1414" s="6">
        <v>0</v>
      </c>
      <c r="D1414" s="6">
        <v>0</v>
      </c>
      <c r="E1414" s="6">
        <v>0</v>
      </c>
      <c r="F1414" s="6">
        <v>0</v>
      </c>
      <c r="G1414" s="6">
        <v>0</v>
      </c>
      <c r="H1414" s="6">
        <v>0</v>
      </c>
      <c r="I1414" s="6">
        <v>0</v>
      </c>
      <c r="J1414" s="6">
        <v>0</v>
      </c>
      <c r="K1414" s="6">
        <v>0</v>
      </c>
      <c r="L1414" s="6">
        <v>2.5</v>
      </c>
      <c r="M1414" s="6">
        <v>0.5</v>
      </c>
      <c r="N1414" s="6">
        <v>0.25</v>
      </c>
      <c r="O1414" s="6">
        <v>0</v>
      </c>
      <c r="P1414" s="6">
        <v>0.5</v>
      </c>
      <c r="Q1414" s="6">
        <v>268</v>
      </c>
      <c r="R1414" s="6">
        <v>0</v>
      </c>
      <c r="S1414" s="6">
        <v>408</v>
      </c>
      <c r="T1414" s="6">
        <v>168</v>
      </c>
      <c r="U1414" s="6">
        <v>0</v>
      </c>
      <c r="V1414" s="6" t="s">
        <v>1072</v>
      </c>
      <c r="W1414" s="9" t="s">
        <v>1073</v>
      </c>
      <c r="X1414" s="6" t="s">
        <v>1069</v>
      </c>
      <c r="Y1414" s="6" t="s">
        <v>1065</v>
      </c>
      <c r="Z1414" s="2">
        <v>3</v>
      </c>
      <c r="AA1414" s="9" t="s">
        <v>1070</v>
      </c>
      <c r="AB1414">
        <v>16.100000000000001</v>
      </c>
      <c r="AC1414" s="4">
        <v>12</v>
      </c>
      <c r="AD1414">
        <v>0</v>
      </c>
    </row>
    <row r="1415" spans="1:30" customFormat="1" x14ac:dyDescent="0.25">
      <c r="A1415" s="6">
        <v>6.6666666666666666E-2</v>
      </c>
      <c r="B1415" s="6">
        <v>0</v>
      </c>
      <c r="C1415" s="6">
        <v>0</v>
      </c>
      <c r="D1415" s="6">
        <v>0</v>
      </c>
      <c r="E1415" s="6">
        <v>0</v>
      </c>
      <c r="F1415" s="6">
        <v>0</v>
      </c>
      <c r="G1415" s="6">
        <v>0</v>
      </c>
      <c r="H1415" s="6">
        <v>0</v>
      </c>
      <c r="I1415" s="6">
        <v>0</v>
      </c>
      <c r="J1415" s="6">
        <v>0</v>
      </c>
      <c r="K1415" s="6">
        <v>0</v>
      </c>
      <c r="L1415" s="6">
        <v>2.5</v>
      </c>
      <c r="M1415" s="6">
        <v>0.5</v>
      </c>
      <c r="N1415" s="6">
        <v>0.25</v>
      </c>
      <c r="O1415" s="6">
        <v>0</v>
      </c>
      <c r="P1415" s="6">
        <v>0.5</v>
      </c>
      <c r="Q1415" s="6">
        <v>268</v>
      </c>
      <c r="R1415" s="6">
        <v>0</v>
      </c>
      <c r="S1415" s="6">
        <v>408</v>
      </c>
      <c r="T1415" s="6">
        <v>336</v>
      </c>
      <c r="U1415" s="6">
        <v>0</v>
      </c>
      <c r="V1415" s="6" t="s">
        <v>1072</v>
      </c>
      <c r="W1415" s="9" t="s">
        <v>1073</v>
      </c>
      <c r="X1415" s="6" t="s">
        <v>1069</v>
      </c>
      <c r="Y1415" s="6" t="s">
        <v>1065</v>
      </c>
      <c r="Z1415" s="2">
        <v>3</v>
      </c>
      <c r="AA1415" s="9" t="s">
        <v>1070</v>
      </c>
      <c r="AB1415">
        <v>16.100000000000001</v>
      </c>
      <c r="AC1415" s="4">
        <v>12</v>
      </c>
      <c r="AD1415">
        <v>0</v>
      </c>
    </row>
    <row r="1416" spans="1:30" customFormat="1" x14ac:dyDescent="0.25">
      <c r="A1416" s="6">
        <v>0.04</v>
      </c>
      <c r="B1416" s="6">
        <v>0</v>
      </c>
      <c r="C1416" s="6">
        <v>0</v>
      </c>
      <c r="D1416" s="6">
        <v>0</v>
      </c>
      <c r="E1416" s="6">
        <v>0</v>
      </c>
      <c r="F1416" s="6">
        <v>0</v>
      </c>
      <c r="G1416" s="6">
        <v>0</v>
      </c>
      <c r="H1416" s="6">
        <v>0</v>
      </c>
      <c r="I1416" s="6">
        <v>0</v>
      </c>
      <c r="J1416" s="6">
        <v>0</v>
      </c>
      <c r="K1416" s="6">
        <v>0</v>
      </c>
      <c r="L1416" s="6">
        <v>2.5</v>
      </c>
      <c r="M1416" s="6">
        <v>0.5</v>
      </c>
      <c r="N1416" s="6">
        <v>0.25</v>
      </c>
      <c r="O1416" s="6">
        <v>0</v>
      </c>
      <c r="P1416" s="6">
        <v>0.5</v>
      </c>
      <c r="Q1416" s="6">
        <v>268</v>
      </c>
      <c r="R1416" s="6">
        <v>0</v>
      </c>
      <c r="S1416" s="6">
        <v>408</v>
      </c>
      <c r="T1416" s="6">
        <v>336</v>
      </c>
      <c r="U1416" s="6">
        <v>0</v>
      </c>
      <c r="V1416" s="6" t="s">
        <v>1072</v>
      </c>
      <c r="W1416" s="9" t="s">
        <v>1073</v>
      </c>
      <c r="X1416" s="6" t="s">
        <v>1069</v>
      </c>
      <c r="Y1416" s="6" t="s">
        <v>1065</v>
      </c>
      <c r="Z1416" s="2">
        <v>3</v>
      </c>
      <c r="AA1416" s="9" t="s">
        <v>1070</v>
      </c>
      <c r="AB1416">
        <v>16.100000000000001</v>
      </c>
      <c r="AC1416" s="4">
        <v>12</v>
      </c>
      <c r="AD1416">
        <v>0</v>
      </c>
    </row>
    <row r="1417" spans="1:30" customFormat="1" x14ac:dyDescent="0.25">
      <c r="A1417" s="6">
        <v>0</v>
      </c>
      <c r="B1417" s="6">
        <v>0</v>
      </c>
      <c r="C1417" s="6">
        <v>0</v>
      </c>
      <c r="D1417" s="6">
        <v>0</v>
      </c>
      <c r="E1417" s="6">
        <v>0</v>
      </c>
      <c r="F1417" s="6">
        <v>0</v>
      </c>
      <c r="G1417" s="6">
        <v>0</v>
      </c>
      <c r="H1417" s="6">
        <v>0</v>
      </c>
      <c r="I1417" s="6">
        <v>0</v>
      </c>
      <c r="J1417" s="6">
        <v>0</v>
      </c>
      <c r="K1417" s="6">
        <v>0</v>
      </c>
      <c r="L1417" s="6">
        <v>2.5</v>
      </c>
      <c r="M1417" s="6">
        <v>0.5</v>
      </c>
      <c r="N1417" s="6">
        <v>0.25</v>
      </c>
      <c r="O1417" s="6">
        <v>0</v>
      </c>
      <c r="P1417" s="6">
        <v>0.5</v>
      </c>
      <c r="Q1417" s="6">
        <v>268</v>
      </c>
      <c r="R1417" s="6">
        <v>0</v>
      </c>
      <c r="S1417" s="6">
        <v>408</v>
      </c>
      <c r="T1417" s="6">
        <v>336</v>
      </c>
      <c r="U1417" s="6">
        <v>0</v>
      </c>
      <c r="V1417" s="6" t="s">
        <v>1072</v>
      </c>
      <c r="W1417" s="9" t="s">
        <v>1073</v>
      </c>
      <c r="X1417" s="6" t="s">
        <v>1069</v>
      </c>
      <c r="Y1417" s="6" t="s">
        <v>1065</v>
      </c>
      <c r="Z1417" s="2">
        <v>3</v>
      </c>
      <c r="AA1417" s="9" t="s">
        <v>1070</v>
      </c>
      <c r="AB1417">
        <v>16.100000000000001</v>
      </c>
      <c r="AC1417" s="4">
        <v>12</v>
      </c>
      <c r="AD1417">
        <v>0</v>
      </c>
    </row>
    <row r="1418" spans="1:30" customFormat="1" x14ac:dyDescent="0.25">
      <c r="A1418" s="6">
        <v>6.6666666666666666E-2</v>
      </c>
      <c r="B1418" s="6">
        <v>0</v>
      </c>
      <c r="C1418" s="6">
        <v>0</v>
      </c>
      <c r="D1418" s="6">
        <v>0</v>
      </c>
      <c r="E1418" s="6">
        <v>0</v>
      </c>
      <c r="F1418" s="6">
        <v>0</v>
      </c>
      <c r="G1418" s="6">
        <v>0</v>
      </c>
      <c r="H1418" s="6">
        <v>0</v>
      </c>
      <c r="I1418" s="6">
        <v>0</v>
      </c>
      <c r="J1418" s="6">
        <v>0</v>
      </c>
      <c r="K1418" s="6">
        <v>0</v>
      </c>
      <c r="L1418" s="6">
        <v>2.5</v>
      </c>
      <c r="M1418" s="6">
        <v>0.5</v>
      </c>
      <c r="N1418" s="6">
        <v>0.25</v>
      </c>
      <c r="O1418" s="6">
        <v>0</v>
      </c>
      <c r="P1418" s="6">
        <v>0.5</v>
      </c>
      <c r="Q1418" s="6">
        <v>268</v>
      </c>
      <c r="R1418" s="6">
        <v>0</v>
      </c>
      <c r="S1418" s="6">
        <v>408</v>
      </c>
      <c r="T1418" s="6">
        <v>504</v>
      </c>
      <c r="U1418" s="6">
        <v>0</v>
      </c>
      <c r="V1418" s="6" t="s">
        <v>1072</v>
      </c>
      <c r="W1418" s="9" t="s">
        <v>1073</v>
      </c>
      <c r="X1418" s="6" t="s">
        <v>1069</v>
      </c>
      <c r="Y1418" s="6" t="s">
        <v>1065</v>
      </c>
      <c r="Z1418" s="2">
        <v>3</v>
      </c>
      <c r="AA1418" s="9" t="s">
        <v>1070</v>
      </c>
      <c r="AB1418">
        <v>16.100000000000001</v>
      </c>
      <c r="AC1418" s="4">
        <v>12</v>
      </c>
      <c r="AD1418">
        <v>0</v>
      </c>
    </row>
    <row r="1419" spans="1:30" customFormat="1" x14ac:dyDescent="0.25">
      <c r="A1419" s="6">
        <v>0.04</v>
      </c>
      <c r="B1419" s="6">
        <v>0</v>
      </c>
      <c r="C1419" s="6">
        <v>0</v>
      </c>
      <c r="D1419" s="6">
        <v>0</v>
      </c>
      <c r="E1419" s="6">
        <v>0</v>
      </c>
      <c r="F1419" s="6">
        <v>0</v>
      </c>
      <c r="G1419" s="6">
        <v>0</v>
      </c>
      <c r="H1419" s="6">
        <v>0</v>
      </c>
      <c r="I1419" s="6">
        <v>0</v>
      </c>
      <c r="J1419" s="6">
        <v>0</v>
      </c>
      <c r="K1419" s="6">
        <v>0</v>
      </c>
      <c r="L1419" s="6">
        <v>2.5</v>
      </c>
      <c r="M1419" s="6">
        <v>0.5</v>
      </c>
      <c r="N1419" s="6">
        <v>0.25</v>
      </c>
      <c r="O1419" s="6">
        <v>0</v>
      </c>
      <c r="P1419" s="6">
        <v>0.5</v>
      </c>
      <c r="Q1419" s="6">
        <v>268</v>
      </c>
      <c r="R1419" s="6">
        <v>0</v>
      </c>
      <c r="S1419" s="6">
        <v>408</v>
      </c>
      <c r="T1419" s="6">
        <v>504</v>
      </c>
      <c r="U1419" s="6">
        <v>0</v>
      </c>
      <c r="V1419" s="6" t="s">
        <v>1072</v>
      </c>
      <c r="W1419" s="9" t="s">
        <v>1073</v>
      </c>
      <c r="X1419" s="6" t="s">
        <v>1069</v>
      </c>
      <c r="Y1419" s="6" t="s">
        <v>1065</v>
      </c>
      <c r="Z1419" s="2">
        <v>3</v>
      </c>
      <c r="AA1419" s="9" t="s">
        <v>1070</v>
      </c>
      <c r="AB1419">
        <v>16.100000000000001</v>
      </c>
      <c r="AC1419" s="4">
        <v>12</v>
      </c>
      <c r="AD1419">
        <v>0</v>
      </c>
    </row>
    <row r="1420" spans="1:30" customFormat="1" x14ac:dyDescent="0.25">
      <c r="A1420" s="6">
        <v>0</v>
      </c>
      <c r="B1420" s="6">
        <v>0</v>
      </c>
      <c r="C1420" s="6">
        <v>0</v>
      </c>
      <c r="D1420" s="6">
        <v>0</v>
      </c>
      <c r="E1420" s="6">
        <v>0</v>
      </c>
      <c r="F1420" s="6">
        <v>0</v>
      </c>
      <c r="G1420" s="6">
        <v>0</v>
      </c>
      <c r="H1420" s="6">
        <v>0</v>
      </c>
      <c r="I1420" s="6">
        <v>0</v>
      </c>
      <c r="J1420" s="6">
        <v>0</v>
      </c>
      <c r="K1420" s="6">
        <v>0</v>
      </c>
      <c r="L1420" s="6">
        <v>2.5</v>
      </c>
      <c r="M1420" s="6">
        <v>0.5</v>
      </c>
      <c r="N1420" s="6">
        <v>0.25</v>
      </c>
      <c r="O1420" s="6">
        <v>0</v>
      </c>
      <c r="P1420" s="6">
        <v>0.5</v>
      </c>
      <c r="Q1420" s="6">
        <v>268</v>
      </c>
      <c r="R1420" s="6">
        <v>0</v>
      </c>
      <c r="S1420" s="6">
        <v>408</v>
      </c>
      <c r="T1420" s="6">
        <v>504</v>
      </c>
      <c r="U1420" s="6">
        <v>0</v>
      </c>
      <c r="V1420" s="6" t="s">
        <v>1072</v>
      </c>
      <c r="W1420" s="9" t="s">
        <v>1073</v>
      </c>
      <c r="X1420" s="6" t="s">
        <v>1069</v>
      </c>
      <c r="Y1420" s="6" t="s">
        <v>1065</v>
      </c>
      <c r="Z1420" s="2">
        <v>3</v>
      </c>
      <c r="AA1420" s="9" t="s">
        <v>1070</v>
      </c>
      <c r="AB1420">
        <v>16.100000000000001</v>
      </c>
      <c r="AC1420" s="4">
        <v>12</v>
      </c>
      <c r="AD1420">
        <v>0</v>
      </c>
    </row>
    <row r="1421" spans="1:30" customFormat="1" ht="30" x14ac:dyDescent="0.25">
      <c r="A1421" s="6">
        <v>0</v>
      </c>
      <c r="B1421" s="6">
        <v>0.02</v>
      </c>
      <c r="C1421" s="6">
        <v>0</v>
      </c>
      <c r="D1421" s="6">
        <v>0</v>
      </c>
      <c r="E1421" s="6">
        <v>0</v>
      </c>
      <c r="F1421" s="6">
        <v>0</v>
      </c>
      <c r="G1421" s="6">
        <v>0</v>
      </c>
      <c r="H1421" s="6">
        <v>0.05</v>
      </c>
      <c r="I1421" s="6">
        <v>0</v>
      </c>
      <c r="J1421" s="6">
        <v>0</v>
      </c>
      <c r="K1421" s="6">
        <v>0</v>
      </c>
      <c r="L1421" s="6">
        <v>20</v>
      </c>
      <c r="M1421" s="6">
        <v>0</v>
      </c>
      <c r="N1421" s="6">
        <v>0.2</v>
      </c>
      <c r="O1421" s="6">
        <v>0</v>
      </c>
      <c r="P1421" s="6">
        <v>0.28000000000000003</v>
      </c>
      <c r="Q1421" s="6">
        <v>239</v>
      </c>
      <c r="R1421" s="6">
        <v>0</v>
      </c>
      <c r="S1421" s="6">
        <v>433</v>
      </c>
      <c r="T1421" s="6">
        <v>432</v>
      </c>
      <c r="U1421" s="6">
        <v>43</v>
      </c>
      <c r="V1421" s="6" t="s">
        <v>1076</v>
      </c>
      <c r="W1421" s="9" t="s">
        <v>1077</v>
      </c>
      <c r="X1421" s="6" t="s">
        <v>1078</v>
      </c>
      <c r="Y1421" s="6" t="s">
        <v>1076</v>
      </c>
      <c r="Z1421" s="2">
        <v>3</v>
      </c>
      <c r="AA1421" s="9" t="s">
        <v>1079</v>
      </c>
      <c r="AB1421">
        <v>17.600000000000001</v>
      </c>
      <c r="AC1421" s="4">
        <v>12</v>
      </c>
      <c r="AD1421">
        <v>0</v>
      </c>
    </row>
    <row r="1422" spans="1:30" customFormat="1" x14ac:dyDescent="0.25">
      <c r="A1422" s="6">
        <v>0</v>
      </c>
      <c r="B1422" s="6">
        <v>0</v>
      </c>
      <c r="C1422" s="6">
        <v>0</v>
      </c>
      <c r="D1422" s="6">
        <v>0</v>
      </c>
      <c r="E1422" s="6">
        <v>0</v>
      </c>
      <c r="F1422" s="6">
        <v>0</v>
      </c>
      <c r="G1422" s="6">
        <v>0</v>
      </c>
      <c r="H1422" s="6">
        <v>0</v>
      </c>
      <c r="I1422" s="6">
        <v>0</v>
      </c>
      <c r="J1422" s="6">
        <v>0</v>
      </c>
      <c r="K1422" s="6">
        <v>0</v>
      </c>
      <c r="L1422" s="6">
        <v>3.5</v>
      </c>
      <c r="M1422" s="6">
        <v>0.5</v>
      </c>
      <c r="N1422" s="6">
        <v>0.5</v>
      </c>
      <c r="O1422" s="6">
        <v>0</v>
      </c>
      <c r="P1422" s="6">
        <v>0.5</v>
      </c>
      <c r="Q1422" s="6">
        <v>164</v>
      </c>
      <c r="R1422" s="6">
        <v>0</v>
      </c>
      <c r="S1422" s="6">
        <v>443</v>
      </c>
      <c r="T1422" s="6">
        <v>432</v>
      </c>
      <c r="U1422" s="6">
        <v>43</v>
      </c>
      <c r="V1422" s="6" t="s">
        <v>1080</v>
      </c>
      <c r="W1422" s="9" t="s">
        <v>112</v>
      </c>
      <c r="X1422" s="6" t="s">
        <v>1081</v>
      </c>
      <c r="Y1422" s="6" t="s">
        <v>1082</v>
      </c>
      <c r="Z1422" s="2">
        <v>3</v>
      </c>
      <c r="AA1422" s="9" t="s">
        <v>111</v>
      </c>
      <c r="AB1422">
        <v>15.3</v>
      </c>
      <c r="AC1422" s="4">
        <v>12</v>
      </c>
      <c r="AD1422">
        <v>0</v>
      </c>
    </row>
    <row r="1423" spans="1:30" customFormat="1" x14ac:dyDescent="0.25">
      <c r="A1423" s="6">
        <v>0</v>
      </c>
      <c r="B1423" s="6">
        <v>0</v>
      </c>
      <c r="C1423" s="6">
        <v>0</v>
      </c>
      <c r="D1423" s="6">
        <v>0</v>
      </c>
      <c r="E1423" s="6">
        <v>0</v>
      </c>
      <c r="F1423" s="6">
        <v>0</v>
      </c>
      <c r="G1423" s="6">
        <v>0</v>
      </c>
      <c r="H1423" s="6">
        <v>0</v>
      </c>
      <c r="I1423" s="6">
        <v>0</v>
      </c>
      <c r="J1423" s="6">
        <v>0</v>
      </c>
      <c r="K1423" s="6">
        <v>0</v>
      </c>
      <c r="L1423" s="6">
        <v>3.5</v>
      </c>
      <c r="M1423" s="6">
        <v>0.5</v>
      </c>
      <c r="N1423" s="6">
        <v>0.5</v>
      </c>
      <c r="O1423" s="6">
        <v>0</v>
      </c>
      <c r="P1423" s="6">
        <v>0.5</v>
      </c>
      <c r="Q1423" s="6">
        <v>163</v>
      </c>
      <c r="R1423" s="6">
        <v>0</v>
      </c>
      <c r="S1423" s="6">
        <v>423</v>
      </c>
      <c r="T1423" s="6">
        <v>432</v>
      </c>
      <c r="U1423" s="6">
        <v>43</v>
      </c>
      <c r="V1423" s="6" t="s">
        <v>1080</v>
      </c>
      <c r="W1423" s="9" t="s">
        <v>709</v>
      </c>
      <c r="X1423" s="6" t="s">
        <v>1081</v>
      </c>
      <c r="Y1423" s="6" t="s">
        <v>1082</v>
      </c>
      <c r="Z1423" s="2">
        <v>3</v>
      </c>
      <c r="AA1423" s="9" t="s">
        <v>111</v>
      </c>
      <c r="AB1423">
        <v>15.3</v>
      </c>
      <c r="AC1423" s="4">
        <v>12</v>
      </c>
      <c r="AD1423">
        <v>0</v>
      </c>
    </row>
    <row r="1424" spans="1:30" customFormat="1" x14ac:dyDescent="0.25">
      <c r="A1424" s="6">
        <v>0</v>
      </c>
      <c r="B1424" s="6">
        <v>0</v>
      </c>
      <c r="C1424" s="6">
        <v>0</v>
      </c>
      <c r="D1424" s="6">
        <v>0</v>
      </c>
      <c r="E1424" s="6">
        <v>0</v>
      </c>
      <c r="F1424" s="6">
        <v>0</v>
      </c>
      <c r="G1424" s="6">
        <v>0</v>
      </c>
      <c r="H1424" s="6">
        <v>0</v>
      </c>
      <c r="I1424" s="6">
        <v>0</v>
      </c>
      <c r="J1424" s="6">
        <v>0</v>
      </c>
      <c r="K1424" s="6">
        <v>0</v>
      </c>
      <c r="L1424" s="6">
        <v>3.5</v>
      </c>
      <c r="M1424" s="6">
        <v>0.5</v>
      </c>
      <c r="N1424" s="6">
        <v>0.5</v>
      </c>
      <c r="O1424" s="6">
        <v>0</v>
      </c>
      <c r="P1424" s="6">
        <v>0.5</v>
      </c>
      <c r="Q1424" s="6">
        <v>183</v>
      </c>
      <c r="R1424" s="6">
        <v>0</v>
      </c>
      <c r="S1424" s="6">
        <v>423</v>
      </c>
      <c r="T1424" s="6">
        <v>432</v>
      </c>
      <c r="U1424" s="6">
        <v>43</v>
      </c>
      <c r="V1424" s="6" t="s">
        <v>1080</v>
      </c>
      <c r="W1424" s="9" t="s">
        <v>650</v>
      </c>
      <c r="X1424" s="6" t="s">
        <v>1081</v>
      </c>
      <c r="Y1424" s="6" t="s">
        <v>1082</v>
      </c>
      <c r="Z1424" s="2">
        <v>3</v>
      </c>
      <c r="AA1424" s="9" t="s">
        <v>111</v>
      </c>
      <c r="AB1424">
        <v>15.3</v>
      </c>
      <c r="AC1424" s="4">
        <v>12</v>
      </c>
      <c r="AD1424">
        <v>0</v>
      </c>
    </row>
    <row r="1425" spans="1:30" customFormat="1" x14ac:dyDescent="0.25">
      <c r="A1425" s="6">
        <v>0</v>
      </c>
      <c r="B1425" s="6">
        <v>0</v>
      </c>
      <c r="C1425" s="6">
        <v>0</v>
      </c>
      <c r="D1425" s="6">
        <v>0</v>
      </c>
      <c r="E1425" s="6">
        <v>0</v>
      </c>
      <c r="F1425" s="6">
        <v>0</v>
      </c>
      <c r="G1425" s="6">
        <v>0</v>
      </c>
      <c r="H1425" s="6">
        <v>0</v>
      </c>
      <c r="I1425" s="6">
        <v>0</v>
      </c>
      <c r="J1425" s="6">
        <v>0</v>
      </c>
      <c r="K1425" s="6">
        <v>0</v>
      </c>
      <c r="L1425" s="6">
        <v>3.5</v>
      </c>
      <c r="M1425" s="6">
        <v>0.5</v>
      </c>
      <c r="N1425" s="6">
        <v>0.5</v>
      </c>
      <c r="O1425" s="6">
        <v>0</v>
      </c>
      <c r="P1425" s="6">
        <v>0.5</v>
      </c>
      <c r="Q1425" s="6">
        <v>186</v>
      </c>
      <c r="R1425" s="6">
        <v>0</v>
      </c>
      <c r="S1425" s="6">
        <v>423</v>
      </c>
      <c r="T1425" s="6">
        <v>432</v>
      </c>
      <c r="U1425" s="6">
        <v>43</v>
      </c>
      <c r="V1425" s="6" t="s">
        <v>1080</v>
      </c>
      <c r="W1425" s="9" t="s">
        <v>1083</v>
      </c>
      <c r="X1425" s="6" t="s">
        <v>1081</v>
      </c>
      <c r="Y1425" s="6" t="s">
        <v>1082</v>
      </c>
      <c r="Z1425" s="2">
        <v>3</v>
      </c>
      <c r="AA1425" s="9" t="s">
        <v>111</v>
      </c>
      <c r="AB1425">
        <v>15.3</v>
      </c>
      <c r="AC1425" s="4">
        <v>12</v>
      </c>
      <c r="AD1425">
        <v>0</v>
      </c>
    </row>
    <row r="1426" spans="1:30" customFormat="1" x14ac:dyDescent="0.25">
      <c r="A1426" s="6">
        <v>0</v>
      </c>
      <c r="B1426" s="6">
        <v>0</v>
      </c>
      <c r="C1426" s="6">
        <v>0</v>
      </c>
      <c r="D1426" s="6">
        <v>0</v>
      </c>
      <c r="E1426" s="6">
        <v>0</v>
      </c>
      <c r="F1426" s="6">
        <v>0</v>
      </c>
      <c r="G1426" s="6">
        <v>0</v>
      </c>
      <c r="H1426" s="6">
        <v>0</v>
      </c>
      <c r="I1426" s="6">
        <v>0</v>
      </c>
      <c r="J1426" s="6">
        <v>0</v>
      </c>
      <c r="K1426" s="6">
        <v>0</v>
      </c>
      <c r="L1426" s="6">
        <v>3.5</v>
      </c>
      <c r="M1426" s="6">
        <v>0.5</v>
      </c>
      <c r="N1426" s="6">
        <v>0.5</v>
      </c>
      <c r="O1426" s="6">
        <v>0</v>
      </c>
      <c r="P1426" s="6">
        <v>0.5</v>
      </c>
      <c r="Q1426" s="6">
        <v>162</v>
      </c>
      <c r="R1426" s="6">
        <v>0</v>
      </c>
      <c r="S1426" s="6">
        <v>423</v>
      </c>
      <c r="T1426" s="6">
        <v>432</v>
      </c>
      <c r="U1426" s="6">
        <v>43</v>
      </c>
      <c r="V1426" s="6" t="s">
        <v>1080</v>
      </c>
      <c r="W1426" s="9" t="s">
        <v>713</v>
      </c>
      <c r="X1426" s="6" t="s">
        <v>1081</v>
      </c>
      <c r="Y1426" s="6" t="s">
        <v>1082</v>
      </c>
      <c r="Z1426" s="2">
        <v>3</v>
      </c>
      <c r="AA1426" s="9" t="s">
        <v>111</v>
      </c>
      <c r="AB1426">
        <v>15.3</v>
      </c>
      <c r="AC1426" s="4">
        <v>12</v>
      </c>
      <c r="AD1426">
        <v>0</v>
      </c>
    </row>
    <row r="1427" spans="1:30" customFormat="1" x14ac:dyDescent="0.25">
      <c r="A1427" s="6">
        <v>0</v>
      </c>
      <c r="B1427" s="6">
        <v>0</v>
      </c>
      <c r="C1427" s="6">
        <v>0</v>
      </c>
      <c r="D1427" s="6">
        <v>0</v>
      </c>
      <c r="E1427" s="6">
        <v>0</v>
      </c>
      <c r="F1427" s="6">
        <v>0</v>
      </c>
      <c r="G1427" s="6">
        <v>0</v>
      </c>
      <c r="H1427" s="6">
        <v>0</v>
      </c>
      <c r="I1427" s="6">
        <v>0</v>
      </c>
      <c r="J1427" s="6">
        <v>0</v>
      </c>
      <c r="K1427" s="6">
        <v>0</v>
      </c>
      <c r="L1427" s="6">
        <v>7</v>
      </c>
      <c r="M1427" s="6">
        <v>0.5</v>
      </c>
      <c r="N1427" s="6">
        <v>0.5</v>
      </c>
      <c r="O1427" s="6">
        <v>0</v>
      </c>
      <c r="P1427" s="6">
        <v>0.5</v>
      </c>
      <c r="Q1427" s="6">
        <v>162</v>
      </c>
      <c r="R1427" s="6">
        <v>0</v>
      </c>
      <c r="S1427" s="6">
        <v>423</v>
      </c>
      <c r="T1427" s="6">
        <v>432</v>
      </c>
      <c r="U1427" s="6">
        <v>43</v>
      </c>
      <c r="V1427" s="6" t="s">
        <v>1080</v>
      </c>
      <c r="W1427" s="9" t="s">
        <v>713</v>
      </c>
      <c r="X1427" s="6" t="s">
        <v>1081</v>
      </c>
      <c r="Y1427" s="6" t="s">
        <v>1082</v>
      </c>
      <c r="Z1427" s="2">
        <v>3</v>
      </c>
      <c r="AA1427" s="9" t="s">
        <v>111</v>
      </c>
      <c r="AB1427">
        <v>15.3</v>
      </c>
      <c r="AC1427" s="4">
        <v>12</v>
      </c>
      <c r="AD1427">
        <v>0</v>
      </c>
    </row>
    <row r="1428" spans="1:30" customFormat="1" x14ac:dyDescent="0.25">
      <c r="A1428" s="6">
        <v>0</v>
      </c>
      <c r="B1428" s="6">
        <v>0</v>
      </c>
      <c r="C1428" s="6">
        <v>0</v>
      </c>
      <c r="D1428" s="6">
        <v>0</v>
      </c>
      <c r="E1428" s="6">
        <v>0</v>
      </c>
      <c r="F1428" s="6">
        <v>0</v>
      </c>
      <c r="G1428" s="6">
        <v>0</v>
      </c>
      <c r="H1428" s="6">
        <v>0</v>
      </c>
      <c r="I1428" s="6">
        <v>0</v>
      </c>
      <c r="J1428" s="6">
        <v>0</v>
      </c>
      <c r="K1428" s="6">
        <v>0</v>
      </c>
      <c r="L1428" s="6">
        <v>3.5</v>
      </c>
      <c r="M1428" s="6">
        <v>0.5</v>
      </c>
      <c r="N1428" s="6">
        <v>0.5</v>
      </c>
      <c r="O1428" s="6">
        <v>0</v>
      </c>
      <c r="P1428" s="6">
        <v>0.5</v>
      </c>
      <c r="Q1428" s="6">
        <v>171</v>
      </c>
      <c r="R1428" s="6">
        <v>0</v>
      </c>
      <c r="S1428" s="6">
        <v>423</v>
      </c>
      <c r="T1428" s="6">
        <v>432</v>
      </c>
      <c r="U1428" s="6">
        <v>43</v>
      </c>
      <c r="V1428" s="6" t="s">
        <v>1080</v>
      </c>
      <c r="W1428" s="9" t="s">
        <v>1084</v>
      </c>
      <c r="X1428" s="6" t="s">
        <v>1081</v>
      </c>
      <c r="Y1428" s="6" t="s">
        <v>1082</v>
      </c>
      <c r="Z1428" s="2">
        <v>3</v>
      </c>
      <c r="AA1428" s="9" t="s">
        <v>111</v>
      </c>
      <c r="AB1428">
        <v>15.3</v>
      </c>
      <c r="AC1428" s="4">
        <v>12</v>
      </c>
      <c r="AD1428">
        <v>0</v>
      </c>
    </row>
    <row r="1429" spans="1:30" customFormat="1" x14ac:dyDescent="0.25">
      <c r="A1429" s="6">
        <v>0</v>
      </c>
      <c r="B1429" s="6">
        <v>0</v>
      </c>
      <c r="C1429" s="6">
        <v>0</v>
      </c>
      <c r="D1429" s="6">
        <v>0</v>
      </c>
      <c r="E1429" s="6">
        <v>0</v>
      </c>
      <c r="F1429" s="6">
        <v>0</v>
      </c>
      <c r="G1429" s="6">
        <v>0</v>
      </c>
      <c r="H1429" s="6">
        <v>0</v>
      </c>
      <c r="I1429" s="6">
        <v>0</v>
      </c>
      <c r="J1429" s="6">
        <v>0</v>
      </c>
      <c r="K1429" s="6">
        <v>0</v>
      </c>
      <c r="L1429" s="6">
        <v>7</v>
      </c>
      <c r="M1429" s="6">
        <v>0.5</v>
      </c>
      <c r="N1429" s="6">
        <v>0.5</v>
      </c>
      <c r="O1429" s="6">
        <v>0</v>
      </c>
      <c r="P1429" s="6">
        <v>0.5</v>
      </c>
      <c r="Q1429" s="6">
        <v>171</v>
      </c>
      <c r="R1429" s="6">
        <v>0</v>
      </c>
      <c r="S1429" s="6">
        <v>423</v>
      </c>
      <c r="T1429" s="6">
        <v>432</v>
      </c>
      <c r="U1429" s="6">
        <v>43</v>
      </c>
      <c r="V1429" s="6" t="s">
        <v>1080</v>
      </c>
      <c r="W1429" s="9" t="s">
        <v>1084</v>
      </c>
      <c r="X1429" s="6" t="s">
        <v>1081</v>
      </c>
      <c r="Y1429" s="6" t="s">
        <v>1082</v>
      </c>
      <c r="Z1429" s="2">
        <v>3</v>
      </c>
      <c r="AA1429" s="9" t="s">
        <v>111</v>
      </c>
      <c r="AB1429">
        <v>15.3</v>
      </c>
      <c r="AC1429" s="4">
        <v>12</v>
      </c>
      <c r="AD1429">
        <v>0</v>
      </c>
    </row>
    <row r="1430" spans="1:30" customFormat="1" x14ac:dyDescent="0.25">
      <c r="A1430" s="6">
        <v>0</v>
      </c>
      <c r="B1430" s="6">
        <v>0</v>
      </c>
      <c r="C1430" s="6">
        <v>0</v>
      </c>
      <c r="D1430" s="6">
        <v>0</v>
      </c>
      <c r="E1430" s="6">
        <v>0</v>
      </c>
      <c r="F1430" s="6">
        <v>0</v>
      </c>
      <c r="G1430" s="6">
        <v>0</v>
      </c>
      <c r="H1430" s="6">
        <v>0</v>
      </c>
      <c r="I1430" s="6">
        <v>0</v>
      </c>
      <c r="J1430" s="6">
        <v>0</v>
      </c>
      <c r="K1430" s="6">
        <v>0</v>
      </c>
      <c r="L1430" s="6">
        <v>14</v>
      </c>
      <c r="M1430" s="6">
        <v>0.5</v>
      </c>
      <c r="N1430" s="6">
        <v>0.5</v>
      </c>
      <c r="O1430" s="6">
        <v>0</v>
      </c>
      <c r="P1430" s="6">
        <v>0.5</v>
      </c>
      <c r="Q1430" s="6">
        <v>171</v>
      </c>
      <c r="R1430" s="6">
        <v>0</v>
      </c>
      <c r="S1430" s="6">
        <v>423</v>
      </c>
      <c r="T1430" s="6">
        <v>432</v>
      </c>
      <c r="U1430" s="6">
        <v>43</v>
      </c>
      <c r="V1430" s="6" t="s">
        <v>1080</v>
      </c>
      <c r="W1430" s="9" t="s">
        <v>1084</v>
      </c>
      <c r="X1430" s="6" t="s">
        <v>1081</v>
      </c>
      <c r="Y1430" s="6" t="s">
        <v>1082</v>
      </c>
      <c r="Z1430" s="2">
        <v>3</v>
      </c>
      <c r="AA1430" s="9" t="s">
        <v>111</v>
      </c>
      <c r="AB1430">
        <v>15.3</v>
      </c>
      <c r="AC1430" s="4">
        <v>12</v>
      </c>
      <c r="AD1430">
        <v>0</v>
      </c>
    </row>
    <row r="1431" spans="1:30" customFormat="1" x14ac:dyDescent="0.25">
      <c r="A1431" s="6">
        <v>0</v>
      </c>
      <c r="B1431" s="6">
        <v>0</v>
      </c>
      <c r="C1431" s="6">
        <v>0</v>
      </c>
      <c r="D1431" s="6">
        <v>0</v>
      </c>
      <c r="E1431" s="6">
        <v>0</v>
      </c>
      <c r="F1431" s="6">
        <v>0</v>
      </c>
      <c r="G1431" s="6">
        <v>0</v>
      </c>
      <c r="H1431" s="6">
        <v>0</v>
      </c>
      <c r="I1431" s="6">
        <v>0</v>
      </c>
      <c r="J1431" s="6">
        <v>0</v>
      </c>
      <c r="K1431" s="6">
        <v>0</v>
      </c>
      <c r="L1431" s="6">
        <v>3.5</v>
      </c>
      <c r="M1431" s="6">
        <v>0.5</v>
      </c>
      <c r="N1431" s="6">
        <v>0.5</v>
      </c>
      <c r="O1431" s="6">
        <v>0</v>
      </c>
      <c r="P1431" s="6">
        <v>0.5</v>
      </c>
      <c r="Q1431" s="6">
        <v>178</v>
      </c>
      <c r="R1431" s="6">
        <v>0</v>
      </c>
      <c r="S1431" s="6">
        <v>423</v>
      </c>
      <c r="T1431" s="6">
        <v>432</v>
      </c>
      <c r="U1431" s="6">
        <v>43</v>
      </c>
      <c r="V1431" s="6" t="s">
        <v>1080</v>
      </c>
      <c r="W1431" s="9" t="s">
        <v>651</v>
      </c>
      <c r="X1431" s="6" t="s">
        <v>1081</v>
      </c>
      <c r="Y1431" s="6" t="s">
        <v>1082</v>
      </c>
      <c r="Z1431" s="2">
        <v>3</v>
      </c>
      <c r="AA1431" s="9" t="s">
        <v>111</v>
      </c>
      <c r="AB1431">
        <v>15.3</v>
      </c>
      <c r="AC1431" s="4">
        <v>12</v>
      </c>
      <c r="AD1431">
        <v>0</v>
      </c>
    </row>
    <row r="1432" spans="1:30" customFormat="1" x14ac:dyDescent="0.25">
      <c r="A1432" s="6">
        <v>0</v>
      </c>
      <c r="B1432" s="6">
        <v>0</v>
      </c>
      <c r="C1432" s="6">
        <v>0</v>
      </c>
      <c r="D1432" s="6">
        <v>0</v>
      </c>
      <c r="E1432" s="6">
        <v>0</v>
      </c>
      <c r="F1432" s="6">
        <v>0</v>
      </c>
      <c r="G1432" s="6">
        <v>0</v>
      </c>
      <c r="H1432" s="6">
        <v>0</v>
      </c>
      <c r="I1432" s="6">
        <v>0</v>
      </c>
      <c r="J1432" s="6">
        <v>0</v>
      </c>
      <c r="K1432" s="6">
        <v>0</v>
      </c>
      <c r="L1432" s="6">
        <v>7</v>
      </c>
      <c r="M1432" s="6">
        <v>0.5</v>
      </c>
      <c r="N1432" s="6">
        <v>0.5</v>
      </c>
      <c r="O1432" s="6">
        <v>0</v>
      </c>
      <c r="P1432" s="6">
        <v>0.5</v>
      </c>
      <c r="Q1432" s="6">
        <v>178</v>
      </c>
      <c r="R1432" s="6">
        <v>0</v>
      </c>
      <c r="S1432" s="6">
        <v>423</v>
      </c>
      <c r="T1432" s="6">
        <v>432</v>
      </c>
      <c r="U1432" s="6">
        <v>43</v>
      </c>
      <c r="V1432" s="6" t="s">
        <v>1080</v>
      </c>
      <c r="W1432" s="9" t="s">
        <v>651</v>
      </c>
      <c r="X1432" s="6" t="s">
        <v>1081</v>
      </c>
      <c r="Y1432" s="6" t="s">
        <v>1082</v>
      </c>
      <c r="Z1432" s="2">
        <v>3</v>
      </c>
      <c r="AA1432" s="9" t="s">
        <v>111</v>
      </c>
      <c r="AB1432">
        <v>15.3</v>
      </c>
      <c r="AC1432" s="4">
        <v>12</v>
      </c>
      <c r="AD1432">
        <v>0</v>
      </c>
    </row>
    <row r="1433" spans="1:30" customFormat="1" x14ac:dyDescent="0.25">
      <c r="A1433" s="6">
        <v>0</v>
      </c>
      <c r="B1433" s="6">
        <v>0</v>
      </c>
      <c r="C1433" s="6">
        <v>0</v>
      </c>
      <c r="D1433" s="6">
        <v>0</v>
      </c>
      <c r="E1433" s="6">
        <v>0</v>
      </c>
      <c r="F1433" s="6">
        <v>0</v>
      </c>
      <c r="G1433" s="6">
        <v>0</v>
      </c>
      <c r="H1433" s="6">
        <v>0</v>
      </c>
      <c r="I1433" s="6">
        <v>0</v>
      </c>
      <c r="J1433" s="6">
        <v>0</v>
      </c>
      <c r="K1433" s="6">
        <v>0</v>
      </c>
      <c r="L1433" s="6">
        <v>3.5</v>
      </c>
      <c r="M1433" s="6">
        <v>0.5</v>
      </c>
      <c r="N1433" s="6">
        <v>0.5</v>
      </c>
      <c r="O1433" s="6">
        <v>0</v>
      </c>
      <c r="P1433" s="6">
        <v>0.5</v>
      </c>
      <c r="Q1433" s="6">
        <v>177</v>
      </c>
      <c r="R1433" s="6">
        <v>0</v>
      </c>
      <c r="S1433" s="6">
        <v>423</v>
      </c>
      <c r="T1433" s="6">
        <v>432</v>
      </c>
      <c r="U1433" s="6">
        <v>43</v>
      </c>
      <c r="V1433" s="6" t="s">
        <v>1080</v>
      </c>
      <c r="W1433" s="9" t="s">
        <v>652</v>
      </c>
      <c r="X1433" s="6" t="s">
        <v>1081</v>
      </c>
      <c r="Y1433" s="6" t="s">
        <v>1082</v>
      </c>
      <c r="Z1433" s="2">
        <v>3</v>
      </c>
      <c r="AA1433" s="9" t="s">
        <v>111</v>
      </c>
      <c r="AB1433">
        <v>15.3</v>
      </c>
      <c r="AC1433" s="4">
        <v>12</v>
      </c>
      <c r="AD1433">
        <v>0</v>
      </c>
    </row>
    <row r="1434" spans="1:30" customFormat="1" x14ac:dyDescent="0.25">
      <c r="A1434" s="6">
        <v>0</v>
      </c>
      <c r="B1434" s="6">
        <v>0</v>
      </c>
      <c r="C1434" s="6">
        <v>0</v>
      </c>
      <c r="D1434" s="6">
        <v>0</v>
      </c>
      <c r="E1434" s="6">
        <v>0</v>
      </c>
      <c r="F1434" s="6">
        <v>0</v>
      </c>
      <c r="G1434" s="6">
        <v>0</v>
      </c>
      <c r="H1434" s="6">
        <v>0</v>
      </c>
      <c r="I1434" s="6">
        <v>0</v>
      </c>
      <c r="J1434" s="6">
        <v>0</v>
      </c>
      <c r="K1434" s="6">
        <v>0</v>
      </c>
      <c r="L1434" s="6">
        <v>7</v>
      </c>
      <c r="M1434" s="6">
        <v>0.5</v>
      </c>
      <c r="N1434" s="6">
        <v>0.5</v>
      </c>
      <c r="O1434" s="6">
        <v>0</v>
      </c>
      <c r="P1434" s="6">
        <v>0.5</v>
      </c>
      <c r="Q1434" s="6">
        <v>177</v>
      </c>
      <c r="R1434" s="6">
        <v>0</v>
      </c>
      <c r="S1434" s="6">
        <v>423</v>
      </c>
      <c r="T1434" s="6">
        <v>432</v>
      </c>
      <c r="U1434" s="6">
        <v>43</v>
      </c>
      <c r="V1434" s="6" t="s">
        <v>1080</v>
      </c>
      <c r="W1434" s="9" t="s">
        <v>652</v>
      </c>
      <c r="X1434" s="6" t="s">
        <v>1081</v>
      </c>
      <c r="Y1434" s="6" t="s">
        <v>1082</v>
      </c>
      <c r="Z1434" s="2">
        <v>3</v>
      </c>
      <c r="AA1434" s="9" t="s">
        <v>111</v>
      </c>
      <c r="AB1434">
        <v>15.3</v>
      </c>
      <c r="AC1434" s="4">
        <v>12</v>
      </c>
      <c r="AD1434">
        <v>0</v>
      </c>
    </row>
    <row r="1435" spans="1:30" customFormat="1" x14ac:dyDescent="0.25">
      <c r="A1435" s="6">
        <v>0</v>
      </c>
      <c r="B1435" s="6">
        <v>0</v>
      </c>
      <c r="C1435" s="6">
        <v>0</v>
      </c>
      <c r="D1435" s="6">
        <v>0</v>
      </c>
      <c r="E1435" s="6">
        <v>0</v>
      </c>
      <c r="F1435" s="6">
        <v>0</v>
      </c>
      <c r="G1435" s="6">
        <v>0</v>
      </c>
      <c r="H1435" s="6">
        <v>0</v>
      </c>
      <c r="I1435" s="6">
        <v>0</v>
      </c>
      <c r="J1435" s="6">
        <v>0</v>
      </c>
      <c r="K1435" s="6">
        <v>0</v>
      </c>
      <c r="L1435" s="6">
        <v>3.5</v>
      </c>
      <c r="M1435" s="6">
        <v>0.5</v>
      </c>
      <c r="N1435" s="6">
        <v>0.5</v>
      </c>
      <c r="O1435" s="6">
        <v>0</v>
      </c>
      <c r="P1435" s="6">
        <v>0.5</v>
      </c>
      <c r="Q1435" s="6">
        <v>183</v>
      </c>
      <c r="R1435" s="6">
        <v>0</v>
      </c>
      <c r="S1435" s="6">
        <v>423</v>
      </c>
      <c r="T1435" s="6">
        <v>432</v>
      </c>
      <c r="U1435" s="6">
        <v>43</v>
      </c>
      <c r="V1435" s="6" t="s">
        <v>1080</v>
      </c>
      <c r="W1435" s="9" t="s">
        <v>1085</v>
      </c>
      <c r="X1435" s="6" t="s">
        <v>1081</v>
      </c>
      <c r="Y1435" s="6" t="s">
        <v>1082</v>
      </c>
      <c r="Z1435" s="2">
        <v>3</v>
      </c>
      <c r="AA1435" s="9" t="s">
        <v>111</v>
      </c>
      <c r="AB1435">
        <v>15.3</v>
      </c>
      <c r="AC1435" s="4">
        <v>12</v>
      </c>
      <c r="AD1435">
        <v>0</v>
      </c>
    </row>
    <row r="1436" spans="1:30" customFormat="1" x14ac:dyDescent="0.25">
      <c r="A1436" s="6">
        <v>0</v>
      </c>
      <c r="B1436" s="6">
        <v>0</v>
      </c>
      <c r="C1436" s="6">
        <v>0</v>
      </c>
      <c r="D1436" s="6">
        <v>0</v>
      </c>
      <c r="E1436" s="6">
        <v>0</v>
      </c>
      <c r="F1436" s="6">
        <v>0</v>
      </c>
      <c r="G1436" s="6">
        <v>0</v>
      </c>
      <c r="H1436" s="6">
        <v>0</v>
      </c>
      <c r="I1436" s="6">
        <v>0</v>
      </c>
      <c r="J1436" s="6">
        <v>0</v>
      </c>
      <c r="K1436" s="6">
        <v>0</v>
      </c>
      <c r="L1436" s="6">
        <v>7</v>
      </c>
      <c r="M1436" s="6">
        <v>0.5</v>
      </c>
      <c r="N1436" s="6">
        <v>0.5</v>
      </c>
      <c r="O1436" s="6">
        <v>0</v>
      </c>
      <c r="P1436" s="6">
        <v>0.5</v>
      </c>
      <c r="Q1436" s="6">
        <v>183</v>
      </c>
      <c r="R1436" s="6">
        <v>0</v>
      </c>
      <c r="S1436" s="6">
        <v>423</v>
      </c>
      <c r="T1436" s="6">
        <v>432</v>
      </c>
      <c r="U1436" s="6">
        <v>43</v>
      </c>
      <c r="V1436" s="6" t="s">
        <v>1080</v>
      </c>
      <c r="W1436" s="9" t="s">
        <v>1085</v>
      </c>
      <c r="X1436" s="6" t="s">
        <v>1081</v>
      </c>
      <c r="Y1436" s="6" t="s">
        <v>1082</v>
      </c>
      <c r="Z1436" s="2">
        <v>3</v>
      </c>
      <c r="AA1436" s="9" t="s">
        <v>111</v>
      </c>
      <c r="AB1436">
        <v>15.3</v>
      </c>
      <c r="AC1436" s="4">
        <v>12</v>
      </c>
      <c r="AD1436">
        <v>0</v>
      </c>
    </row>
    <row r="1437" spans="1:30" customFormat="1" x14ac:dyDescent="0.25">
      <c r="A1437" s="6">
        <v>0</v>
      </c>
      <c r="B1437" s="6">
        <v>0</v>
      </c>
      <c r="C1437" s="6">
        <v>0</v>
      </c>
      <c r="D1437" s="6">
        <v>0</v>
      </c>
      <c r="E1437" s="6">
        <v>0</v>
      </c>
      <c r="F1437" s="6">
        <v>0</v>
      </c>
      <c r="G1437" s="6">
        <v>0</v>
      </c>
      <c r="H1437" s="6">
        <v>0</v>
      </c>
      <c r="I1437" s="6">
        <v>0</v>
      </c>
      <c r="J1437" s="6">
        <v>0</v>
      </c>
      <c r="K1437" s="6">
        <v>0</v>
      </c>
      <c r="L1437" s="6">
        <v>3.5</v>
      </c>
      <c r="M1437" s="6">
        <v>0.5</v>
      </c>
      <c r="N1437" s="6">
        <v>0.5</v>
      </c>
      <c r="O1437" s="6">
        <v>0</v>
      </c>
      <c r="P1437" s="6">
        <v>0.5</v>
      </c>
      <c r="Q1437" s="6">
        <v>183</v>
      </c>
      <c r="R1437" s="6">
        <v>0</v>
      </c>
      <c r="S1437" s="6">
        <v>423</v>
      </c>
      <c r="T1437" s="6">
        <v>432</v>
      </c>
      <c r="U1437" s="6">
        <v>43</v>
      </c>
      <c r="V1437" s="6" t="s">
        <v>1080</v>
      </c>
      <c r="W1437" s="9" t="s">
        <v>1085</v>
      </c>
      <c r="X1437" s="6" t="s">
        <v>1081</v>
      </c>
      <c r="Y1437" s="6" t="s">
        <v>1082</v>
      </c>
      <c r="Z1437" s="2">
        <v>3</v>
      </c>
      <c r="AA1437" s="9" t="s">
        <v>111</v>
      </c>
      <c r="AB1437">
        <v>15.3</v>
      </c>
      <c r="AC1437" s="4">
        <v>12</v>
      </c>
      <c r="AD1437">
        <v>0</v>
      </c>
    </row>
    <row r="1438" spans="1:30" customFormat="1" x14ac:dyDescent="0.25">
      <c r="A1438" s="6">
        <v>0</v>
      </c>
      <c r="B1438" s="6">
        <v>0</v>
      </c>
      <c r="C1438" s="6">
        <v>0</v>
      </c>
      <c r="D1438" s="6">
        <v>0</v>
      </c>
      <c r="E1438" s="6">
        <v>0</v>
      </c>
      <c r="F1438" s="6">
        <v>0</v>
      </c>
      <c r="G1438" s="6">
        <v>0</v>
      </c>
      <c r="H1438" s="6">
        <v>0</v>
      </c>
      <c r="I1438" s="6">
        <v>0</v>
      </c>
      <c r="J1438" s="6">
        <v>0</v>
      </c>
      <c r="K1438" s="6">
        <v>0</v>
      </c>
      <c r="L1438" s="6">
        <v>7</v>
      </c>
      <c r="M1438" s="6">
        <v>0.5</v>
      </c>
      <c r="N1438" s="6">
        <v>0.5</v>
      </c>
      <c r="O1438" s="6">
        <v>0</v>
      </c>
      <c r="P1438" s="6">
        <v>0.5</v>
      </c>
      <c r="Q1438" s="6">
        <v>183</v>
      </c>
      <c r="R1438" s="6">
        <v>0</v>
      </c>
      <c r="S1438" s="6">
        <v>443</v>
      </c>
      <c r="T1438" s="6">
        <v>432</v>
      </c>
      <c r="U1438" s="6">
        <v>43</v>
      </c>
      <c r="V1438" s="6" t="s">
        <v>1080</v>
      </c>
      <c r="W1438" s="9" t="s">
        <v>1085</v>
      </c>
      <c r="X1438" s="6" t="s">
        <v>1081</v>
      </c>
      <c r="Y1438" s="6" t="s">
        <v>1082</v>
      </c>
      <c r="Z1438" s="2">
        <v>3</v>
      </c>
      <c r="AA1438" s="9" t="s">
        <v>111</v>
      </c>
      <c r="AB1438">
        <v>15.3</v>
      </c>
      <c r="AC1438" s="4">
        <v>12</v>
      </c>
      <c r="AD1438">
        <v>0</v>
      </c>
    </row>
    <row r="1439" spans="1:30" customFormat="1" x14ac:dyDescent="0.25">
      <c r="A1439" s="6">
        <v>0</v>
      </c>
      <c r="B1439" s="6">
        <v>0</v>
      </c>
      <c r="C1439" s="6">
        <v>0</v>
      </c>
      <c r="D1439" s="6">
        <v>0</v>
      </c>
      <c r="E1439" s="6">
        <v>0</v>
      </c>
      <c r="F1439" s="6">
        <v>0</v>
      </c>
      <c r="G1439" s="6">
        <v>0</v>
      </c>
      <c r="H1439" s="6">
        <v>0</v>
      </c>
      <c r="I1439" s="6">
        <v>0</v>
      </c>
      <c r="J1439" s="6">
        <v>0</v>
      </c>
      <c r="K1439" s="6">
        <v>0</v>
      </c>
      <c r="L1439" s="6">
        <v>14</v>
      </c>
      <c r="M1439" s="6">
        <v>0.5</v>
      </c>
      <c r="N1439" s="6">
        <v>0.5</v>
      </c>
      <c r="O1439" s="6">
        <v>0</v>
      </c>
      <c r="P1439" s="6">
        <v>0.5</v>
      </c>
      <c r="Q1439" s="6">
        <v>183</v>
      </c>
      <c r="R1439" s="6">
        <v>0</v>
      </c>
      <c r="S1439" s="6">
        <v>443</v>
      </c>
      <c r="T1439" s="6">
        <v>432</v>
      </c>
      <c r="U1439" s="6">
        <v>43</v>
      </c>
      <c r="V1439" s="6" t="s">
        <v>1080</v>
      </c>
      <c r="W1439" s="9" t="s">
        <v>1085</v>
      </c>
      <c r="X1439" s="6" t="s">
        <v>1081</v>
      </c>
      <c r="Y1439" s="6" t="s">
        <v>1082</v>
      </c>
      <c r="Z1439" s="2">
        <v>3</v>
      </c>
      <c r="AA1439" s="9" t="s">
        <v>111</v>
      </c>
      <c r="AB1439">
        <v>15.3</v>
      </c>
      <c r="AC1439" s="4">
        <v>12</v>
      </c>
      <c r="AD1439">
        <v>0</v>
      </c>
    </row>
    <row r="1440" spans="1:30" customFormat="1" x14ac:dyDescent="0.25">
      <c r="A1440" s="6">
        <v>0</v>
      </c>
      <c r="B1440" s="6">
        <v>0</v>
      </c>
      <c r="C1440" s="6">
        <v>0</v>
      </c>
      <c r="D1440" s="6">
        <v>0</v>
      </c>
      <c r="E1440" s="6">
        <v>0</v>
      </c>
      <c r="F1440" s="6">
        <v>0</v>
      </c>
      <c r="G1440" s="6">
        <v>0</v>
      </c>
      <c r="H1440" s="6">
        <v>0</v>
      </c>
      <c r="I1440" s="6">
        <v>0</v>
      </c>
      <c r="J1440" s="6">
        <v>0</v>
      </c>
      <c r="K1440" s="6">
        <v>0</v>
      </c>
      <c r="L1440" s="6">
        <v>3.5</v>
      </c>
      <c r="M1440" s="6">
        <v>0.5</v>
      </c>
      <c r="N1440" s="6">
        <v>0.5</v>
      </c>
      <c r="O1440" s="6">
        <v>0</v>
      </c>
      <c r="P1440" s="6">
        <v>0.5</v>
      </c>
      <c r="Q1440" s="6">
        <v>209</v>
      </c>
      <c r="R1440" s="6">
        <v>0</v>
      </c>
      <c r="S1440" s="6">
        <v>423</v>
      </c>
      <c r="T1440" s="6">
        <v>432</v>
      </c>
      <c r="U1440" s="6">
        <v>43</v>
      </c>
      <c r="V1440" s="6" t="s">
        <v>1080</v>
      </c>
      <c r="W1440" s="9" t="s">
        <v>1086</v>
      </c>
      <c r="X1440" s="6" t="s">
        <v>1081</v>
      </c>
      <c r="Y1440" s="6" t="s">
        <v>1082</v>
      </c>
      <c r="Z1440" s="2">
        <v>3</v>
      </c>
      <c r="AA1440" s="9" t="s">
        <v>111</v>
      </c>
      <c r="AB1440">
        <v>15.3</v>
      </c>
      <c r="AC1440" s="4">
        <v>12</v>
      </c>
      <c r="AD1440">
        <v>0</v>
      </c>
    </row>
    <row r="1441" spans="1:30" customFormat="1" x14ac:dyDescent="0.25">
      <c r="A1441" s="6">
        <v>0</v>
      </c>
      <c r="B1441" s="6">
        <v>0</v>
      </c>
      <c r="C1441" s="6">
        <v>0</v>
      </c>
      <c r="D1441" s="6">
        <v>0</v>
      </c>
      <c r="E1441" s="6">
        <v>0</v>
      </c>
      <c r="F1441" s="6">
        <v>0</v>
      </c>
      <c r="G1441" s="6">
        <v>0</v>
      </c>
      <c r="H1441" s="6">
        <v>0</v>
      </c>
      <c r="I1441" s="6">
        <v>0</v>
      </c>
      <c r="J1441" s="6">
        <v>0</v>
      </c>
      <c r="K1441" s="6">
        <v>0</v>
      </c>
      <c r="L1441" s="6">
        <v>7</v>
      </c>
      <c r="M1441" s="6">
        <v>0.5</v>
      </c>
      <c r="N1441" s="6">
        <v>0.5</v>
      </c>
      <c r="O1441" s="6">
        <v>0</v>
      </c>
      <c r="P1441" s="6">
        <v>0.5</v>
      </c>
      <c r="Q1441" s="6">
        <v>209</v>
      </c>
      <c r="R1441" s="6">
        <v>0</v>
      </c>
      <c r="S1441" s="6">
        <v>423</v>
      </c>
      <c r="T1441" s="6">
        <v>432</v>
      </c>
      <c r="U1441" s="6">
        <v>43</v>
      </c>
      <c r="V1441" s="6" t="s">
        <v>1080</v>
      </c>
      <c r="W1441" s="9" t="s">
        <v>1086</v>
      </c>
      <c r="X1441" s="6" t="s">
        <v>1081</v>
      </c>
      <c r="Y1441" s="6" t="s">
        <v>1082</v>
      </c>
      <c r="Z1441" s="2">
        <v>3</v>
      </c>
      <c r="AA1441" s="9" t="s">
        <v>111</v>
      </c>
      <c r="AB1441">
        <v>15.3</v>
      </c>
      <c r="AC1441" s="4">
        <v>12</v>
      </c>
      <c r="AD1441">
        <v>0</v>
      </c>
    </row>
    <row r="1442" spans="1:30" customFormat="1" x14ac:dyDescent="0.25">
      <c r="A1442" s="6">
        <v>0</v>
      </c>
      <c r="B1442" s="6">
        <v>0.25</v>
      </c>
      <c r="C1442" s="6">
        <v>0</v>
      </c>
      <c r="D1442" s="6">
        <v>0</v>
      </c>
      <c r="E1442" s="6">
        <v>0</v>
      </c>
      <c r="F1442" s="6">
        <v>0</v>
      </c>
      <c r="G1442" s="6">
        <v>0</v>
      </c>
      <c r="H1442" s="6">
        <v>0</v>
      </c>
      <c r="I1442" s="6">
        <v>0</v>
      </c>
      <c r="J1442" s="6">
        <v>0</v>
      </c>
      <c r="K1442" s="6">
        <v>0</v>
      </c>
      <c r="L1442" s="6">
        <v>23</v>
      </c>
      <c r="M1442" s="6">
        <v>0</v>
      </c>
      <c r="N1442" s="6">
        <v>0.25</v>
      </c>
      <c r="O1442" s="6">
        <v>0</v>
      </c>
      <c r="P1442" s="6">
        <v>0.25</v>
      </c>
      <c r="Q1442" s="6">
        <v>310</v>
      </c>
      <c r="R1442" s="6">
        <v>0</v>
      </c>
      <c r="S1442" s="6">
        <v>423</v>
      </c>
      <c r="T1442" s="6">
        <v>144</v>
      </c>
      <c r="U1442" s="6">
        <v>40</v>
      </c>
      <c r="V1442" s="6" t="s">
        <v>1080</v>
      </c>
      <c r="W1442" s="9" t="s">
        <v>1087</v>
      </c>
      <c r="X1442" s="6" t="s">
        <v>1081</v>
      </c>
      <c r="Y1442" s="6" t="s">
        <v>1082</v>
      </c>
      <c r="Z1442" s="2">
        <v>3</v>
      </c>
      <c r="AA1442" s="9" t="s">
        <v>571</v>
      </c>
      <c r="AB1442">
        <v>15.3</v>
      </c>
      <c r="AC1442" s="4">
        <v>12</v>
      </c>
      <c r="AD1442">
        <v>0</v>
      </c>
    </row>
    <row r="1443" spans="1:30" customFormat="1" x14ac:dyDescent="0.25">
      <c r="A1443" s="6">
        <v>0</v>
      </c>
      <c r="B1443" s="6">
        <v>0.04</v>
      </c>
      <c r="C1443" s="6">
        <v>0</v>
      </c>
      <c r="D1443" s="6">
        <v>0</v>
      </c>
      <c r="E1443" s="6">
        <v>0</v>
      </c>
      <c r="F1443" s="6">
        <v>0</v>
      </c>
      <c r="G1443" s="6">
        <v>0</v>
      </c>
      <c r="H1443" s="6">
        <v>0.05</v>
      </c>
      <c r="I1443" s="6">
        <v>0</v>
      </c>
      <c r="J1443" s="6">
        <v>0</v>
      </c>
      <c r="K1443" s="6">
        <v>0</v>
      </c>
      <c r="L1443" s="6">
        <v>30</v>
      </c>
      <c r="M1443" s="6">
        <v>0</v>
      </c>
      <c r="N1443" s="6">
        <v>0.2</v>
      </c>
      <c r="O1443" s="6">
        <v>0</v>
      </c>
      <c r="P1443" s="6">
        <v>0.3</v>
      </c>
      <c r="Q1443" s="6">
        <v>310</v>
      </c>
      <c r="R1443" s="6">
        <v>0</v>
      </c>
      <c r="S1443" s="6">
        <v>423</v>
      </c>
      <c r="T1443" s="6">
        <v>144</v>
      </c>
      <c r="U1443" s="6">
        <v>40</v>
      </c>
      <c r="V1443" s="6" t="s">
        <v>1080</v>
      </c>
      <c r="W1443" s="9" t="s">
        <v>1087</v>
      </c>
      <c r="X1443" s="6" t="s">
        <v>1081</v>
      </c>
      <c r="Y1443" s="6" t="s">
        <v>1082</v>
      </c>
      <c r="Z1443" s="2">
        <v>3</v>
      </c>
      <c r="AA1443" s="9" t="s">
        <v>571</v>
      </c>
      <c r="AB1443">
        <v>15.3</v>
      </c>
      <c r="AC1443" s="4">
        <v>12</v>
      </c>
      <c r="AD1443">
        <v>0</v>
      </c>
    </row>
    <row r="1444" spans="1:30" customFormat="1" x14ac:dyDescent="0.25">
      <c r="A1444" s="6">
        <v>0</v>
      </c>
      <c r="B1444" s="6">
        <v>0.02</v>
      </c>
      <c r="C1444" s="6">
        <v>0</v>
      </c>
      <c r="D1444" s="6">
        <v>0</v>
      </c>
      <c r="E1444" s="6">
        <v>0</v>
      </c>
      <c r="F1444" s="6">
        <v>0</v>
      </c>
      <c r="G1444" s="6">
        <v>0</v>
      </c>
      <c r="H1444" s="6">
        <v>0.05</v>
      </c>
      <c r="I1444" s="6">
        <v>0</v>
      </c>
      <c r="J1444" s="6">
        <v>0</v>
      </c>
      <c r="K1444" s="6">
        <v>0</v>
      </c>
      <c r="L1444" s="6">
        <v>30</v>
      </c>
      <c r="M1444" s="6">
        <v>0</v>
      </c>
      <c r="N1444" s="6">
        <v>0.2</v>
      </c>
      <c r="O1444" s="6">
        <v>0</v>
      </c>
      <c r="P1444" s="6">
        <v>0.3</v>
      </c>
      <c r="Q1444" s="6">
        <v>310</v>
      </c>
      <c r="R1444" s="6">
        <v>0</v>
      </c>
      <c r="S1444" s="6">
        <v>423</v>
      </c>
      <c r="T1444" s="6">
        <v>144</v>
      </c>
      <c r="U1444" s="6">
        <v>40</v>
      </c>
      <c r="V1444" s="6" t="s">
        <v>1080</v>
      </c>
      <c r="W1444" s="9" t="s">
        <v>654</v>
      </c>
      <c r="X1444" s="6" t="s">
        <v>1081</v>
      </c>
      <c r="Y1444" s="6" t="s">
        <v>1082</v>
      </c>
      <c r="Z1444" s="2">
        <v>3</v>
      </c>
      <c r="AA1444" s="9" t="s">
        <v>571</v>
      </c>
      <c r="AB1444">
        <v>15.3</v>
      </c>
      <c r="AC1444" s="4">
        <v>12</v>
      </c>
      <c r="AD1444">
        <v>0</v>
      </c>
    </row>
    <row r="1445" spans="1:30" customFormat="1" x14ac:dyDescent="0.25">
      <c r="A1445" s="6">
        <v>5.8000000000000003E-2</v>
      </c>
      <c r="B1445" s="6">
        <v>0</v>
      </c>
      <c r="C1445" s="6">
        <v>0</v>
      </c>
      <c r="D1445" s="6">
        <v>0</v>
      </c>
      <c r="E1445" s="6">
        <v>0</v>
      </c>
      <c r="F1445" s="6">
        <v>0</v>
      </c>
      <c r="G1445" s="6">
        <v>0</v>
      </c>
      <c r="H1445" s="6">
        <v>0.125</v>
      </c>
      <c r="I1445" s="6">
        <v>0</v>
      </c>
      <c r="J1445" s="6">
        <v>0</v>
      </c>
      <c r="K1445" s="6">
        <v>0</v>
      </c>
      <c r="L1445" s="6">
        <v>30</v>
      </c>
      <c r="M1445" s="6">
        <v>0</v>
      </c>
      <c r="N1445" s="6">
        <v>0.2</v>
      </c>
      <c r="O1445" s="6">
        <v>0</v>
      </c>
      <c r="P1445" s="6">
        <v>0.45</v>
      </c>
      <c r="Q1445" s="6">
        <v>234</v>
      </c>
      <c r="R1445" s="6">
        <v>0</v>
      </c>
      <c r="S1445" s="6">
        <v>423</v>
      </c>
      <c r="T1445" s="6">
        <v>144</v>
      </c>
      <c r="U1445" s="6">
        <v>40</v>
      </c>
      <c r="V1445" s="6" t="s">
        <v>1080</v>
      </c>
      <c r="W1445" s="9" t="s">
        <v>1088</v>
      </c>
      <c r="X1445" s="6" t="s">
        <v>1081</v>
      </c>
      <c r="Y1445" s="6" t="s">
        <v>1082</v>
      </c>
      <c r="Z1445" s="2">
        <v>3</v>
      </c>
      <c r="AA1445" s="9" t="s">
        <v>571</v>
      </c>
      <c r="AB1445">
        <v>15.3</v>
      </c>
      <c r="AC1445" s="4">
        <v>12</v>
      </c>
      <c r="AD1445">
        <v>0</v>
      </c>
    </row>
    <row r="1446" spans="1:30" customFormat="1" x14ac:dyDescent="0.25">
      <c r="A1446" s="6">
        <v>0.04</v>
      </c>
      <c r="B1446" s="6">
        <v>0</v>
      </c>
      <c r="C1446" s="6">
        <v>0</v>
      </c>
      <c r="D1446" s="6">
        <v>0</v>
      </c>
      <c r="E1446" s="6">
        <v>0</v>
      </c>
      <c r="F1446" s="6">
        <v>0</v>
      </c>
      <c r="G1446" s="6">
        <v>0</v>
      </c>
      <c r="H1446" s="6">
        <v>0.05</v>
      </c>
      <c r="I1446" s="6">
        <v>0</v>
      </c>
      <c r="J1446" s="6">
        <v>0</v>
      </c>
      <c r="K1446" s="6">
        <v>0</v>
      </c>
      <c r="L1446" s="6">
        <v>30</v>
      </c>
      <c r="M1446" s="6">
        <v>0</v>
      </c>
      <c r="N1446" s="6">
        <v>0.2</v>
      </c>
      <c r="O1446" s="6">
        <v>0</v>
      </c>
      <c r="P1446" s="6">
        <v>0.3</v>
      </c>
      <c r="Q1446" s="6">
        <v>234</v>
      </c>
      <c r="R1446" s="6">
        <v>0</v>
      </c>
      <c r="S1446" s="6">
        <v>423</v>
      </c>
      <c r="T1446" s="6">
        <v>144</v>
      </c>
      <c r="U1446" s="6">
        <v>40</v>
      </c>
      <c r="V1446" s="6" t="s">
        <v>1080</v>
      </c>
      <c r="W1446" s="9" t="s">
        <v>1088</v>
      </c>
      <c r="X1446" s="6" t="s">
        <v>1081</v>
      </c>
      <c r="Y1446" s="6" t="s">
        <v>1082</v>
      </c>
      <c r="Z1446" s="2">
        <v>3</v>
      </c>
      <c r="AA1446" s="9" t="s">
        <v>571</v>
      </c>
      <c r="AB1446">
        <v>15.3</v>
      </c>
      <c r="AC1446" s="4">
        <v>12</v>
      </c>
      <c r="AD1446">
        <v>0</v>
      </c>
    </row>
    <row r="1447" spans="1:30" customFormat="1" x14ac:dyDescent="0.25">
      <c r="A1447" s="6">
        <v>0.04</v>
      </c>
      <c r="B1447" s="6">
        <v>0</v>
      </c>
      <c r="C1447" s="6">
        <v>0</v>
      </c>
      <c r="D1447" s="6">
        <v>0</v>
      </c>
      <c r="E1447" s="6">
        <v>0</v>
      </c>
      <c r="F1447" s="6">
        <v>0</v>
      </c>
      <c r="G1447" s="6">
        <v>0</v>
      </c>
      <c r="H1447" s="6">
        <v>0.05</v>
      </c>
      <c r="I1447" s="6">
        <v>0</v>
      </c>
      <c r="J1447" s="6">
        <v>0</v>
      </c>
      <c r="K1447" s="6">
        <v>0</v>
      </c>
      <c r="L1447" s="6">
        <v>30</v>
      </c>
      <c r="M1447" s="6">
        <v>0</v>
      </c>
      <c r="N1447" s="6">
        <v>0.2</v>
      </c>
      <c r="O1447" s="6">
        <v>0</v>
      </c>
      <c r="P1447" s="6">
        <v>0.3</v>
      </c>
      <c r="Q1447" s="6">
        <v>260</v>
      </c>
      <c r="R1447" s="6">
        <v>0</v>
      </c>
      <c r="S1447" s="6">
        <v>423</v>
      </c>
      <c r="T1447" s="6">
        <v>144</v>
      </c>
      <c r="U1447" s="6">
        <v>40</v>
      </c>
      <c r="V1447" s="6" t="s">
        <v>1080</v>
      </c>
      <c r="W1447" s="9" t="s">
        <v>1089</v>
      </c>
      <c r="X1447" s="6" t="s">
        <v>1081</v>
      </c>
      <c r="Y1447" s="6" t="s">
        <v>1082</v>
      </c>
      <c r="Z1447" s="2">
        <v>3</v>
      </c>
      <c r="AA1447" s="9" t="s">
        <v>571</v>
      </c>
      <c r="AB1447">
        <v>15.3</v>
      </c>
      <c r="AC1447" s="4">
        <v>12</v>
      </c>
      <c r="AD1447">
        <v>0</v>
      </c>
    </row>
    <row r="1448" spans="1:30" customFormat="1" x14ac:dyDescent="0.25">
      <c r="A1448" s="6">
        <v>0.04</v>
      </c>
      <c r="B1448" s="6">
        <v>0</v>
      </c>
      <c r="C1448" s="6">
        <v>0</v>
      </c>
      <c r="D1448" s="6">
        <v>0</v>
      </c>
      <c r="E1448" s="6">
        <v>0</v>
      </c>
      <c r="F1448" s="6">
        <v>0</v>
      </c>
      <c r="G1448" s="6">
        <v>0</v>
      </c>
      <c r="H1448" s="6">
        <v>0.05</v>
      </c>
      <c r="I1448" s="6">
        <v>0</v>
      </c>
      <c r="J1448" s="6">
        <v>0</v>
      </c>
      <c r="K1448" s="6">
        <v>0</v>
      </c>
      <c r="L1448" s="6">
        <v>30</v>
      </c>
      <c r="M1448" s="6">
        <v>0</v>
      </c>
      <c r="N1448" s="6">
        <v>0.2</v>
      </c>
      <c r="O1448" s="6">
        <v>0</v>
      </c>
      <c r="P1448" s="6">
        <v>0.3</v>
      </c>
      <c r="Q1448" s="6">
        <v>284</v>
      </c>
      <c r="R1448" s="6">
        <v>0</v>
      </c>
      <c r="S1448" s="6">
        <v>423</v>
      </c>
      <c r="T1448" s="6">
        <v>144</v>
      </c>
      <c r="U1448" s="6">
        <v>40</v>
      </c>
      <c r="V1448" s="6" t="s">
        <v>1080</v>
      </c>
      <c r="W1448" s="9" t="s">
        <v>1090</v>
      </c>
      <c r="X1448" s="6" t="s">
        <v>1081</v>
      </c>
      <c r="Y1448" s="6" t="s">
        <v>1082</v>
      </c>
      <c r="Z1448" s="2">
        <v>3</v>
      </c>
      <c r="AA1448" s="9" t="s">
        <v>571</v>
      </c>
      <c r="AB1448">
        <v>15.3</v>
      </c>
      <c r="AC1448" s="4">
        <v>12</v>
      </c>
      <c r="AD1448">
        <v>0</v>
      </c>
    </row>
    <row r="1449" spans="1:30" customFormat="1" x14ac:dyDescent="0.25">
      <c r="A1449" s="6">
        <v>0.04</v>
      </c>
      <c r="B1449" s="6">
        <v>0</v>
      </c>
      <c r="C1449" s="6">
        <v>0</v>
      </c>
      <c r="D1449" s="6">
        <v>0</v>
      </c>
      <c r="E1449" s="6">
        <v>0</v>
      </c>
      <c r="F1449" s="6">
        <v>0</v>
      </c>
      <c r="G1449" s="6">
        <v>0</v>
      </c>
      <c r="H1449" s="6">
        <v>0.05</v>
      </c>
      <c r="I1449" s="6">
        <v>0</v>
      </c>
      <c r="J1449" s="6">
        <v>0</v>
      </c>
      <c r="K1449" s="6">
        <v>0</v>
      </c>
      <c r="L1449" s="6">
        <v>30</v>
      </c>
      <c r="M1449" s="6">
        <v>0</v>
      </c>
      <c r="N1449" s="6">
        <v>0.2</v>
      </c>
      <c r="O1449" s="6">
        <v>0</v>
      </c>
      <c r="P1449" s="6">
        <v>0.3</v>
      </c>
      <c r="Q1449" s="6">
        <v>292</v>
      </c>
      <c r="R1449" s="6">
        <v>0</v>
      </c>
      <c r="S1449" s="6">
        <v>423</v>
      </c>
      <c r="T1449" s="6">
        <v>144</v>
      </c>
      <c r="U1449" s="6">
        <v>40</v>
      </c>
      <c r="V1449" s="6" t="s">
        <v>1080</v>
      </c>
      <c r="W1449" s="9" t="s">
        <v>654</v>
      </c>
      <c r="X1449" s="6" t="s">
        <v>1081</v>
      </c>
      <c r="Y1449" s="6" t="s">
        <v>1082</v>
      </c>
      <c r="Z1449" s="2">
        <v>3</v>
      </c>
      <c r="AA1449" s="9" t="s">
        <v>571</v>
      </c>
      <c r="AB1449">
        <v>15.3</v>
      </c>
      <c r="AC1449" s="4">
        <v>12</v>
      </c>
      <c r="AD1449">
        <v>0</v>
      </c>
    </row>
    <row r="1450" spans="1:30" customFormat="1" x14ac:dyDescent="0.25">
      <c r="A1450" s="6">
        <v>0.04</v>
      </c>
      <c r="B1450" s="6">
        <v>0</v>
      </c>
      <c r="C1450" s="6">
        <v>0</v>
      </c>
      <c r="D1450" s="6">
        <v>0</v>
      </c>
      <c r="E1450" s="6">
        <v>0</v>
      </c>
      <c r="F1450" s="6">
        <v>0</v>
      </c>
      <c r="G1450" s="6">
        <v>0</v>
      </c>
      <c r="H1450" s="6">
        <v>0.05</v>
      </c>
      <c r="I1450" s="6">
        <v>0</v>
      </c>
      <c r="J1450" s="6">
        <v>0</v>
      </c>
      <c r="K1450" s="6">
        <v>0</v>
      </c>
      <c r="L1450" s="6">
        <v>30</v>
      </c>
      <c r="M1450" s="6">
        <v>0</v>
      </c>
      <c r="N1450" s="6">
        <v>0.2</v>
      </c>
      <c r="O1450" s="6">
        <v>0</v>
      </c>
      <c r="P1450" s="6">
        <v>0.3</v>
      </c>
      <c r="Q1450" s="6">
        <v>310</v>
      </c>
      <c r="R1450" s="6">
        <v>0</v>
      </c>
      <c r="S1450" s="6">
        <v>423</v>
      </c>
      <c r="T1450" s="6">
        <v>144</v>
      </c>
      <c r="U1450" s="6">
        <v>40</v>
      </c>
      <c r="V1450" s="6" t="s">
        <v>1080</v>
      </c>
      <c r="W1450" s="9" t="s">
        <v>654</v>
      </c>
      <c r="X1450" s="6" t="s">
        <v>1081</v>
      </c>
      <c r="Y1450" s="6" t="s">
        <v>1082</v>
      </c>
      <c r="Z1450" s="2">
        <v>3</v>
      </c>
      <c r="AA1450" s="9" t="s">
        <v>571</v>
      </c>
      <c r="AB1450">
        <v>15.3</v>
      </c>
      <c r="AC1450" s="4">
        <v>12</v>
      </c>
      <c r="AD1450">
        <v>0</v>
      </c>
    </row>
    <row r="1451" spans="1:30" customFormat="1" x14ac:dyDescent="0.25">
      <c r="A1451" s="6">
        <v>0.02</v>
      </c>
      <c r="B1451" s="6">
        <v>0</v>
      </c>
      <c r="C1451" s="6">
        <v>0</v>
      </c>
      <c r="D1451" s="6">
        <v>0</v>
      </c>
      <c r="E1451" s="6">
        <v>0</v>
      </c>
      <c r="F1451" s="6">
        <v>0</v>
      </c>
      <c r="G1451" s="6">
        <v>0</v>
      </c>
      <c r="H1451" s="6">
        <v>0.05</v>
      </c>
      <c r="I1451" s="6">
        <v>0</v>
      </c>
      <c r="J1451" s="6">
        <v>0</v>
      </c>
      <c r="K1451" s="6">
        <v>0</v>
      </c>
      <c r="L1451" s="6">
        <v>30</v>
      </c>
      <c r="M1451" s="6">
        <v>0</v>
      </c>
      <c r="N1451" s="6">
        <v>0.2</v>
      </c>
      <c r="O1451" s="6">
        <v>0</v>
      </c>
      <c r="P1451" s="6">
        <v>0.3</v>
      </c>
      <c r="Q1451" s="6">
        <v>260</v>
      </c>
      <c r="R1451" s="6">
        <v>0</v>
      </c>
      <c r="S1451" s="6">
        <v>423</v>
      </c>
      <c r="T1451" s="6">
        <v>144</v>
      </c>
      <c r="U1451" s="6">
        <v>40</v>
      </c>
      <c r="V1451" s="6" t="s">
        <v>1080</v>
      </c>
      <c r="W1451" s="9" t="s">
        <v>1089</v>
      </c>
      <c r="X1451" s="6" t="s">
        <v>1081</v>
      </c>
      <c r="Y1451" s="6" t="s">
        <v>1082</v>
      </c>
      <c r="Z1451" s="2">
        <v>3</v>
      </c>
      <c r="AA1451" s="9" t="s">
        <v>571</v>
      </c>
      <c r="AB1451">
        <v>15.3</v>
      </c>
      <c r="AC1451" s="4">
        <v>12</v>
      </c>
      <c r="AD1451">
        <v>0</v>
      </c>
    </row>
    <row r="1452" spans="1:30" customFormat="1" x14ac:dyDescent="0.25">
      <c r="A1452" s="6">
        <v>0.02</v>
      </c>
      <c r="B1452" s="6">
        <v>0</v>
      </c>
      <c r="C1452" s="6">
        <v>0</v>
      </c>
      <c r="D1452" s="6">
        <v>0</v>
      </c>
      <c r="E1452" s="6">
        <v>0</v>
      </c>
      <c r="F1452" s="6">
        <v>0</v>
      </c>
      <c r="G1452" s="6">
        <v>0</v>
      </c>
      <c r="H1452" s="6">
        <v>0.05</v>
      </c>
      <c r="I1452" s="6">
        <v>0</v>
      </c>
      <c r="J1452" s="6">
        <v>0</v>
      </c>
      <c r="K1452" s="6">
        <v>0</v>
      </c>
      <c r="L1452" s="6">
        <v>30</v>
      </c>
      <c r="M1452" s="6">
        <v>0</v>
      </c>
      <c r="N1452" s="6">
        <v>0.2</v>
      </c>
      <c r="O1452" s="6">
        <v>0</v>
      </c>
      <c r="P1452" s="6">
        <v>0.3</v>
      </c>
      <c r="Q1452" s="6">
        <v>284</v>
      </c>
      <c r="R1452" s="6">
        <v>0</v>
      </c>
      <c r="S1452" s="6">
        <v>423</v>
      </c>
      <c r="T1452" s="6">
        <v>144</v>
      </c>
      <c r="U1452" s="6">
        <v>40</v>
      </c>
      <c r="V1452" s="6" t="s">
        <v>1080</v>
      </c>
      <c r="W1452" s="9" t="s">
        <v>1090</v>
      </c>
      <c r="X1452" s="6" t="s">
        <v>1081</v>
      </c>
      <c r="Y1452" s="6" t="s">
        <v>1082</v>
      </c>
      <c r="Z1452" s="2">
        <v>3</v>
      </c>
      <c r="AA1452" s="9" t="s">
        <v>571</v>
      </c>
      <c r="AB1452">
        <v>15.3</v>
      </c>
      <c r="AC1452" s="4">
        <v>12</v>
      </c>
      <c r="AD1452">
        <v>0</v>
      </c>
    </row>
    <row r="1453" spans="1:30" customFormat="1" x14ac:dyDescent="0.25">
      <c r="A1453" s="6">
        <v>0.02</v>
      </c>
      <c r="B1453" s="6">
        <v>0</v>
      </c>
      <c r="C1453" s="6">
        <v>0</v>
      </c>
      <c r="D1453" s="6">
        <v>0</v>
      </c>
      <c r="E1453" s="6">
        <v>0</v>
      </c>
      <c r="F1453" s="6">
        <v>0</v>
      </c>
      <c r="G1453" s="6">
        <v>0</v>
      </c>
      <c r="H1453" s="6">
        <v>0.05</v>
      </c>
      <c r="I1453" s="6">
        <v>0</v>
      </c>
      <c r="J1453" s="6">
        <v>0</v>
      </c>
      <c r="K1453" s="6">
        <v>0</v>
      </c>
      <c r="L1453" s="6">
        <v>30</v>
      </c>
      <c r="M1453" s="6">
        <v>0</v>
      </c>
      <c r="N1453" s="6">
        <v>0.2</v>
      </c>
      <c r="O1453" s="6">
        <v>0</v>
      </c>
      <c r="P1453" s="6">
        <v>0.3</v>
      </c>
      <c r="Q1453" s="6">
        <v>278</v>
      </c>
      <c r="R1453" s="6">
        <v>0</v>
      </c>
      <c r="S1453" s="6">
        <v>423</v>
      </c>
      <c r="T1453" s="6">
        <v>144</v>
      </c>
      <c r="U1453" s="6">
        <v>40</v>
      </c>
      <c r="V1453" s="6" t="s">
        <v>1080</v>
      </c>
      <c r="W1453" s="9" t="s">
        <v>1091</v>
      </c>
      <c r="X1453" s="6" t="s">
        <v>1081</v>
      </c>
      <c r="Y1453" s="6" t="s">
        <v>1082</v>
      </c>
      <c r="Z1453" s="2">
        <v>3</v>
      </c>
      <c r="AA1453" s="9" t="s">
        <v>571</v>
      </c>
      <c r="AB1453">
        <v>15.3</v>
      </c>
      <c r="AC1453" s="4">
        <v>12</v>
      </c>
      <c r="AD1453">
        <v>0</v>
      </c>
    </row>
    <row r="1454" spans="1:30" customFormat="1" x14ac:dyDescent="0.25">
      <c r="A1454" s="6">
        <v>0.02</v>
      </c>
      <c r="B1454" s="6">
        <v>0</v>
      </c>
      <c r="C1454" s="6">
        <v>0</v>
      </c>
      <c r="D1454" s="6">
        <v>0</v>
      </c>
      <c r="E1454" s="6">
        <v>0</v>
      </c>
      <c r="F1454" s="6">
        <v>0</v>
      </c>
      <c r="G1454" s="6">
        <v>0</v>
      </c>
      <c r="H1454" s="6">
        <v>0.05</v>
      </c>
      <c r="I1454" s="6">
        <v>0</v>
      </c>
      <c r="J1454" s="6">
        <v>0</v>
      </c>
      <c r="K1454" s="6">
        <v>0</v>
      </c>
      <c r="L1454" s="6">
        <v>30</v>
      </c>
      <c r="M1454" s="6">
        <v>0</v>
      </c>
      <c r="N1454" s="6">
        <v>0.2</v>
      </c>
      <c r="O1454" s="6">
        <v>0</v>
      </c>
      <c r="P1454" s="6">
        <v>0.3</v>
      </c>
      <c r="Q1454" s="6">
        <v>292</v>
      </c>
      <c r="R1454" s="6">
        <v>0</v>
      </c>
      <c r="S1454" s="6">
        <v>423</v>
      </c>
      <c r="T1454" s="6">
        <v>144</v>
      </c>
      <c r="U1454" s="6">
        <v>40</v>
      </c>
      <c r="V1454" s="6" t="s">
        <v>1080</v>
      </c>
      <c r="W1454" s="9" t="s">
        <v>654</v>
      </c>
      <c r="X1454" s="6" t="s">
        <v>1081</v>
      </c>
      <c r="Y1454" s="6" t="s">
        <v>1082</v>
      </c>
      <c r="Z1454" s="2">
        <v>3</v>
      </c>
      <c r="AA1454" s="9" t="s">
        <v>571</v>
      </c>
      <c r="AB1454">
        <v>15.3</v>
      </c>
      <c r="AC1454" s="4">
        <v>12</v>
      </c>
      <c r="AD1454">
        <v>0</v>
      </c>
    </row>
    <row r="1455" spans="1:30" customFormat="1" x14ac:dyDescent="0.25">
      <c r="A1455" s="6">
        <v>0.02</v>
      </c>
      <c r="B1455" s="6">
        <v>0</v>
      </c>
      <c r="C1455" s="6">
        <v>0</v>
      </c>
      <c r="D1455" s="6">
        <v>0</v>
      </c>
      <c r="E1455" s="6">
        <v>0</v>
      </c>
      <c r="F1455" s="6">
        <v>0</v>
      </c>
      <c r="G1455" s="6">
        <v>0</v>
      </c>
      <c r="H1455" s="6">
        <v>0.05</v>
      </c>
      <c r="I1455" s="6">
        <v>0</v>
      </c>
      <c r="J1455" s="6">
        <v>0</v>
      </c>
      <c r="K1455" s="6">
        <v>0</v>
      </c>
      <c r="L1455" s="6">
        <v>30</v>
      </c>
      <c r="M1455" s="6">
        <v>0</v>
      </c>
      <c r="N1455" s="6">
        <v>0.2</v>
      </c>
      <c r="O1455" s="6">
        <v>0</v>
      </c>
      <c r="P1455" s="6">
        <v>0.3</v>
      </c>
      <c r="Q1455" s="6">
        <v>310</v>
      </c>
      <c r="R1455" s="6">
        <v>0</v>
      </c>
      <c r="S1455" s="6">
        <v>423</v>
      </c>
      <c r="T1455" s="6">
        <v>144</v>
      </c>
      <c r="U1455" s="6">
        <v>40</v>
      </c>
      <c r="V1455" s="6" t="s">
        <v>1080</v>
      </c>
      <c r="W1455" s="9" t="s">
        <v>654</v>
      </c>
      <c r="X1455" s="6" t="s">
        <v>1081</v>
      </c>
      <c r="Y1455" s="6" t="s">
        <v>1082</v>
      </c>
      <c r="Z1455" s="2">
        <v>3</v>
      </c>
      <c r="AA1455" s="9" t="s">
        <v>571</v>
      </c>
      <c r="AB1455">
        <v>15.3</v>
      </c>
      <c r="AC1455" s="4">
        <v>12</v>
      </c>
      <c r="AD1455">
        <v>0</v>
      </c>
    </row>
    <row r="1456" spans="1:30" customFormat="1" x14ac:dyDescent="0.25">
      <c r="A1456" s="6">
        <v>0</v>
      </c>
      <c r="B1456" s="6">
        <v>0</v>
      </c>
      <c r="C1456" s="6">
        <v>0</v>
      </c>
      <c r="D1456" s="6">
        <v>0</v>
      </c>
      <c r="E1456" s="6">
        <v>0.11</v>
      </c>
      <c r="F1456" s="6">
        <v>0</v>
      </c>
      <c r="G1456" s="6">
        <v>0</v>
      </c>
      <c r="H1456" s="6">
        <v>0</v>
      </c>
      <c r="I1456" s="6">
        <v>0</v>
      </c>
      <c r="J1456" s="6">
        <v>0</v>
      </c>
      <c r="K1456" s="6">
        <v>0</v>
      </c>
      <c r="L1456" s="6">
        <v>3.5</v>
      </c>
      <c r="M1456" s="6">
        <v>0</v>
      </c>
      <c r="N1456" s="6">
        <v>0.5</v>
      </c>
      <c r="O1456" s="6">
        <v>0</v>
      </c>
      <c r="P1456" s="6">
        <v>0.5</v>
      </c>
      <c r="Q1456" s="6">
        <v>260</v>
      </c>
      <c r="R1456" s="6">
        <v>0</v>
      </c>
      <c r="S1456" s="6">
        <v>443</v>
      </c>
      <c r="T1456" s="6">
        <v>146</v>
      </c>
      <c r="U1456" s="6">
        <v>0</v>
      </c>
      <c r="V1456" s="6" t="s">
        <v>1080</v>
      </c>
      <c r="W1456" s="9" t="s">
        <v>1089</v>
      </c>
      <c r="X1456" s="6" t="s">
        <v>1081</v>
      </c>
      <c r="Y1456" s="6" t="s">
        <v>1082</v>
      </c>
      <c r="Z1456" s="2">
        <v>3</v>
      </c>
      <c r="AA1456" s="9" t="s">
        <v>571</v>
      </c>
      <c r="AB1456">
        <v>15.3</v>
      </c>
      <c r="AC1456" s="4">
        <v>12</v>
      </c>
      <c r="AD1456">
        <v>0</v>
      </c>
    </row>
    <row r="1457" spans="1:30" customFormat="1" x14ac:dyDescent="0.25">
      <c r="A1457" s="6">
        <v>6.6666666666666666E-2</v>
      </c>
      <c r="B1457" s="6">
        <v>0</v>
      </c>
      <c r="C1457" s="6">
        <v>0</v>
      </c>
      <c r="D1457" s="6">
        <v>0</v>
      </c>
      <c r="E1457" s="6">
        <v>0</v>
      </c>
      <c r="F1457" s="6">
        <v>0</v>
      </c>
      <c r="G1457" s="6">
        <v>0</v>
      </c>
      <c r="H1457" s="6">
        <v>0.1</v>
      </c>
      <c r="I1457" s="6">
        <v>0</v>
      </c>
      <c r="J1457" s="6">
        <v>0</v>
      </c>
      <c r="K1457" s="6">
        <v>0</v>
      </c>
      <c r="L1457" s="6">
        <v>6.5</v>
      </c>
      <c r="M1457" s="6">
        <v>0</v>
      </c>
      <c r="N1457" s="6">
        <v>0.15</v>
      </c>
      <c r="O1457" s="6">
        <v>0</v>
      </c>
      <c r="P1457" s="6">
        <v>0.5</v>
      </c>
      <c r="Q1457" s="6">
        <v>235</v>
      </c>
      <c r="R1457" s="6">
        <v>0</v>
      </c>
      <c r="S1457" s="6">
        <v>423</v>
      </c>
      <c r="T1457" s="6">
        <v>144</v>
      </c>
      <c r="U1457" s="6">
        <v>20</v>
      </c>
      <c r="V1457" s="6" t="s">
        <v>1080</v>
      </c>
      <c r="W1457" s="9" t="s">
        <v>1092</v>
      </c>
      <c r="X1457" s="6" t="s">
        <v>1081</v>
      </c>
      <c r="Y1457" s="6" t="s">
        <v>1082</v>
      </c>
      <c r="Z1457" s="2">
        <v>3</v>
      </c>
      <c r="AA1457" s="9" t="s">
        <v>1093</v>
      </c>
      <c r="AB1457">
        <v>15.3</v>
      </c>
      <c r="AC1457" s="4">
        <v>12</v>
      </c>
      <c r="AD1457">
        <v>0</v>
      </c>
    </row>
    <row r="1458" spans="1:30" customFormat="1" x14ac:dyDescent="0.25">
      <c r="A1458" s="6">
        <v>0.1</v>
      </c>
      <c r="B1458" s="6">
        <v>0</v>
      </c>
      <c r="C1458" s="6">
        <v>0</v>
      </c>
      <c r="D1458" s="6">
        <v>0</v>
      </c>
      <c r="E1458" s="6">
        <v>0</v>
      </c>
      <c r="F1458" s="6">
        <v>0</v>
      </c>
      <c r="G1458" s="6">
        <v>0</v>
      </c>
      <c r="H1458" s="6">
        <v>0.15</v>
      </c>
      <c r="I1458" s="6">
        <v>0</v>
      </c>
      <c r="J1458" s="6">
        <v>0</v>
      </c>
      <c r="K1458" s="6">
        <v>0</v>
      </c>
      <c r="L1458" s="6">
        <v>6.5</v>
      </c>
      <c r="M1458" s="6">
        <v>0</v>
      </c>
      <c r="N1458" s="6">
        <v>0.15</v>
      </c>
      <c r="O1458" s="6">
        <v>0</v>
      </c>
      <c r="P1458" s="6">
        <v>0.6</v>
      </c>
      <c r="Q1458" s="6">
        <v>235</v>
      </c>
      <c r="R1458" s="6">
        <v>0</v>
      </c>
      <c r="S1458" s="6">
        <v>423</v>
      </c>
      <c r="T1458" s="6">
        <v>144</v>
      </c>
      <c r="U1458" s="6">
        <v>20</v>
      </c>
      <c r="V1458" s="6" t="s">
        <v>1080</v>
      </c>
      <c r="W1458" s="9" t="s">
        <v>1092</v>
      </c>
      <c r="X1458" s="6" t="s">
        <v>1081</v>
      </c>
      <c r="Y1458" s="6" t="s">
        <v>1082</v>
      </c>
      <c r="Z1458" s="2">
        <v>3</v>
      </c>
      <c r="AA1458" s="9" t="s">
        <v>1093</v>
      </c>
      <c r="AB1458">
        <v>15.3</v>
      </c>
      <c r="AC1458" s="4">
        <v>12</v>
      </c>
      <c r="AD1458">
        <v>0</v>
      </c>
    </row>
    <row r="1459" spans="1:30" customFormat="1" x14ac:dyDescent="0.25">
      <c r="A1459" s="6">
        <v>0.2</v>
      </c>
      <c r="B1459" s="6">
        <v>0</v>
      </c>
      <c r="C1459" s="6">
        <v>0</v>
      </c>
      <c r="D1459" s="6">
        <v>0</v>
      </c>
      <c r="E1459" s="6">
        <v>0</v>
      </c>
      <c r="F1459" s="6">
        <v>0</v>
      </c>
      <c r="G1459" s="6">
        <v>0</v>
      </c>
      <c r="H1459" s="6">
        <v>0</v>
      </c>
      <c r="I1459" s="6">
        <v>0</v>
      </c>
      <c r="J1459" s="6">
        <v>0</v>
      </c>
      <c r="K1459" s="6">
        <v>0</v>
      </c>
      <c r="L1459" s="6">
        <v>6.5</v>
      </c>
      <c r="M1459" s="6">
        <v>0</v>
      </c>
      <c r="N1459" s="6">
        <v>0.15</v>
      </c>
      <c r="O1459" s="6">
        <v>0</v>
      </c>
      <c r="P1459" s="6">
        <v>0.3</v>
      </c>
      <c r="Q1459" s="6">
        <v>235</v>
      </c>
      <c r="R1459" s="6">
        <v>0</v>
      </c>
      <c r="S1459" s="6">
        <v>423</v>
      </c>
      <c r="T1459" s="6">
        <v>144</v>
      </c>
      <c r="U1459" s="6">
        <v>20</v>
      </c>
      <c r="V1459" s="6" t="s">
        <v>1080</v>
      </c>
      <c r="W1459" s="9" t="s">
        <v>1092</v>
      </c>
      <c r="X1459" s="6" t="s">
        <v>1081</v>
      </c>
      <c r="Y1459" s="6" t="s">
        <v>1082</v>
      </c>
      <c r="Z1459" s="2">
        <v>3</v>
      </c>
      <c r="AA1459" s="9" t="s">
        <v>1093</v>
      </c>
      <c r="AB1459">
        <v>15.3</v>
      </c>
      <c r="AC1459" s="4">
        <v>12</v>
      </c>
      <c r="AD1459">
        <v>0</v>
      </c>
    </row>
    <row r="1460" spans="1:30" customFormat="1" x14ac:dyDescent="0.25">
      <c r="A1460" s="6">
        <v>0.2</v>
      </c>
      <c r="B1460" s="6">
        <v>0</v>
      </c>
      <c r="C1460" s="6">
        <v>0</v>
      </c>
      <c r="D1460" s="6">
        <v>0</v>
      </c>
      <c r="E1460" s="6">
        <v>0</v>
      </c>
      <c r="F1460" s="6">
        <v>0</v>
      </c>
      <c r="G1460" s="6">
        <v>0</v>
      </c>
      <c r="H1460" s="6">
        <v>0.04</v>
      </c>
      <c r="I1460" s="6">
        <v>0</v>
      </c>
      <c r="J1460" s="6">
        <v>0</v>
      </c>
      <c r="K1460" s="6">
        <v>0</v>
      </c>
      <c r="L1460" s="6">
        <v>6.5</v>
      </c>
      <c r="M1460" s="6">
        <v>0</v>
      </c>
      <c r="N1460" s="6">
        <v>0.15</v>
      </c>
      <c r="O1460" s="6">
        <v>0</v>
      </c>
      <c r="P1460" s="6">
        <v>0.38</v>
      </c>
      <c r="Q1460" s="6">
        <v>235</v>
      </c>
      <c r="R1460" s="6">
        <v>0</v>
      </c>
      <c r="S1460" s="6">
        <v>423</v>
      </c>
      <c r="T1460" s="6">
        <v>144</v>
      </c>
      <c r="U1460" s="6">
        <v>20</v>
      </c>
      <c r="V1460" s="6" t="s">
        <v>1080</v>
      </c>
      <c r="W1460" s="9" t="s">
        <v>1092</v>
      </c>
      <c r="X1460" s="6" t="s">
        <v>1081</v>
      </c>
      <c r="Y1460" s="6" t="s">
        <v>1082</v>
      </c>
      <c r="Z1460" s="2">
        <v>3</v>
      </c>
      <c r="AA1460" s="9" t="s">
        <v>1093</v>
      </c>
      <c r="AB1460">
        <v>15.3</v>
      </c>
      <c r="AC1460" s="4">
        <v>12</v>
      </c>
      <c r="AD1460">
        <v>0</v>
      </c>
    </row>
    <row r="1461" spans="1:30" customFormat="1" ht="30" x14ac:dyDescent="0.25">
      <c r="A1461" s="6">
        <v>0</v>
      </c>
      <c r="B1461" s="6">
        <v>0</v>
      </c>
      <c r="C1461" s="6">
        <v>0</v>
      </c>
      <c r="D1461" s="6">
        <v>0</v>
      </c>
      <c r="E1461" s="6">
        <v>0</v>
      </c>
      <c r="F1461" s="6">
        <v>0</v>
      </c>
      <c r="G1461" s="6">
        <v>0</v>
      </c>
      <c r="H1461" s="6">
        <v>0</v>
      </c>
      <c r="I1461" s="6">
        <v>0</v>
      </c>
      <c r="J1461" s="6">
        <v>0</v>
      </c>
      <c r="K1461" s="6">
        <v>0</v>
      </c>
      <c r="L1461" s="6">
        <v>4</v>
      </c>
      <c r="M1461" s="6">
        <v>0.5</v>
      </c>
      <c r="N1461" s="6">
        <v>0.5</v>
      </c>
      <c r="O1461" s="6">
        <v>0</v>
      </c>
      <c r="P1461" s="6">
        <v>0.5</v>
      </c>
      <c r="Q1461" s="6">
        <v>189</v>
      </c>
      <c r="R1461" s="6">
        <v>0</v>
      </c>
      <c r="S1461" s="6">
        <v>423</v>
      </c>
      <c r="T1461" s="6">
        <v>168</v>
      </c>
      <c r="U1461" s="6">
        <v>0</v>
      </c>
      <c r="V1461" s="6" t="s">
        <v>1080</v>
      </c>
      <c r="W1461" s="9" t="s">
        <v>1094</v>
      </c>
      <c r="X1461" s="6" t="s">
        <v>1081</v>
      </c>
      <c r="Y1461" s="6" t="s">
        <v>1082</v>
      </c>
      <c r="Z1461" s="2">
        <v>3</v>
      </c>
      <c r="AA1461" s="9" t="s">
        <v>399</v>
      </c>
      <c r="AB1461">
        <v>15.3</v>
      </c>
      <c r="AC1461" s="4">
        <v>12</v>
      </c>
      <c r="AD1461">
        <v>0</v>
      </c>
    </row>
    <row r="1462" spans="1:30" customFormat="1" ht="30" x14ac:dyDescent="0.25">
      <c r="A1462" s="6">
        <v>0</v>
      </c>
      <c r="B1462" s="6">
        <v>0</v>
      </c>
      <c r="C1462" s="6">
        <v>0</v>
      </c>
      <c r="D1462" s="6">
        <v>0</v>
      </c>
      <c r="E1462" s="6">
        <v>0</v>
      </c>
      <c r="F1462" s="6">
        <v>0</v>
      </c>
      <c r="G1462" s="6">
        <v>0</v>
      </c>
      <c r="H1462" s="6">
        <v>0</v>
      </c>
      <c r="I1462" s="6">
        <v>0</v>
      </c>
      <c r="J1462" s="6">
        <v>0</v>
      </c>
      <c r="K1462" s="6">
        <v>0</v>
      </c>
      <c r="L1462" s="6">
        <v>4</v>
      </c>
      <c r="M1462" s="6">
        <v>0.5</v>
      </c>
      <c r="N1462" s="6">
        <v>0.5</v>
      </c>
      <c r="O1462" s="6">
        <v>0</v>
      </c>
      <c r="P1462" s="6">
        <v>0.5</v>
      </c>
      <c r="Q1462" s="6">
        <v>189</v>
      </c>
      <c r="R1462" s="6">
        <v>0</v>
      </c>
      <c r="S1462" s="6">
        <v>423</v>
      </c>
      <c r="T1462" s="6">
        <v>408</v>
      </c>
      <c r="U1462" s="6">
        <v>0</v>
      </c>
      <c r="V1462" s="6" t="s">
        <v>1080</v>
      </c>
      <c r="W1462" s="9" t="s">
        <v>1094</v>
      </c>
      <c r="X1462" s="6" t="s">
        <v>1081</v>
      </c>
      <c r="Y1462" s="6" t="s">
        <v>1082</v>
      </c>
      <c r="Z1462" s="2">
        <v>3</v>
      </c>
      <c r="AA1462" s="9" t="s">
        <v>399</v>
      </c>
      <c r="AB1462">
        <v>15.3</v>
      </c>
      <c r="AC1462" s="4">
        <v>12</v>
      </c>
      <c r="AD1462">
        <v>0</v>
      </c>
    </row>
    <row r="1463" spans="1:30" customFormat="1" x14ac:dyDescent="0.25">
      <c r="A1463" s="6">
        <v>0</v>
      </c>
      <c r="B1463" s="6">
        <v>0</v>
      </c>
      <c r="C1463" s="6">
        <v>0</v>
      </c>
      <c r="D1463" s="6">
        <v>0</v>
      </c>
      <c r="E1463" s="6">
        <v>0</v>
      </c>
      <c r="F1463" s="6">
        <v>0</v>
      </c>
      <c r="G1463" s="6">
        <v>0</v>
      </c>
      <c r="H1463" s="6">
        <v>0</v>
      </c>
      <c r="I1463" s="6">
        <v>0</v>
      </c>
      <c r="J1463" s="6">
        <v>0</v>
      </c>
      <c r="K1463" s="6">
        <v>0</v>
      </c>
      <c r="L1463" s="6">
        <v>5.6</v>
      </c>
      <c r="M1463" s="6">
        <v>0.42</v>
      </c>
      <c r="N1463" s="6">
        <v>0.54</v>
      </c>
      <c r="O1463" s="6">
        <v>0</v>
      </c>
      <c r="P1463" s="6">
        <v>0.54</v>
      </c>
      <c r="Q1463" s="6">
        <v>112</v>
      </c>
      <c r="R1463" s="6">
        <v>0</v>
      </c>
      <c r="S1463" s="6">
        <v>413</v>
      </c>
      <c r="T1463" s="6">
        <v>360</v>
      </c>
      <c r="U1463" s="6">
        <v>0</v>
      </c>
      <c r="V1463" s="6" t="s">
        <v>1080</v>
      </c>
      <c r="W1463" s="9" t="s">
        <v>1095</v>
      </c>
      <c r="X1463" s="6" t="s">
        <v>1081</v>
      </c>
      <c r="Y1463" s="6" t="s">
        <v>1082</v>
      </c>
      <c r="Z1463" s="2">
        <v>3</v>
      </c>
      <c r="AA1463" s="9" t="s">
        <v>1096</v>
      </c>
      <c r="AB1463">
        <v>15.3</v>
      </c>
      <c r="AC1463" s="4">
        <v>12</v>
      </c>
      <c r="AD1463">
        <v>0</v>
      </c>
    </row>
    <row r="1464" spans="1:30" customFormat="1" x14ac:dyDescent="0.25">
      <c r="A1464" s="6">
        <v>0</v>
      </c>
      <c r="B1464" s="6">
        <v>0.3</v>
      </c>
      <c r="C1464" s="6">
        <v>0</v>
      </c>
      <c r="D1464" s="6">
        <v>0</v>
      </c>
      <c r="E1464" s="6">
        <v>0.5</v>
      </c>
      <c r="F1464" s="6">
        <v>0</v>
      </c>
      <c r="G1464" s="6">
        <v>0</v>
      </c>
      <c r="H1464" s="6">
        <v>0</v>
      </c>
      <c r="I1464" s="6">
        <v>0</v>
      </c>
      <c r="J1464" s="6">
        <v>0</v>
      </c>
      <c r="K1464" s="6">
        <v>0</v>
      </c>
      <c r="L1464" s="6">
        <v>7</v>
      </c>
      <c r="M1464" s="6">
        <v>0</v>
      </c>
      <c r="N1464" s="6">
        <v>0.375</v>
      </c>
      <c r="O1464" s="6">
        <v>0</v>
      </c>
      <c r="P1464" s="6">
        <v>0.75</v>
      </c>
      <c r="Q1464" s="6">
        <v>258</v>
      </c>
      <c r="R1464" s="6">
        <v>0</v>
      </c>
      <c r="S1464" s="6">
        <v>448</v>
      </c>
      <c r="T1464" s="6">
        <v>336</v>
      </c>
      <c r="U1464" s="6">
        <v>40</v>
      </c>
      <c r="V1464" s="6" t="s">
        <v>1080</v>
      </c>
      <c r="W1464" s="9" t="s">
        <v>52</v>
      </c>
      <c r="X1464" s="6" t="s">
        <v>1081</v>
      </c>
      <c r="Y1464" s="6" t="s">
        <v>1082</v>
      </c>
      <c r="Z1464" s="2">
        <v>3</v>
      </c>
      <c r="AA1464" s="9" t="s">
        <v>1097</v>
      </c>
      <c r="AB1464">
        <v>15.3</v>
      </c>
      <c r="AC1464" s="4">
        <v>12</v>
      </c>
      <c r="AD1464">
        <v>0</v>
      </c>
    </row>
    <row r="1465" spans="1:30" customFormat="1" ht="45" x14ac:dyDescent="0.25">
      <c r="A1465" s="6">
        <v>0</v>
      </c>
      <c r="B1465" s="6">
        <v>0</v>
      </c>
      <c r="C1465" s="6">
        <v>0</v>
      </c>
      <c r="D1465" s="6">
        <v>0</v>
      </c>
      <c r="E1465" s="6">
        <v>0</v>
      </c>
      <c r="F1465" s="6">
        <v>0</v>
      </c>
      <c r="G1465" s="6">
        <v>0</v>
      </c>
      <c r="H1465" s="6">
        <v>0</v>
      </c>
      <c r="I1465" s="6">
        <v>0</v>
      </c>
      <c r="J1465" s="6">
        <v>0</v>
      </c>
      <c r="K1465" s="6">
        <v>0</v>
      </c>
      <c r="L1465" s="6">
        <v>5</v>
      </c>
      <c r="M1465" s="6">
        <v>0.5</v>
      </c>
      <c r="N1465" s="6">
        <v>0.5</v>
      </c>
      <c r="O1465" s="6">
        <v>0</v>
      </c>
      <c r="P1465" s="6">
        <v>1</v>
      </c>
      <c r="Q1465" s="6">
        <v>272</v>
      </c>
      <c r="R1465" s="6">
        <v>0</v>
      </c>
      <c r="S1465" s="6">
        <v>448</v>
      </c>
      <c r="T1465" s="6">
        <v>336</v>
      </c>
      <c r="U1465" s="6">
        <v>0</v>
      </c>
      <c r="V1465" s="6" t="s">
        <v>1080</v>
      </c>
      <c r="W1465" s="9" t="s">
        <v>30</v>
      </c>
      <c r="X1465" s="6" t="s">
        <v>1081</v>
      </c>
      <c r="Y1465" s="6" t="s">
        <v>1082</v>
      </c>
      <c r="Z1465" s="2">
        <v>3</v>
      </c>
      <c r="AA1465" s="9" t="s">
        <v>33</v>
      </c>
      <c r="AB1465">
        <v>15.3</v>
      </c>
      <c r="AC1465" s="4">
        <v>12</v>
      </c>
      <c r="AD1465">
        <v>0</v>
      </c>
    </row>
    <row r="1466" spans="1:30" customFormat="1" ht="45" x14ac:dyDescent="0.25">
      <c r="A1466" s="6">
        <v>0.02</v>
      </c>
      <c r="B1466" s="6">
        <v>0</v>
      </c>
      <c r="C1466" s="6">
        <v>0</v>
      </c>
      <c r="D1466" s="6">
        <v>0</v>
      </c>
      <c r="E1466" s="6">
        <v>0</v>
      </c>
      <c r="F1466" s="6">
        <v>0</v>
      </c>
      <c r="G1466" s="6">
        <v>0</v>
      </c>
      <c r="H1466" s="6">
        <v>0</v>
      </c>
      <c r="I1466" s="6">
        <v>0</v>
      </c>
      <c r="J1466" s="6">
        <v>0</v>
      </c>
      <c r="K1466" s="6">
        <v>0</v>
      </c>
      <c r="L1466" s="6">
        <v>5</v>
      </c>
      <c r="M1466" s="6">
        <v>0.5</v>
      </c>
      <c r="N1466" s="6">
        <v>0.5</v>
      </c>
      <c r="O1466" s="6">
        <v>0</v>
      </c>
      <c r="P1466" s="6">
        <v>1</v>
      </c>
      <c r="Q1466" s="6">
        <v>272</v>
      </c>
      <c r="R1466" s="6">
        <v>0</v>
      </c>
      <c r="S1466" s="6">
        <v>448</v>
      </c>
      <c r="T1466" s="6">
        <v>336</v>
      </c>
      <c r="U1466" s="6">
        <v>0</v>
      </c>
      <c r="V1466" s="6" t="s">
        <v>1080</v>
      </c>
      <c r="W1466" s="9" t="s">
        <v>30</v>
      </c>
      <c r="X1466" s="6" t="s">
        <v>1081</v>
      </c>
      <c r="Y1466" s="6" t="s">
        <v>1082</v>
      </c>
      <c r="Z1466" s="2">
        <v>3</v>
      </c>
      <c r="AA1466" s="9" t="s">
        <v>33</v>
      </c>
      <c r="AB1466">
        <v>15.3</v>
      </c>
      <c r="AC1466" s="4">
        <v>12</v>
      </c>
      <c r="AD1466">
        <v>0</v>
      </c>
    </row>
    <row r="1467" spans="1:30" customFormat="1" ht="45" x14ac:dyDescent="0.25">
      <c r="A1467" s="6">
        <v>0</v>
      </c>
      <c r="B1467" s="6">
        <v>0.02</v>
      </c>
      <c r="C1467" s="6">
        <v>0</v>
      </c>
      <c r="D1467" s="6">
        <v>0</v>
      </c>
      <c r="E1467" s="6">
        <v>0</v>
      </c>
      <c r="F1467" s="6">
        <v>0</v>
      </c>
      <c r="G1467" s="6">
        <v>0</v>
      </c>
      <c r="H1467" s="6">
        <v>0</v>
      </c>
      <c r="I1467" s="6">
        <v>0</v>
      </c>
      <c r="J1467" s="6">
        <v>0</v>
      </c>
      <c r="K1467" s="6">
        <v>0</v>
      </c>
      <c r="L1467" s="6">
        <v>5</v>
      </c>
      <c r="M1467" s="6">
        <v>0.5</v>
      </c>
      <c r="N1467" s="6">
        <v>0.5</v>
      </c>
      <c r="O1467" s="6">
        <v>0</v>
      </c>
      <c r="P1467" s="6">
        <v>1</v>
      </c>
      <c r="Q1467" s="6">
        <v>272</v>
      </c>
      <c r="R1467" s="6">
        <v>0</v>
      </c>
      <c r="S1467" s="6">
        <v>448</v>
      </c>
      <c r="T1467" s="6">
        <v>336</v>
      </c>
      <c r="U1467" s="6">
        <v>0</v>
      </c>
      <c r="V1467" s="6" t="s">
        <v>1080</v>
      </c>
      <c r="W1467" s="9" t="s">
        <v>30</v>
      </c>
      <c r="X1467" s="6" t="s">
        <v>1081</v>
      </c>
      <c r="Y1467" s="6" t="s">
        <v>1082</v>
      </c>
      <c r="Z1467" s="2">
        <v>3</v>
      </c>
      <c r="AA1467" s="9" t="s">
        <v>33</v>
      </c>
      <c r="AB1467">
        <v>15.3</v>
      </c>
      <c r="AC1467" s="4">
        <v>12</v>
      </c>
      <c r="AD1467">
        <v>0</v>
      </c>
    </row>
    <row r="1468" spans="1:30" customFormat="1" ht="45" x14ac:dyDescent="0.25">
      <c r="A1468" s="6">
        <v>0</v>
      </c>
      <c r="B1468" s="6">
        <v>2.1000000000000001E-2</v>
      </c>
      <c r="C1468" s="6">
        <v>0</v>
      </c>
      <c r="D1468" s="6">
        <v>0</v>
      </c>
      <c r="E1468" s="6">
        <v>6.7000000000000004E-2</v>
      </c>
      <c r="F1468" s="6">
        <v>0</v>
      </c>
      <c r="G1468" s="6">
        <v>0</v>
      </c>
      <c r="H1468" s="6">
        <v>0</v>
      </c>
      <c r="I1468" s="6">
        <v>0</v>
      </c>
      <c r="J1468" s="6">
        <v>0</v>
      </c>
      <c r="K1468" s="6">
        <v>0</v>
      </c>
      <c r="L1468" s="6">
        <v>5.335</v>
      </c>
      <c r="M1468" s="6">
        <v>0.53400000000000003</v>
      </c>
      <c r="N1468" s="6">
        <v>0.5</v>
      </c>
      <c r="O1468" s="6">
        <v>0</v>
      </c>
      <c r="P1468" s="6">
        <v>1</v>
      </c>
      <c r="Q1468" s="6">
        <v>253</v>
      </c>
      <c r="R1468" s="6">
        <v>0</v>
      </c>
      <c r="S1468" s="6">
        <v>448</v>
      </c>
      <c r="T1468" s="6">
        <v>336</v>
      </c>
      <c r="U1468" s="6">
        <v>0</v>
      </c>
      <c r="V1468" s="6" t="s">
        <v>1080</v>
      </c>
      <c r="W1468" s="9" t="s">
        <v>460</v>
      </c>
      <c r="X1468" s="6" t="s">
        <v>1081</v>
      </c>
      <c r="Y1468" s="6" t="s">
        <v>1082</v>
      </c>
      <c r="Z1468" s="2">
        <v>3</v>
      </c>
      <c r="AA1468" s="9" t="s">
        <v>33</v>
      </c>
      <c r="AB1468">
        <v>15.3</v>
      </c>
      <c r="AC1468" s="4">
        <v>12</v>
      </c>
      <c r="AD1468">
        <v>0</v>
      </c>
    </row>
    <row r="1469" spans="1:30" customFormat="1" ht="45" x14ac:dyDescent="0.25">
      <c r="A1469" s="6">
        <v>2.1000000000000001E-2</v>
      </c>
      <c r="B1469" s="6">
        <v>0</v>
      </c>
      <c r="C1469" s="6">
        <v>0</v>
      </c>
      <c r="D1469" s="6">
        <v>0</v>
      </c>
      <c r="E1469" s="6">
        <v>6.7000000000000004E-2</v>
      </c>
      <c r="F1469" s="6">
        <v>0</v>
      </c>
      <c r="G1469" s="6">
        <v>0</v>
      </c>
      <c r="H1469" s="6">
        <v>0</v>
      </c>
      <c r="I1469" s="6">
        <v>0</v>
      </c>
      <c r="J1469" s="6">
        <v>0</v>
      </c>
      <c r="K1469" s="6">
        <v>0</v>
      </c>
      <c r="L1469" s="6">
        <v>16.004999999999999</v>
      </c>
      <c r="M1469" s="6">
        <v>0.53400000000000003</v>
      </c>
      <c r="N1469" s="6">
        <v>0.5</v>
      </c>
      <c r="O1469" s="6">
        <v>0</v>
      </c>
      <c r="P1469" s="6">
        <v>1</v>
      </c>
      <c r="Q1469" s="6">
        <v>253</v>
      </c>
      <c r="R1469" s="6">
        <v>0</v>
      </c>
      <c r="S1469" s="6">
        <v>448</v>
      </c>
      <c r="T1469" s="6">
        <v>336</v>
      </c>
      <c r="U1469" s="6">
        <v>0</v>
      </c>
      <c r="V1469" s="6" t="s">
        <v>1080</v>
      </c>
      <c r="W1469" s="9" t="s">
        <v>460</v>
      </c>
      <c r="X1469" s="6" t="s">
        <v>1081</v>
      </c>
      <c r="Y1469" s="6" t="s">
        <v>1082</v>
      </c>
      <c r="Z1469" s="2">
        <v>3</v>
      </c>
      <c r="AA1469" s="9" t="s">
        <v>33</v>
      </c>
      <c r="AB1469">
        <v>15.3</v>
      </c>
      <c r="AC1469" s="4">
        <v>12</v>
      </c>
      <c r="AD1469">
        <v>0</v>
      </c>
    </row>
    <row r="1470" spans="1:30" customFormat="1" ht="45" x14ac:dyDescent="0.25">
      <c r="A1470" s="6">
        <v>0</v>
      </c>
      <c r="B1470" s="6">
        <v>2.1000000000000001E-2</v>
      </c>
      <c r="C1470" s="6">
        <v>0</v>
      </c>
      <c r="D1470" s="6">
        <v>0</v>
      </c>
      <c r="E1470" s="6">
        <v>6.7000000000000004E-2</v>
      </c>
      <c r="F1470" s="6">
        <v>0</v>
      </c>
      <c r="G1470" s="6">
        <v>0</v>
      </c>
      <c r="H1470" s="6">
        <v>0</v>
      </c>
      <c r="I1470" s="6">
        <v>0</v>
      </c>
      <c r="J1470" s="6">
        <v>0</v>
      </c>
      <c r="K1470" s="6">
        <v>0</v>
      </c>
      <c r="L1470" s="6">
        <v>16.004999999999999</v>
      </c>
      <c r="M1470" s="6">
        <v>0.53400000000000003</v>
      </c>
      <c r="N1470" s="6">
        <v>0.5</v>
      </c>
      <c r="O1470" s="6">
        <v>0</v>
      </c>
      <c r="P1470" s="6">
        <v>1</v>
      </c>
      <c r="Q1470" s="6">
        <v>253</v>
      </c>
      <c r="R1470" s="6">
        <v>0</v>
      </c>
      <c r="S1470" s="6">
        <v>448</v>
      </c>
      <c r="T1470" s="6">
        <v>336</v>
      </c>
      <c r="U1470" s="6">
        <v>0</v>
      </c>
      <c r="V1470" s="6" t="s">
        <v>1080</v>
      </c>
      <c r="W1470" s="9" t="s">
        <v>460</v>
      </c>
      <c r="X1470" s="6" t="s">
        <v>1081</v>
      </c>
      <c r="Y1470" s="6" t="s">
        <v>1082</v>
      </c>
      <c r="Z1470" s="2">
        <v>3</v>
      </c>
      <c r="AA1470" s="9" t="s">
        <v>33</v>
      </c>
      <c r="AB1470">
        <v>15.3</v>
      </c>
      <c r="AC1470" s="4">
        <v>12</v>
      </c>
      <c r="AD1470">
        <v>0</v>
      </c>
    </row>
    <row r="1471" spans="1:30" customFormat="1" ht="45" x14ac:dyDescent="0.25">
      <c r="A1471" s="6">
        <v>0.02</v>
      </c>
      <c r="B1471" s="6">
        <v>0</v>
      </c>
      <c r="C1471" s="6">
        <v>0</v>
      </c>
      <c r="D1471" s="6">
        <v>0</v>
      </c>
      <c r="E1471" s="6">
        <v>0</v>
      </c>
      <c r="F1471" s="6">
        <v>0</v>
      </c>
      <c r="G1471" s="6">
        <v>0</v>
      </c>
      <c r="H1471" s="6">
        <v>0</v>
      </c>
      <c r="I1471" s="6">
        <v>0</v>
      </c>
      <c r="J1471" s="6">
        <v>0</v>
      </c>
      <c r="K1471" s="6">
        <v>0</v>
      </c>
      <c r="L1471" s="6">
        <v>5</v>
      </c>
      <c r="M1471" s="6">
        <v>0.5</v>
      </c>
      <c r="N1471" s="6">
        <v>0.5</v>
      </c>
      <c r="O1471" s="6">
        <v>0</v>
      </c>
      <c r="P1471" s="6">
        <v>1</v>
      </c>
      <c r="Q1471" s="6">
        <v>253</v>
      </c>
      <c r="R1471" s="6">
        <v>0</v>
      </c>
      <c r="S1471" s="6">
        <v>448</v>
      </c>
      <c r="T1471" s="6">
        <v>336</v>
      </c>
      <c r="U1471" s="6">
        <v>0</v>
      </c>
      <c r="V1471" s="6" t="s">
        <v>1080</v>
      </c>
      <c r="W1471" s="9" t="s">
        <v>460</v>
      </c>
      <c r="X1471" s="6" t="s">
        <v>1081</v>
      </c>
      <c r="Y1471" s="6" t="s">
        <v>1082</v>
      </c>
      <c r="Z1471" s="2">
        <v>3</v>
      </c>
      <c r="AA1471" s="9" t="s">
        <v>33</v>
      </c>
      <c r="AB1471">
        <v>15.3</v>
      </c>
      <c r="AC1471" s="4">
        <v>12</v>
      </c>
      <c r="AD1471">
        <v>0</v>
      </c>
    </row>
    <row r="1472" spans="1:30" customFormat="1" ht="45" x14ac:dyDescent="0.25">
      <c r="A1472" s="6">
        <v>0</v>
      </c>
      <c r="B1472" s="6">
        <v>0.02</v>
      </c>
      <c r="C1472" s="6">
        <v>0</v>
      </c>
      <c r="D1472" s="6">
        <v>0</v>
      </c>
      <c r="E1472" s="6">
        <v>0</v>
      </c>
      <c r="F1472" s="6">
        <v>0</v>
      </c>
      <c r="G1472" s="6">
        <v>0</v>
      </c>
      <c r="H1472" s="6">
        <v>0</v>
      </c>
      <c r="I1472" s="6">
        <v>0</v>
      </c>
      <c r="J1472" s="6">
        <v>0</v>
      </c>
      <c r="K1472" s="6">
        <v>0</v>
      </c>
      <c r="L1472" s="6">
        <v>5</v>
      </c>
      <c r="M1472" s="6">
        <v>0.5</v>
      </c>
      <c r="N1472" s="6">
        <v>0.5</v>
      </c>
      <c r="O1472" s="6">
        <v>0</v>
      </c>
      <c r="P1472" s="6">
        <v>1</v>
      </c>
      <c r="Q1472" s="6">
        <v>253</v>
      </c>
      <c r="R1472" s="6">
        <v>0</v>
      </c>
      <c r="S1472" s="6">
        <v>448</v>
      </c>
      <c r="T1472" s="6">
        <v>336</v>
      </c>
      <c r="U1472" s="6">
        <v>0</v>
      </c>
      <c r="V1472" s="6" t="s">
        <v>1080</v>
      </c>
      <c r="W1472" s="9" t="s">
        <v>460</v>
      </c>
      <c r="X1472" s="6" t="s">
        <v>1081</v>
      </c>
      <c r="Y1472" s="6" t="s">
        <v>1082</v>
      </c>
      <c r="Z1472" s="2">
        <v>3</v>
      </c>
      <c r="AA1472" s="9" t="s">
        <v>33</v>
      </c>
      <c r="AB1472">
        <v>15.3</v>
      </c>
      <c r="AC1472" s="4">
        <v>12</v>
      </c>
      <c r="AD1472">
        <v>0</v>
      </c>
    </row>
    <row r="1473" spans="1:30" customFormat="1" ht="45" x14ac:dyDescent="0.25">
      <c r="A1473" s="6">
        <v>0</v>
      </c>
      <c r="B1473" s="6">
        <v>0</v>
      </c>
      <c r="C1473" s="6">
        <v>0</v>
      </c>
      <c r="D1473" s="6">
        <v>0</v>
      </c>
      <c r="E1473" s="6">
        <v>0</v>
      </c>
      <c r="F1473" s="6">
        <v>0</v>
      </c>
      <c r="G1473" s="6">
        <v>0</v>
      </c>
      <c r="H1473" s="6">
        <v>0</v>
      </c>
      <c r="I1473" s="6">
        <v>0</v>
      </c>
      <c r="J1473" s="6">
        <v>0</v>
      </c>
      <c r="K1473" s="6">
        <v>0</v>
      </c>
      <c r="L1473" s="6">
        <v>15</v>
      </c>
      <c r="M1473" s="6">
        <v>0.5</v>
      </c>
      <c r="N1473" s="6">
        <v>0.5</v>
      </c>
      <c r="O1473" s="6">
        <v>0</v>
      </c>
      <c r="P1473" s="6">
        <v>1</v>
      </c>
      <c r="Q1473" s="6">
        <v>253</v>
      </c>
      <c r="R1473" s="6">
        <v>0</v>
      </c>
      <c r="S1473" s="6">
        <v>448</v>
      </c>
      <c r="T1473" s="6">
        <v>336</v>
      </c>
      <c r="U1473" s="6">
        <v>0</v>
      </c>
      <c r="V1473" s="6" t="s">
        <v>1080</v>
      </c>
      <c r="W1473" s="9" t="s">
        <v>460</v>
      </c>
      <c r="X1473" s="6" t="s">
        <v>1081</v>
      </c>
      <c r="Y1473" s="6" t="s">
        <v>1082</v>
      </c>
      <c r="Z1473" s="2">
        <v>3</v>
      </c>
      <c r="AA1473" s="9" t="s">
        <v>33</v>
      </c>
      <c r="AB1473">
        <v>15.3</v>
      </c>
      <c r="AC1473" s="4">
        <v>12</v>
      </c>
      <c r="AD1473">
        <v>0</v>
      </c>
    </row>
    <row r="1474" spans="1:30" customFormat="1" ht="45" x14ac:dyDescent="0.25">
      <c r="A1474" s="6">
        <v>0.02</v>
      </c>
      <c r="B1474" s="6">
        <v>0</v>
      </c>
      <c r="C1474" s="6">
        <v>0</v>
      </c>
      <c r="D1474" s="6">
        <v>0</v>
      </c>
      <c r="E1474" s="6">
        <v>0</v>
      </c>
      <c r="F1474" s="6">
        <v>0</v>
      </c>
      <c r="G1474" s="6">
        <v>0</v>
      </c>
      <c r="H1474" s="6">
        <v>0</v>
      </c>
      <c r="I1474" s="6">
        <v>0</v>
      </c>
      <c r="J1474" s="6">
        <v>0</v>
      </c>
      <c r="K1474" s="6">
        <v>0</v>
      </c>
      <c r="L1474" s="6">
        <v>15</v>
      </c>
      <c r="M1474" s="6">
        <v>0.5</v>
      </c>
      <c r="N1474" s="6">
        <v>0.5</v>
      </c>
      <c r="O1474" s="6">
        <v>0</v>
      </c>
      <c r="P1474" s="6">
        <v>1</v>
      </c>
      <c r="Q1474" s="6">
        <v>253</v>
      </c>
      <c r="R1474" s="6">
        <v>0</v>
      </c>
      <c r="S1474" s="6">
        <v>448</v>
      </c>
      <c r="T1474" s="6">
        <v>336</v>
      </c>
      <c r="U1474" s="6">
        <v>0</v>
      </c>
      <c r="V1474" s="6" t="s">
        <v>1080</v>
      </c>
      <c r="W1474" s="9" t="s">
        <v>460</v>
      </c>
      <c r="X1474" s="6" t="s">
        <v>1081</v>
      </c>
      <c r="Y1474" s="6" t="s">
        <v>1082</v>
      </c>
      <c r="Z1474" s="2">
        <v>3</v>
      </c>
      <c r="AA1474" s="9" t="s">
        <v>33</v>
      </c>
      <c r="AB1474">
        <v>15.3</v>
      </c>
      <c r="AC1474" s="4">
        <v>12</v>
      </c>
      <c r="AD1474">
        <v>0</v>
      </c>
    </row>
    <row r="1475" spans="1:30" customFormat="1" ht="45" x14ac:dyDescent="0.25">
      <c r="A1475" s="6">
        <v>0</v>
      </c>
      <c r="B1475" s="6">
        <v>0.02</v>
      </c>
      <c r="C1475" s="6">
        <v>0</v>
      </c>
      <c r="D1475" s="6">
        <v>0</v>
      </c>
      <c r="E1475" s="6">
        <v>0</v>
      </c>
      <c r="F1475" s="6">
        <v>0</v>
      </c>
      <c r="G1475" s="6">
        <v>0</v>
      </c>
      <c r="H1475" s="6">
        <v>0</v>
      </c>
      <c r="I1475" s="6">
        <v>0</v>
      </c>
      <c r="J1475" s="6">
        <v>0</v>
      </c>
      <c r="K1475" s="6">
        <v>0</v>
      </c>
      <c r="L1475" s="6">
        <v>15</v>
      </c>
      <c r="M1475" s="6">
        <v>0.5</v>
      </c>
      <c r="N1475" s="6">
        <v>0.5</v>
      </c>
      <c r="O1475" s="6">
        <v>0</v>
      </c>
      <c r="P1475" s="6">
        <v>1</v>
      </c>
      <c r="Q1475" s="6">
        <v>253</v>
      </c>
      <c r="R1475" s="6">
        <v>0</v>
      </c>
      <c r="S1475" s="6">
        <v>448</v>
      </c>
      <c r="T1475" s="6">
        <v>336</v>
      </c>
      <c r="U1475" s="6">
        <v>0</v>
      </c>
      <c r="V1475" s="6" t="s">
        <v>1080</v>
      </c>
      <c r="W1475" s="9" t="s">
        <v>460</v>
      </c>
      <c r="X1475" s="6" t="s">
        <v>1081</v>
      </c>
      <c r="Y1475" s="6" t="s">
        <v>1082</v>
      </c>
      <c r="Z1475" s="2">
        <v>3</v>
      </c>
      <c r="AA1475" s="9" t="s">
        <v>33</v>
      </c>
      <c r="AB1475">
        <v>15.3</v>
      </c>
      <c r="AC1475" s="4">
        <v>12</v>
      </c>
      <c r="AD1475">
        <v>0</v>
      </c>
    </row>
    <row r="1476" spans="1:30" customFormat="1" x14ac:dyDescent="0.25">
      <c r="A1476" s="6">
        <v>0</v>
      </c>
      <c r="B1476" s="6">
        <v>0</v>
      </c>
      <c r="C1476" s="6">
        <v>0</v>
      </c>
      <c r="D1476" s="6">
        <v>0</v>
      </c>
      <c r="E1476" s="6">
        <v>0.25</v>
      </c>
      <c r="F1476" s="6">
        <v>0</v>
      </c>
      <c r="G1476" s="6">
        <v>0</v>
      </c>
      <c r="H1476" s="6">
        <v>0</v>
      </c>
      <c r="I1476" s="6">
        <v>0</v>
      </c>
      <c r="J1476" s="6">
        <v>0</v>
      </c>
      <c r="K1476" s="6">
        <v>0</v>
      </c>
      <c r="L1476" s="6">
        <v>0.75</v>
      </c>
      <c r="M1476" s="6">
        <v>2.5000000000000001E-2</v>
      </c>
      <c r="N1476" s="6">
        <v>2.5000000000000001E-2</v>
      </c>
      <c r="O1476" s="6">
        <v>0</v>
      </c>
      <c r="P1476" s="6">
        <v>2.5000000000000001E-2</v>
      </c>
      <c r="Q1476" s="6">
        <v>222</v>
      </c>
      <c r="R1476" s="6">
        <v>0</v>
      </c>
      <c r="S1476" s="6">
        <v>433</v>
      </c>
      <c r="T1476" s="6">
        <v>672</v>
      </c>
      <c r="U1476" s="6">
        <v>0</v>
      </c>
      <c r="V1476" s="6" t="s">
        <v>1104</v>
      </c>
      <c r="W1476" s="9" t="s">
        <v>1098</v>
      </c>
      <c r="X1476" s="6" t="s">
        <v>1099</v>
      </c>
      <c r="Y1476" s="6" t="s">
        <v>1100</v>
      </c>
      <c r="Z1476" s="2">
        <v>2</v>
      </c>
      <c r="AA1476" s="9" t="s">
        <v>572</v>
      </c>
      <c r="AB1476">
        <v>16.2</v>
      </c>
      <c r="AC1476" s="4">
        <v>14</v>
      </c>
      <c r="AD1476">
        <v>0</v>
      </c>
    </row>
    <row r="1477" spans="1:30" customFormat="1" x14ac:dyDescent="0.25">
      <c r="A1477" s="6">
        <v>0</v>
      </c>
      <c r="B1477" s="6">
        <v>0</v>
      </c>
      <c r="C1477" s="6">
        <v>0</v>
      </c>
      <c r="D1477" s="6">
        <v>0</v>
      </c>
      <c r="E1477" s="6">
        <v>0.25</v>
      </c>
      <c r="F1477" s="6">
        <v>0</v>
      </c>
      <c r="G1477" s="6">
        <v>0</v>
      </c>
      <c r="H1477" s="6">
        <v>0</v>
      </c>
      <c r="I1477" s="6">
        <v>0</v>
      </c>
      <c r="J1477" s="6">
        <v>0</v>
      </c>
      <c r="K1477" s="6">
        <v>0</v>
      </c>
      <c r="L1477" s="6">
        <v>0.75</v>
      </c>
      <c r="M1477" s="6">
        <v>2.5000000000000001E-2</v>
      </c>
      <c r="N1477" s="6">
        <v>2.5000000000000001E-2</v>
      </c>
      <c r="O1477" s="6">
        <v>0</v>
      </c>
      <c r="P1477" s="6">
        <v>2.5000000000000001E-2</v>
      </c>
      <c r="Q1477" s="6">
        <v>222</v>
      </c>
      <c r="R1477" s="6">
        <v>0</v>
      </c>
      <c r="S1477" s="6">
        <v>433</v>
      </c>
      <c r="T1477" s="6">
        <v>840</v>
      </c>
      <c r="U1477" s="6">
        <v>0</v>
      </c>
      <c r="V1477" s="6" t="s">
        <v>1104</v>
      </c>
      <c r="W1477" s="9" t="s">
        <v>1098</v>
      </c>
      <c r="X1477" s="6" t="s">
        <v>1099</v>
      </c>
      <c r="Y1477" s="6" t="s">
        <v>1100</v>
      </c>
      <c r="Z1477" s="2">
        <v>2</v>
      </c>
      <c r="AA1477" s="9" t="s">
        <v>572</v>
      </c>
      <c r="AB1477">
        <v>16.2</v>
      </c>
      <c r="AC1477" s="4">
        <v>14</v>
      </c>
      <c r="AD1477">
        <v>0</v>
      </c>
    </row>
    <row r="1478" spans="1:30" customFormat="1" x14ac:dyDescent="0.25">
      <c r="A1478" s="6">
        <v>0</v>
      </c>
      <c r="B1478" s="6">
        <v>0</v>
      </c>
      <c r="C1478" s="6">
        <v>0</v>
      </c>
      <c r="D1478" s="6">
        <v>0</v>
      </c>
      <c r="E1478" s="6">
        <v>0.5</v>
      </c>
      <c r="F1478" s="6">
        <v>0</v>
      </c>
      <c r="G1478" s="6">
        <v>0</v>
      </c>
      <c r="H1478" s="6">
        <v>0</v>
      </c>
      <c r="I1478" s="6">
        <v>0</v>
      </c>
      <c r="J1478" s="6">
        <v>0</v>
      </c>
      <c r="K1478" s="6">
        <v>0</v>
      </c>
      <c r="L1478" s="6">
        <v>1.665</v>
      </c>
      <c r="M1478" s="6">
        <v>8.3333333333333329E-2</v>
      </c>
      <c r="N1478" s="6">
        <v>8.3333333333333329E-2</v>
      </c>
      <c r="O1478" s="6">
        <v>0</v>
      </c>
      <c r="P1478" s="6">
        <v>8.3333333333333329E-2</v>
      </c>
      <c r="Q1478" s="6">
        <v>222</v>
      </c>
      <c r="R1478" s="6">
        <v>0</v>
      </c>
      <c r="S1478" s="6">
        <v>433</v>
      </c>
      <c r="T1478" s="6">
        <v>336</v>
      </c>
      <c r="U1478" s="6">
        <v>0</v>
      </c>
      <c r="V1478" s="6" t="s">
        <v>1104</v>
      </c>
      <c r="W1478" s="9" t="s">
        <v>1098</v>
      </c>
      <c r="X1478" s="6" t="s">
        <v>1099</v>
      </c>
      <c r="Y1478" s="6" t="s">
        <v>1100</v>
      </c>
      <c r="Z1478" s="2">
        <v>2</v>
      </c>
      <c r="AA1478" s="9" t="s">
        <v>572</v>
      </c>
      <c r="AB1478">
        <v>16.2</v>
      </c>
      <c r="AC1478" s="4">
        <v>14</v>
      </c>
      <c r="AD1478">
        <v>0</v>
      </c>
    </row>
    <row r="1479" spans="1:30" customFormat="1" x14ac:dyDescent="0.25">
      <c r="A1479" s="6">
        <v>0</v>
      </c>
      <c r="B1479" s="6">
        <v>0</v>
      </c>
      <c r="C1479" s="6">
        <v>0</v>
      </c>
      <c r="D1479" s="6">
        <v>0</v>
      </c>
      <c r="E1479" s="6">
        <v>0.33333333333333331</v>
      </c>
      <c r="F1479" s="6">
        <v>0</v>
      </c>
      <c r="G1479" s="6">
        <v>0</v>
      </c>
      <c r="H1479" s="6">
        <v>0</v>
      </c>
      <c r="I1479" s="6">
        <v>0</v>
      </c>
      <c r="J1479" s="6">
        <v>0</v>
      </c>
      <c r="K1479" s="6">
        <v>0</v>
      </c>
      <c r="L1479" s="6">
        <v>0.83333333333333326</v>
      </c>
      <c r="M1479" s="6">
        <v>4.1666666666666664E-2</v>
      </c>
      <c r="N1479" s="6">
        <v>4.1666666666666664E-2</v>
      </c>
      <c r="O1479" s="6">
        <v>0</v>
      </c>
      <c r="P1479" s="6">
        <v>4.1666666666666664E-2</v>
      </c>
      <c r="Q1479" s="6">
        <v>222</v>
      </c>
      <c r="R1479" s="6">
        <v>0</v>
      </c>
      <c r="S1479" s="6">
        <v>433</v>
      </c>
      <c r="T1479" s="6">
        <v>336</v>
      </c>
      <c r="U1479" s="6">
        <v>0</v>
      </c>
      <c r="V1479" s="6" t="s">
        <v>1104</v>
      </c>
      <c r="W1479" s="9" t="s">
        <v>1098</v>
      </c>
      <c r="X1479" s="6" t="s">
        <v>1099</v>
      </c>
      <c r="Y1479" s="6" t="s">
        <v>1100</v>
      </c>
      <c r="Z1479" s="2">
        <v>2</v>
      </c>
      <c r="AA1479" s="9" t="s">
        <v>572</v>
      </c>
      <c r="AB1479">
        <v>16.2</v>
      </c>
      <c r="AC1479" s="4">
        <v>14</v>
      </c>
      <c r="AD1479">
        <v>0</v>
      </c>
    </row>
    <row r="1480" spans="1:30" customFormat="1" x14ac:dyDescent="0.25">
      <c r="A1480" s="6">
        <v>0</v>
      </c>
      <c r="B1480" s="6">
        <v>0</v>
      </c>
      <c r="C1480" s="6">
        <v>0</v>
      </c>
      <c r="D1480" s="6">
        <v>0</v>
      </c>
      <c r="E1480" s="6">
        <v>0.25</v>
      </c>
      <c r="F1480" s="6">
        <v>0</v>
      </c>
      <c r="G1480" s="6">
        <v>0</v>
      </c>
      <c r="H1480" s="6">
        <v>0</v>
      </c>
      <c r="I1480" s="6">
        <v>0</v>
      </c>
      <c r="J1480" s="6">
        <v>0</v>
      </c>
      <c r="K1480" s="6">
        <v>0</v>
      </c>
      <c r="L1480" s="6">
        <v>0.5</v>
      </c>
      <c r="M1480" s="6">
        <v>2.5000000000000001E-2</v>
      </c>
      <c r="N1480" s="6">
        <v>2.5000000000000001E-2</v>
      </c>
      <c r="O1480" s="6">
        <v>0</v>
      </c>
      <c r="P1480" s="6">
        <v>2.5000000000000001E-2</v>
      </c>
      <c r="Q1480" s="6">
        <v>222</v>
      </c>
      <c r="R1480" s="6">
        <v>0</v>
      </c>
      <c r="S1480" s="6">
        <v>433</v>
      </c>
      <c r="T1480" s="6">
        <v>168</v>
      </c>
      <c r="U1480" s="6">
        <v>0</v>
      </c>
      <c r="V1480" s="6" t="s">
        <v>1104</v>
      </c>
      <c r="W1480" s="9" t="s">
        <v>1098</v>
      </c>
      <c r="X1480" s="6" t="s">
        <v>1099</v>
      </c>
      <c r="Y1480" s="6" t="s">
        <v>1100</v>
      </c>
      <c r="Z1480" s="2">
        <v>2</v>
      </c>
      <c r="AA1480" s="9" t="s">
        <v>572</v>
      </c>
      <c r="AB1480">
        <v>16.2</v>
      </c>
      <c r="AC1480" s="4">
        <v>14</v>
      </c>
      <c r="AD1480">
        <v>0</v>
      </c>
    </row>
    <row r="1481" spans="1:30" customFormat="1" x14ac:dyDescent="0.25">
      <c r="A1481" s="6">
        <v>0</v>
      </c>
      <c r="B1481" s="6">
        <v>0</v>
      </c>
      <c r="C1481" s="6">
        <v>0</v>
      </c>
      <c r="D1481" s="6">
        <v>0</v>
      </c>
      <c r="E1481" s="6">
        <v>0.25</v>
      </c>
      <c r="F1481" s="6">
        <v>0</v>
      </c>
      <c r="G1481" s="6">
        <v>0</v>
      </c>
      <c r="H1481" s="6">
        <v>0</v>
      </c>
      <c r="I1481" s="6">
        <v>0</v>
      </c>
      <c r="J1481" s="6">
        <v>0</v>
      </c>
      <c r="K1481" s="6">
        <v>0</v>
      </c>
      <c r="L1481" s="6">
        <v>0.5</v>
      </c>
      <c r="M1481" s="6">
        <v>2.5000000000000001E-2</v>
      </c>
      <c r="N1481" s="6">
        <v>2.5000000000000001E-2</v>
      </c>
      <c r="O1481" s="6">
        <v>0</v>
      </c>
      <c r="P1481" s="6">
        <v>2.5000000000000001E-2</v>
      </c>
      <c r="Q1481" s="6">
        <v>222</v>
      </c>
      <c r="R1481" s="6">
        <v>0</v>
      </c>
      <c r="S1481" s="6">
        <v>433</v>
      </c>
      <c r="T1481" s="6">
        <v>504</v>
      </c>
      <c r="U1481" s="6">
        <v>0</v>
      </c>
      <c r="V1481" s="6" t="s">
        <v>1104</v>
      </c>
      <c r="W1481" s="9" t="s">
        <v>1098</v>
      </c>
      <c r="X1481" s="6" t="s">
        <v>1099</v>
      </c>
      <c r="Y1481" s="6" t="s">
        <v>1100</v>
      </c>
      <c r="Z1481" s="2">
        <v>2</v>
      </c>
      <c r="AA1481" s="9" t="s">
        <v>572</v>
      </c>
      <c r="AB1481">
        <v>16.2</v>
      </c>
      <c r="AC1481" s="4">
        <v>14</v>
      </c>
      <c r="AD1481">
        <v>0</v>
      </c>
    </row>
    <row r="1482" spans="1:30" customFormat="1" x14ac:dyDescent="0.25">
      <c r="A1482" s="6">
        <v>0</v>
      </c>
      <c r="B1482" s="6">
        <v>0</v>
      </c>
      <c r="C1482" s="6">
        <v>0</v>
      </c>
      <c r="D1482" s="6">
        <v>0</v>
      </c>
      <c r="E1482" s="6">
        <v>0.125</v>
      </c>
      <c r="F1482" s="6">
        <v>0</v>
      </c>
      <c r="G1482" s="6">
        <v>0</v>
      </c>
      <c r="H1482" s="6">
        <v>0</v>
      </c>
      <c r="I1482" s="6">
        <v>0</v>
      </c>
      <c r="J1482" s="6">
        <v>0</v>
      </c>
      <c r="K1482" s="6">
        <v>0</v>
      </c>
      <c r="L1482" s="6">
        <v>0.1388888888888889</v>
      </c>
      <c r="M1482" s="6">
        <v>6.9444444444444441E-3</v>
      </c>
      <c r="N1482" s="6">
        <v>6.9444444444444441E-3</v>
      </c>
      <c r="O1482" s="6">
        <v>0</v>
      </c>
      <c r="P1482" s="6">
        <v>6.9444444444444441E-3</v>
      </c>
      <c r="Q1482" s="6">
        <v>222</v>
      </c>
      <c r="R1482" s="6">
        <v>0</v>
      </c>
      <c r="S1482" s="6">
        <v>433</v>
      </c>
      <c r="T1482" s="6">
        <v>504</v>
      </c>
      <c r="U1482" s="6">
        <v>0</v>
      </c>
      <c r="V1482" s="6" t="s">
        <v>1104</v>
      </c>
      <c r="W1482" s="9" t="s">
        <v>1098</v>
      </c>
      <c r="X1482" s="6" t="s">
        <v>1099</v>
      </c>
      <c r="Y1482" s="6" t="s">
        <v>1100</v>
      </c>
      <c r="Z1482" s="2">
        <v>2</v>
      </c>
      <c r="AA1482" s="9" t="s">
        <v>572</v>
      </c>
      <c r="AB1482">
        <v>16.2</v>
      </c>
      <c r="AC1482" s="4">
        <v>14</v>
      </c>
      <c r="AD1482">
        <v>0</v>
      </c>
    </row>
    <row r="1483" spans="1:30" customFormat="1" x14ac:dyDescent="0.25">
      <c r="A1483" s="6">
        <v>0</v>
      </c>
      <c r="B1483" s="6">
        <v>0</v>
      </c>
      <c r="C1483" s="6">
        <v>0</v>
      </c>
      <c r="D1483" s="6">
        <v>0</v>
      </c>
      <c r="E1483" s="6">
        <v>6.25E-2</v>
      </c>
      <c r="F1483" s="6">
        <v>0</v>
      </c>
      <c r="G1483" s="6">
        <v>0</v>
      </c>
      <c r="H1483" s="6">
        <v>0</v>
      </c>
      <c r="I1483" s="6">
        <v>0</v>
      </c>
      <c r="J1483" s="6">
        <v>0</v>
      </c>
      <c r="K1483" s="6">
        <v>0</v>
      </c>
      <c r="L1483" s="6">
        <v>3.6764705882352942E-2</v>
      </c>
      <c r="M1483" s="6">
        <v>1.838235294117647E-3</v>
      </c>
      <c r="N1483" s="6">
        <v>1.838235294117647E-3</v>
      </c>
      <c r="O1483" s="6">
        <v>0</v>
      </c>
      <c r="P1483" s="6">
        <v>1.838235294117647E-3</v>
      </c>
      <c r="Q1483" s="6">
        <v>222</v>
      </c>
      <c r="R1483" s="6">
        <v>0</v>
      </c>
      <c r="S1483" s="6">
        <v>433</v>
      </c>
      <c r="T1483" s="6">
        <v>840</v>
      </c>
      <c r="U1483" s="6">
        <v>0</v>
      </c>
      <c r="V1483" s="6" t="s">
        <v>1104</v>
      </c>
      <c r="W1483" s="9" t="s">
        <v>1098</v>
      </c>
      <c r="X1483" s="6" t="s">
        <v>1099</v>
      </c>
      <c r="Y1483" s="6" t="s">
        <v>1100</v>
      </c>
      <c r="Z1483" s="2">
        <v>2</v>
      </c>
      <c r="AA1483" s="9" t="s">
        <v>572</v>
      </c>
      <c r="AB1483">
        <v>16.2</v>
      </c>
      <c r="AC1483" s="4">
        <v>14</v>
      </c>
      <c r="AD1483">
        <v>0</v>
      </c>
    </row>
    <row r="1484" spans="1:30" customFormat="1" x14ac:dyDescent="0.25">
      <c r="A1484" s="6">
        <v>0</v>
      </c>
      <c r="B1484" s="6">
        <v>0</v>
      </c>
      <c r="C1484" s="6">
        <v>0</v>
      </c>
      <c r="D1484" s="6">
        <v>0</v>
      </c>
      <c r="E1484" s="6">
        <v>0.25</v>
      </c>
      <c r="F1484" s="6">
        <v>0</v>
      </c>
      <c r="G1484" s="6">
        <v>0</v>
      </c>
      <c r="H1484" s="6">
        <v>0</v>
      </c>
      <c r="I1484" s="6">
        <v>0</v>
      </c>
      <c r="J1484" s="6">
        <v>0</v>
      </c>
      <c r="K1484" s="6">
        <v>0</v>
      </c>
      <c r="L1484" s="6">
        <v>0.375</v>
      </c>
      <c r="M1484" s="6">
        <v>2.5000000000000001E-2</v>
      </c>
      <c r="N1484" s="6">
        <v>2.5000000000000001E-2</v>
      </c>
      <c r="O1484" s="6">
        <v>0</v>
      </c>
      <c r="P1484" s="6">
        <v>2.5000000000000001E-2</v>
      </c>
      <c r="Q1484" s="6">
        <v>222</v>
      </c>
      <c r="R1484" s="6">
        <v>0</v>
      </c>
      <c r="S1484" s="6">
        <v>433</v>
      </c>
      <c r="T1484" s="6">
        <v>336</v>
      </c>
      <c r="U1484" s="6">
        <v>0</v>
      </c>
      <c r="V1484" s="6" t="s">
        <v>1104</v>
      </c>
      <c r="W1484" s="9" t="s">
        <v>1098</v>
      </c>
      <c r="X1484" s="6" t="s">
        <v>1099</v>
      </c>
      <c r="Y1484" s="6" t="s">
        <v>1100</v>
      </c>
      <c r="Z1484" s="2">
        <v>2</v>
      </c>
      <c r="AA1484" s="9" t="s">
        <v>572</v>
      </c>
      <c r="AB1484">
        <v>16.2</v>
      </c>
      <c r="AC1484" s="4">
        <v>14</v>
      </c>
      <c r="AD1484">
        <v>0</v>
      </c>
    </row>
    <row r="1485" spans="1:30" customFormat="1" x14ac:dyDescent="0.25">
      <c r="A1485" s="6">
        <v>0</v>
      </c>
      <c r="B1485" s="6">
        <v>0</v>
      </c>
      <c r="C1485" s="6">
        <v>0</v>
      </c>
      <c r="D1485" s="6">
        <v>0</v>
      </c>
      <c r="E1485" s="6">
        <v>0.25</v>
      </c>
      <c r="F1485" s="6">
        <v>0</v>
      </c>
      <c r="G1485" s="6">
        <v>0</v>
      </c>
      <c r="H1485" s="6">
        <v>0</v>
      </c>
      <c r="I1485" s="6">
        <v>0</v>
      </c>
      <c r="J1485" s="6">
        <v>0</v>
      </c>
      <c r="K1485" s="6">
        <v>0</v>
      </c>
      <c r="L1485" s="6">
        <v>0.375</v>
      </c>
      <c r="M1485" s="6">
        <v>2.5000000000000001E-2</v>
      </c>
      <c r="N1485" s="6">
        <v>2.5000000000000001E-2</v>
      </c>
      <c r="O1485" s="6">
        <v>0</v>
      </c>
      <c r="P1485" s="6">
        <v>2.5000000000000001E-2</v>
      </c>
      <c r="Q1485" s="6">
        <v>222</v>
      </c>
      <c r="R1485" s="6">
        <v>0</v>
      </c>
      <c r="S1485" s="6">
        <v>433</v>
      </c>
      <c r="T1485" s="6">
        <v>336</v>
      </c>
      <c r="U1485" s="6">
        <v>0</v>
      </c>
      <c r="V1485" s="6" t="s">
        <v>1104</v>
      </c>
      <c r="W1485" s="9" t="s">
        <v>1098</v>
      </c>
      <c r="X1485" s="6" t="s">
        <v>1099</v>
      </c>
      <c r="Y1485" s="6" t="s">
        <v>1100</v>
      </c>
      <c r="Z1485" s="2">
        <v>2</v>
      </c>
      <c r="AA1485" s="9" t="s">
        <v>572</v>
      </c>
      <c r="AB1485">
        <v>16.2</v>
      </c>
      <c r="AC1485" s="4">
        <v>14</v>
      </c>
      <c r="AD1485">
        <v>0</v>
      </c>
    </row>
    <row r="1486" spans="1:30" customFormat="1" x14ac:dyDescent="0.25">
      <c r="A1486" s="6">
        <v>0</v>
      </c>
      <c r="B1486" s="6">
        <v>0</v>
      </c>
      <c r="C1486" s="6">
        <v>0</v>
      </c>
      <c r="D1486" s="6">
        <v>0</v>
      </c>
      <c r="E1486" s="6">
        <v>0.25</v>
      </c>
      <c r="F1486" s="6">
        <v>0</v>
      </c>
      <c r="G1486" s="6">
        <v>0</v>
      </c>
      <c r="H1486" s="6">
        <v>0</v>
      </c>
      <c r="I1486" s="6">
        <v>0</v>
      </c>
      <c r="J1486" s="6">
        <v>0</v>
      </c>
      <c r="K1486" s="6">
        <v>0</v>
      </c>
      <c r="L1486" s="6">
        <v>0.25</v>
      </c>
      <c r="M1486" s="6">
        <v>2.5000000000000001E-2</v>
      </c>
      <c r="N1486" s="6">
        <v>2.5000000000000001E-2</v>
      </c>
      <c r="O1486" s="6">
        <v>0</v>
      </c>
      <c r="P1486" s="6">
        <v>2.5000000000000001E-2</v>
      </c>
      <c r="Q1486" s="6">
        <v>222</v>
      </c>
      <c r="R1486" s="6">
        <v>0</v>
      </c>
      <c r="S1486" s="6">
        <v>433</v>
      </c>
      <c r="T1486" s="6">
        <v>504</v>
      </c>
      <c r="U1486" s="6">
        <v>0</v>
      </c>
      <c r="V1486" s="6" t="s">
        <v>1104</v>
      </c>
      <c r="W1486" s="9" t="s">
        <v>1098</v>
      </c>
      <c r="X1486" s="6" t="s">
        <v>1099</v>
      </c>
      <c r="Y1486" s="6" t="s">
        <v>1100</v>
      </c>
      <c r="Z1486" s="2">
        <v>2</v>
      </c>
      <c r="AA1486" s="9" t="s">
        <v>572</v>
      </c>
      <c r="AB1486">
        <v>16.2</v>
      </c>
      <c r="AC1486" s="4">
        <v>14</v>
      </c>
      <c r="AD1486">
        <v>0</v>
      </c>
    </row>
    <row r="1487" spans="1:30" customFormat="1" x14ac:dyDescent="0.25">
      <c r="A1487" s="6">
        <v>0</v>
      </c>
      <c r="B1487" s="6">
        <v>0</v>
      </c>
      <c r="C1487" s="6">
        <v>0</v>
      </c>
      <c r="D1487" s="6">
        <v>0</v>
      </c>
      <c r="E1487" s="6">
        <v>0.25</v>
      </c>
      <c r="F1487" s="6">
        <v>0</v>
      </c>
      <c r="G1487" s="6">
        <v>0</v>
      </c>
      <c r="H1487" s="6">
        <v>0</v>
      </c>
      <c r="I1487" s="6">
        <v>0</v>
      </c>
      <c r="J1487" s="6">
        <v>0</v>
      </c>
      <c r="K1487" s="6">
        <v>0</v>
      </c>
      <c r="L1487" s="6">
        <v>0.5</v>
      </c>
      <c r="M1487" s="6">
        <v>2.5000000000000001E-2</v>
      </c>
      <c r="N1487" s="6">
        <v>2.5000000000000001E-2</v>
      </c>
      <c r="O1487" s="6">
        <v>0</v>
      </c>
      <c r="P1487" s="6">
        <v>2.5000000000000001E-2</v>
      </c>
      <c r="Q1487" s="6">
        <v>222</v>
      </c>
      <c r="R1487" s="6">
        <v>0</v>
      </c>
      <c r="S1487" s="6">
        <v>433</v>
      </c>
      <c r="T1487" s="6">
        <v>672</v>
      </c>
      <c r="U1487" s="6">
        <v>0</v>
      </c>
      <c r="V1487" s="6" t="s">
        <v>1104</v>
      </c>
      <c r="W1487" s="9" t="s">
        <v>1098</v>
      </c>
      <c r="X1487" s="6" t="s">
        <v>1099</v>
      </c>
      <c r="Y1487" s="6" t="s">
        <v>1100</v>
      </c>
      <c r="Z1487" s="2">
        <v>2</v>
      </c>
      <c r="AA1487" s="9" t="s">
        <v>572</v>
      </c>
      <c r="AB1487">
        <v>16.2</v>
      </c>
      <c r="AC1487" s="4">
        <v>14</v>
      </c>
      <c r="AD1487">
        <v>0</v>
      </c>
    </row>
    <row r="1488" spans="1:30" customFormat="1" x14ac:dyDescent="0.25">
      <c r="A1488" s="6">
        <v>0</v>
      </c>
      <c r="B1488" s="6">
        <v>0</v>
      </c>
      <c r="C1488" s="6">
        <v>0</v>
      </c>
      <c r="D1488" s="6">
        <v>0</v>
      </c>
      <c r="E1488" s="6">
        <v>0.25</v>
      </c>
      <c r="F1488" s="6">
        <v>0</v>
      </c>
      <c r="G1488" s="6">
        <v>0</v>
      </c>
      <c r="H1488" s="6">
        <v>0</v>
      </c>
      <c r="I1488" s="6">
        <v>0</v>
      </c>
      <c r="J1488" s="6">
        <v>0</v>
      </c>
      <c r="K1488" s="6">
        <v>0</v>
      </c>
      <c r="L1488" s="6">
        <v>0.5</v>
      </c>
      <c r="M1488" s="6">
        <v>2.5000000000000001E-2</v>
      </c>
      <c r="N1488" s="6">
        <v>2.5000000000000001E-2</v>
      </c>
      <c r="O1488" s="6">
        <v>0</v>
      </c>
      <c r="P1488" s="6">
        <v>2.5000000000000001E-2</v>
      </c>
      <c r="Q1488" s="6">
        <v>222</v>
      </c>
      <c r="R1488" s="6">
        <v>0</v>
      </c>
      <c r="S1488" s="6">
        <v>433</v>
      </c>
      <c r="T1488" s="6">
        <v>672</v>
      </c>
      <c r="U1488" s="6">
        <v>0</v>
      </c>
      <c r="V1488" s="6" t="s">
        <v>1104</v>
      </c>
      <c r="W1488" s="9" t="s">
        <v>1098</v>
      </c>
      <c r="X1488" s="6" t="s">
        <v>1099</v>
      </c>
      <c r="Y1488" s="6" t="s">
        <v>1100</v>
      </c>
      <c r="Z1488" s="2">
        <v>2</v>
      </c>
      <c r="AA1488" s="9" t="s">
        <v>572</v>
      </c>
      <c r="AB1488">
        <v>16.2</v>
      </c>
      <c r="AC1488" s="4">
        <v>14</v>
      </c>
      <c r="AD1488">
        <v>0</v>
      </c>
    </row>
    <row r="1489" spans="1:30" customFormat="1" x14ac:dyDescent="0.25">
      <c r="A1489" s="6">
        <v>0</v>
      </c>
      <c r="B1489" s="6">
        <v>0</v>
      </c>
      <c r="C1489" s="6">
        <v>0</v>
      </c>
      <c r="D1489" s="6">
        <v>0</v>
      </c>
      <c r="E1489" s="6">
        <v>0.25</v>
      </c>
      <c r="F1489" s="6">
        <v>0</v>
      </c>
      <c r="G1489" s="6">
        <v>0</v>
      </c>
      <c r="H1489" s="6">
        <v>0</v>
      </c>
      <c r="I1489" s="6">
        <v>0</v>
      </c>
      <c r="J1489" s="6">
        <v>0</v>
      </c>
      <c r="K1489" s="6">
        <v>0</v>
      </c>
      <c r="L1489" s="6">
        <v>0.5</v>
      </c>
      <c r="M1489" s="6">
        <v>2.5000000000000001E-2</v>
      </c>
      <c r="N1489" s="6">
        <v>2.5000000000000001E-2</v>
      </c>
      <c r="O1489" s="6">
        <v>0</v>
      </c>
      <c r="P1489" s="6">
        <v>2.5000000000000001E-2</v>
      </c>
      <c r="Q1489" s="6">
        <v>222</v>
      </c>
      <c r="R1489" s="6">
        <v>0</v>
      </c>
      <c r="S1489" s="6">
        <v>448</v>
      </c>
      <c r="T1489" s="6">
        <v>168</v>
      </c>
      <c r="U1489" s="6">
        <v>0</v>
      </c>
      <c r="V1489" s="6" t="s">
        <v>1104</v>
      </c>
      <c r="W1489" s="9" t="s">
        <v>1098</v>
      </c>
      <c r="X1489" s="6" t="s">
        <v>1099</v>
      </c>
      <c r="Y1489" s="6" t="s">
        <v>1100</v>
      </c>
      <c r="Z1489" s="2">
        <v>2</v>
      </c>
      <c r="AA1489" s="9" t="s">
        <v>572</v>
      </c>
      <c r="AB1489">
        <v>16.2</v>
      </c>
      <c r="AC1489" s="4">
        <v>14</v>
      </c>
      <c r="AD1489">
        <v>0</v>
      </c>
    </row>
    <row r="1490" spans="1:30" customFormat="1" x14ac:dyDescent="0.25">
      <c r="A1490" s="6">
        <v>0</v>
      </c>
      <c r="B1490" s="6">
        <v>0</v>
      </c>
      <c r="C1490" s="6">
        <v>0</v>
      </c>
      <c r="D1490" s="6">
        <v>0</v>
      </c>
      <c r="E1490" s="6">
        <v>0.25</v>
      </c>
      <c r="F1490" s="6">
        <v>0</v>
      </c>
      <c r="G1490" s="6">
        <v>0</v>
      </c>
      <c r="H1490" s="6">
        <v>0</v>
      </c>
      <c r="I1490" s="6">
        <v>0</v>
      </c>
      <c r="J1490" s="6">
        <v>0</v>
      </c>
      <c r="K1490" s="6">
        <v>0</v>
      </c>
      <c r="L1490" s="6">
        <v>0.5</v>
      </c>
      <c r="M1490" s="6">
        <v>3.125E-2</v>
      </c>
      <c r="N1490" s="6">
        <v>3.125E-2</v>
      </c>
      <c r="O1490" s="6">
        <v>0</v>
      </c>
      <c r="P1490" s="6">
        <v>3.125E-2</v>
      </c>
      <c r="Q1490" s="6">
        <v>222</v>
      </c>
      <c r="R1490" s="6">
        <v>0</v>
      </c>
      <c r="S1490" s="6">
        <v>433</v>
      </c>
      <c r="T1490" s="6">
        <v>336</v>
      </c>
      <c r="U1490" s="6">
        <v>0</v>
      </c>
      <c r="V1490" s="6" t="s">
        <v>1104</v>
      </c>
      <c r="W1490" s="9" t="s">
        <v>1098</v>
      </c>
      <c r="X1490" s="6" t="s">
        <v>1099</v>
      </c>
      <c r="Y1490" s="6" t="s">
        <v>1100</v>
      </c>
      <c r="Z1490" s="2">
        <v>2</v>
      </c>
      <c r="AA1490" s="9" t="s">
        <v>572</v>
      </c>
      <c r="AB1490">
        <v>16.2</v>
      </c>
      <c r="AC1490" s="4">
        <v>14</v>
      </c>
      <c r="AD1490">
        <v>0</v>
      </c>
    </row>
    <row r="1491" spans="1:30" customFormat="1" x14ac:dyDescent="0.25">
      <c r="A1491" s="6">
        <v>0</v>
      </c>
      <c r="B1491" s="6">
        <v>0</v>
      </c>
      <c r="C1491" s="6">
        <v>0</v>
      </c>
      <c r="D1491" s="6">
        <v>0</v>
      </c>
      <c r="E1491" s="6">
        <v>0.25</v>
      </c>
      <c r="F1491" s="6">
        <v>0</v>
      </c>
      <c r="G1491" s="6">
        <v>0</v>
      </c>
      <c r="H1491" s="6">
        <v>0</v>
      </c>
      <c r="I1491" s="6">
        <v>0</v>
      </c>
      <c r="J1491" s="6">
        <v>0</v>
      </c>
      <c r="K1491" s="6">
        <v>0</v>
      </c>
      <c r="L1491" s="6">
        <v>0.5</v>
      </c>
      <c r="M1491" s="6">
        <v>3.125E-2</v>
      </c>
      <c r="N1491" s="6">
        <v>3.125E-2</v>
      </c>
      <c r="O1491" s="6">
        <v>0</v>
      </c>
      <c r="P1491" s="6">
        <v>3.125E-2</v>
      </c>
      <c r="Q1491" s="6">
        <v>222</v>
      </c>
      <c r="R1491" s="6">
        <v>0</v>
      </c>
      <c r="S1491" s="6">
        <v>433</v>
      </c>
      <c r="T1491" s="6">
        <v>336</v>
      </c>
      <c r="U1491" s="6">
        <v>0</v>
      </c>
      <c r="V1491" s="6" t="s">
        <v>1104</v>
      </c>
      <c r="W1491" s="9" t="s">
        <v>1098</v>
      </c>
      <c r="X1491" s="6" t="s">
        <v>1099</v>
      </c>
      <c r="Y1491" s="6" t="s">
        <v>1100</v>
      </c>
      <c r="Z1491" s="2">
        <v>2</v>
      </c>
      <c r="AA1491" s="9" t="s">
        <v>572</v>
      </c>
      <c r="AB1491">
        <v>16.2</v>
      </c>
      <c r="AC1491" s="4">
        <v>14</v>
      </c>
      <c r="AD1491">
        <v>0</v>
      </c>
    </row>
    <row r="1492" spans="1:30" customFormat="1" x14ac:dyDescent="0.25">
      <c r="A1492" s="6">
        <v>0</v>
      </c>
      <c r="B1492" s="6">
        <v>0</v>
      </c>
      <c r="C1492" s="6">
        <v>0</v>
      </c>
      <c r="D1492" s="6">
        <v>0</v>
      </c>
      <c r="E1492" s="6">
        <v>0.25</v>
      </c>
      <c r="F1492" s="6">
        <v>0</v>
      </c>
      <c r="G1492" s="6">
        <v>0</v>
      </c>
      <c r="H1492" s="6">
        <v>0</v>
      </c>
      <c r="I1492" s="6">
        <v>0</v>
      </c>
      <c r="J1492" s="6">
        <v>0</v>
      </c>
      <c r="K1492" s="6">
        <v>0</v>
      </c>
      <c r="L1492" s="6">
        <v>0.5</v>
      </c>
      <c r="M1492" s="6">
        <v>3.7499999999999999E-2</v>
      </c>
      <c r="N1492" s="6">
        <v>3.7499999999999999E-2</v>
      </c>
      <c r="O1492" s="6">
        <v>0</v>
      </c>
      <c r="P1492" s="6">
        <v>3.7499999999999999E-2</v>
      </c>
      <c r="Q1492" s="6">
        <v>222</v>
      </c>
      <c r="R1492" s="6">
        <v>0</v>
      </c>
      <c r="S1492" s="6">
        <v>433</v>
      </c>
      <c r="T1492" s="6">
        <v>336</v>
      </c>
      <c r="U1492" s="6">
        <v>0</v>
      </c>
      <c r="V1492" s="6" t="s">
        <v>1104</v>
      </c>
      <c r="W1492" s="9" t="s">
        <v>1098</v>
      </c>
      <c r="X1492" s="6" t="s">
        <v>1099</v>
      </c>
      <c r="Y1492" s="6" t="s">
        <v>1100</v>
      </c>
      <c r="Z1492" s="2">
        <v>2</v>
      </c>
      <c r="AA1492" s="9" t="s">
        <v>572</v>
      </c>
      <c r="AB1492">
        <v>16.2</v>
      </c>
      <c r="AC1492" s="4">
        <v>14</v>
      </c>
      <c r="AD1492">
        <v>0</v>
      </c>
    </row>
    <row r="1493" spans="1:30" customFormat="1" x14ac:dyDescent="0.25">
      <c r="A1493" s="6">
        <v>0</v>
      </c>
      <c r="B1493" s="6">
        <v>0</v>
      </c>
      <c r="C1493" s="6">
        <v>0</v>
      </c>
      <c r="D1493" s="6">
        <v>0</v>
      </c>
      <c r="E1493" s="6">
        <v>0.25</v>
      </c>
      <c r="F1493" s="6">
        <v>0</v>
      </c>
      <c r="G1493" s="6">
        <v>0</v>
      </c>
      <c r="H1493" s="6">
        <v>0</v>
      </c>
      <c r="I1493" s="6">
        <v>0</v>
      </c>
      <c r="J1493" s="6">
        <v>0</v>
      </c>
      <c r="K1493" s="6">
        <v>0</v>
      </c>
      <c r="L1493" s="6">
        <v>0.5</v>
      </c>
      <c r="M1493" s="6">
        <v>3.7499999999999999E-2</v>
      </c>
      <c r="N1493" s="6">
        <v>3.7499999999999999E-2</v>
      </c>
      <c r="O1493" s="6">
        <v>0</v>
      </c>
      <c r="P1493" s="6">
        <v>3.7499999999999999E-2</v>
      </c>
      <c r="Q1493" s="6">
        <v>222</v>
      </c>
      <c r="R1493" s="6">
        <v>0</v>
      </c>
      <c r="S1493" s="6">
        <v>433</v>
      </c>
      <c r="T1493" s="6">
        <v>336</v>
      </c>
      <c r="U1493" s="6">
        <v>0</v>
      </c>
      <c r="V1493" s="6" t="s">
        <v>1104</v>
      </c>
      <c r="W1493" s="9" t="s">
        <v>1098</v>
      </c>
      <c r="X1493" s="6" t="s">
        <v>1099</v>
      </c>
      <c r="Y1493" s="6" t="s">
        <v>1100</v>
      </c>
      <c r="Z1493" s="2">
        <v>2</v>
      </c>
      <c r="AA1493" s="9" t="s">
        <v>572</v>
      </c>
      <c r="AB1493">
        <v>16.2</v>
      </c>
      <c r="AC1493" s="4">
        <v>14</v>
      </c>
      <c r="AD1493">
        <v>0</v>
      </c>
    </row>
    <row r="1494" spans="1:30" customFormat="1" x14ac:dyDescent="0.25">
      <c r="A1494" s="6">
        <v>0</v>
      </c>
      <c r="B1494" s="6">
        <v>0</v>
      </c>
      <c r="C1494" s="6">
        <v>0</v>
      </c>
      <c r="D1494" s="6">
        <v>0</v>
      </c>
      <c r="E1494" s="6">
        <v>0.5</v>
      </c>
      <c r="F1494" s="6">
        <v>0</v>
      </c>
      <c r="G1494" s="6">
        <v>0</v>
      </c>
      <c r="H1494" s="6">
        <v>0</v>
      </c>
      <c r="I1494" s="6">
        <v>0</v>
      </c>
      <c r="J1494" s="6">
        <v>0</v>
      </c>
      <c r="K1494" s="6">
        <v>0</v>
      </c>
      <c r="L1494" s="6">
        <v>1</v>
      </c>
      <c r="M1494" s="6">
        <v>8.3333333333333329E-2</v>
      </c>
      <c r="N1494" s="6">
        <v>8.3333333333333329E-2</v>
      </c>
      <c r="O1494" s="6">
        <v>0</v>
      </c>
      <c r="P1494" s="6">
        <v>8.3333333333333329E-2</v>
      </c>
      <c r="Q1494" s="6">
        <v>241</v>
      </c>
      <c r="R1494" s="6">
        <v>0</v>
      </c>
      <c r="S1494" s="6">
        <v>433</v>
      </c>
      <c r="T1494" s="6">
        <v>504</v>
      </c>
      <c r="U1494" s="6">
        <v>0</v>
      </c>
      <c r="V1494" s="6" t="s">
        <v>1104</v>
      </c>
      <c r="W1494" s="9" t="s">
        <v>1101</v>
      </c>
      <c r="X1494" s="6" t="s">
        <v>1099</v>
      </c>
      <c r="Y1494" s="6" t="s">
        <v>1100</v>
      </c>
      <c r="Z1494" s="2">
        <v>2</v>
      </c>
      <c r="AA1494" s="9" t="s">
        <v>572</v>
      </c>
      <c r="AB1494">
        <v>16.2</v>
      </c>
      <c r="AC1494" s="4">
        <v>14</v>
      </c>
      <c r="AD1494">
        <v>0</v>
      </c>
    </row>
    <row r="1495" spans="1:30" customFormat="1" x14ac:dyDescent="0.25">
      <c r="A1495" s="6">
        <v>0</v>
      </c>
      <c r="B1495" s="6">
        <v>0</v>
      </c>
      <c r="C1495" s="6">
        <v>0</v>
      </c>
      <c r="D1495" s="6">
        <v>0</v>
      </c>
      <c r="E1495" s="6">
        <v>0.25</v>
      </c>
      <c r="F1495" s="6">
        <v>0</v>
      </c>
      <c r="G1495" s="6">
        <v>0</v>
      </c>
      <c r="H1495" s="6">
        <v>0</v>
      </c>
      <c r="I1495" s="6">
        <v>0</v>
      </c>
      <c r="J1495" s="6">
        <v>0</v>
      </c>
      <c r="K1495" s="6">
        <v>0</v>
      </c>
      <c r="L1495" s="6">
        <v>0.5</v>
      </c>
      <c r="M1495" s="6">
        <v>4.1666666666666664E-2</v>
      </c>
      <c r="N1495" s="6">
        <v>4.1666666666666664E-2</v>
      </c>
      <c r="O1495" s="6">
        <v>0</v>
      </c>
      <c r="P1495" s="6">
        <v>4.1666666666666664E-2</v>
      </c>
      <c r="Q1495" s="6">
        <v>241</v>
      </c>
      <c r="R1495" s="6">
        <v>0</v>
      </c>
      <c r="S1495" s="6">
        <v>433</v>
      </c>
      <c r="T1495" s="6">
        <v>504</v>
      </c>
      <c r="U1495" s="6">
        <v>0</v>
      </c>
      <c r="V1495" s="6" t="s">
        <v>1104</v>
      </c>
      <c r="W1495" s="9" t="s">
        <v>1101</v>
      </c>
      <c r="X1495" s="6" t="s">
        <v>1099</v>
      </c>
      <c r="Y1495" s="6" t="s">
        <v>1100</v>
      </c>
      <c r="Z1495" s="2">
        <v>2</v>
      </c>
      <c r="AA1495" s="9" t="s">
        <v>572</v>
      </c>
      <c r="AB1495">
        <v>16.2</v>
      </c>
      <c r="AC1495" s="4">
        <v>14</v>
      </c>
      <c r="AD1495">
        <v>0</v>
      </c>
    </row>
    <row r="1496" spans="1:30" customFormat="1" x14ac:dyDescent="0.25">
      <c r="A1496" s="6">
        <v>0</v>
      </c>
      <c r="B1496" s="6">
        <v>0</v>
      </c>
      <c r="C1496" s="6">
        <v>0</v>
      </c>
      <c r="D1496" s="6">
        <v>0</v>
      </c>
      <c r="E1496" s="6">
        <v>0.125</v>
      </c>
      <c r="F1496" s="6">
        <v>0</v>
      </c>
      <c r="G1496" s="6">
        <v>0</v>
      </c>
      <c r="H1496" s="6">
        <v>0</v>
      </c>
      <c r="I1496" s="6">
        <v>0</v>
      </c>
      <c r="J1496" s="6">
        <v>0</v>
      </c>
      <c r="K1496" s="6">
        <v>0</v>
      </c>
      <c r="L1496" s="6">
        <v>0.25</v>
      </c>
      <c r="M1496" s="6">
        <v>2.0833333333333332E-2</v>
      </c>
      <c r="N1496" s="6">
        <v>2.0833333333333332E-2</v>
      </c>
      <c r="O1496" s="6">
        <v>0</v>
      </c>
      <c r="P1496" s="6">
        <v>2.0833333333333332E-2</v>
      </c>
      <c r="Q1496" s="6">
        <v>241</v>
      </c>
      <c r="R1496" s="6">
        <v>0</v>
      </c>
      <c r="S1496" s="6">
        <v>433</v>
      </c>
      <c r="T1496" s="6">
        <v>504</v>
      </c>
      <c r="U1496" s="6">
        <v>0</v>
      </c>
      <c r="V1496" s="6" t="s">
        <v>1104</v>
      </c>
      <c r="W1496" s="9" t="s">
        <v>1101</v>
      </c>
      <c r="X1496" s="6" t="s">
        <v>1099</v>
      </c>
      <c r="Y1496" s="6" t="s">
        <v>1100</v>
      </c>
      <c r="Z1496" s="2">
        <v>2</v>
      </c>
      <c r="AA1496" s="9" t="s">
        <v>572</v>
      </c>
      <c r="AB1496">
        <v>16.2</v>
      </c>
      <c r="AC1496" s="4">
        <v>14</v>
      </c>
      <c r="AD1496">
        <v>0</v>
      </c>
    </row>
    <row r="1497" spans="1:30" customFormat="1" x14ac:dyDescent="0.25">
      <c r="A1497" s="6">
        <v>0</v>
      </c>
      <c r="B1497" s="6">
        <v>0</v>
      </c>
      <c r="C1497" s="6">
        <v>0</v>
      </c>
      <c r="D1497" s="6">
        <v>0</v>
      </c>
      <c r="E1497" s="6">
        <v>6.25E-2</v>
      </c>
      <c r="F1497" s="6">
        <v>0</v>
      </c>
      <c r="G1497" s="6">
        <v>0</v>
      </c>
      <c r="H1497" s="6">
        <v>0</v>
      </c>
      <c r="I1497" s="6">
        <v>0</v>
      </c>
      <c r="J1497" s="6">
        <v>0</v>
      </c>
      <c r="K1497" s="6">
        <v>0</v>
      </c>
      <c r="L1497" s="6">
        <v>0.125</v>
      </c>
      <c r="M1497" s="6">
        <v>1.0416666666666666E-2</v>
      </c>
      <c r="N1497" s="6">
        <v>1.0416666666666666E-2</v>
      </c>
      <c r="O1497" s="6">
        <v>0</v>
      </c>
      <c r="P1497" s="6">
        <v>1.0416666666666666E-2</v>
      </c>
      <c r="Q1497" s="6">
        <v>241</v>
      </c>
      <c r="R1497" s="6">
        <v>0</v>
      </c>
      <c r="S1497" s="6">
        <v>433</v>
      </c>
      <c r="T1497" s="6">
        <v>1344</v>
      </c>
      <c r="U1497" s="6">
        <v>0</v>
      </c>
      <c r="V1497" s="6" t="s">
        <v>1104</v>
      </c>
      <c r="W1497" s="9" t="s">
        <v>1101</v>
      </c>
      <c r="X1497" s="6" t="s">
        <v>1099</v>
      </c>
      <c r="Y1497" s="6" t="s">
        <v>1100</v>
      </c>
      <c r="Z1497" s="2">
        <v>2</v>
      </c>
      <c r="AA1497" s="9" t="s">
        <v>572</v>
      </c>
      <c r="AB1497">
        <v>16.2</v>
      </c>
      <c r="AC1497" s="4">
        <v>14</v>
      </c>
      <c r="AD1497">
        <v>0</v>
      </c>
    </row>
    <row r="1498" spans="1:30" customFormat="1" x14ac:dyDescent="0.25">
      <c r="A1498" s="6">
        <v>0</v>
      </c>
      <c r="B1498" s="6">
        <v>0</v>
      </c>
      <c r="C1498" s="6">
        <v>0</v>
      </c>
      <c r="D1498" s="6">
        <v>0</v>
      </c>
      <c r="E1498" s="6">
        <v>0.5</v>
      </c>
      <c r="F1498" s="6">
        <v>0</v>
      </c>
      <c r="G1498" s="6">
        <v>0</v>
      </c>
      <c r="H1498" s="6">
        <v>0</v>
      </c>
      <c r="I1498" s="6">
        <v>0</v>
      </c>
      <c r="J1498" s="6">
        <v>0</v>
      </c>
      <c r="K1498" s="6">
        <v>0</v>
      </c>
      <c r="L1498" s="6">
        <v>1</v>
      </c>
      <c r="M1498" s="6">
        <v>8.3333333333333329E-2</v>
      </c>
      <c r="N1498" s="6">
        <v>8.3333333333333329E-2</v>
      </c>
      <c r="O1498" s="6">
        <v>0</v>
      </c>
      <c r="P1498" s="6">
        <v>8.3333333333333329E-2</v>
      </c>
      <c r="Q1498" s="6">
        <v>231</v>
      </c>
      <c r="R1498" s="6">
        <v>0</v>
      </c>
      <c r="S1498" s="6">
        <v>433</v>
      </c>
      <c r="T1498" s="6">
        <v>168</v>
      </c>
      <c r="U1498" s="6">
        <v>0</v>
      </c>
      <c r="V1498" s="6" t="s">
        <v>1104</v>
      </c>
      <c r="W1498" s="9" t="s">
        <v>1102</v>
      </c>
      <c r="X1498" s="6" t="s">
        <v>1099</v>
      </c>
      <c r="Y1498" s="6" t="s">
        <v>1100</v>
      </c>
      <c r="Z1498" s="2">
        <v>2</v>
      </c>
      <c r="AA1498" s="9" t="s">
        <v>572</v>
      </c>
      <c r="AB1498">
        <v>16.2</v>
      </c>
      <c r="AC1498" s="4">
        <v>14</v>
      </c>
      <c r="AD1498">
        <v>0</v>
      </c>
    </row>
    <row r="1499" spans="1:30" customFormat="1" x14ac:dyDescent="0.25">
      <c r="A1499" s="6">
        <v>0</v>
      </c>
      <c r="B1499" s="6">
        <v>0</v>
      </c>
      <c r="C1499" s="6">
        <v>0</v>
      </c>
      <c r="D1499" s="6">
        <v>0</v>
      </c>
      <c r="E1499" s="6">
        <v>0.25</v>
      </c>
      <c r="F1499" s="6">
        <v>0</v>
      </c>
      <c r="G1499" s="6">
        <v>0</v>
      </c>
      <c r="H1499" s="6">
        <v>0</v>
      </c>
      <c r="I1499" s="6">
        <v>0</v>
      </c>
      <c r="J1499" s="6">
        <v>0</v>
      </c>
      <c r="K1499" s="6">
        <v>0</v>
      </c>
      <c r="L1499" s="6">
        <v>0.5</v>
      </c>
      <c r="M1499" s="6">
        <v>4.1666666666666664E-2</v>
      </c>
      <c r="N1499" s="6">
        <v>4.1666666666666664E-2</v>
      </c>
      <c r="O1499" s="6">
        <v>0</v>
      </c>
      <c r="P1499" s="6">
        <v>4.1666666666666664E-2</v>
      </c>
      <c r="Q1499" s="6">
        <v>231</v>
      </c>
      <c r="R1499" s="6">
        <v>0</v>
      </c>
      <c r="S1499" s="6">
        <v>433</v>
      </c>
      <c r="T1499" s="6">
        <v>168</v>
      </c>
      <c r="U1499" s="6">
        <v>0</v>
      </c>
      <c r="V1499" s="6" t="s">
        <v>1104</v>
      </c>
      <c r="W1499" s="9" t="s">
        <v>1102</v>
      </c>
      <c r="X1499" s="6" t="s">
        <v>1099</v>
      </c>
      <c r="Y1499" s="6" t="s">
        <v>1100</v>
      </c>
      <c r="Z1499" s="2">
        <v>2</v>
      </c>
      <c r="AA1499" s="9" t="s">
        <v>572</v>
      </c>
      <c r="AB1499">
        <v>16.2</v>
      </c>
      <c r="AC1499" s="4">
        <v>14</v>
      </c>
      <c r="AD1499">
        <v>0</v>
      </c>
    </row>
    <row r="1500" spans="1:30" customFormat="1" x14ac:dyDescent="0.25">
      <c r="A1500" s="6">
        <v>0</v>
      </c>
      <c r="B1500" s="6">
        <v>0</v>
      </c>
      <c r="C1500" s="6">
        <v>0</v>
      </c>
      <c r="D1500" s="6">
        <v>0</v>
      </c>
      <c r="E1500" s="6">
        <v>0.125</v>
      </c>
      <c r="F1500" s="6">
        <v>0</v>
      </c>
      <c r="G1500" s="6">
        <v>0</v>
      </c>
      <c r="H1500" s="6">
        <v>0</v>
      </c>
      <c r="I1500" s="6">
        <v>0</v>
      </c>
      <c r="J1500" s="6">
        <v>0</v>
      </c>
      <c r="K1500" s="6">
        <v>0</v>
      </c>
      <c r="L1500" s="6">
        <v>0.25</v>
      </c>
      <c r="M1500" s="6">
        <v>2.0833333333333332E-2</v>
      </c>
      <c r="N1500" s="6">
        <v>2.0833333333333332E-2</v>
      </c>
      <c r="O1500" s="6">
        <v>0</v>
      </c>
      <c r="P1500" s="6">
        <v>2.0833333333333332E-2</v>
      </c>
      <c r="Q1500" s="6">
        <v>231</v>
      </c>
      <c r="R1500" s="6">
        <v>0</v>
      </c>
      <c r="S1500" s="6">
        <v>433</v>
      </c>
      <c r="T1500" s="6">
        <v>336</v>
      </c>
      <c r="U1500" s="6">
        <v>0</v>
      </c>
      <c r="V1500" s="6" t="s">
        <v>1104</v>
      </c>
      <c r="W1500" s="9" t="s">
        <v>1102</v>
      </c>
      <c r="X1500" s="6" t="s">
        <v>1099</v>
      </c>
      <c r="Y1500" s="6" t="s">
        <v>1100</v>
      </c>
      <c r="Z1500" s="2">
        <v>2</v>
      </c>
      <c r="AA1500" s="9" t="s">
        <v>572</v>
      </c>
      <c r="AB1500">
        <v>16.2</v>
      </c>
      <c r="AC1500" s="4">
        <v>14</v>
      </c>
      <c r="AD1500">
        <v>0</v>
      </c>
    </row>
    <row r="1501" spans="1:30" customFormat="1" x14ac:dyDescent="0.25">
      <c r="A1501" s="6">
        <v>0</v>
      </c>
      <c r="B1501" s="6">
        <v>0</v>
      </c>
      <c r="C1501" s="6">
        <v>0</v>
      </c>
      <c r="D1501" s="6">
        <v>0</v>
      </c>
      <c r="E1501" s="6">
        <v>6.25E-2</v>
      </c>
      <c r="F1501" s="6">
        <v>0</v>
      </c>
      <c r="G1501" s="6">
        <v>0</v>
      </c>
      <c r="H1501" s="6">
        <v>0</v>
      </c>
      <c r="I1501" s="6">
        <v>0</v>
      </c>
      <c r="J1501" s="6">
        <v>0</v>
      </c>
      <c r="K1501" s="6">
        <v>0</v>
      </c>
      <c r="L1501" s="6">
        <v>0.125</v>
      </c>
      <c r="M1501" s="6">
        <v>1.0416666666666666E-2</v>
      </c>
      <c r="N1501" s="6">
        <v>1.0416666666666666E-2</v>
      </c>
      <c r="O1501" s="6">
        <v>0</v>
      </c>
      <c r="P1501" s="6">
        <v>1.0416666666666666E-2</v>
      </c>
      <c r="Q1501" s="6">
        <v>231</v>
      </c>
      <c r="R1501" s="6">
        <v>0</v>
      </c>
      <c r="S1501" s="6">
        <v>433</v>
      </c>
      <c r="T1501" s="6">
        <v>504</v>
      </c>
      <c r="U1501" s="6">
        <v>0</v>
      </c>
      <c r="V1501" s="6" t="s">
        <v>1104</v>
      </c>
      <c r="W1501" s="9" t="s">
        <v>1102</v>
      </c>
      <c r="X1501" s="6" t="s">
        <v>1099</v>
      </c>
      <c r="Y1501" s="6" t="s">
        <v>1100</v>
      </c>
      <c r="Z1501" s="2">
        <v>2</v>
      </c>
      <c r="AA1501" s="9" t="s">
        <v>572</v>
      </c>
      <c r="AB1501">
        <v>16.2</v>
      </c>
      <c r="AC1501" s="4">
        <v>14</v>
      </c>
      <c r="AD1501">
        <v>0</v>
      </c>
    </row>
    <row r="1502" spans="1:30" x14ac:dyDescent="0.25">
      <c r="A1502" s="2">
        <v>0.05</v>
      </c>
      <c r="B1502" s="2">
        <v>0</v>
      </c>
      <c r="C1502" s="2">
        <v>0</v>
      </c>
      <c r="D1502" s="2">
        <v>0</v>
      </c>
      <c r="E1502" s="2">
        <v>0</v>
      </c>
      <c r="F1502" s="2">
        <v>0</v>
      </c>
      <c r="G1502" s="2">
        <v>0</v>
      </c>
      <c r="H1502" s="2">
        <v>7.18282166264229E-2</v>
      </c>
      <c r="I1502" s="2">
        <v>0</v>
      </c>
      <c r="J1502" s="2">
        <v>0</v>
      </c>
      <c r="K1502" s="2">
        <v>0</v>
      </c>
      <c r="L1502" s="2">
        <v>24.813383925491546</v>
      </c>
      <c r="M1502" s="2">
        <v>0</v>
      </c>
      <c r="N1502" s="2">
        <v>0.1403915143152811</v>
      </c>
      <c r="O1502" s="2">
        <v>0</v>
      </c>
      <c r="P1502" s="2">
        <v>0.23180924456709207</v>
      </c>
      <c r="Q1502" s="2">
        <v>182</v>
      </c>
      <c r="R1502" s="2">
        <v>0</v>
      </c>
      <c r="S1502" s="2">
        <v>433</v>
      </c>
      <c r="T1502" s="2">
        <v>96</v>
      </c>
      <c r="U1502" s="2">
        <v>43</v>
      </c>
      <c r="V1502" s="2" t="s">
        <v>1103</v>
      </c>
      <c r="W1502" s="11" t="s">
        <v>957</v>
      </c>
      <c r="X1502" s="2" t="s">
        <v>688</v>
      </c>
      <c r="Y1502" s="2" t="s">
        <v>689</v>
      </c>
      <c r="Z1502" s="2">
        <v>1</v>
      </c>
      <c r="AA1502" s="11" t="s">
        <v>106</v>
      </c>
      <c r="AB1502" s="4">
        <v>18.7</v>
      </c>
      <c r="AC1502" s="4">
        <v>12</v>
      </c>
      <c r="AD1502">
        <v>0</v>
      </c>
    </row>
    <row r="1503" spans="1:30" customFormat="1" x14ac:dyDescent="0.25">
      <c r="A1503" s="6">
        <v>0</v>
      </c>
      <c r="B1503" s="6">
        <v>0</v>
      </c>
      <c r="C1503" s="6">
        <v>0</v>
      </c>
      <c r="D1503" s="6">
        <v>0</v>
      </c>
      <c r="E1503" s="6">
        <v>0.5</v>
      </c>
      <c r="F1503" s="6">
        <v>0</v>
      </c>
      <c r="G1503" s="6">
        <v>0</v>
      </c>
      <c r="H1503" s="6">
        <v>0</v>
      </c>
      <c r="I1503" s="6">
        <v>0</v>
      </c>
      <c r="J1503" s="6">
        <v>0</v>
      </c>
      <c r="K1503" s="6">
        <v>0</v>
      </c>
      <c r="L1503" s="6">
        <v>45</v>
      </c>
      <c r="M1503" s="6">
        <v>0</v>
      </c>
      <c r="N1503" s="6">
        <v>0.375</v>
      </c>
      <c r="O1503" s="6">
        <v>0</v>
      </c>
      <c r="P1503" s="6">
        <v>0.44999999999999996</v>
      </c>
      <c r="Q1503" s="6">
        <v>258</v>
      </c>
      <c r="R1503" s="6">
        <v>0</v>
      </c>
      <c r="S1503" s="6">
        <v>448</v>
      </c>
      <c r="T1503" s="6">
        <v>336</v>
      </c>
      <c r="U1503" s="6">
        <v>0</v>
      </c>
      <c r="V1503" s="6" t="s">
        <v>1103</v>
      </c>
      <c r="W1503" s="9" t="s">
        <v>52</v>
      </c>
      <c r="X1503" s="6" t="s">
        <v>688</v>
      </c>
      <c r="Y1503" s="6" t="s">
        <v>689</v>
      </c>
      <c r="Z1503" s="2">
        <v>1</v>
      </c>
      <c r="AA1503" s="9" t="s">
        <v>439</v>
      </c>
      <c r="AB1503">
        <v>18.7</v>
      </c>
      <c r="AC1503" s="4">
        <v>12</v>
      </c>
      <c r="AD1503">
        <v>0</v>
      </c>
    </row>
    <row r="1504" spans="1:30" customFormat="1" x14ac:dyDescent="0.25">
      <c r="A1504" s="6">
        <v>0</v>
      </c>
      <c r="B1504" s="6">
        <v>0</v>
      </c>
      <c r="C1504" s="6">
        <v>0</v>
      </c>
      <c r="D1504" s="6">
        <v>0</v>
      </c>
      <c r="E1504" s="6">
        <v>0.25</v>
      </c>
      <c r="F1504" s="6">
        <v>0</v>
      </c>
      <c r="G1504" s="6">
        <v>0</v>
      </c>
      <c r="H1504" s="6">
        <v>0</v>
      </c>
      <c r="I1504" s="6">
        <v>0</v>
      </c>
      <c r="J1504" s="6">
        <v>0</v>
      </c>
      <c r="K1504" s="6">
        <v>0</v>
      </c>
      <c r="L1504" s="6">
        <v>27.125</v>
      </c>
      <c r="M1504" s="6">
        <v>0</v>
      </c>
      <c r="N1504" s="6">
        <v>0.3125</v>
      </c>
      <c r="O1504" s="6">
        <v>0</v>
      </c>
      <c r="P1504" s="6">
        <v>0.375</v>
      </c>
      <c r="Q1504" s="6">
        <v>258</v>
      </c>
      <c r="R1504" s="6">
        <v>0</v>
      </c>
      <c r="S1504" s="6">
        <v>448</v>
      </c>
      <c r="T1504" s="6">
        <v>336</v>
      </c>
      <c r="U1504" s="6">
        <v>0</v>
      </c>
      <c r="V1504" s="6" t="s">
        <v>1103</v>
      </c>
      <c r="W1504" s="9" t="s">
        <v>52</v>
      </c>
      <c r="X1504" s="6" t="s">
        <v>688</v>
      </c>
      <c r="Y1504" s="6" t="s">
        <v>689</v>
      </c>
      <c r="Z1504" s="2">
        <v>1</v>
      </c>
      <c r="AA1504" s="9" t="s">
        <v>439</v>
      </c>
      <c r="AB1504">
        <v>18.7</v>
      </c>
      <c r="AC1504" s="4">
        <v>12</v>
      </c>
      <c r="AD1504">
        <v>0</v>
      </c>
    </row>
    <row r="1505" spans="1:30" customFormat="1" x14ac:dyDescent="0.25">
      <c r="A1505" s="6">
        <v>0</v>
      </c>
      <c r="B1505" s="6">
        <v>0</v>
      </c>
      <c r="C1505" s="6">
        <v>0</v>
      </c>
      <c r="D1505" s="6">
        <v>0</v>
      </c>
      <c r="E1505" s="6">
        <v>0.25</v>
      </c>
      <c r="F1505" s="6">
        <v>0</v>
      </c>
      <c r="G1505" s="6">
        <v>0</v>
      </c>
      <c r="H1505" s="6">
        <v>0</v>
      </c>
      <c r="I1505" s="6">
        <v>0</v>
      </c>
      <c r="J1505" s="6">
        <v>0</v>
      </c>
      <c r="K1505" s="6">
        <v>0</v>
      </c>
      <c r="L1505" s="6">
        <v>37.5</v>
      </c>
      <c r="M1505" s="6">
        <v>0</v>
      </c>
      <c r="N1505" s="6">
        <v>0.3125</v>
      </c>
      <c r="O1505" s="6">
        <v>0</v>
      </c>
      <c r="P1505" s="6">
        <v>0.375</v>
      </c>
      <c r="Q1505" s="6">
        <v>258</v>
      </c>
      <c r="R1505" s="6">
        <v>0</v>
      </c>
      <c r="S1505" s="6">
        <v>448</v>
      </c>
      <c r="T1505" s="6">
        <v>336</v>
      </c>
      <c r="U1505" s="6">
        <v>0</v>
      </c>
      <c r="V1505" s="6" t="s">
        <v>1103</v>
      </c>
      <c r="W1505" s="9" t="s">
        <v>52</v>
      </c>
      <c r="X1505" s="6" t="s">
        <v>688</v>
      </c>
      <c r="Y1505" s="6" t="s">
        <v>689</v>
      </c>
      <c r="Z1505" s="2">
        <v>1</v>
      </c>
      <c r="AA1505" s="9" t="s">
        <v>439</v>
      </c>
      <c r="AB1505">
        <v>18.7</v>
      </c>
      <c r="AC1505" s="4">
        <v>12</v>
      </c>
      <c r="AD1505">
        <v>0</v>
      </c>
    </row>
    <row r="1506" spans="1:30" customFormat="1" x14ac:dyDescent="0.25">
      <c r="A1506" s="6">
        <v>0</v>
      </c>
      <c r="B1506" s="6">
        <v>0</v>
      </c>
      <c r="C1506" s="6">
        <v>0</v>
      </c>
      <c r="D1506" s="6">
        <v>0</v>
      </c>
      <c r="E1506" s="6">
        <v>0.25</v>
      </c>
      <c r="F1506" s="6">
        <v>0</v>
      </c>
      <c r="G1506" s="6">
        <v>0</v>
      </c>
      <c r="H1506" s="6">
        <v>0</v>
      </c>
      <c r="I1506" s="6">
        <v>0</v>
      </c>
      <c r="J1506" s="6">
        <v>0</v>
      </c>
      <c r="K1506" s="6">
        <v>0</v>
      </c>
      <c r="L1506" s="6">
        <v>37.5</v>
      </c>
      <c r="M1506" s="6">
        <v>0</v>
      </c>
      <c r="N1506" s="6">
        <v>0.3125</v>
      </c>
      <c r="O1506" s="6">
        <v>0</v>
      </c>
      <c r="P1506" s="6">
        <v>0.375</v>
      </c>
      <c r="Q1506" s="6">
        <v>258</v>
      </c>
      <c r="R1506" s="6">
        <v>0</v>
      </c>
      <c r="S1506" s="6">
        <v>448</v>
      </c>
      <c r="T1506" s="6">
        <v>336</v>
      </c>
      <c r="U1506" s="6">
        <v>0</v>
      </c>
      <c r="V1506" s="6" t="s">
        <v>1103</v>
      </c>
      <c r="W1506" s="9" t="s">
        <v>52</v>
      </c>
      <c r="X1506" s="6" t="s">
        <v>688</v>
      </c>
      <c r="Y1506" s="6" t="s">
        <v>689</v>
      </c>
      <c r="Z1506" s="2">
        <v>1</v>
      </c>
      <c r="AA1506" s="9" t="s">
        <v>439</v>
      </c>
      <c r="AB1506">
        <v>18.7</v>
      </c>
      <c r="AC1506" s="4">
        <v>12</v>
      </c>
      <c r="AD1506">
        <v>0</v>
      </c>
    </row>
    <row r="1507" spans="1:30" customFormat="1" x14ac:dyDescent="0.25">
      <c r="A1507" s="6">
        <v>0</v>
      </c>
      <c r="B1507" s="6">
        <v>6.2500000000000003E-3</v>
      </c>
      <c r="C1507" s="6">
        <v>0</v>
      </c>
      <c r="D1507" s="6">
        <v>0</v>
      </c>
      <c r="E1507" s="6">
        <v>0.25</v>
      </c>
      <c r="F1507" s="6">
        <v>0</v>
      </c>
      <c r="G1507" s="6">
        <v>0</v>
      </c>
      <c r="H1507" s="6">
        <v>0</v>
      </c>
      <c r="I1507" s="6">
        <v>0</v>
      </c>
      <c r="J1507" s="6">
        <v>0</v>
      </c>
      <c r="K1507" s="6">
        <v>0</v>
      </c>
      <c r="L1507" s="6">
        <v>37.5</v>
      </c>
      <c r="M1507" s="6">
        <v>0</v>
      </c>
      <c r="N1507" s="6">
        <v>0.3125</v>
      </c>
      <c r="O1507" s="6">
        <v>0</v>
      </c>
      <c r="P1507" s="6">
        <v>0.375</v>
      </c>
      <c r="Q1507" s="6">
        <v>258</v>
      </c>
      <c r="R1507" s="6">
        <v>0</v>
      </c>
      <c r="S1507" s="6">
        <v>448</v>
      </c>
      <c r="T1507" s="6">
        <v>336</v>
      </c>
      <c r="U1507" s="6">
        <v>0</v>
      </c>
      <c r="V1507" s="6" t="s">
        <v>1103</v>
      </c>
      <c r="W1507" s="9" t="s">
        <v>52</v>
      </c>
      <c r="X1507" s="6" t="s">
        <v>688</v>
      </c>
      <c r="Y1507" s="6" t="s">
        <v>689</v>
      </c>
      <c r="Z1507" s="2">
        <v>1</v>
      </c>
      <c r="AA1507" s="9" t="s">
        <v>439</v>
      </c>
      <c r="AB1507">
        <v>18.7</v>
      </c>
      <c r="AC1507" s="4">
        <v>12</v>
      </c>
      <c r="AD1507">
        <v>0</v>
      </c>
    </row>
    <row r="1508" spans="1:30" customFormat="1" x14ac:dyDescent="0.25">
      <c r="A1508" s="6">
        <v>0</v>
      </c>
      <c r="B1508" s="6">
        <v>2.5000000000000001E-2</v>
      </c>
      <c r="C1508" s="6">
        <v>0</v>
      </c>
      <c r="D1508" s="6">
        <v>0</v>
      </c>
      <c r="E1508" s="6">
        <v>0.25</v>
      </c>
      <c r="F1508" s="6">
        <v>0</v>
      </c>
      <c r="G1508" s="6">
        <v>0</v>
      </c>
      <c r="H1508" s="6">
        <v>0</v>
      </c>
      <c r="I1508" s="6">
        <v>0</v>
      </c>
      <c r="J1508" s="6">
        <v>0</v>
      </c>
      <c r="K1508" s="6">
        <v>0</v>
      </c>
      <c r="L1508" s="6">
        <v>37.5</v>
      </c>
      <c r="M1508" s="6">
        <v>0</v>
      </c>
      <c r="N1508" s="6">
        <v>0.3125</v>
      </c>
      <c r="O1508" s="6">
        <v>0</v>
      </c>
      <c r="P1508" s="6">
        <v>0.375</v>
      </c>
      <c r="Q1508" s="6">
        <v>258</v>
      </c>
      <c r="R1508" s="6">
        <v>0</v>
      </c>
      <c r="S1508" s="6">
        <v>448</v>
      </c>
      <c r="T1508" s="6">
        <v>336</v>
      </c>
      <c r="U1508" s="6">
        <v>0</v>
      </c>
      <c r="V1508" s="6" t="s">
        <v>1103</v>
      </c>
      <c r="W1508" s="9" t="s">
        <v>52</v>
      </c>
      <c r="X1508" s="6" t="s">
        <v>688</v>
      </c>
      <c r="Y1508" s="6" t="s">
        <v>689</v>
      </c>
      <c r="Z1508" s="2">
        <v>1</v>
      </c>
      <c r="AA1508" s="9" t="s">
        <v>439</v>
      </c>
      <c r="AB1508">
        <v>18.7</v>
      </c>
      <c r="AC1508" s="4">
        <v>12</v>
      </c>
      <c r="AD1508">
        <v>0</v>
      </c>
    </row>
    <row r="1509" spans="1:30" customFormat="1" x14ac:dyDescent="0.25">
      <c r="A1509" s="6">
        <v>0</v>
      </c>
      <c r="B1509" s="6">
        <v>0</v>
      </c>
      <c r="C1509" s="6">
        <v>0</v>
      </c>
      <c r="D1509" s="6">
        <v>0</v>
      </c>
      <c r="E1509" s="6">
        <v>6.7000000000000004E-2</v>
      </c>
      <c r="F1509" s="6">
        <v>0</v>
      </c>
      <c r="G1509" s="6">
        <v>0</v>
      </c>
      <c r="H1509" s="6">
        <v>0</v>
      </c>
      <c r="I1509" s="6">
        <v>0</v>
      </c>
      <c r="J1509" s="6">
        <v>0</v>
      </c>
      <c r="K1509" s="6">
        <v>0</v>
      </c>
      <c r="L1509" s="6">
        <v>23.1539</v>
      </c>
      <c r="M1509" s="6">
        <v>0</v>
      </c>
      <c r="N1509" s="6">
        <v>0.26674999999999999</v>
      </c>
      <c r="O1509" s="6">
        <v>0</v>
      </c>
      <c r="P1509" s="6">
        <v>0.3201</v>
      </c>
      <c r="Q1509" s="6">
        <v>258</v>
      </c>
      <c r="R1509" s="6">
        <v>0</v>
      </c>
      <c r="S1509" s="6">
        <v>448</v>
      </c>
      <c r="T1509" s="6">
        <v>336</v>
      </c>
      <c r="U1509" s="6">
        <v>0</v>
      </c>
      <c r="V1509" s="6" t="s">
        <v>1103</v>
      </c>
      <c r="W1509" s="9" t="s">
        <v>52</v>
      </c>
      <c r="X1509" s="6" t="s">
        <v>688</v>
      </c>
      <c r="Y1509" s="6" t="s">
        <v>689</v>
      </c>
      <c r="Z1509" s="2">
        <v>1</v>
      </c>
      <c r="AA1509" s="9" t="s">
        <v>439</v>
      </c>
      <c r="AB1509">
        <v>18.7</v>
      </c>
      <c r="AC1509" s="4">
        <v>12</v>
      </c>
      <c r="AD1509">
        <v>0</v>
      </c>
    </row>
    <row r="1510" spans="1:30" customFormat="1" x14ac:dyDescent="0.25">
      <c r="A1510" s="6">
        <v>0</v>
      </c>
      <c r="B1510" s="6">
        <v>0</v>
      </c>
      <c r="C1510" s="6">
        <v>0</v>
      </c>
      <c r="D1510" s="6">
        <v>0</v>
      </c>
      <c r="E1510" s="6">
        <v>6.7000000000000004E-2</v>
      </c>
      <c r="F1510" s="6">
        <v>0</v>
      </c>
      <c r="G1510" s="6">
        <v>0</v>
      </c>
      <c r="H1510" s="6">
        <v>0</v>
      </c>
      <c r="I1510" s="6">
        <v>0</v>
      </c>
      <c r="J1510" s="6">
        <v>0</v>
      </c>
      <c r="K1510" s="6">
        <v>0</v>
      </c>
      <c r="L1510" s="6">
        <v>32.01</v>
      </c>
      <c r="M1510" s="6">
        <v>0</v>
      </c>
      <c r="N1510" s="6">
        <v>0.26674999999999999</v>
      </c>
      <c r="O1510" s="6">
        <v>0</v>
      </c>
      <c r="P1510" s="6">
        <v>0.3201</v>
      </c>
      <c r="Q1510" s="6">
        <v>258</v>
      </c>
      <c r="R1510" s="6">
        <v>0</v>
      </c>
      <c r="S1510" s="6">
        <v>448</v>
      </c>
      <c r="T1510" s="6">
        <v>336</v>
      </c>
      <c r="U1510" s="6">
        <v>0</v>
      </c>
      <c r="V1510" s="6" t="s">
        <v>1103</v>
      </c>
      <c r="W1510" s="9" t="s">
        <v>52</v>
      </c>
      <c r="X1510" s="6" t="s">
        <v>688</v>
      </c>
      <c r="Y1510" s="6" t="s">
        <v>689</v>
      </c>
      <c r="Z1510" s="2">
        <v>1</v>
      </c>
      <c r="AA1510" s="9" t="s">
        <v>439</v>
      </c>
      <c r="AB1510">
        <v>18.7</v>
      </c>
      <c r="AC1510" s="4">
        <v>12</v>
      </c>
      <c r="AD1510">
        <v>0</v>
      </c>
    </row>
    <row r="1511" spans="1:30" customFormat="1" x14ac:dyDescent="0.25">
      <c r="A1511" s="6">
        <v>0</v>
      </c>
      <c r="B1511" s="6">
        <v>0</v>
      </c>
      <c r="C1511" s="6">
        <v>0</v>
      </c>
      <c r="D1511" s="6">
        <v>0</v>
      </c>
      <c r="E1511" s="6">
        <v>6.7000000000000004E-2</v>
      </c>
      <c r="F1511" s="6">
        <v>0</v>
      </c>
      <c r="G1511" s="6">
        <v>0</v>
      </c>
      <c r="H1511" s="6">
        <v>0</v>
      </c>
      <c r="I1511" s="6">
        <v>0</v>
      </c>
      <c r="J1511" s="6">
        <v>0</v>
      </c>
      <c r="K1511" s="6">
        <v>0</v>
      </c>
      <c r="L1511" s="6">
        <v>32.01</v>
      </c>
      <c r="M1511" s="6">
        <v>0</v>
      </c>
      <c r="N1511" s="6">
        <v>0.26674999999999999</v>
      </c>
      <c r="O1511" s="6">
        <v>0</v>
      </c>
      <c r="P1511" s="6">
        <v>0.3201</v>
      </c>
      <c r="Q1511" s="6">
        <v>258</v>
      </c>
      <c r="R1511" s="6">
        <v>0</v>
      </c>
      <c r="S1511" s="6">
        <v>448</v>
      </c>
      <c r="T1511" s="6">
        <v>336</v>
      </c>
      <c r="U1511" s="6">
        <v>0</v>
      </c>
      <c r="V1511" s="6" t="s">
        <v>1103</v>
      </c>
      <c r="W1511" s="9" t="s">
        <v>52</v>
      </c>
      <c r="X1511" s="6" t="s">
        <v>688</v>
      </c>
      <c r="Y1511" s="6" t="s">
        <v>689</v>
      </c>
      <c r="Z1511" s="2">
        <v>1</v>
      </c>
      <c r="AA1511" s="9" t="s">
        <v>439</v>
      </c>
      <c r="AB1511">
        <v>18.7</v>
      </c>
      <c r="AC1511" s="4">
        <v>12</v>
      </c>
      <c r="AD1511">
        <v>0</v>
      </c>
    </row>
    <row r="1512" spans="1:30" customFormat="1" x14ac:dyDescent="0.25">
      <c r="A1512" s="6">
        <v>0</v>
      </c>
      <c r="B1512" s="6">
        <v>0</v>
      </c>
      <c r="C1512" s="6">
        <v>0</v>
      </c>
      <c r="D1512" s="6">
        <v>0</v>
      </c>
      <c r="E1512" s="6">
        <v>6.7000000000000004E-2</v>
      </c>
      <c r="F1512" s="6">
        <v>0</v>
      </c>
      <c r="G1512" s="6">
        <v>0</v>
      </c>
      <c r="H1512" s="6">
        <v>0</v>
      </c>
      <c r="I1512" s="6">
        <v>0</v>
      </c>
      <c r="J1512" s="6">
        <v>0</v>
      </c>
      <c r="K1512" s="6">
        <v>0</v>
      </c>
      <c r="L1512" s="6">
        <v>32.01</v>
      </c>
      <c r="M1512" s="6">
        <v>0</v>
      </c>
      <c r="N1512" s="6">
        <v>0.26674999999999999</v>
      </c>
      <c r="O1512" s="6">
        <v>0</v>
      </c>
      <c r="P1512" s="6">
        <v>0.3201</v>
      </c>
      <c r="Q1512" s="6">
        <v>258</v>
      </c>
      <c r="R1512" s="6">
        <v>0</v>
      </c>
      <c r="S1512" s="6">
        <v>448</v>
      </c>
      <c r="T1512" s="6">
        <v>336</v>
      </c>
      <c r="U1512" s="6">
        <v>0</v>
      </c>
      <c r="V1512" s="6" t="s">
        <v>1103</v>
      </c>
      <c r="W1512" s="9" t="s">
        <v>52</v>
      </c>
      <c r="X1512" s="6" t="s">
        <v>688</v>
      </c>
      <c r="Y1512" s="6" t="s">
        <v>689</v>
      </c>
      <c r="Z1512" s="2">
        <v>1</v>
      </c>
      <c r="AA1512" s="9" t="s">
        <v>439</v>
      </c>
      <c r="AB1512">
        <v>18.7</v>
      </c>
      <c r="AC1512" s="4">
        <v>12</v>
      </c>
      <c r="AD1512">
        <v>0</v>
      </c>
    </row>
    <row r="1513" spans="1:30" customFormat="1" x14ac:dyDescent="0.25">
      <c r="A1513" s="6">
        <v>0</v>
      </c>
      <c r="B1513" s="6">
        <v>5.3350000000000012E-3</v>
      </c>
      <c r="C1513" s="6">
        <v>0</v>
      </c>
      <c r="D1513" s="6">
        <v>0</v>
      </c>
      <c r="E1513" s="6">
        <v>6.7000000000000004E-2</v>
      </c>
      <c r="F1513" s="6">
        <v>0</v>
      </c>
      <c r="G1513" s="6">
        <v>0</v>
      </c>
      <c r="H1513" s="6">
        <v>0</v>
      </c>
      <c r="I1513" s="6">
        <v>0</v>
      </c>
      <c r="J1513" s="6">
        <v>0</v>
      </c>
      <c r="K1513" s="6">
        <v>0</v>
      </c>
      <c r="L1513" s="6">
        <v>32.01</v>
      </c>
      <c r="M1513" s="6">
        <v>0</v>
      </c>
      <c r="N1513" s="6">
        <v>0.26674999999999999</v>
      </c>
      <c r="O1513" s="6">
        <v>0</v>
      </c>
      <c r="P1513" s="6">
        <v>0.3201</v>
      </c>
      <c r="Q1513" s="6">
        <v>258</v>
      </c>
      <c r="R1513" s="6">
        <v>0</v>
      </c>
      <c r="S1513" s="6">
        <v>448</v>
      </c>
      <c r="T1513" s="6">
        <v>336</v>
      </c>
      <c r="U1513" s="6">
        <v>0</v>
      </c>
      <c r="V1513" s="6" t="s">
        <v>1103</v>
      </c>
      <c r="W1513" s="9" t="s">
        <v>52</v>
      </c>
      <c r="X1513" s="6" t="s">
        <v>688</v>
      </c>
      <c r="Y1513" s="6" t="s">
        <v>689</v>
      </c>
      <c r="Z1513" s="2">
        <v>1</v>
      </c>
      <c r="AA1513" s="9" t="s">
        <v>439</v>
      </c>
      <c r="AB1513">
        <v>18.7</v>
      </c>
      <c r="AC1513" s="4">
        <v>12</v>
      </c>
      <c r="AD1513">
        <v>0</v>
      </c>
    </row>
    <row r="1514" spans="1:30" customFormat="1" x14ac:dyDescent="0.25">
      <c r="A1514" s="6">
        <v>0</v>
      </c>
      <c r="B1514" s="6">
        <v>0</v>
      </c>
      <c r="C1514" s="6">
        <v>0</v>
      </c>
      <c r="D1514" s="6">
        <v>0</v>
      </c>
      <c r="E1514" s="6">
        <v>3.3000000000000002E-2</v>
      </c>
      <c r="F1514" s="6">
        <v>0</v>
      </c>
      <c r="G1514" s="6">
        <v>0</v>
      </c>
      <c r="H1514" s="6">
        <v>0</v>
      </c>
      <c r="I1514" s="6">
        <v>0</v>
      </c>
      <c r="J1514" s="6">
        <v>0</v>
      </c>
      <c r="K1514" s="6">
        <v>0</v>
      </c>
      <c r="L1514" s="6">
        <v>22.4161</v>
      </c>
      <c r="M1514" s="6">
        <v>0</v>
      </c>
      <c r="N1514" s="6">
        <v>0.25824999999999998</v>
      </c>
      <c r="O1514" s="6">
        <v>0</v>
      </c>
      <c r="P1514" s="6">
        <v>0.30989999999999995</v>
      </c>
      <c r="Q1514" s="6">
        <v>258</v>
      </c>
      <c r="R1514" s="6">
        <v>0</v>
      </c>
      <c r="S1514" s="6">
        <v>448</v>
      </c>
      <c r="T1514" s="6">
        <v>336</v>
      </c>
      <c r="U1514" s="6">
        <v>0</v>
      </c>
      <c r="V1514" s="6" t="s">
        <v>1103</v>
      </c>
      <c r="W1514" s="9" t="s">
        <v>52</v>
      </c>
      <c r="X1514" s="6" t="s">
        <v>688</v>
      </c>
      <c r="Y1514" s="6" t="s">
        <v>689</v>
      </c>
      <c r="Z1514" s="2">
        <v>1</v>
      </c>
      <c r="AA1514" s="9" t="s">
        <v>439</v>
      </c>
      <c r="AB1514">
        <v>18.7</v>
      </c>
      <c r="AC1514" s="4">
        <v>12</v>
      </c>
      <c r="AD1514">
        <v>0</v>
      </c>
    </row>
    <row r="1515" spans="1:30" customFormat="1" x14ac:dyDescent="0.25">
      <c r="A1515" s="6">
        <v>0</v>
      </c>
      <c r="B1515" s="6">
        <v>0</v>
      </c>
      <c r="C1515" s="6">
        <v>0</v>
      </c>
      <c r="D1515" s="6">
        <v>0</v>
      </c>
      <c r="E1515" s="6">
        <v>3.3000000000000002E-2</v>
      </c>
      <c r="F1515" s="6">
        <v>0</v>
      </c>
      <c r="G1515" s="6">
        <v>0</v>
      </c>
      <c r="H1515" s="6">
        <v>0</v>
      </c>
      <c r="I1515" s="6">
        <v>0</v>
      </c>
      <c r="J1515" s="6">
        <v>0</v>
      </c>
      <c r="K1515" s="6">
        <v>0</v>
      </c>
      <c r="L1515" s="6">
        <v>30.99</v>
      </c>
      <c r="M1515" s="6">
        <v>0</v>
      </c>
      <c r="N1515" s="6">
        <v>0.25824999999999998</v>
      </c>
      <c r="O1515" s="6">
        <v>0</v>
      </c>
      <c r="P1515" s="6">
        <v>0.30989999999999995</v>
      </c>
      <c r="Q1515" s="6">
        <v>258</v>
      </c>
      <c r="R1515" s="6">
        <v>0</v>
      </c>
      <c r="S1515" s="6">
        <v>448</v>
      </c>
      <c r="T1515" s="6">
        <v>336</v>
      </c>
      <c r="U1515" s="6">
        <v>0</v>
      </c>
      <c r="V1515" s="6" t="s">
        <v>1103</v>
      </c>
      <c r="W1515" s="9" t="s">
        <v>52</v>
      </c>
      <c r="X1515" s="6" t="s">
        <v>688</v>
      </c>
      <c r="Y1515" s="6" t="s">
        <v>689</v>
      </c>
      <c r="Z1515" s="2">
        <v>1</v>
      </c>
      <c r="AA1515" s="9" t="s">
        <v>439</v>
      </c>
      <c r="AB1515">
        <v>18.7</v>
      </c>
      <c r="AC1515" s="4">
        <v>12</v>
      </c>
      <c r="AD1515">
        <v>0</v>
      </c>
    </row>
    <row r="1516" spans="1:30" customFormat="1" x14ac:dyDescent="0.25">
      <c r="A1516" s="6">
        <v>0</v>
      </c>
      <c r="B1516" s="6">
        <v>0</v>
      </c>
      <c r="C1516" s="6">
        <v>0</v>
      </c>
      <c r="D1516" s="6">
        <v>0</v>
      </c>
      <c r="E1516" s="6">
        <v>3.3000000000000002E-2</v>
      </c>
      <c r="F1516" s="6">
        <v>0</v>
      </c>
      <c r="G1516" s="6">
        <v>0</v>
      </c>
      <c r="H1516" s="6">
        <v>0</v>
      </c>
      <c r="I1516" s="6">
        <v>0</v>
      </c>
      <c r="J1516" s="6">
        <v>0</v>
      </c>
      <c r="K1516" s="6">
        <v>0</v>
      </c>
      <c r="L1516" s="6">
        <v>22.4161</v>
      </c>
      <c r="M1516" s="6">
        <v>0</v>
      </c>
      <c r="N1516" s="6">
        <v>0.25824999999999998</v>
      </c>
      <c r="O1516" s="6">
        <v>0</v>
      </c>
      <c r="P1516" s="6">
        <v>0.30989999999999995</v>
      </c>
      <c r="Q1516" s="6">
        <v>258</v>
      </c>
      <c r="R1516" s="6">
        <v>0</v>
      </c>
      <c r="S1516" s="6">
        <v>448</v>
      </c>
      <c r="T1516" s="6">
        <v>336</v>
      </c>
      <c r="U1516" s="6">
        <v>0</v>
      </c>
      <c r="V1516" s="6" t="s">
        <v>1103</v>
      </c>
      <c r="W1516" s="9" t="s">
        <v>52</v>
      </c>
      <c r="X1516" s="6" t="s">
        <v>688</v>
      </c>
      <c r="Y1516" s="6" t="s">
        <v>689</v>
      </c>
      <c r="Z1516" s="2">
        <v>1</v>
      </c>
      <c r="AA1516" s="9" t="s">
        <v>439</v>
      </c>
      <c r="AB1516">
        <v>18.7</v>
      </c>
      <c r="AC1516" s="4">
        <v>12</v>
      </c>
      <c r="AD1516">
        <v>0</v>
      </c>
    </row>
    <row r="1517" spans="1:30" customFormat="1" x14ac:dyDescent="0.25">
      <c r="A1517" s="6">
        <v>0</v>
      </c>
      <c r="B1517" s="6">
        <v>0</v>
      </c>
      <c r="C1517" s="6">
        <v>0</v>
      </c>
      <c r="D1517" s="6">
        <v>0</v>
      </c>
      <c r="E1517" s="6">
        <v>3.3000000000000002E-2</v>
      </c>
      <c r="F1517" s="6">
        <v>0</v>
      </c>
      <c r="G1517" s="6">
        <v>0</v>
      </c>
      <c r="H1517" s="6">
        <v>0</v>
      </c>
      <c r="I1517" s="6">
        <v>0</v>
      </c>
      <c r="J1517" s="6">
        <v>0</v>
      </c>
      <c r="K1517" s="6">
        <v>0</v>
      </c>
      <c r="L1517" s="6">
        <v>30.99</v>
      </c>
      <c r="M1517" s="6">
        <v>0</v>
      </c>
      <c r="N1517" s="6">
        <v>0.25824999999999998</v>
      </c>
      <c r="O1517" s="6">
        <v>0</v>
      </c>
      <c r="P1517" s="6">
        <v>0.30989999999999995</v>
      </c>
      <c r="Q1517" s="6">
        <v>258</v>
      </c>
      <c r="R1517" s="6">
        <v>0</v>
      </c>
      <c r="S1517" s="6">
        <v>448</v>
      </c>
      <c r="T1517" s="6">
        <v>336</v>
      </c>
      <c r="U1517" s="6">
        <v>0</v>
      </c>
      <c r="V1517" s="6" t="s">
        <v>1103</v>
      </c>
      <c r="W1517" s="9" t="s">
        <v>52</v>
      </c>
      <c r="X1517" s="6" t="s">
        <v>688</v>
      </c>
      <c r="Y1517" s="6" t="s">
        <v>689</v>
      </c>
      <c r="Z1517" s="2">
        <v>1</v>
      </c>
      <c r="AA1517" s="9" t="s">
        <v>439</v>
      </c>
      <c r="AB1517">
        <v>18.7</v>
      </c>
      <c r="AC1517" s="4">
        <v>12</v>
      </c>
      <c r="AD1517">
        <v>0</v>
      </c>
    </row>
    <row r="1518" spans="1:30" customFormat="1" x14ac:dyDescent="0.25">
      <c r="A1518" s="6">
        <v>0</v>
      </c>
      <c r="B1518" s="6">
        <v>5.1650000000000003E-3</v>
      </c>
      <c r="C1518" s="6">
        <v>0</v>
      </c>
      <c r="D1518" s="6">
        <v>0</v>
      </c>
      <c r="E1518" s="6">
        <v>3.3000000000000002E-2</v>
      </c>
      <c r="F1518" s="6">
        <v>0</v>
      </c>
      <c r="G1518" s="6">
        <v>0</v>
      </c>
      <c r="H1518" s="6">
        <v>0</v>
      </c>
      <c r="I1518" s="6">
        <v>0</v>
      </c>
      <c r="J1518" s="6">
        <v>0</v>
      </c>
      <c r="K1518" s="6">
        <v>0</v>
      </c>
      <c r="L1518" s="6">
        <v>30.99</v>
      </c>
      <c r="M1518" s="6">
        <v>0</v>
      </c>
      <c r="N1518" s="6">
        <v>0.25824999999999998</v>
      </c>
      <c r="O1518" s="6">
        <v>0</v>
      </c>
      <c r="P1518" s="6">
        <v>0.30989999999999995</v>
      </c>
      <c r="Q1518" s="6">
        <v>258</v>
      </c>
      <c r="R1518" s="6">
        <v>0</v>
      </c>
      <c r="S1518" s="6">
        <v>448</v>
      </c>
      <c r="T1518" s="6">
        <v>336</v>
      </c>
      <c r="U1518" s="6">
        <v>0</v>
      </c>
      <c r="V1518" s="6" t="s">
        <v>1103</v>
      </c>
      <c r="W1518" s="9" t="s">
        <v>52</v>
      </c>
      <c r="X1518" s="6" t="s">
        <v>688</v>
      </c>
      <c r="Y1518" s="6" t="s">
        <v>689</v>
      </c>
      <c r="Z1518" s="2">
        <v>1</v>
      </c>
      <c r="AA1518" s="9" t="s">
        <v>439</v>
      </c>
      <c r="AB1518">
        <v>18.7</v>
      </c>
      <c r="AC1518" s="4">
        <v>12</v>
      </c>
      <c r="AD1518">
        <v>0</v>
      </c>
    </row>
    <row r="1519" spans="1:30" customFormat="1" x14ac:dyDescent="0.25">
      <c r="A1519" s="6">
        <v>0</v>
      </c>
      <c r="B1519" s="6">
        <v>0</v>
      </c>
      <c r="C1519" s="6">
        <v>0</v>
      </c>
      <c r="D1519" s="6">
        <v>0</v>
      </c>
      <c r="E1519" s="6">
        <v>0.25</v>
      </c>
      <c r="F1519" s="6">
        <v>0</v>
      </c>
      <c r="G1519" s="6">
        <v>0</v>
      </c>
      <c r="H1519" s="6">
        <v>0</v>
      </c>
      <c r="I1519" s="6">
        <v>0</v>
      </c>
      <c r="J1519" s="6">
        <v>0</v>
      </c>
      <c r="K1519" s="6">
        <v>0</v>
      </c>
      <c r="L1519" s="6">
        <v>27.125</v>
      </c>
      <c r="M1519" s="6">
        <v>0</v>
      </c>
      <c r="N1519" s="6">
        <v>0.3125</v>
      </c>
      <c r="O1519" s="6">
        <v>0</v>
      </c>
      <c r="P1519" s="6">
        <v>0.375</v>
      </c>
      <c r="Q1519" s="6">
        <v>258</v>
      </c>
      <c r="R1519" s="6">
        <v>0</v>
      </c>
      <c r="S1519" s="6">
        <v>448</v>
      </c>
      <c r="T1519" s="6">
        <v>336</v>
      </c>
      <c r="U1519" s="6">
        <v>0</v>
      </c>
      <c r="V1519" s="6" t="s">
        <v>1103</v>
      </c>
      <c r="W1519" s="9" t="s">
        <v>52</v>
      </c>
      <c r="X1519" s="6" t="s">
        <v>688</v>
      </c>
      <c r="Y1519" s="6" t="s">
        <v>689</v>
      </c>
      <c r="Z1519" s="2">
        <v>1</v>
      </c>
      <c r="AA1519" s="9" t="s">
        <v>439</v>
      </c>
      <c r="AB1519">
        <v>18.7</v>
      </c>
      <c r="AC1519" s="4">
        <v>12</v>
      </c>
      <c r="AD1519">
        <v>0</v>
      </c>
    </row>
    <row r="1520" spans="1:30" customFormat="1" x14ac:dyDescent="0.25">
      <c r="A1520" s="6">
        <v>0</v>
      </c>
      <c r="B1520" s="6">
        <v>0</v>
      </c>
      <c r="C1520" s="6">
        <v>0</v>
      </c>
      <c r="D1520" s="6">
        <v>0</v>
      </c>
      <c r="E1520" s="6">
        <v>0.25</v>
      </c>
      <c r="F1520" s="6">
        <v>0</v>
      </c>
      <c r="G1520" s="6">
        <v>0</v>
      </c>
      <c r="H1520" s="6">
        <v>0</v>
      </c>
      <c r="I1520" s="6">
        <v>0</v>
      </c>
      <c r="J1520" s="6">
        <v>0</v>
      </c>
      <c r="K1520" s="6">
        <v>0</v>
      </c>
      <c r="L1520" s="6">
        <v>37.5</v>
      </c>
      <c r="M1520" s="6">
        <v>0</v>
      </c>
      <c r="N1520" s="6">
        <v>0.3125</v>
      </c>
      <c r="O1520" s="6">
        <v>0</v>
      </c>
      <c r="P1520" s="6">
        <v>0.375</v>
      </c>
      <c r="Q1520" s="6">
        <v>258</v>
      </c>
      <c r="R1520" s="6">
        <v>0</v>
      </c>
      <c r="S1520" s="6">
        <v>448</v>
      </c>
      <c r="T1520" s="6">
        <v>336</v>
      </c>
      <c r="U1520" s="6">
        <v>0</v>
      </c>
      <c r="V1520" s="6" t="s">
        <v>1103</v>
      </c>
      <c r="W1520" s="9" t="s">
        <v>52</v>
      </c>
      <c r="X1520" s="6" t="s">
        <v>688</v>
      </c>
      <c r="Y1520" s="6" t="s">
        <v>689</v>
      </c>
      <c r="Z1520" s="2">
        <v>1</v>
      </c>
      <c r="AA1520" s="9" t="s">
        <v>439</v>
      </c>
      <c r="AB1520">
        <v>18.7</v>
      </c>
      <c r="AC1520" s="4">
        <v>12</v>
      </c>
      <c r="AD1520">
        <v>0</v>
      </c>
    </row>
    <row r="1521" spans="1:30" customFormat="1" x14ac:dyDescent="0.25">
      <c r="A1521" s="6">
        <v>0</v>
      </c>
      <c r="B1521" s="6">
        <v>0</v>
      </c>
      <c r="C1521" s="6">
        <v>0</v>
      </c>
      <c r="D1521" s="6">
        <v>0</v>
      </c>
      <c r="E1521" s="6">
        <v>0.25</v>
      </c>
      <c r="F1521" s="6">
        <v>0</v>
      </c>
      <c r="G1521" s="6">
        <v>0</v>
      </c>
      <c r="H1521" s="6">
        <v>0</v>
      </c>
      <c r="I1521" s="6">
        <v>0</v>
      </c>
      <c r="J1521" s="6">
        <v>0</v>
      </c>
      <c r="K1521" s="6">
        <v>0</v>
      </c>
      <c r="L1521" s="6">
        <v>37.5</v>
      </c>
      <c r="M1521" s="6">
        <v>0</v>
      </c>
      <c r="N1521" s="6">
        <v>0.3125</v>
      </c>
      <c r="O1521" s="6">
        <v>0</v>
      </c>
      <c r="P1521" s="6">
        <v>0.375</v>
      </c>
      <c r="Q1521" s="6">
        <v>258</v>
      </c>
      <c r="R1521" s="6">
        <v>0</v>
      </c>
      <c r="S1521" s="6">
        <v>448</v>
      </c>
      <c r="T1521" s="6">
        <v>336</v>
      </c>
      <c r="U1521" s="6">
        <v>0</v>
      </c>
      <c r="V1521" s="6" t="s">
        <v>1103</v>
      </c>
      <c r="W1521" s="9" t="s">
        <v>52</v>
      </c>
      <c r="X1521" s="6" t="s">
        <v>688</v>
      </c>
      <c r="Y1521" s="6" t="s">
        <v>689</v>
      </c>
      <c r="Z1521" s="2">
        <v>1</v>
      </c>
      <c r="AA1521" s="9" t="s">
        <v>439</v>
      </c>
      <c r="AB1521">
        <v>18.7</v>
      </c>
      <c r="AC1521" s="4">
        <v>12</v>
      </c>
      <c r="AD1521">
        <v>0</v>
      </c>
    </row>
    <row r="1522" spans="1:30" customFormat="1" x14ac:dyDescent="0.25">
      <c r="A1522" s="6">
        <v>6.2500000000000003E-3</v>
      </c>
      <c r="B1522" s="6">
        <v>0</v>
      </c>
      <c r="C1522" s="6">
        <v>0</v>
      </c>
      <c r="D1522" s="6">
        <v>0</v>
      </c>
      <c r="E1522" s="6">
        <v>0.25</v>
      </c>
      <c r="F1522" s="6">
        <v>0</v>
      </c>
      <c r="G1522" s="6">
        <v>0</v>
      </c>
      <c r="H1522" s="6">
        <v>0</v>
      </c>
      <c r="I1522" s="6">
        <v>0</v>
      </c>
      <c r="J1522" s="6">
        <v>0</v>
      </c>
      <c r="K1522" s="6">
        <v>0</v>
      </c>
      <c r="L1522" s="6">
        <v>37.5</v>
      </c>
      <c r="M1522" s="6">
        <v>0</v>
      </c>
      <c r="N1522" s="6">
        <v>0.3125</v>
      </c>
      <c r="O1522" s="6">
        <v>0</v>
      </c>
      <c r="P1522" s="6">
        <v>0.375</v>
      </c>
      <c r="Q1522" s="6">
        <v>258</v>
      </c>
      <c r="R1522" s="6">
        <v>0</v>
      </c>
      <c r="S1522" s="6">
        <v>448</v>
      </c>
      <c r="T1522" s="6">
        <v>336</v>
      </c>
      <c r="U1522" s="6">
        <v>0</v>
      </c>
      <c r="V1522" s="6" t="s">
        <v>1103</v>
      </c>
      <c r="W1522" s="9" t="s">
        <v>52</v>
      </c>
      <c r="X1522" s="6" t="s">
        <v>688</v>
      </c>
      <c r="Y1522" s="6" t="s">
        <v>689</v>
      </c>
      <c r="Z1522" s="2">
        <v>1</v>
      </c>
      <c r="AA1522" s="9" t="s">
        <v>439</v>
      </c>
      <c r="AB1522">
        <v>18.7</v>
      </c>
      <c r="AC1522" s="4">
        <v>12</v>
      </c>
      <c r="AD1522">
        <v>0</v>
      </c>
    </row>
    <row r="1523" spans="1:30" customFormat="1" x14ac:dyDescent="0.25">
      <c r="A1523" s="6">
        <v>6.2500000000000003E-3</v>
      </c>
      <c r="B1523" s="6">
        <v>0</v>
      </c>
      <c r="C1523" s="6">
        <v>0</v>
      </c>
      <c r="D1523" s="6">
        <v>0</v>
      </c>
      <c r="E1523" s="6">
        <v>0.25</v>
      </c>
      <c r="F1523" s="6">
        <v>0</v>
      </c>
      <c r="G1523" s="6">
        <v>0</v>
      </c>
      <c r="H1523" s="6">
        <v>0</v>
      </c>
      <c r="I1523" s="6">
        <v>0</v>
      </c>
      <c r="J1523" s="6">
        <v>0</v>
      </c>
      <c r="K1523" s="6">
        <v>0</v>
      </c>
      <c r="L1523" s="6">
        <v>37.5</v>
      </c>
      <c r="M1523" s="6">
        <v>0</v>
      </c>
      <c r="N1523" s="6">
        <v>0.3125</v>
      </c>
      <c r="O1523" s="6">
        <v>0</v>
      </c>
      <c r="P1523" s="6">
        <v>0.375</v>
      </c>
      <c r="Q1523" s="6">
        <v>258</v>
      </c>
      <c r="R1523" s="6">
        <v>0</v>
      </c>
      <c r="S1523" s="6">
        <v>448</v>
      </c>
      <c r="T1523" s="6">
        <v>336</v>
      </c>
      <c r="U1523" s="6">
        <v>0</v>
      </c>
      <c r="V1523" s="6" t="s">
        <v>1103</v>
      </c>
      <c r="W1523" s="9" t="s">
        <v>52</v>
      </c>
      <c r="X1523" s="6" t="s">
        <v>688</v>
      </c>
      <c r="Y1523" s="6" t="s">
        <v>689</v>
      </c>
      <c r="Z1523" s="2">
        <v>1</v>
      </c>
      <c r="AA1523" s="9" t="s">
        <v>439</v>
      </c>
      <c r="AB1523">
        <v>18.7</v>
      </c>
      <c r="AC1523" s="4">
        <v>12</v>
      </c>
      <c r="AD1523">
        <v>0</v>
      </c>
    </row>
    <row r="1524" spans="1:30" customFormat="1" x14ac:dyDescent="0.25">
      <c r="A1524" s="6">
        <v>0</v>
      </c>
      <c r="B1524" s="6">
        <v>0.25</v>
      </c>
      <c r="C1524" s="6">
        <v>0</v>
      </c>
      <c r="D1524" s="6">
        <v>0</v>
      </c>
      <c r="E1524" s="6">
        <v>0</v>
      </c>
      <c r="F1524" s="6">
        <v>0</v>
      </c>
      <c r="G1524" s="6">
        <v>0</v>
      </c>
      <c r="H1524" s="6">
        <v>0</v>
      </c>
      <c r="I1524" s="6">
        <v>0</v>
      </c>
      <c r="J1524" s="6">
        <v>0</v>
      </c>
      <c r="K1524" s="6">
        <v>0</v>
      </c>
      <c r="L1524" s="6">
        <v>23</v>
      </c>
      <c r="M1524" s="6">
        <v>0</v>
      </c>
      <c r="N1524" s="6">
        <v>0.25</v>
      </c>
      <c r="O1524" s="6">
        <v>0</v>
      </c>
      <c r="P1524" s="6">
        <v>0.25</v>
      </c>
      <c r="Q1524" s="6">
        <v>187</v>
      </c>
      <c r="R1524" s="6">
        <v>0</v>
      </c>
      <c r="S1524" s="6">
        <v>443</v>
      </c>
      <c r="T1524" s="6">
        <v>144</v>
      </c>
      <c r="U1524" s="6">
        <v>40</v>
      </c>
      <c r="V1524" s="6" t="s">
        <v>1105</v>
      </c>
      <c r="W1524" s="9" t="s">
        <v>646</v>
      </c>
      <c r="X1524" s="6" t="s">
        <v>1106</v>
      </c>
      <c r="Y1524" s="6" t="s">
        <v>1107</v>
      </c>
      <c r="Z1524" s="2">
        <v>2</v>
      </c>
      <c r="AA1524" s="9" t="s">
        <v>571</v>
      </c>
      <c r="AB1524">
        <v>15.7</v>
      </c>
      <c r="AC1524" s="4">
        <v>14</v>
      </c>
      <c r="AD1524">
        <v>0</v>
      </c>
    </row>
    <row r="1525" spans="1:30" customFormat="1" x14ac:dyDescent="0.25">
      <c r="A1525" s="6">
        <v>0</v>
      </c>
      <c r="B1525" s="6">
        <v>0.25</v>
      </c>
      <c r="C1525" s="6">
        <v>0</v>
      </c>
      <c r="D1525" s="6">
        <v>0</v>
      </c>
      <c r="E1525" s="6">
        <v>0</v>
      </c>
      <c r="F1525" s="6">
        <v>0</v>
      </c>
      <c r="G1525" s="6">
        <v>0</v>
      </c>
      <c r="H1525" s="6">
        <v>0</v>
      </c>
      <c r="I1525" s="6">
        <v>0</v>
      </c>
      <c r="J1525" s="6">
        <v>0</v>
      </c>
      <c r="K1525" s="6">
        <v>0</v>
      </c>
      <c r="L1525" s="6">
        <v>23</v>
      </c>
      <c r="M1525" s="6">
        <v>0</v>
      </c>
      <c r="N1525" s="6">
        <v>0.25</v>
      </c>
      <c r="O1525" s="6">
        <v>0</v>
      </c>
      <c r="P1525" s="6">
        <v>0.25</v>
      </c>
      <c r="Q1525" s="6">
        <v>217</v>
      </c>
      <c r="R1525" s="6">
        <v>0</v>
      </c>
      <c r="S1525" s="6">
        <v>423</v>
      </c>
      <c r="T1525" s="6">
        <v>144</v>
      </c>
      <c r="U1525" s="6">
        <v>40</v>
      </c>
      <c r="V1525" s="6" t="s">
        <v>1105</v>
      </c>
      <c r="W1525" s="9" t="s">
        <v>1108</v>
      </c>
      <c r="X1525" s="6" t="s">
        <v>1106</v>
      </c>
      <c r="Y1525" s="6" t="s">
        <v>1107</v>
      </c>
      <c r="Z1525" s="2">
        <v>2</v>
      </c>
      <c r="AA1525" s="9" t="s">
        <v>571</v>
      </c>
      <c r="AB1525">
        <v>15.7</v>
      </c>
      <c r="AC1525" s="4">
        <v>14</v>
      </c>
      <c r="AD1525">
        <v>0</v>
      </c>
    </row>
    <row r="1526" spans="1:30" customFormat="1" x14ac:dyDescent="0.25">
      <c r="A1526" s="6">
        <v>0</v>
      </c>
      <c r="B1526" s="6">
        <v>0.25</v>
      </c>
      <c r="C1526" s="6">
        <v>0</v>
      </c>
      <c r="D1526" s="6">
        <v>0</v>
      </c>
      <c r="E1526" s="6">
        <v>0</v>
      </c>
      <c r="F1526" s="6">
        <v>0</v>
      </c>
      <c r="G1526" s="6">
        <v>0</v>
      </c>
      <c r="H1526" s="6">
        <v>0</v>
      </c>
      <c r="I1526" s="6">
        <v>0</v>
      </c>
      <c r="J1526" s="6">
        <v>0</v>
      </c>
      <c r="K1526" s="6">
        <v>0</v>
      </c>
      <c r="L1526" s="6">
        <v>23</v>
      </c>
      <c r="M1526" s="6">
        <v>0</v>
      </c>
      <c r="N1526" s="6">
        <v>0.25</v>
      </c>
      <c r="O1526" s="6">
        <v>0</v>
      </c>
      <c r="P1526" s="6">
        <v>0.25</v>
      </c>
      <c r="Q1526" s="6">
        <v>234</v>
      </c>
      <c r="R1526" s="6">
        <v>0</v>
      </c>
      <c r="S1526" s="6">
        <v>423</v>
      </c>
      <c r="T1526" s="6">
        <v>144</v>
      </c>
      <c r="U1526" s="6">
        <v>40</v>
      </c>
      <c r="V1526" s="6" t="s">
        <v>1105</v>
      </c>
      <c r="W1526" s="9" t="s">
        <v>1088</v>
      </c>
      <c r="X1526" s="6" t="s">
        <v>1106</v>
      </c>
      <c r="Y1526" s="6" t="s">
        <v>1107</v>
      </c>
      <c r="Z1526" s="2">
        <v>2</v>
      </c>
      <c r="AA1526" s="9" t="s">
        <v>571</v>
      </c>
      <c r="AB1526">
        <v>15.7</v>
      </c>
      <c r="AC1526" s="4">
        <v>14</v>
      </c>
      <c r="AD1526">
        <v>0</v>
      </c>
    </row>
    <row r="1527" spans="1:30" customFormat="1" x14ac:dyDescent="0.25">
      <c r="A1527" s="6">
        <v>0</v>
      </c>
      <c r="B1527" s="6">
        <v>0.25</v>
      </c>
      <c r="C1527" s="6">
        <v>0</v>
      </c>
      <c r="D1527" s="6">
        <v>0</v>
      </c>
      <c r="E1527" s="6">
        <v>0</v>
      </c>
      <c r="F1527" s="6">
        <v>0</v>
      </c>
      <c r="G1527" s="6">
        <v>0</v>
      </c>
      <c r="H1527" s="6">
        <v>0</v>
      </c>
      <c r="I1527" s="6">
        <v>0</v>
      </c>
      <c r="J1527" s="6">
        <v>0</v>
      </c>
      <c r="K1527" s="6">
        <v>0</v>
      </c>
      <c r="L1527" s="6">
        <v>23</v>
      </c>
      <c r="M1527" s="6">
        <v>0</v>
      </c>
      <c r="N1527" s="6">
        <v>0.25</v>
      </c>
      <c r="O1527" s="6">
        <v>0</v>
      </c>
      <c r="P1527" s="6">
        <v>0.25</v>
      </c>
      <c r="Q1527" s="6">
        <v>260</v>
      </c>
      <c r="R1527" s="6">
        <v>0</v>
      </c>
      <c r="S1527" s="6">
        <v>423</v>
      </c>
      <c r="T1527" s="6">
        <v>144</v>
      </c>
      <c r="U1527" s="6">
        <v>40</v>
      </c>
      <c r="V1527" s="6" t="s">
        <v>1105</v>
      </c>
      <c r="W1527" s="9" t="s">
        <v>1089</v>
      </c>
      <c r="X1527" s="6" t="s">
        <v>1106</v>
      </c>
      <c r="Y1527" s="6" t="s">
        <v>1107</v>
      </c>
      <c r="Z1527" s="2">
        <v>2</v>
      </c>
      <c r="AA1527" s="9" t="s">
        <v>571</v>
      </c>
      <c r="AB1527">
        <v>15.7</v>
      </c>
      <c r="AC1527" s="4">
        <v>14</v>
      </c>
      <c r="AD1527">
        <v>0</v>
      </c>
    </row>
    <row r="1528" spans="1:30" customFormat="1" x14ac:dyDescent="0.25">
      <c r="A1528" s="6">
        <v>0</v>
      </c>
      <c r="B1528" s="6">
        <v>0.25</v>
      </c>
      <c r="C1528" s="6">
        <v>0</v>
      </c>
      <c r="D1528" s="6">
        <v>0</v>
      </c>
      <c r="E1528" s="6">
        <v>0</v>
      </c>
      <c r="F1528" s="6">
        <v>0</v>
      </c>
      <c r="G1528" s="6">
        <v>0</v>
      </c>
      <c r="H1528" s="6">
        <v>0</v>
      </c>
      <c r="I1528" s="6">
        <v>0</v>
      </c>
      <c r="J1528" s="6">
        <v>0</v>
      </c>
      <c r="K1528" s="6">
        <v>0</v>
      </c>
      <c r="L1528" s="6">
        <v>23</v>
      </c>
      <c r="M1528" s="6">
        <v>0</v>
      </c>
      <c r="N1528" s="6">
        <v>0.25</v>
      </c>
      <c r="O1528" s="6">
        <v>0</v>
      </c>
      <c r="P1528" s="6">
        <v>0.25</v>
      </c>
      <c r="Q1528" s="6">
        <v>284</v>
      </c>
      <c r="R1528" s="6">
        <v>0</v>
      </c>
      <c r="S1528" s="6">
        <v>423</v>
      </c>
      <c r="T1528" s="6">
        <v>144</v>
      </c>
      <c r="U1528" s="6">
        <v>40</v>
      </c>
      <c r="V1528" s="6" t="s">
        <v>1105</v>
      </c>
      <c r="W1528" s="9" t="s">
        <v>1090</v>
      </c>
      <c r="X1528" s="6" t="s">
        <v>1106</v>
      </c>
      <c r="Y1528" s="6" t="s">
        <v>1107</v>
      </c>
      <c r="Z1528" s="2">
        <v>2</v>
      </c>
      <c r="AA1528" s="9" t="s">
        <v>571</v>
      </c>
      <c r="AB1528">
        <v>15.7</v>
      </c>
      <c r="AC1528" s="4">
        <v>14</v>
      </c>
      <c r="AD1528">
        <v>0</v>
      </c>
    </row>
    <row r="1529" spans="1:30" customFormat="1" x14ac:dyDescent="0.25">
      <c r="A1529" s="6">
        <v>0</v>
      </c>
      <c r="B1529" s="6">
        <v>0.04</v>
      </c>
      <c r="C1529" s="6">
        <v>0</v>
      </c>
      <c r="D1529" s="6">
        <v>0</v>
      </c>
      <c r="E1529" s="6">
        <v>0</v>
      </c>
      <c r="F1529" s="6">
        <v>0</v>
      </c>
      <c r="G1529" s="6">
        <v>0</v>
      </c>
      <c r="H1529" s="6">
        <v>0.05</v>
      </c>
      <c r="I1529" s="6">
        <v>0</v>
      </c>
      <c r="J1529" s="6">
        <v>0</v>
      </c>
      <c r="K1529" s="6">
        <v>0</v>
      </c>
      <c r="L1529" s="6">
        <v>30</v>
      </c>
      <c r="M1529" s="6">
        <v>0</v>
      </c>
      <c r="N1529" s="6">
        <v>0.2</v>
      </c>
      <c r="O1529" s="6">
        <v>0</v>
      </c>
      <c r="P1529" s="6">
        <v>0.3</v>
      </c>
      <c r="Q1529" s="6">
        <v>217</v>
      </c>
      <c r="R1529" s="6">
        <v>0</v>
      </c>
      <c r="S1529" s="6">
        <v>423</v>
      </c>
      <c r="T1529" s="6">
        <v>144</v>
      </c>
      <c r="U1529" s="6">
        <v>40</v>
      </c>
      <c r="V1529" s="6" t="s">
        <v>1105</v>
      </c>
      <c r="W1529" s="9" t="s">
        <v>1109</v>
      </c>
      <c r="X1529" s="6" t="s">
        <v>1106</v>
      </c>
      <c r="Y1529" s="6" t="s">
        <v>1107</v>
      </c>
      <c r="Z1529" s="2">
        <v>2</v>
      </c>
      <c r="AA1529" s="9" t="s">
        <v>571</v>
      </c>
      <c r="AB1529">
        <v>15.7</v>
      </c>
      <c r="AC1529" s="4">
        <v>14</v>
      </c>
      <c r="AD1529">
        <v>0</v>
      </c>
    </row>
    <row r="1530" spans="1:30" customFormat="1" x14ac:dyDescent="0.25">
      <c r="A1530" s="6">
        <v>0</v>
      </c>
      <c r="B1530" s="6">
        <v>0.04</v>
      </c>
      <c r="C1530" s="6">
        <v>0</v>
      </c>
      <c r="D1530" s="6">
        <v>0</v>
      </c>
      <c r="E1530" s="6">
        <v>0</v>
      </c>
      <c r="F1530" s="6">
        <v>0</v>
      </c>
      <c r="G1530" s="6">
        <v>0</v>
      </c>
      <c r="H1530" s="6">
        <v>0.05</v>
      </c>
      <c r="I1530" s="6">
        <v>0</v>
      </c>
      <c r="J1530" s="6">
        <v>0</v>
      </c>
      <c r="K1530" s="6">
        <v>0</v>
      </c>
      <c r="L1530" s="6">
        <v>30</v>
      </c>
      <c r="M1530" s="6">
        <v>0</v>
      </c>
      <c r="N1530" s="6">
        <v>0.2</v>
      </c>
      <c r="O1530" s="6">
        <v>0</v>
      </c>
      <c r="P1530" s="6">
        <v>0.3</v>
      </c>
      <c r="Q1530" s="6">
        <v>234</v>
      </c>
      <c r="R1530" s="6">
        <v>0</v>
      </c>
      <c r="S1530" s="6">
        <v>423</v>
      </c>
      <c r="T1530" s="6">
        <v>144</v>
      </c>
      <c r="U1530" s="6">
        <v>40</v>
      </c>
      <c r="V1530" s="6" t="s">
        <v>1105</v>
      </c>
      <c r="W1530" s="9" t="s">
        <v>1088</v>
      </c>
      <c r="X1530" s="6" t="s">
        <v>1106</v>
      </c>
      <c r="Y1530" s="6" t="s">
        <v>1107</v>
      </c>
      <c r="Z1530" s="2">
        <v>2</v>
      </c>
      <c r="AA1530" s="9" t="s">
        <v>571</v>
      </c>
      <c r="AB1530">
        <v>15.7</v>
      </c>
      <c r="AC1530" s="4">
        <v>14</v>
      </c>
      <c r="AD1530">
        <v>0</v>
      </c>
    </row>
    <row r="1531" spans="1:30" customFormat="1" x14ac:dyDescent="0.25">
      <c r="A1531" s="6">
        <v>0</v>
      </c>
      <c r="B1531" s="6">
        <v>0.04</v>
      </c>
      <c r="C1531" s="6">
        <v>0</v>
      </c>
      <c r="D1531" s="6">
        <v>0</v>
      </c>
      <c r="E1531" s="6">
        <v>0</v>
      </c>
      <c r="F1531" s="6">
        <v>0</v>
      </c>
      <c r="G1531" s="6">
        <v>0</v>
      </c>
      <c r="H1531" s="6">
        <v>0.05</v>
      </c>
      <c r="I1531" s="6">
        <v>0</v>
      </c>
      <c r="J1531" s="6">
        <v>0</v>
      </c>
      <c r="K1531" s="6">
        <v>0</v>
      </c>
      <c r="L1531" s="6">
        <v>30</v>
      </c>
      <c r="M1531" s="6">
        <v>0</v>
      </c>
      <c r="N1531" s="6">
        <v>0.2</v>
      </c>
      <c r="O1531" s="6">
        <v>0</v>
      </c>
      <c r="P1531" s="6">
        <v>0.3</v>
      </c>
      <c r="Q1531" s="6">
        <v>260</v>
      </c>
      <c r="R1531" s="6">
        <v>0</v>
      </c>
      <c r="S1531" s="6">
        <v>423</v>
      </c>
      <c r="T1531" s="6">
        <v>144</v>
      </c>
      <c r="U1531" s="6">
        <v>40</v>
      </c>
      <c r="V1531" s="6" t="s">
        <v>1105</v>
      </c>
      <c r="W1531" s="9" t="s">
        <v>1089</v>
      </c>
      <c r="X1531" s="6" t="s">
        <v>1106</v>
      </c>
      <c r="Y1531" s="6" t="s">
        <v>1107</v>
      </c>
      <c r="Z1531" s="2">
        <v>2</v>
      </c>
      <c r="AA1531" s="9" t="s">
        <v>571</v>
      </c>
      <c r="AB1531">
        <v>15.7</v>
      </c>
      <c r="AC1531" s="4">
        <v>14</v>
      </c>
      <c r="AD1531">
        <v>0</v>
      </c>
    </row>
    <row r="1532" spans="1:30" customFormat="1" x14ac:dyDescent="0.25">
      <c r="A1532" s="6">
        <v>0</v>
      </c>
      <c r="B1532" s="6">
        <v>0.04</v>
      </c>
      <c r="C1532" s="6">
        <v>0</v>
      </c>
      <c r="D1532" s="6">
        <v>0</v>
      </c>
      <c r="E1532" s="6">
        <v>0</v>
      </c>
      <c r="F1532" s="6">
        <v>0</v>
      </c>
      <c r="G1532" s="6">
        <v>0</v>
      </c>
      <c r="H1532" s="6">
        <v>0.05</v>
      </c>
      <c r="I1532" s="6">
        <v>0</v>
      </c>
      <c r="J1532" s="6">
        <v>0</v>
      </c>
      <c r="K1532" s="6">
        <v>0</v>
      </c>
      <c r="L1532" s="6">
        <v>30</v>
      </c>
      <c r="M1532" s="6">
        <v>0</v>
      </c>
      <c r="N1532" s="6">
        <v>0.2</v>
      </c>
      <c r="O1532" s="6">
        <v>0</v>
      </c>
      <c r="P1532" s="6">
        <v>0.3</v>
      </c>
      <c r="Q1532" s="6">
        <v>284</v>
      </c>
      <c r="R1532" s="6">
        <v>0</v>
      </c>
      <c r="S1532" s="6">
        <v>423</v>
      </c>
      <c r="T1532" s="6">
        <v>144</v>
      </c>
      <c r="U1532" s="6">
        <v>40</v>
      </c>
      <c r="V1532" s="6" t="s">
        <v>1105</v>
      </c>
      <c r="W1532" s="9" t="s">
        <v>1090</v>
      </c>
      <c r="X1532" s="6" t="s">
        <v>1106</v>
      </c>
      <c r="Y1532" s="6" t="s">
        <v>1107</v>
      </c>
      <c r="Z1532" s="2">
        <v>2</v>
      </c>
      <c r="AA1532" s="9" t="s">
        <v>571</v>
      </c>
      <c r="AB1532">
        <v>15.7</v>
      </c>
      <c r="AC1532" s="4">
        <v>14</v>
      </c>
      <c r="AD1532">
        <v>0</v>
      </c>
    </row>
    <row r="1533" spans="1:30" customFormat="1" x14ac:dyDescent="0.25">
      <c r="A1533" s="6">
        <v>0</v>
      </c>
      <c r="B1533" s="6">
        <v>0.04</v>
      </c>
      <c r="C1533" s="6">
        <v>0</v>
      </c>
      <c r="D1533" s="6">
        <v>0</v>
      </c>
      <c r="E1533" s="6">
        <v>0</v>
      </c>
      <c r="F1533" s="6">
        <v>0</v>
      </c>
      <c r="G1533" s="6">
        <v>0</v>
      </c>
      <c r="H1533" s="6">
        <v>0.05</v>
      </c>
      <c r="I1533" s="6">
        <v>0</v>
      </c>
      <c r="J1533" s="6">
        <v>0</v>
      </c>
      <c r="K1533" s="6">
        <v>0</v>
      </c>
      <c r="L1533" s="6">
        <v>30</v>
      </c>
      <c r="M1533" s="6">
        <v>0</v>
      </c>
      <c r="N1533" s="6">
        <v>0.2</v>
      </c>
      <c r="O1533" s="6">
        <v>0</v>
      </c>
      <c r="P1533" s="6">
        <v>0.3</v>
      </c>
      <c r="Q1533" s="6">
        <v>278</v>
      </c>
      <c r="R1533" s="6">
        <v>0</v>
      </c>
      <c r="S1533" s="6">
        <v>423</v>
      </c>
      <c r="T1533" s="6">
        <v>144</v>
      </c>
      <c r="U1533" s="6">
        <v>40</v>
      </c>
      <c r="V1533" s="6" t="s">
        <v>1105</v>
      </c>
      <c r="W1533" s="9" t="s">
        <v>1091</v>
      </c>
      <c r="X1533" s="6" t="s">
        <v>1106</v>
      </c>
      <c r="Y1533" s="6" t="s">
        <v>1107</v>
      </c>
      <c r="Z1533" s="2">
        <v>2</v>
      </c>
      <c r="AA1533" s="9" t="s">
        <v>571</v>
      </c>
      <c r="AB1533">
        <v>15.7</v>
      </c>
      <c r="AC1533" s="4">
        <v>14</v>
      </c>
      <c r="AD1533">
        <v>0</v>
      </c>
    </row>
    <row r="1534" spans="1:30" customFormat="1" x14ac:dyDescent="0.25">
      <c r="A1534" s="6">
        <v>0</v>
      </c>
      <c r="B1534" s="6">
        <v>0.04</v>
      </c>
      <c r="C1534" s="6">
        <v>0</v>
      </c>
      <c r="D1534" s="6">
        <v>0</v>
      </c>
      <c r="E1534" s="6">
        <v>0</v>
      </c>
      <c r="F1534" s="6">
        <v>0</v>
      </c>
      <c r="G1534" s="6">
        <v>0</v>
      </c>
      <c r="H1534" s="6">
        <v>0.05</v>
      </c>
      <c r="I1534" s="6">
        <v>0</v>
      </c>
      <c r="J1534" s="6">
        <v>0</v>
      </c>
      <c r="K1534" s="6">
        <v>0</v>
      </c>
      <c r="L1534" s="6">
        <v>30</v>
      </c>
      <c r="M1534" s="6">
        <v>0</v>
      </c>
      <c r="N1534" s="6">
        <v>0.2</v>
      </c>
      <c r="O1534" s="6">
        <v>0</v>
      </c>
      <c r="P1534" s="6">
        <v>0.3</v>
      </c>
      <c r="Q1534" s="6">
        <v>292</v>
      </c>
      <c r="R1534" s="6">
        <v>0</v>
      </c>
      <c r="S1534" s="6">
        <v>423</v>
      </c>
      <c r="T1534" s="6">
        <v>144</v>
      </c>
      <c r="U1534" s="6">
        <v>40</v>
      </c>
      <c r="V1534" s="6" t="s">
        <v>1105</v>
      </c>
      <c r="W1534" s="9" t="s">
        <v>654</v>
      </c>
      <c r="X1534" s="6" t="s">
        <v>1106</v>
      </c>
      <c r="Y1534" s="6" t="s">
        <v>1107</v>
      </c>
      <c r="Z1534" s="2">
        <v>2</v>
      </c>
      <c r="AA1534" s="9" t="s">
        <v>571</v>
      </c>
      <c r="AB1534">
        <v>15.7</v>
      </c>
      <c r="AC1534" s="4">
        <v>14</v>
      </c>
      <c r="AD1534">
        <v>0</v>
      </c>
    </row>
    <row r="1535" spans="1:30" customFormat="1" x14ac:dyDescent="0.25">
      <c r="A1535" s="6">
        <v>0</v>
      </c>
      <c r="B1535" s="6">
        <v>0.02</v>
      </c>
      <c r="C1535" s="6">
        <v>0</v>
      </c>
      <c r="D1535" s="6">
        <v>0</v>
      </c>
      <c r="E1535" s="6">
        <v>0</v>
      </c>
      <c r="F1535" s="6">
        <v>0</v>
      </c>
      <c r="G1535" s="6">
        <v>0</v>
      </c>
      <c r="H1535" s="6">
        <v>0.05</v>
      </c>
      <c r="I1535" s="6">
        <v>0</v>
      </c>
      <c r="J1535" s="6">
        <v>0</v>
      </c>
      <c r="K1535" s="6">
        <v>0</v>
      </c>
      <c r="L1535" s="6">
        <v>30</v>
      </c>
      <c r="M1535" s="6">
        <v>0</v>
      </c>
      <c r="N1535" s="6">
        <v>0.2</v>
      </c>
      <c r="O1535" s="6">
        <v>0</v>
      </c>
      <c r="P1535" s="6">
        <v>0.3</v>
      </c>
      <c r="Q1535" s="6">
        <v>217</v>
      </c>
      <c r="R1535" s="6">
        <v>0</v>
      </c>
      <c r="S1535" s="6">
        <v>423</v>
      </c>
      <c r="T1535" s="6">
        <v>144</v>
      </c>
      <c r="U1535" s="6">
        <v>40</v>
      </c>
      <c r="V1535" s="6" t="s">
        <v>1105</v>
      </c>
      <c r="W1535" s="9" t="s">
        <v>1108</v>
      </c>
      <c r="X1535" s="6" t="s">
        <v>1106</v>
      </c>
      <c r="Y1535" s="6" t="s">
        <v>1107</v>
      </c>
      <c r="Z1535" s="2">
        <v>2</v>
      </c>
      <c r="AA1535" s="9" t="s">
        <v>571</v>
      </c>
      <c r="AB1535">
        <v>15.7</v>
      </c>
      <c r="AC1535" s="4">
        <v>14</v>
      </c>
      <c r="AD1535">
        <v>0</v>
      </c>
    </row>
    <row r="1536" spans="1:30" customFormat="1" x14ac:dyDescent="0.25">
      <c r="A1536" s="6">
        <v>0</v>
      </c>
      <c r="B1536" s="6">
        <v>0.02</v>
      </c>
      <c r="C1536" s="6">
        <v>0</v>
      </c>
      <c r="D1536" s="6">
        <v>0</v>
      </c>
      <c r="E1536" s="6">
        <v>0</v>
      </c>
      <c r="F1536" s="6">
        <v>0</v>
      </c>
      <c r="G1536" s="6">
        <v>0</v>
      </c>
      <c r="H1536" s="6">
        <v>0.05</v>
      </c>
      <c r="I1536" s="6">
        <v>0</v>
      </c>
      <c r="J1536" s="6">
        <v>0</v>
      </c>
      <c r="K1536" s="6">
        <v>0</v>
      </c>
      <c r="L1536" s="6">
        <v>30</v>
      </c>
      <c r="M1536" s="6">
        <v>0</v>
      </c>
      <c r="N1536" s="6">
        <v>0.2</v>
      </c>
      <c r="O1536" s="6">
        <v>0</v>
      </c>
      <c r="P1536" s="6">
        <v>0.3</v>
      </c>
      <c r="Q1536" s="6">
        <v>234</v>
      </c>
      <c r="R1536" s="6">
        <v>0</v>
      </c>
      <c r="S1536" s="6">
        <v>423</v>
      </c>
      <c r="T1536" s="6">
        <v>144</v>
      </c>
      <c r="U1536" s="6">
        <v>40</v>
      </c>
      <c r="V1536" s="6" t="s">
        <v>1105</v>
      </c>
      <c r="W1536" s="9" t="s">
        <v>1088</v>
      </c>
      <c r="X1536" s="6" t="s">
        <v>1106</v>
      </c>
      <c r="Y1536" s="6" t="s">
        <v>1107</v>
      </c>
      <c r="Z1536" s="2">
        <v>2</v>
      </c>
      <c r="AA1536" s="9" t="s">
        <v>571</v>
      </c>
      <c r="AB1536">
        <v>15.7</v>
      </c>
      <c r="AC1536" s="4">
        <v>14</v>
      </c>
      <c r="AD1536">
        <v>0</v>
      </c>
    </row>
    <row r="1537" spans="1:30" customFormat="1" x14ac:dyDescent="0.25">
      <c r="A1537" s="6">
        <v>0</v>
      </c>
      <c r="B1537" s="6">
        <v>0.02</v>
      </c>
      <c r="C1537" s="6">
        <v>0</v>
      </c>
      <c r="D1537" s="6">
        <v>0</v>
      </c>
      <c r="E1537" s="6">
        <v>0</v>
      </c>
      <c r="F1537" s="6">
        <v>0</v>
      </c>
      <c r="G1537" s="6">
        <v>0</v>
      </c>
      <c r="H1537" s="6">
        <v>0.05</v>
      </c>
      <c r="I1537" s="6">
        <v>0</v>
      </c>
      <c r="J1537" s="6">
        <v>0</v>
      </c>
      <c r="K1537" s="6">
        <v>0</v>
      </c>
      <c r="L1537" s="6">
        <v>30</v>
      </c>
      <c r="M1537" s="6">
        <v>0</v>
      </c>
      <c r="N1537" s="6">
        <v>0.2</v>
      </c>
      <c r="O1537" s="6">
        <v>0</v>
      </c>
      <c r="P1537" s="6">
        <v>0.3</v>
      </c>
      <c r="Q1537" s="6">
        <v>260</v>
      </c>
      <c r="R1537" s="6">
        <v>0</v>
      </c>
      <c r="S1537" s="6">
        <v>423</v>
      </c>
      <c r="T1537" s="6">
        <v>144</v>
      </c>
      <c r="U1537" s="6">
        <v>40</v>
      </c>
      <c r="V1537" s="6" t="s">
        <v>1105</v>
      </c>
      <c r="W1537" s="9" t="s">
        <v>1089</v>
      </c>
      <c r="X1537" s="6" t="s">
        <v>1106</v>
      </c>
      <c r="Y1537" s="6" t="s">
        <v>1107</v>
      </c>
      <c r="Z1537" s="2">
        <v>2</v>
      </c>
      <c r="AA1537" s="9" t="s">
        <v>571</v>
      </c>
      <c r="AB1537">
        <v>15.7</v>
      </c>
      <c r="AC1537" s="4">
        <v>14</v>
      </c>
      <c r="AD1537">
        <v>0</v>
      </c>
    </row>
    <row r="1538" spans="1:30" customFormat="1" x14ac:dyDescent="0.25">
      <c r="A1538" s="6">
        <v>0</v>
      </c>
      <c r="B1538" s="6">
        <v>0.02</v>
      </c>
      <c r="C1538" s="6">
        <v>0</v>
      </c>
      <c r="D1538" s="6">
        <v>0</v>
      </c>
      <c r="E1538" s="6">
        <v>0</v>
      </c>
      <c r="F1538" s="6">
        <v>0</v>
      </c>
      <c r="G1538" s="6">
        <v>0</v>
      </c>
      <c r="H1538" s="6">
        <v>0.05</v>
      </c>
      <c r="I1538" s="6">
        <v>0</v>
      </c>
      <c r="J1538" s="6">
        <v>0</v>
      </c>
      <c r="K1538" s="6">
        <v>0</v>
      </c>
      <c r="L1538" s="6">
        <v>30</v>
      </c>
      <c r="M1538" s="6">
        <v>0</v>
      </c>
      <c r="N1538" s="6">
        <v>0.2</v>
      </c>
      <c r="O1538" s="6">
        <v>0</v>
      </c>
      <c r="P1538" s="6">
        <v>0.3</v>
      </c>
      <c r="Q1538" s="6">
        <v>284</v>
      </c>
      <c r="R1538" s="6">
        <v>0</v>
      </c>
      <c r="S1538" s="6">
        <v>423</v>
      </c>
      <c r="T1538" s="6">
        <v>144</v>
      </c>
      <c r="U1538" s="6">
        <v>40</v>
      </c>
      <c r="V1538" s="6" t="s">
        <v>1105</v>
      </c>
      <c r="W1538" s="9" t="s">
        <v>1090</v>
      </c>
      <c r="X1538" s="6" t="s">
        <v>1106</v>
      </c>
      <c r="Y1538" s="6" t="s">
        <v>1107</v>
      </c>
      <c r="Z1538" s="2">
        <v>2</v>
      </c>
      <c r="AA1538" s="9" t="s">
        <v>571</v>
      </c>
      <c r="AB1538">
        <v>15.7</v>
      </c>
      <c r="AC1538" s="4">
        <v>14</v>
      </c>
      <c r="AD1538">
        <v>0</v>
      </c>
    </row>
    <row r="1539" spans="1:30" customFormat="1" x14ac:dyDescent="0.25">
      <c r="A1539" s="6">
        <v>0</v>
      </c>
      <c r="B1539" s="6">
        <v>0</v>
      </c>
      <c r="C1539" s="6">
        <v>0</v>
      </c>
      <c r="D1539" s="6">
        <v>0</v>
      </c>
      <c r="E1539" s="6">
        <v>0</v>
      </c>
      <c r="F1539" s="6">
        <v>0</v>
      </c>
      <c r="G1539" s="6">
        <v>0</v>
      </c>
      <c r="H1539" s="6">
        <v>0.05</v>
      </c>
      <c r="I1539" s="6">
        <v>0</v>
      </c>
      <c r="J1539" s="6">
        <v>0</v>
      </c>
      <c r="K1539" s="6">
        <v>0</v>
      </c>
      <c r="L1539" s="6">
        <v>30</v>
      </c>
      <c r="M1539" s="6">
        <v>0</v>
      </c>
      <c r="N1539" s="6">
        <v>0.2</v>
      </c>
      <c r="O1539" s="6">
        <v>0</v>
      </c>
      <c r="P1539" s="6">
        <v>0.3</v>
      </c>
      <c r="Q1539" s="6">
        <v>234</v>
      </c>
      <c r="R1539" s="6">
        <v>0</v>
      </c>
      <c r="S1539" s="6">
        <v>423</v>
      </c>
      <c r="T1539" s="6">
        <v>144</v>
      </c>
      <c r="U1539" s="6">
        <v>40</v>
      </c>
      <c r="V1539" s="6" t="s">
        <v>1105</v>
      </c>
      <c r="W1539" s="9" t="s">
        <v>1088</v>
      </c>
      <c r="X1539" s="6" t="s">
        <v>1106</v>
      </c>
      <c r="Y1539" s="6" t="s">
        <v>1107</v>
      </c>
      <c r="Z1539" s="2">
        <v>2</v>
      </c>
      <c r="AA1539" s="9" t="s">
        <v>571</v>
      </c>
      <c r="AB1539">
        <v>15.7</v>
      </c>
      <c r="AC1539" s="4">
        <v>14</v>
      </c>
      <c r="AD1539">
        <v>0</v>
      </c>
    </row>
    <row r="1540" spans="1:30" customFormat="1" x14ac:dyDescent="0.25">
      <c r="A1540" s="6">
        <v>0</v>
      </c>
      <c r="B1540" s="6">
        <v>0</v>
      </c>
      <c r="C1540" s="6">
        <v>0</v>
      </c>
      <c r="D1540" s="6">
        <v>0</v>
      </c>
      <c r="E1540" s="6">
        <v>0</v>
      </c>
      <c r="F1540" s="6">
        <v>0</v>
      </c>
      <c r="G1540" s="6">
        <v>0</v>
      </c>
      <c r="H1540" s="6">
        <v>0.05</v>
      </c>
      <c r="I1540" s="6">
        <v>0</v>
      </c>
      <c r="J1540" s="6">
        <v>0</v>
      </c>
      <c r="K1540" s="6">
        <v>0</v>
      </c>
      <c r="L1540" s="6">
        <v>30</v>
      </c>
      <c r="M1540" s="6">
        <v>0</v>
      </c>
      <c r="N1540" s="6">
        <v>0.2</v>
      </c>
      <c r="O1540" s="6">
        <v>0</v>
      </c>
      <c r="P1540" s="6">
        <v>0.3</v>
      </c>
      <c r="Q1540" s="6">
        <v>260</v>
      </c>
      <c r="R1540" s="6">
        <v>0</v>
      </c>
      <c r="S1540" s="6">
        <v>423</v>
      </c>
      <c r="T1540" s="6">
        <v>144</v>
      </c>
      <c r="U1540" s="6">
        <v>40</v>
      </c>
      <c r="V1540" s="6" t="s">
        <v>1105</v>
      </c>
      <c r="W1540" s="9" t="s">
        <v>1089</v>
      </c>
      <c r="X1540" s="6" t="s">
        <v>1106</v>
      </c>
      <c r="Y1540" s="6" t="s">
        <v>1107</v>
      </c>
      <c r="Z1540" s="2">
        <v>2</v>
      </c>
      <c r="AA1540" s="9" t="s">
        <v>571</v>
      </c>
      <c r="AB1540">
        <v>15.7</v>
      </c>
      <c r="AC1540" s="4">
        <v>14</v>
      </c>
      <c r="AD1540">
        <v>0</v>
      </c>
    </row>
    <row r="1541" spans="1:30" customFormat="1" x14ac:dyDescent="0.25">
      <c r="A1541" s="6">
        <v>0</v>
      </c>
      <c r="B1541" s="6">
        <v>0</v>
      </c>
      <c r="C1541" s="6">
        <v>0</v>
      </c>
      <c r="D1541" s="6">
        <v>0</v>
      </c>
      <c r="E1541" s="6">
        <v>0</v>
      </c>
      <c r="F1541" s="6">
        <v>0</v>
      </c>
      <c r="G1541" s="6">
        <v>0</v>
      </c>
      <c r="H1541" s="6">
        <v>0.05</v>
      </c>
      <c r="I1541" s="6">
        <v>0</v>
      </c>
      <c r="J1541" s="6">
        <v>0</v>
      </c>
      <c r="K1541" s="6">
        <v>0</v>
      </c>
      <c r="L1541" s="6">
        <v>30</v>
      </c>
      <c r="M1541" s="6">
        <v>0</v>
      </c>
      <c r="N1541" s="6">
        <v>0.2</v>
      </c>
      <c r="O1541" s="6">
        <v>0</v>
      </c>
      <c r="P1541" s="6">
        <v>0.3</v>
      </c>
      <c r="Q1541" s="6">
        <v>284</v>
      </c>
      <c r="R1541" s="6">
        <v>0</v>
      </c>
      <c r="S1541" s="6">
        <v>423</v>
      </c>
      <c r="T1541" s="6">
        <v>144</v>
      </c>
      <c r="U1541" s="6">
        <v>40</v>
      </c>
      <c r="V1541" s="6" t="s">
        <v>1105</v>
      </c>
      <c r="W1541" s="9" t="s">
        <v>1090</v>
      </c>
      <c r="X1541" s="6" t="s">
        <v>1106</v>
      </c>
      <c r="Y1541" s="6" t="s">
        <v>1107</v>
      </c>
      <c r="Z1541" s="2">
        <v>2</v>
      </c>
      <c r="AA1541" s="9" t="s">
        <v>571</v>
      </c>
      <c r="AB1541">
        <v>15.7</v>
      </c>
      <c r="AC1541" s="4">
        <v>14</v>
      </c>
      <c r="AD1541">
        <v>0</v>
      </c>
    </row>
    <row r="1542" spans="1:30" customFormat="1" x14ac:dyDescent="0.25">
      <c r="A1542" s="6">
        <v>0</v>
      </c>
      <c r="B1542" s="6">
        <v>0</v>
      </c>
      <c r="C1542" s="6">
        <v>0</v>
      </c>
      <c r="D1542" s="6">
        <v>0</v>
      </c>
      <c r="E1542" s="6">
        <v>0</v>
      </c>
      <c r="F1542" s="6">
        <v>0</v>
      </c>
      <c r="G1542" s="6">
        <v>0</v>
      </c>
      <c r="H1542" s="6">
        <v>0.05</v>
      </c>
      <c r="I1542" s="6">
        <v>0</v>
      </c>
      <c r="J1542" s="6">
        <v>0</v>
      </c>
      <c r="K1542" s="6">
        <v>0</v>
      </c>
      <c r="L1542" s="6">
        <v>30</v>
      </c>
      <c r="M1542" s="6">
        <v>0</v>
      </c>
      <c r="N1542" s="6">
        <v>0.2</v>
      </c>
      <c r="O1542" s="6">
        <v>0</v>
      </c>
      <c r="P1542" s="6">
        <v>0.3</v>
      </c>
      <c r="Q1542" s="6">
        <v>278</v>
      </c>
      <c r="R1542" s="6">
        <v>0</v>
      </c>
      <c r="S1542" s="6">
        <v>423</v>
      </c>
      <c r="T1542" s="6">
        <v>144</v>
      </c>
      <c r="U1542" s="6">
        <v>40</v>
      </c>
      <c r="V1542" s="6" t="s">
        <v>1105</v>
      </c>
      <c r="W1542" s="9" t="s">
        <v>1091</v>
      </c>
      <c r="X1542" s="6" t="s">
        <v>1106</v>
      </c>
      <c r="Y1542" s="6" t="s">
        <v>1107</v>
      </c>
      <c r="Z1542" s="2">
        <v>2</v>
      </c>
      <c r="AA1542" s="9" t="s">
        <v>571</v>
      </c>
      <c r="AB1542">
        <v>15.7</v>
      </c>
      <c r="AC1542" s="4">
        <v>14</v>
      </c>
      <c r="AD1542">
        <v>0</v>
      </c>
    </row>
    <row r="1543" spans="1:30" customFormat="1" x14ac:dyDescent="0.25">
      <c r="A1543" s="6">
        <v>5.8000000000000003E-2</v>
      </c>
      <c r="B1543" s="6">
        <v>0</v>
      </c>
      <c r="C1543" s="6">
        <v>0</v>
      </c>
      <c r="D1543" s="6">
        <v>0</v>
      </c>
      <c r="E1543" s="6">
        <v>0</v>
      </c>
      <c r="F1543" s="6">
        <v>0</v>
      </c>
      <c r="G1543" s="6">
        <v>0</v>
      </c>
      <c r="H1543" s="6">
        <v>2.5000000000000001E-2</v>
      </c>
      <c r="I1543" s="6">
        <v>0</v>
      </c>
      <c r="J1543" s="6">
        <v>0</v>
      </c>
      <c r="K1543" s="6">
        <v>0</v>
      </c>
      <c r="L1543" s="6">
        <v>30</v>
      </c>
      <c r="M1543" s="6">
        <v>0</v>
      </c>
      <c r="N1543" s="6">
        <v>0.2</v>
      </c>
      <c r="O1543" s="6">
        <v>0</v>
      </c>
      <c r="P1543" s="6">
        <v>0.25</v>
      </c>
      <c r="Q1543" s="6">
        <v>284</v>
      </c>
      <c r="R1543" s="6">
        <v>0</v>
      </c>
      <c r="S1543" s="6">
        <v>423</v>
      </c>
      <c r="T1543" s="6">
        <v>144</v>
      </c>
      <c r="U1543" s="6">
        <v>40</v>
      </c>
      <c r="V1543" s="6" t="s">
        <v>1105</v>
      </c>
      <c r="W1543" s="9" t="s">
        <v>1090</v>
      </c>
      <c r="X1543" s="6" t="s">
        <v>1106</v>
      </c>
      <c r="Y1543" s="6" t="s">
        <v>1107</v>
      </c>
      <c r="Z1543" s="2">
        <v>2</v>
      </c>
      <c r="AA1543" s="9" t="s">
        <v>571</v>
      </c>
      <c r="AB1543">
        <v>15.7</v>
      </c>
      <c r="AC1543" s="4">
        <v>14</v>
      </c>
      <c r="AD1543">
        <v>0</v>
      </c>
    </row>
    <row r="1544" spans="1:30" customFormat="1" x14ac:dyDescent="0.25">
      <c r="A1544" s="6">
        <v>0.04</v>
      </c>
      <c r="B1544" s="6">
        <v>0</v>
      </c>
      <c r="C1544" s="6">
        <v>0</v>
      </c>
      <c r="D1544" s="6">
        <v>0</v>
      </c>
      <c r="E1544" s="6">
        <v>0</v>
      </c>
      <c r="F1544" s="6">
        <v>0</v>
      </c>
      <c r="G1544" s="6">
        <v>0</v>
      </c>
      <c r="H1544" s="6">
        <v>0.05</v>
      </c>
      <c r="I1544" s="6">
        <v>0</v>
      </c>
      <c r="J1544" s="6">
        <v>0</v>
      </c>
      <c r="K1544" s="6">
        <v>0</v>
      </c>
      <c r="L1544" s="6">
        <v>30</v>
      </c>
      <c r="M1544" s="6">
        <v>0</v>
      </c>
      <c r="N1544" s="6">
        <v>0.2</v>
      </c>
      <c r="O1544" s="6">
        <v>0</v>
      </c>
      <c r="P1544" s="6">
        <v>0.3</v>
      </c>
      <c r="Q1544" s="6">
        <v>217</v>
      </c>
      <c r="R1544" s="6">
        <v>0</v>
      </c>
      <c r="S1544" s="6">
        <v>423</v>
      </c>
      <c r="T1544" s="6">
        <v>144</v>
      </c>
      <c r="U1544" s="6">
        <v>40</v>
      </c>
      <c r="V1544" s="6" t="s">
        <v>1105</v>
      </c>
      <c r="W1544" s="9" t="s">
        <v>1108</v>
      </c>
      <c r="X1544" s="6" t="s">
        <v>1106</v>
      </c>
      <c r="Y1544" s="6" t="s">
        <v>1107</v>
      </c>
      <c r="Z1544" s="2">
        <v>2</v>
      </c>
      <c r="AA1544" s="9" t="s">
        <v>571</v>
      </c>
      <c r="AB1544">
        <v>15.7</v>
      </c>
      <c r="AC1544" s="4">
        <v>14</v>
      </c>
      <c r="AD1544">
        <v>0</v>
      </c>
    </row>
    <row r="1545" spans="1:30" customFormat="1" x14ac:dyDescent="0.25">
      <c r="A1545" s="6">
        <v>0.02</v>
      </c>
      <c r="B1545" s="6">
        <v>0</v>
      </c>
      <c r="C1545" s="6">
        <v>0</v>
      </c>
      <c r="D1545" s="6">
        <v>0</v>
      </c>
      <c r="E1545" s="6">
        <v>0</v>
      </c>
      <c r="F1545" s="6">
        <v>0</v>
      </c>
      <c r="G1545" s="6">
        <v>0</v>
      </c>
      <c r="H1545" s="6">
        <v>0.05</v>
      </c>
      <c r="I1545" s="6">
        <v>0</v>
      </c>
      <c r="J1545" s="6">
        <v>0</v>
      </c>
      <c r="K1545" s="6">
        <v>0</v>
      </c>
      <c r="L1545" s="6">
        <v>30</v>
      </c>
      <c r="M1545" s="6">
        <v>0</v>
      </c>
      <c r="N1545" s="6">
        <v>0.2</v>
      </c>
      <c r="O1545" s="6">
        <v>0</v>
      </c>
      <c r="P1545" s="6">
        <v>0.3</v>
      </c>
      <c r="Q1545" s="6">
        <v>217</v>
      </c>
      <c r="R1545" s="6">
        <v>0</v>
      </c>
      <c r="S1545" s="6">
        <v>423</v>
      </c>
      <c r="T1545" s="6">
        <v>144</v>
      </c>
      <c r="U1545" s="6">
        <v>40</v>
      </c>
      <c r="V1545" s="6" t="s">
        <v>1105</v>
      </c>
      <c r="W1545" s="9" t="s">
        <v>1108</v>
      </c>
      <c r="X1545" s="6" t="s">
        <v>1106</v>
      </c>
      <c r="Y1545" s="6" t="s">
        <v>1107</v>
      </c>
      <c r="Z1545" s="2">
        <v>2</v>
      </c>
      <c r="AA1545" s="9" t="s">
        <v>571</v>
      </c>
      <c r="AB1545">
        <v>15.7</v>
      </c>
      <c r="AC1545" s="4">
        <v>14</v>
      </c>
      <c r="AD1545">
        <v>0</v>
      </c>
    </row>
  </sheetData>
  <phoneticPr fontId="2" type="noConversion"/>
  <hyperlinks>
    <hyperlink ref="AA74" r:id="rId1" xr:uid="{FB9597B5-F74B-465D-A8ED-C7B246CF711B}"/>
    <hyperlink ref="AA665" r:id="rId2" xr:uid="{96A5A34B-DB3A-47BD-9231-C21CFA7C1D10}"/>
    <hyperlink ref="AA664" r:id="rId3" xr:uid="{A129A974-DD62-4C45-863E-8138AB5E06AA}"/>
  </hyperlinks>
  <pageMargins left="0.7" right="0.7" top="0.75" bottom="0.75" header="0.3" footer="0.3"/>
  <pageSetup orientation="portrait"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E4588-856D-48CC-BEB1-2A5AD3DEFC78}">
  <dimension ref="A1:V1545"/>
  <sheetViews>
    <sheetView topLeftCell="A1523" workbookViewId="0">
      <selection activeCell="Z4" sqref="Z4"/>
    </sheetView>
  </sheetViews>
  <sheetFormatPr defaultRowHeight="15" x14ac:dyDescent="0.25"/>
  <cols>
    <col min="1" max="16" width="9.140625" style="4"/>
    <col min="17" max="18" width="18.28515625" style="4" customWidth="1"/>
    <col min="19" max="19" width="13.140625" style="4" customWidth="1"/>
    <col min="20" max="20" width="18.42578125" style="4" customWidth="1"/>
    <col min="21" max="21" width="9.140625" style="4"/>
    <col min="22" max="22" width="14" style="4" customWidth="1"/>
    <col min="23" max="16384" width="9.140625" style="4"/>
  </cols>
  <sheetData>
    <row r="1" spans="1:22" x14ac:dyDescent="0.25">
      <c r="A1" s="7" t="s">
        <v>1297</v>
      </c>
      <c r="B1" s="7" t="s">
        <v>1298</v>
      </c>
      <c r="C1" s="7" t="s">
        <v>1299</v>
      </c>
      <c r="D1" s="7" t="s">
        <v>1300</v>
      </c>
      <c r="E1" s="7" t="s">
        <v>1301</v>
      </c>
      <c r="F1" s="7" t="s">
        <v>1302</v>
      </c>
      <c r="G1" s="7" t="s">
        <v>1303</v>
      </c>
      <c r="H1" s="7" t="s">
        <v>1304</v>
      </c>
      <c r="I1" s="7" t="s">
        <v>1305</v>
      </c>
      <c r="J1" s="7" t="s">
        <v>1306</v>
      </c>
      <c r="K1" s="7" t="s">
        <v>1307</v>
      </c>
      <c r="L1" s="7" t="s">
        <v>1308</v>
      </c>
      <c r="M1" s="7" t="s">
        <v>1309</v>
      </c>
      <c r="N1" s="7" t="s">
        <v>1310</v>
      </c>
      <c r="O1" s="7" t="s">
        <v>1311</v>
      </c>
      <c r="P1" s="7" t="s">
        <v>1312</v>
      </c>
      <c r="Q1" s="8" t="s">
        <v>1323</v>
      </c>
      <c r="R1" s="8" t="s">
        <v>1324</v>
      </c>
      <c r="S1" s="8" t="s">
        <v>1325</v>
      </c>
      <c r="T1" s="8" t="s">
        <v>1326</v>
      </c>
      <c r="U1" s="8" t="s">
        <v>1327</v>
      </c>
      <c r="V1" s="4" t="s">
        <v>1322</v>
      </c>
    </row>
    <row r="2" spans="1:22" customFormat="1" x14ac:dyDescent="0.25">
      <c r="A2" s="6">
        <v>0.5</v>
      </c>
      <c r="B2" s="6">
        <v>0</v>
      </c>
      <c r="C2" s="6">
        <v>0</v>
      </c>
      <c r="D2" s="6">
        <v>0</v>
      </c>
      <c r="E2" s="6">
        <v>0</v>
      </c>
      <c r="F2" s="6">
        <v>2.15</v>
      </c>
      <c r="G2" s="6">
        <v>0</v>
      </c>
      <c r="H2" s="6">
        <v>0.5</v>
      </c>
      <c r="I2" s="6">
        <v>0</v>
      </c>
      <c r="J2" s="6">
        <v>0</v>
      </c>
      <c r="K2" s="6">
        <v>0</v>
      </c>
      <c r="L2" s="6">
        <v>154</v>
      </c>
      <c r="M2" s="6">
        <v>0</v>
      </c>
      <c r="N2" s="6">
        <v>0</v>
      </c>
      <c r="O2" s="6">
        <v>0</v>
      </c>
      <c r="P2" s="6">
        <v>5.3</v>
      </c>
      <c r="Q2" s="6">
        <v>0</v>
      </c>
      <c r="R2" s="6">
        <v>0</v>
      </c>
      <c r="S2" s="6">
        <v>523</v>
      </c>
      <c r="T2" s="6">
        <v>72</v>
      </c>
      <c r="U2" s="6">
        <v>0</v>
      </c>
      <c r="V2">
        <v>0</v>
      </c>
    </row>
    <row r="3" spans="1:22" customFormat="1" x14ac:dyDescent="0.25">
      <c r="A3" s="6">
        <v>0.5</v>
      </c>
      <c r="B3" s="6">
        <v>0</v>
      </c>
      <c r="C3" s="6">
        <v>0</v>
      </c>
      <c r="D3" s="6">
        <v>0</v>
      </c>
      <c r="E3" s="6">
        <v>0</v>
      </c>
      <c r="F3" s="6">
        <v>0.75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77</v>
      </c>
      <c r="M3" s="6">
        <v>0</v>
      </c>
      <c r="N3" s="6">
        <v>0</v>
      </c>
      <c r="O3" s="6">
        <v>0</v>
      </c>
      <c r="P3" s="6">
        <v>1.5</v>
      </c>
      <c r="Q3" s="6">
        <v>0</v>
      </c>
      <c r="R3" s="6">
        <v>0</v>
      </c>
      <c r="S3" s="6">
        <v>423</v>
      </c>
      <c r="T3" s="6">
        <v>168</v>
      </c>
      <c r="U3" s="6">
        <v>0</v>
      </c>
      <c r="V3">
        <v>0</v>
      </c>
    </row>
    <row r="4" spans="1:22" customFormat="1" x14ac:dyDescent="0.25">
      <c r="A4" s="6">
        <v>0.5</v>
      </c>
      <c r="B4" s="6">
        <v>0</v>
      </c>
      <c r="C4" s="6">
        <v>0</v>
      </c>
      <c r="D4" s="6">
        <v>0</v>
      </c>
      <c r="E4" s="6">
        <v>0</v>
      </c>
      <c r="F4" s="6">
        <v>0.75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77</v>
      </c>
      <c r="M4" s="6">
        <v>0</v>
      </c>
      <c r="N4" s="6">
        <v>0</v>
      </c>
      <c r="O4" s="6">
        <v>0</v>
      </c>
      <c r="P4" s="6">
        <v>1.5</v>
      </c>
      <c r="Q4" s="6">
        <v>0</v>
      </c>
      <c r="R4" s="6">
        <v>0</v>
      </c>
      <c r="S4" s="6">
        <v>373</v>
      </c>
      <c r="T4" s="6">
        <v>168</v>
      </c>
      <c r="U4" s="6">
        <v>0</v>
      </c>
      <c r="V4">
        <v>0</v>
      </c>
    </row>
    <row r="5" spans="1:22" customFormat="1" x14ac:dyDescent="0.25">
      <c r="A5" s="6">
        <v>0.5</v>
      </c>
      <c r="B5" s="6">
        <v>0</v>
      </c>
      <c r="C5" s="6">
        <v>0</v>
      </c>
      <c r="D5" s="6">
        <v>0</v>
      </c>
      <c r="E5" s="6">
        <v>0</v>
      </c>
      <c r="F5" s="6">
        <v>0.75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77</v>
      </c>
      <c r="M5" s="6">
        <v>0</v>
      </c>
      <c r="N5" s="6">
        <v>0</v>
      </c>
      <c r="O5" s="6">
        <v>0</v>
      </c>
      <c r="P5" s="6">
        <v>1.5</v>
      </c>
      <c r="Q5" s="6">
        <v>0</v>
      </c>
      <c r="R5" s="6">
        <v>0</v>
      </c>
      <c r="S5" s="6">
        <v>393</v>
      </c>
      <c r="T5" s="6">
        <v>168</v>
      </c>
      <c r="U5" s="6">
        <v>0</v>
      </c>
      <c r="V5">
        <v>0</v>
      </c>
    </row>
    <row r="6" spans="1:22" customFormat="1" x14ac:dyDescent="0.25">
      <c r="A6" s="6">
        <v>0.5</v>
      </c>
      <c r="B6" s="6">
        <v>0</v>
      </c>
      <c r="C6" s="6">
        <v>0</v>
      </c>
      <c r="D6" s="6">
        <v>0</v>
      </c>
      <c r="E6" s="6">
        <v>0</v>
      </c>
      <c r="F6" s="6">
        <v>0.75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77</v>
      </c>
      <c r="M6" s="6">
        <v>0</v>
      </c>
      <c r="N6" s="6">
        <v>0</v>
      </c>
      <c r="O6" s="6">
        <v>0</v>
      </c>
      <c r="P6" s="6">
        <v>1.5</v>
      </c>
      <c r="Q6" s="6">
        <v>0</v>
      </c>
      <c r="R6" s="6">
        <v>0</v>
      </c>
      <c r="S6" s="6">
        <v>453</v>
      </c>
      <c r="T6" s="6">
        <v>168</v>
      </c>
      <c r="U6" s="6">
        <v>0</v>
      </c>
      <c r="V6">
        <v>0</v>
      </c>
    </row>
    <row r="7" spans="1:22" customFormat="1" x14ac:dyDescent="0.25">
      <c r="A7" s="6">
        <v>0.5</v>
      </c>
      <c r="B7" s="6">
        <v>0</v>
      </c>
      <c r="C7" s="6">
        <v>0</v>
      </c>
      <c r="D7" s="6">
        <v>0</v>
      </c>
      <c r="E7" s="6">
        <v>0</v>
      </c>
      <c r="F7" s="6">
        <v>0.5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77</v>
      </c>
      <c r="M7" s="6">
        <v>0</v>
      </c>
      <c r="N7" s="6">
        <v>0</v>
      </c>
      <c r="O7" s="6">
        <v>0</v>
      </c>
      <c r="P7" s="6">
        <v>1</v>
      </c>
      <c r="Q7" s="6">
        <v>0</v>
      </c>
      <c r="R7" s="6">
        <v>0</v>
      </c>
      <c r="S7" s="6">
        <v>423</v>
      </c>
      <c r="T7" s="6">
        <v>168</v>
      </c>
      <c r="U7" s="6">
        <v>0</v>
      </c>
      <c r="V7">
        <v>0</v>
      </c>
    </row>
    <row r="8" spans="1:22" customFormat="1" x14ac:dyDescent="0.25">
      <c r="A8" s="6">
        <v>0.5</v>
      </c>
      <c r="B8" s="6">
        <v>0</v>
      </c>
      <c r="C8" s="6">
        <v>0</v>
      </c>
      <c r="D8" s="6">
        <v>0</v>
      </c>
      <c r="E8" s="6">
        <v>0</v>
      </c>
      <c r="F8" s="6">
        <v>1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77</v>
      </c>
      <c r="M8" s="6">
        <v>0</v>
      </c>
      <c r="N8" s="6">
        <v>0</v>
      </c>
      <c r="O8" s="6">
        <v>0</v>
      </c>
      <c r="P8" s="6">
        <v>2</v>
      </c>
      <c r="Q8" s="6">
        <v>0</v>
      </c>
      <c r="R8" s="6">
        <v>0</v>
      </c>
      <c r="S8" s="6">
        <v>423</v>
      </c>
      <c r="T8" s="6">
        <v>168</v>
      </c>
      <c r="U8" s="6">
        <v>0</v>
      </c>
      <c r="V8">
        <v>0</v>
      </c>
    </row>
    <row r="9" spans="1:22" customFormat="1" x14ac:dyDescent="0.25">
      <c r="A9" s="6">
        <v>0.25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3</v>
      </c>
      <c r="K9" s="6">
        <v>0</v>
      </c>
      <c r="L9" s="6">
        <v>41</v>
      </c>
      <c r="M9" s="6">
        <v>0</v>
      </c>
      <c r="N9" s="6">
        <v>0</v>
      </c>
      <c r="O9" s="6">
        <v>0</v>
      </c>
      <c r="P9" s="6">
        <v>6</v>
      </c>
      <c r="Q9" s="6">
        <v>0</v>
      </c>
      <c r="R9" s="6">
        <v>0</v>
      </c>
      <c r="S9" s="6">
        <v>453</v>
      </c>
      <c r="T9" s="6">
        <v>1.3333333333333333</v>
      </c>
      <c r="U9" s="6">
        <v>0</v>
      </c>
      <c r="V9">
        <v>0</v>
      </c>
    </row>
    <row r="10" spans="1:22" customFormat="1" x14ac:dyDescent="0.25">
      <c r="A10" s="6">
        <v>0.25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4</v>
      </c>
      <c r="K10" s="6">
        <v>0</v>
      </c>
      <c r="L10" s="6">
        <v>41</v>
      </c>
      <c r="M10" s="6">
        <v>0</v>
      </c>
      <c r="N10" s="6">
        <v>0</v>
      </c>
      <c r="O10" s="6">
        <v>0</v>
      </c>
      <c r="P10" s="6">
        <v>8</v>
      </c>
      <c r="Q10" s="6">
        <v>0</v>
      </c>
      <c r="R10" s="6">
        <v>0</v>
      </c>
      <c r="S10" s="6">
        <v>453</v>
      </c>
      <c r="T10" s="6">
        <v>1.3333333333333333</v>
      </c>
      <c r="U10" s="6">
        <v>0</v>
      </c>
      <c r="V10">
        <v>0</v>
      </c>
    </row>
    <row r="11" spans="1:22" x14ac:dyDescent="0.25">
      <c r="A11" s="2">
        <v>3.3000000000000002E-2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0.30697344371573021</v>
      </c>
      <c r="I11" s="2">
        <v>0</v>
      </c>
      <c r="J11" s="2">
        <v>0</v>
      </c>
      <c r="K11" s="2">
        <v>0</v>
      </c>
      <c r="L11" s="2">
        <v>29.966455219868898</v>
      </c>
      <c r="M11" s="2">
        <v>0</v>
      </c>
      <c r="N11" s="2">
        <v>0.14617783034082357</v>
      </c>
      <c r="O11" s="2">
        <v>0</v>
      </c>
      <c r="P11" s="2">
        <v>0.7016535856359547</v>
      </c>
      <c r="Q11" s="2">
        <v>174</v>
      </c>
      <c r="R11" s="2">
        <v>0</v>
      </c>
      <c r="S11" s="2">
        <v>408</v>
      </c>
      <c r="T11" s="2">
        <v>96</v>
      </c>
      <c r="U11" s="2">
        <v>0</v>
      </c>
      <c r="V11">
        <v>0</v>
      </c>
    </row>
    <row r="12" spans="1:22" x14ac:dyDescent="0.25">
      <c r="A12" s="2">
        <v>3.3000000000000002E-2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0.30697344371572943</v>
      </c>
      <c r="I12" s="2">
        <v>0</v>
      </c>
      <c r="J12" s="2">
        <v>0</v>
      </c>
      <c r="K12" s="2">
        <v>0</v>
      </c>
      <c r="L12" s="2">
        <v>29.966455219868827</v>
      </c>
      <c r="M12" s="2">
        <v>0</v>
      </c>
      <c r="N12" s="2">
        <v>0.14617783034082357</v>
      </c>
      <c r="O12" s="2">
        <v>0</v>
      </c>
      <c r="P12" s="2">
        <v>0.70165358563595304</v>
      </c>
      <c r="Q12" s="2">
        <v>177</v>
      </c>
      <c r="R12" s="2">
        <v>0</v>
      </c>
      <c r="S12" s="2">
        <v>408</v>
      </c>
      <c r="T12" s="2">
        <v>96</v>
      </c>
      <c r="U12" s="2">
        <v>0</v>
      </c>
      <c r="V12">
        <v>0</v>
      </c>
    </row>
    <row r="13" spans="1:22" x14ac:dyDescent="0.25">
      <c r="A13" s="2">
        <v>3.3000000000000002E-2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0.30697344371572943</v>
      </c>
      <c r="I13" s="2">
        <v>0</v>
      </c>
      <c r="J13" s="2">
        <v>0</v>
      </c>
      <c r="K13" s="2">
        <v>0</v>
      </c>
      <c r="L13" s="2">
        <v>29.966455219868827</v>
      </c>
      <c r="M13" s="2">
        <v>0</v>
      </c>
      <c r="N13" s="2">
        <v>0.14617783034082357</v>
      </c>
      <c r="O13" s="2">
        <v>0</v>
      </c>
      <c r="P13" s="2">
        <v>0.70165358563595304</v>
      </c>
      <c r="Q13" s="2">
        <v>192</v>
      </c>
      <c r="R13" s="2">
        <v>0</v>
      </c>
      <c r="S13" s="2">
        <v>408</v>
      </c>
      <c r="T13" s="2">
        <v>96</v>
      </c>
      <c r="U13" s="2">
        <v>0</v>
      </c>
      <c r="V13">
        <v>0</v>
      </c>
    </row>
    <row r="14" spans="1:22" customFormat="1" ht="41.25" customHeight="1" x14ac:dyDescent="0.25">
      <c r="A14" s="6">
        <v>0</v>
      </c>
      <c r="B14" s="6">
        <v>0.04</v>
      </c>
      <c r="C14" s="2">
        <v>0</v>
      </c>
      <c r="D14" s="6">
        <v>0</v>
      </c>
      <c r="E14" s="6">
        <v>0</v>
      </c>
      <c r="F14" s="6">
        <v>0</v>
      </c>
      <c r="G14" s="6">
        <v>0</v>
      </c>
      <c r="H14" s="6">
        <v>0.05</v>
      </c>
      <c r="I14" s="6">
        <v>0</v>
      </c>
      <c r="J14" s="6">
        <v>0</v>
      </c>
      <c r="K14" s="2">
        <v>0</v>
      </c>
      <c r="L14" s="6">
        <v>50</v>
      </c>
      <c r="M14" s="6">
        <v>0</v>
      </c>
      <c r="N14" s="6">
        <v>0.2</v>
      </c>
      <c r="O14" s="6">
        <v>0</v>
      </c>
      <c r="P14" s="6">
        <v>0.1</v>
      </c>
      <c r="Q14" s="6">
        <v>233</v>
      </c>
      <c r="R14" s="6">
        <v>0</v>
      </c>
      <c r="S14" s="6">
        <v>448</v>
      </c>
      <c r="T14" s="6">
        <v>240</v>
      </c>
      <c r="U14" s="6">
        <v>0</v>
      </c>
      <c r="V14">
        <v>0</v>
      </c>
    </row>
    <row r="15" spans="1:22" customFormat="1" ht="41.25" customHeight="1" x14ac:dyDescent="0.25">
      <c r="A15" s="6">
        <v>0</v>
      </c>
      <c r="B15" s="6">
        <v>0.02</v>
      </c>
      <c r="C15" s="2">
        <v>0</v>
      </c>
      <c r="D15" s="6">
        <v>0</v>
      </c>
      <c r="E15" s="6">
        <v>0</v>
      </c>
      <c r="F15" s="6">
        <v>0</v>
      </c>
      <c r="G15" s="6">
        <v>0</v>
      </c>
      <c r="H15" s="6">
        <v>0.05</v>
      </c>
      <c r="I15" s="6">
        <v>0</v>
      </c>
      <c r="J15" s="6">
        <v>0</v>
      </c>
      <c r="K15" s="2">
        <v>0</v>
      </c>
      <c r="L15" s="6">
        <v>50</v>
      </c>
      <c r="M15" s="6">
        <v>0</v>
      </c>
      <c r="N15" s="6">
        <v>0.2</v>
      </c>
      <c r="O15" s="6">
        <v>0</v>
      </c>
      <c r="P15" s="6">
        <v>0.1</v>
      </c>
      <c r="Q15" s="6">
        <v>233</v>
      </c>
      <c r="R15" s="6">
        <v>0</v>
      </c>
      <c r="S15" s="6">
        <v>448</v>
      </c>
      <c r="T15" s="6">
        <v>240</v>
      </c>
      <c r="U15" s="6">
        <v>0</v>
      </c>
      <c r="V15">
        <v>0</v>
      </c>
    </row>
    <row r="16" spans="1:22" customFormat="1" ht="41.25" customHeight="1" x14ac:dyDescent="0.25">
      <c r="A16" s="6">
        <v>0</v>
      </c>
      <c r="B16" s="6">
        <v>0.02</v>
      </c>
      <c r="C16" s="2">
        <v>0</v>
      </c>
      <c r="D16" s="6">
        <v>0</v>
      </c>
      <c r="E16" s="6">
        <v>0</v>
      </c>
      <c r="F16" s="6">
        <v>0</v>
      </c>
      <c r="G16" s="6">
        <v>0</v>
      </c>
      <c r="H16" s="6">
        <v>0.05</v>
      </c>
      <c r="I16" s="6">
        <v>0</v>
      </c>
      <c r="J16" s="6">
        <v>0</v>
      </c>
      <c r="K16" s="2">
        <v>0</v>
      </c>
      <c r="L16" s="6">
        <v>50</v>
      </c>
      <c r="M16" s="6">
        <v>0</v>
      </c>
      <c r="N16" s="6">
        <v>0.2</v>
      </c>
      <c r="O16" s="6">
        <v>0</v>
      </c>
      <c r="P16" s="6">
        <v>0.30000000000000004</v>
      </c>
      <c r="Q16" s="6">
        <v>233</v>
      </c>
      <c r="R16" s="6">
        <v>0</v>
      </c>
      <c r="S16" s="6">
        <v>448</v>
      </c>
      <c r="T16" s="6">
        <v>240</v>
      </c>
      <c r="U16" s="6">
        <v>0</v>
      </c>
      <c r="V16">
        <v>0</v>
      </c>
    </row>
    <row r="17" spans="1:22" customFormat="1" ht="41.25" customHeight="1" x14ac:dyDescent="0.25">
      <c r="A17" s="6">
        <v>0</v>
      </c>
      <c r="B17" s="6">
        <v>0.08</v>
      </c>
      <c r="C17" s="2">
        <v>0</v>
      </c>
      <c r="D17" s="6">
        <v>0</v>
      </c>
      <c r="E17" s="6">
        <v>0</v>
      </c>
      <c r="F17" s="6">
        <v>0</v>
      </c>
      <c r="G17" s="6">
        <v>0</v>
      </c>
      <c r="H17" s="6">
        <v>0.05</v>
      </c>
      <c r="I17" s="6">
        <v>0</v>
      </c>
      <c r="J17" s="6">
        <v>0</v>
      </c>
      <c r="K17" s="2">
        <v>0</v>
      </c>
      <c r="L17" s="6">
        <v>50</v>
      </c>
      <c r="M17" s="6">
        <v>0</v>
      </c>
      <c r="N17" s="6">
        <v>0.2</v>
      </c>
      <c r="O17" s="6">
        <v>0</v>
      </c>
      <c r="P17" s="6">
        <v>0.1</v>
      </c>
      <c r="Q17" s="6">
        <v>233</v>
      </c>
      <c r="R17" s="6">
        <v>0</v>
      </c>
      <c r="S17" s="6">
        <v>448</v>
      </c>
      <c r="T17" s="6">
        <v>240</v>
      </c>
      <c r="U17" s="6">
        <v>0</v>
      </c>
      <c r="V17">
        <v>0</v>
      </c>
    </row>
    <row r="18" spans="1:22" customFormat="1" x14ac:dyDescent="0.25">
      <c r="A18" s="6">
        <v>0</v>
      </c>
      <c r="B18" s="6">
        <v>0</v>
      </c>
      <c r="C18" s="2">
        <v>0</v>
      </c>
      <c r="D18" s="6">
        <v>0</v>
      </c>
      <c r="E18" s="6">
        <v>0</v>
      </c>
      <c r="F18" s="6">
        <v>0</v>
      </c>
      <c r="G18" s="6">
        <v>0.08</v>
      </c>
      <c r="H18" s="6">
        <v>0</v>
      </c>
      <c r="I18" s="6">
        <v>0</v>
      </c>
      <c r="J18" s="6">
        <v>0</v>
      </c>
      <c r="K18" s="2">
        <v>0</v>
      </c>
      <c r="L18" s="6">
        <v>146</v>
      </c>
      <c r="M18" s="6">
        <v>0</v>
      </c>
      <c r="N18" s="6">
        <v>0.14000000000000001</v>
      </c>
      <c r="O18" s="6">
        <v>0</v>
      </c>
      <c r="P18" s="6">
        <v>0.30000000000000004</v>
      </c>
      <c r="Q18" s="6">
        <v>197</v>
      </c>
      <c r="R18" s="6">
        <v>0</v>
      </c>
      <c r="S18" s="6">
        <v>423</v>
      </c>
      <c r="T18" s="6">
        <v>432</v>
      </c>
      <c r="U18" s="6">
        <v>0</v>
      </c>
      <c r="V18">
        <v>0</v>
      </c>
    </row>
    <row r="19" spans="1:22" customFormat="1" x14ac:dyDescent="0.25">
      <c r="A19" s="6">
        <v>1.6666666666666666E-2</v>
      </c>
      <c r="B19" s="6">
        <v>0</v>
      </c>
      <c r="C19" s="2">
        <v>0</v>
      </c>
      <c r="D19" s="6">
        <v>0</v>
      </c>
      <c r="E19" s="6">
        <v>0</v>
      </c>
      <c r="F19" s="6">
        <v>0</v>
      </c>
      <c r="G19" s="6">
        <v>0</v>
      </c>
      <c r="H19" s="6">
        <v>0.2</v>
      </c>
      <c r="I19" s="6">
        <v>0</v>
      </c>
      <c r="J19" s="6">
        <v>0</v>
      </c>
      <c r="K19" s="2">
        <v>0</v>
      </c>
      <c r="L19" s="6">
        <v>50</v>
      </c>
      <c r="M19" s="6">
        <v>0</v>
      </c>
      <c r="N19" s="6">
        <v>0.15</v>
      </c>
      <c r="O19" s="6">
        <v>0.08</v>
      </c>
      <c r="P19" s="6">
        <v>0.71</v>
      </c>
      <c r="Q19" s="6">
        <v>174</v>
      </c>
      <c r="R19" s="6">
        <v>258</v>
      </c>
      <c r="S19" s="6">
        <v>408</v>
      </c>
      <c r="T19" s="6">
        <v>72</v>
      </c>
      <c r="U19" s="6">
        <v>0</v>
      </c>
      <c r="V19">
        <v>0</v>
      </c>
    </row>
    <row r="20" spans="1:22" customFormat="1" x14ac:dyDescent="0.25">
      <c r="A20" s="6">
        <v>1.6666666666666666E-2</v>
      </c>
      <c r="B20" s="6">
        <v>0</v>
      </c>
      <c r="C20" s="2">
        <v>0</v>
      </c>
      <c r="D20" s="6">
        <v>0</v>
      </c>
      <c r="E20" s="6">
        <v>0</v>
      </c>
      <c r="F20" s="6">
        <v>0</v>
      </c>
      <c r="G20" s="6">
        <v>0</v>
      </c>
      <c r="H20" s="6">
        <v>0.22500000000000001</v>
      </c>
      <c r="I20" s="6">
        <v>0</v>
      </c>
      <c r="J20" s="6">
        <v>0</v>
      </c>
      <c r="K20" s="2">
        <v>0</v>
      </c>
      <c r="L20" s="6">
        <v>50</v>
      </c>
      <c r="M20" s="6">
        <v>0</v>
      </c>
      <c r="N20" s="6">
        <v>0.15</v>
      </c>
      <c r="O20" s="6">
        <v>0.03</v>
      </c>
      <c r="P20" s="6">
        <v>0.66</v>
      </c>
      <c r="Q20" s="6">
        <v>174</v>
      </c>
      <c r="R20" s="6">
        <v>258</v>
      </c>
      <c r="S20" s="6">
        <v>408</v>
      </c>
      <c r="T20" s="6">
        <v>72</v>
      </c>
      <c r="U20" s="6">
        <v>0</v>
      </c>
      <c r="V20">
        <v>0</v>
      </c>
    </row>
    <row r="21" spans="1:22" customFormat="1" x14ac:dyDescent="0.25">
      <c r="A21" s="6">
        <v>1.6666666666666666E-2</v>
      </c>
      <c r="B21" s="6">
        <v>0</v>
      </c>
      <c r="C21" s="2">
        <v>0</v>
      </c>
      <c r="D21" s="6">
        <v>0</v>
      </c>
      <c r="E21" s="6">
        <v>0</v>
      </c>
      <c r="F21" s="6">
        <v>0</v>
      </c>
      <c r="G21" s="6">
        <v>0</v>
      </c>
      <c r="H21" s="6">
        <v>0.22500000000000001</v>
      </c>
      <c r="I21" s="6">
        <v>0</v>
      </c>
      <c r="J21" s="6">
        <v>0</v>
      </c>
      <c r="K21" s="2">
        <v>0</v>
      </c>
      <c r="L21" s="6">
        <v>50</v>
      </c>
      <c r="M21" s="6">
        <v>0</v>
      </c>
      <c r="N21" s="6">
        <v>0.15</v>
      </c>
      <c r="O21" s="6">
        <v>0.02</v>
      </c>
      <c r="P21" s="6">
        <v>0.64</v>
      </c>
      <c r="Q21" s="6">
        <v>174</v>
      </c>
      <c r="R21" s="6">
        <v>258</v>
      </c>
      <c r="S21" s="6">
        <v>408</v>
      </c>
      <c r="T21" s="6">
        <v>72</v>
      </c>
      <c r="U21" s="6">
        <v>0</v>
      </c>
      <c r="V21">
        <v>0</v>
      </c>
    </row>
    <row r="22" spans="1:22" customFormat="1" x14ac:dyDescent="0.25">
      <c r="A22" s="6">
        <v>1.6666666666666666E-2</v>
      </c>
      <c r="B22" s="6">
        <v>0</v>
      </c>
      <c r="C22" s="2">
        <v>0</v>
      </c>
      <c r="D22" s="6">
        <v>0</v>
      </c>
      <c r="E22" s="6">
        <v>0</v>
      </c>
      <c r="F22" s="6">
        <v>0</v>
      </c>
      <c r="G22" s="6">
        <v>0</v>
      </c>
      <c r="H22" s="6">
        <v>0.22500000000000001</v>
      </c>
      <c r="I22" s="6">
        <v>0</v>
      </c>
      <c r="J22" s="6">
        <v>0</v>
      </c>
      <c r="K22" s="2">
        <v>0</v>
      </c>
      <c r="L22" s="6">
        <v>50</v>
      </c>
      <c r="M22" s="6">
        <v>0</v>
      </c>
      <c r="N22" s="6">
        <v>0.2</v>
      </c>
      <c r="O22" s="6">
        <v>0.02</v>
      </c>
      <c r="P22" s="6">
        <v>0.69</v>
      </c>
      <c r="Q22" s="6">
        <v>174</v>
      </c>
      <c r="R22" s="6">
        <v>258</v>
      </c>
      <c r="S22" s="6">
        <v>408</v>
      </c>
      <c r="T22" s="6">
        <v>72</v>
      </c>
      <c r="U22" s="6">
        <v>0</v>
      </c>
      <c r="V22">
        <v>0</v>
      </c>
    </row>
    <row r="23" spans="1:22" customFormat="1" x14ac:dyDescent="0.25">
      <c r="A23" s="6">
        <v>1.6666666666666666E-2</v>
      </c>
      <c r="B23" s="6">
        <v>0</v>
      </c>
      <c r="C23" s="2">
        <v>0</v>
      </c>
      <c r="D23" s="6">
        <v>0</v>
      </c>
      <c r="E23" s="6">
        <v>0</v>
      </c>
      <c r="F23" s="6">
        <v>0</v>
      </c>
      <c r="G23" s="6">
        <v>0</v>
      </c>
      <c r="H23" s="6">
        <v>0.25</v>
      </c>
      <c r="I23" s="6">
        <v>0</v>
      </c>
      <c r="J23" s="6">
        <v>0</v>
      </c>
      <c r="K23" s="2">
        <v>0</v>
      </c>
      <c r="L23" s="6">
        <v>50</v>
      </c>
      <c r="M23" s="6">
        <v>0</v>
      </c>
      <c r="N23" s="6">
        <v>0.1</v>
      </c>
      <c r="O23" s="6">
        <v>0.01</v>
      </c>
      <c r="P23" s="6">
        <v>0.62</v>
      </c>
      <c r="Q23" s="6">
        <v>174</v>
      </c>
      <c r="R23" s="6">
        <v>258</v>
      </c>
      <c r="S23" s="6">
        <v>408</v>
      </c>
      <c r="T23" s="6">
        <v>72</v>
      </c>
      <c r="U23" s="6">
        <v>0</v>
      </c>
      <c r="V23">
        <v>0</v>
      </c>
    </row>
    <row r="24" spans="1:22" customFormat="1" x14ac:dyDescent="0.25">
      <c r="A24" s="6">
        <v>1.6666666666666666E-2</v>
      </c>
      <c r="B24" s="6">
        <v>0</v>
      </c>
      <c r="C24" s="2">
        <v>0</v>
      </c>
      <c r="D24" s="6">
        <v>0</v>
      </c>
      <c r="E24" s="6">
        <v>0</v>
      </c>
      <c r="F24" s="6">
        <v>0</v>
      </c>
      <c r="G24" s="6">
        <v>0</v>
      </c>
      <c r="H24" s="6">
        <v>0.25</v>
      </c>
      <c r="I24" s="6">
        <v>0</v>
      </c>
      <c r="J24" s="6">
        <v>0</v>
      </c>
      <c r="K24" s="2">
        <v>0</v>
      </c>
      <c r="L24" s="6">
        <v>50</v>
      </c>
      <c r="M24" s="6">
        <v>0</v>
      </c>
      <c r="N24" s="6">
        <v>0.15</v>
      </c>
      <c r="O24" s="6">
        <v>0.02</v>
      </c>
      <c r="P24" s="6">
        <v>0.69</v>
      </c>
      <c r="Q24" s="6">
        <v>174</v>
      </c>
      <c r="R24" s="6">
        <v>258</v>
      </c>
      <c r="S24" s="6">
        <v>408</v>
      </c>
      <c r="T24" s="6">
        <v>72</v>
      </c>
      <c r="U24" s="6">
        <v>0</v>
      </c>
      <c r="V24">
        <v>0</v>
      </c>
    </row>
    <row r="25" spans="1:22" customFormat="1" x14ac:dyDescent="0.25">
      <c r="A25" s="6">
        <v>1.6666666666666666E-2</v>
      </c>
      <c r="B25" s="6">
        <v>0</v>
      </c>
      <c r="C25" s="2">
        <v>0</v>
      </c>
      <c r="D25" s="6">
        <v>0</v>
      </c>
      <c r="E25" s="6">
        <v>0</v>
      </c>
      <c r="F25" s="6">
        <v>0</v>
      </c>
      <c r="G25" s="6">
        <v>0</v>
      </c>
      <c r="H25" s="6">
        <v>0.2</v>
      </c>
      <c r="I25" s="6">
        <v>0</v>
      </c>
      <c r="J25" s="6">
        <v>0</v>
      </c>
      <c r="K25" s="2">
        <v>0</v>
      </c>
      <c r="L25" s="6">
        <v>50</v>
      </c>
      <c r="M25" s="6">
        <v>0</v>
      </c>
      <c r="N25" s="6">
        <v>0.2</v>
      </c>
      <c r="O25" s="6">
        <v>0.05</v>
      </c>
      <c r="P25" s="6">
        <v>0.7</v>
      </c>
      <c r="Q25" s="6">
        <v>182</v>
      </c>
      <c r="R25" s="6">
        <v>258</v>
      </c>
      <c r="S25" s="6">
        <v>408</v>
      </c>
      <c r="T25" s="6">
        <v>72</v>
      </c>
      <c r="U25" s="6">
        <v>0</v>
      </c>
      <c r="V25">
        <v>0</v>
      </c>
    </row>
    <row r="26" spans="1:22" customFormat="1" x14ac:dyDescent="0.25">
      <c r="A26" s="6">
        <v>0</v>
      </c>
      <c r="B26" s="6">
        <v>0</v>
      </c>
      <c r="C26" s="6">
        <v>0</v>
      </c>
      <c r="D26" s="6">
        <v>0.1</v>
      </c>
      <c r="E26" s="6">
        <v>0</v>
      </c>
      <c r="F26" s="6">
        <v>0</v>
      </c>
      <c r="G26" s="6">
        <v>0</v>
      </c>
      <c r="H26" s="6">
        <v>0.28999999999999998</v>
      </c>
      <c r="I26" s="6">
        <v>0</v>
      </c>
      <c r="J26" s="6">
        <v>0.04</v>
      </c>
      <c r="K26" s="6">
        <v>0</v>
      </c>
      <c r="L26" s="6">
        <v>10.9</v>
      </c>
      <c r="M26" s="6">
        <v>0</v>
      </c>
      <c r="N26" s="6">
        <v>0</v>
      </c>
      <c r="O26" s="6">
        <v>0</v>
      </c>
      <c r="P26" s="6">
        <v>0.66</v>
      </c>
      <c r="Q26" s="6">
        <v>0</v>
      </c>
      <c r="R26" s="6">
        <v>0</v>
      </c>
      <c r="S26" s="6">
        <v>358</v>
      </c>
      <c r="T26" s="6">
        <v>648</v>
      </c>
      <c r="U26" s="6">
        <v>0</v>
      </c>
      <c r="V26">
        <v>0</v>
      </c>
    </row>
    <row r="27" spans="1:22" customFormat="1" ht="24.75" customHeight="1" x14ac:dyDescent="0.25">
      <c r="A27" s="6">
        <v>0</v>
      </c>
      <c r="B27" s="6">
        <v>0</v>
      </c>
      <c r="C27" s="6">
        <v>0</v>
      </c>
      <c r="D27" s="6">
        <v>0.1</v>
      </c>
      <c r="E27" s="6">
        <v>0</v>
      </c>
      <c r="F27" s="6">
        <v>0</v>
      </c>
      <c r="G27" s="6">
        <v>0</v>
      </c>
      <c r="H27" s="6">
        <v>0.28999999999999998</v>
      </c>
      <c r="I27" s="6">
        <v>0</v>
      </c>
      <c r="J27" s="6">
        <v>0.05</v>
      </c>
      <c r="K27" s="6">
        <v>0</v>
      </c>
      <c r="L27" s="6">
        <v>10.9</v>
      </c>
      <c r="M27" s="6">
        <v>0</v>
      </c>
      <c r="N27" s="6">
        <v>0</v>
      </c>
      <c r="O27" s="6">
        <v>0</v>
      </c>
      <c r="P27" s="6">
        <v>0.67999999999999994</v>
      </c>
      <c r="Q27" s="6">
        <v>0</v>
      </c>
      <c r="R27" s="6">
        <v>0</v>
      </c>
      <c r="S27" s="6">
        <v>358</v>
      </c>
      <c r="T27" s="6">
        <v>648</v>
      </c>
      <c r="U27" s="6">
        <v>0</v>
      </c>
      <c r="V27">
        <v>0</v>
      </c>
    </row>
    <row r="28" spans="1:22" customFormat="1" x14ac:dyDescent="0.25">
      <c r="A28" s="6">
        <v>0.05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1.1399999999999999</v>
      </c>
      <c r="I28" s="6">
        <v>0</v>
      </c>
      <c r="J28" s="6">
        <v>0</v>
      </c>
      <c r="K28" s="6">
        <v>0</v>
      </c>
      <c r="L28" s="6">
        <v>59</v>
      </c>
      <c r="M28" s="6">
        <v>0</v>
      </c>
      <c r="N28" s="6">
        <v>0.53</v>
      </c>
      <c r="O28" s="6">
        <v>0</v>
      </c>
      <c r="P28" s="6">
        <v>2.2799999999999998</v>
      </c>
      <c r="Q28" s="6">
        <v>137</v>
      </c>
      <c r="R28" s="6">
        <v>0</v>
      </c>
      <c r="S28" s="6">
        <v>433</v>
      </c>
      <c r="T28" s="6">
        <v>96</v>
      </c>
      <c r="U28" s="6">
        <v>0</v>
      </c>
      <c r="V28">
        <v>0</v>
      </c>
    </row>
    <row r="29" spans="1:22" customFormat="1" x14ac:dyDescent="0.25">
      <c r="A29" s="6">
        <v>3.3000000000000002E-2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0.28000000000000003</v>
      </c>
      <c r="I29" s="6">
        <v>0</v>
      </c>
      <c r="J29" s="6">
        <v>0</v>
      </c>
      <c r="K29" s="6">
        <v>0</v>
      </c>
      <c r="L29" s="6">
        <v>31</v>
      </c>
      <c r="M29" s="6">
        <v>0</v>
      </c>
      <c r="N29" s="6">
        <v>0.14000000000000001</v>
      </c>
      <c r="O29" s="6">
        <v>0</v>
      </c>
      <c r="P29" s="6">
        <v>0.56000000000000005</v>
      </c>
      <c r="Q29" s="6">
        <v>178</v>
      </c>
      <c r="R29" s="6">
        <v>0</v>
      </c>
      <c r="S29" s="6">
        <v>453</v>
      </c>
      <c r="T29" s="6">
        <v>120</v>
      </c>
      <c r="U29" s="6">
        <v>0</v>
      </c>
      <c r="V29">
        <v>0</v>
      </c>
    </row>
    <row r="30" spans="1:22" customFormat="1" x14ac:dyDescent="0.25">
      <c r="A30" s="6">
        <v>0</v>
      </c>
      <c r="B30" s="6">
        <v>0</v>
      </c>
      <c r="C30" s="6">
        <v>0</v>
      </c>
      <c r="D30" s="6">
        <v>0</v>
      </c>
      <c r="E30" s="6">
        <v>0.5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7.5</v>
      </c>
      <c r="M30" s="6">
        <v>0.75</v>
      </c>
      <c r="N30" s="6">
        <v>0.5</v>
      </c>
      <c r="O30" s="6">
        <v>0</v>
      </c>
      <c r="P30" s="6">
        <v>0.66666666666666663</v>
      </c>
      <c r="Q30" s="6">
        <v>272</v>
      </c>
      <c r="R30" s="6">
        <v>0</v>
      </c>
      <c r="S30" s="6">
        <v>448</v>
      </c>
      <c r="T30" s="6">
        <v>336</v>
      </c>
      <c r="U30" s="6">
        <v>0</v>
      </c>
      <c r="V30">
        <v>0</v>
      </c>
    </row>
    <row r="31" spans="1:22" customFormat="1" x14ac:dyDescent="0.25">
      <c r="A31" s="6">
        <v>0.03</v>
      </c>
      <c r="B31" s="6">
        <v>0</v>
      </c>
      <c r="C31" s="6">
        <v>0</v>
      </c>
      <c r="D31" s="6">
        <v>0</v>
      </c>
      <c r="E31" s="6">
        <v>0.5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7.5</v>
      </c>
      <c r="M31" s="6">
        <v>0.75</v>
      </c>
      <c r="N31" s="6">
        <v>0.5</v>
      </c>
      <c r="O31" s="6">
        <v>0</v>
      </c>
      <c r="P31" s="6">
        <v>0.66666666666666663</v>
      </c>
      <c r="Q31" s="6">
        <v>272</v>
      </c>
      <c r="R31" s="6">
        <v>0</v>
      </c>
      <c r="S31" s="6">
        <v>448</v>
      </c>
      <c r="T31" s="6">
        <v>336</v>
      </c>
      <c r="U31" s="6">
        <v>0</v>
      </c>
      <c r="V31">
        <v>0</v>
      </c>
    </row>
    <row r="32" spans="1:22" customFormat="1" x14ac:dyDescent="0.25">
      <c r="A32" s="6">
        <v>0</v>
      </c>
      <c r="B32" s="6">
        <v>0.01</v>
      </c>
      <c r="C32" s="6">
        <v>0</v>
      </c>
      <c r="D32" s="6">
        <v>0</v>
      </c>
      <c r="E32" s="6">
        <v>0.5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7.5</v>
      </c>
      <c r="M32" s="6">
        <v>0.75</v>
      </c>
      <c r="N32" s="6">
        <v>0.5</v>
      </c>
      <c r="O32" s="6">
        <v>0</v>
      </c>
      <c r="P32" s="6">
        <v>0.66666666666666663</v>
      </c>
      <c r="Q32" s="6">
        <v>272</v>
      </c>
      <c r="R32" s="6">
        <v>0</v>
      </c>
      <c r="S32" s="6">
        <v>448</v>
      </c>
      <c r="T32" s="6">
        <v>336</v>
      </c>
      <c r="U32" s="6">
        <v>0</v>
      </c>
      <c r="V32">
        <v>0</v>
      </c>
    </row>
    <row r="33" spans="1:22" customFormat="1" x14ac:dyDescent="0.25">
      <c r="A33" s="6">
        <v>0</v>
      </c>
      <c r="B33" s="6">
        <v>0</v>
      </c>
      <c r="C33" s="6">
        <v>0</v>
      </c>
      <c r="D33" s="6">
        <v>0</v>
      </c>
      <c r="E33" s="6">
        <v>0.5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22.5</v>
      </c>
      <c r="M33" s="6">
        <v>0.75</v>
      </c>
      <c r="N33" s="6">
        <v>0.5</v>
      </c>
      <c r="O33" s="6">
        <v>0</v>
      </c>
      <c r="P33" s="6">
        <v>0.66666666666666663</v>
      </c>
      <c r="Q33" s="6">
        <v>272</v>
      </c>
      <c r="R33" s="6">
        <v>0</v>
      </c>
      <c r="S33" s="6">
        <v>448</v>
      </c>
      <c r="T33" s="6">
        <v>336</v>
      </c>
      <c r="U33" s="6">
        <v>0</v>
      </c>
      <c r="V33">
        <v>0</v>
      </c>
    </row>
    <row r="34" spans="1:22" customFormat="1" x14ac:dyDescent="0.25">
      <c r="A34" s="6">
        <v>0.03</v>
      </c>
      <c r="B34" s="6">
        <v>0</v>
      </c>
      <c r="C34" s="6">
        <v>0</v>
      </c>
      <c r="D34" s="6">
        <v>0</v>
      </c>
      <c r="E34" s="6">
        <v>0.5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22.5</v>
      </c>
      <c r="M34" s="6">
        <v>0.75</v>
      </c>
      <c r="N34" s="6">
        <v>0.5</v>
      </c>
      <c r="O34" s="6">
        <v>0</v>
      </c>
      <c r="P34" s="6">
        <v>0.66666666666666663</v>
      </c>
      <c r="Q34" s="6">
        <v>272</v>
      </c>
      <c r="R34" s="6">
        <v>0</v>
      </c>
      <c r="S34" s="6">
        <v>448</v>
      </c>
      <c r="T34" s="6">
        <v>336</v>
      </c>
      <c r="U34" s="6">
        <v>0</v>
      </c>
      <c r="V34">
        <v>0</v>
      </c>
    </row>
    <row r="35" spans="1:22" customFormat="1" x14ac:dyDescent="0.25">
      <c r="A35" s="6">
        <v>0</v>
      </c>
      <c r="B35" s="6">
        <v>0.01</v>
      </c>
      <c r="C35" s="6">
        <v>0</v>
      </c>
      <c r="D35" s="6">
        <v>0</v>
      </c>
      <c r="E35" s="6">
        <v>0.5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22.5</v>
      </c>
      <c r="M35" s="6">
        <v>0.75</v>
      </c>
      <c r="N35" s="6">
        <v>0.5</v>
      </c>
      <c r="O35" s="6">
        <v>0</v>
      </c>
      <c r="P35" s="6">
        <v>0.66666666666666663</v>
      </c>
      <c r="Q35" s="6">
        <v>272</v>
      </c>
      <c r="R35" s="6">
        <v>0</v>
      </c>
      <c r="S35" s="6">
        <v>448</v>
      </c>
      <c r="T35" s="6">
        <v>336</v>
      </c>
      <c r="U35" s="6">
        <v>0</v>
      </c>
      <c r="V35">
        <v>0</v>
      </c>
    </row>
    <row r="36" spans="1:22" customFormat="1" x14ac:dyDescent="0.25">
      <c r="A36" s="6">
        <v>0</v>
      </c>
      <c r="B36" s="6">
        <v>0</v>
      </c>
      <c r="C36" s="6">
        <v>0</v>
      </c>
      <c r="D36" s="6">
        <v>0</v>
      </c>
      <c r="E36" s="6">
        <v>0.2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6</v>
      </c>
      <c r="M36" s="6">
        <v>0.6</v>
      </c>
      <c r="N36" s="6">
        <v>0.5</v>
      </c>
      <c r="O36" s="6">
        <v>0</v>
      </c>
      <c r="P36" s="6">
        <v>0.83333333333333337</v>
      </c>
      <c r="Q36" s="6">
        <v>272</v>
      </c>
      <c r="R36" s="6">
        <v>0</v>
      </c>
      <c r="S36" s="6">
        <v>448</v>
      </c>
      <c r="T36" s="6">
        <v>336</v>
      </c>
      <c r="U36" s="6">
        <v>0</v>
      </c>
      <c r="V36">
        <v>0</v>
      </c>
    </row>
    <row r="37" spans="1:22" customFormat="1" x14ac:dyDescent="0.25">
      <c r="A37" s="6">
        <v>2.4E-2</v>
      </c>
      <c r="B37" s="6">
        <v>0</v>
      </c>
      <c r="C37" s="6">
        <v>0</v>
      </c>
      <c r="D37" s="6">
        <v>0</v>
      </c>
      <c r="E37" s="6">
        <v>0.2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6</v>
      </c>
      <c r="M37" s="6">
        <v>0.6</v>
      </c>
      <c r="N37" s="6">
        <v>0.5</v>
      </c>
      <c r="O37" s="6">
        <v>0</v>
      </c>
      <c r="P37" s="6">
        <v>0.83333333333333337</v>
      </c>
      <c r="Q37" s="6">
        <v>272</v>
      </c>
      <c r="R37" s="6">
        <v>0</v>
      </c>
      <c r="S37" s="6">
        <v>448</v>
      </c>
      <c r="T37" s="6">
        <v>336</v>
      </c>
      <c r="U37" s="6">
        <v>0</v>
      </c>
      <c r="V37">
        <v>0</v>
      </c>
    </row>
    <row r="38" spans="1:22" customFormat="1" x14ac:dyDescent="0.25">
      <c r="A38" s="6">
        <v>0</v>
      </c>
      <c r="B38" s="6">
        <v>0.01</v>
      </c>
      <c r="C38" s="6">
        <v>0</v>
      </c>
      <c r="D38" s="6">
        <v>0</v>
      </c>
      <c r="E38" s="6">
        <v>0.2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6</v>
      </c>
      <c r="M38" s="6">
        <v>0.6</v>
      </c>
      <c r="N38" s="6">
        <v>0.5</v>
      </c>
      <c r="O38" s="6">
        <v>0</v>
      </c>
      <c r="P38" s="6">
        <v>0.83333333333333337</v>
      </c>
      <c r="Q38" s="6">
        <v>272</v>
      </c>
      <c r="R38" s="6">
        <v>0</v>
      </c>
      <c r="S38" s="6">
        <v>448</v>
      </c>
      <c r="T38" s="6">
        <v>336</v>
      </c>
      <c r="U38" s="6">
        <v>0</v>
      </c>
      <c r="V38">
        <v>0</v>
      </c>
    </row>
    <row r="39" spans="1:22" customFormat="1" x14ac:dyDescent="0.25">
      <c r="A39" s="6">
        <v>0</v>
      </c>
      <c r="B39" s="6">
        <v>0</v>
      </c>
      <c r="C39" s="6">
        <v>0</v>
      </c>
      <c r="D39" s="6">
        <v>0</v>
      </c>
      <c r="E39" s="6">
        <v>0.2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18</v>
      </c>
      <c r="M39" s="6">
        <v>0.6</v>
      </c>
      <c r="N39" s="6">
        <v>0.5</v>
      </c>
      <c r="O39" s="6">
        <v>0</v>
      </c>
      <c r="P39" s="6">
        <v>0.83333333333333337</v>
      </c>
      <c r="Q39" s="6">
        <v>272</v>
      </c>
      <c r="R39" s="6">
        <v>0</v>
      </c>
      <c r="S39" s="6">
        <v>448</v>
      </c>
      <c r="T39" s="6">
        <v>336</v>
      </c>
      <c r="U39" s="6">
        <v>0</v>
      </c>
      <c r="V39">
        <v>0</v>
      </c>
    </row>
    <row r="40" spans="1:22" customFormat="1" x14ac:dyDescent="0.25">
      <c r="A40" s="6">
        <v>2.4E-2</v>
      </c>
      <c r="B40" s="6">
        <v>0</v>
      </c>
      <c r="C40" s="6">
        <v>0</v>
      </c>
      <c r="D40" s="6">
        <v>0</v>
      </c>
      <c r="E40" s="6">
        <v>0.2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18</v>
      </c>
      <c r="M40" s="6">
        <v>0.6</v>
      </c>
      <c r="N40" s="6">
        <v>0.5</v>
      </c>
      <c r="O40" s="6">
        <v>0</v>
      </c>
      <c r="P40" s="6">
        <v>0.83333333333333337</v>
      </c>
      <c r="Q40" s="6">
        <v>272</v>
      </c>
      <c r="R40" s="6">
        <v>0</v>
      </c>
      <c r="S40" s="6">
        <v>448</v>
      </c>
      <c r="T40" s="6">
        <v>336</v>
      </c>
      <c r="U40" s="6">
        <v>0</v>
      </c>
      <c r="V40">
        <v>0</v>
      </c>
    </row>
    <row r="41" spans="1:22" customFormat="1" x14ac:dyDescent="0.25">
      <c r="A41" s="6">
        <v>0</v>
      </c>
      <c r="B41" s="6">
        <v>0.01</v>
      </c>
      <c r="C41" s="6">
        <v>0</v>
      </c>
      <c r="D41" s="6">
        <v>0</v>
      </c>
      <c r="E41" s="6">
        <v>0.2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18</v>
      </c>
      <c r="M41" s="6">
        <v>0.6</v>
      </c>
      <c r="N41" s="6">
        <v>0.5</v>
      </c>
      <c r="O41" s="6">
        <v>0</v>
      </c>
      <c r="P41" s="6">
        <v>0.83333333333333337</v>
      </c>
      <c r="Q41" s="6">
        <v>272</v>
      </c>
      <c r="R41" s="6">
        <v>0</v>
      </c>
      <c r="S41" s="6">
        <v>448</v>
      </c>
      <c r="T41" s="6">
        <v>336</v>
      </c>
      <c r="U41" s="6">
        <v>0</v>
      </c>
      <c r="V41">
        <v>0</v>
      </c>
    </row>
    <row r="42" spans="1:22" customFormat="1" x14ac:dyDescent="0.25">
      <c r="A42" s="6">
        <v>0</v>
      </c>
      <c r="B42" s="6">
        <v>0</v>
      </c>
      <c r="C42" s="6">
        <v>0</v>
      </c>
      <c r="D42" s="6">
        <v>0</v>
      </c>
      <c r="E42" s="6">
        <v>6.7000000000000004E-2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5.335</v>
      </c>
      <c r="M42" s="6">
        <v>0.53400000000000003</v>
      </c>
      <c r="N42" s="6">
        <v>0.5</v>
      </c>
      <c r="O42" s="6">
        <v>0</v>
      </c>
      <c r="P42" s="6">
        <v>0.93720712277413309</v>
      </c>
      <c r="Q42" s="6">
        <v>272</v>
      </c>
      <c r="R42" s="6">
        <v>0</v>
      </c>
      <c r="S42" s="6">
        <v>448</v>
      </c>
      <c r="T42" s="6">
        <v>336</v>
      </c>
      <c r="U42" s="6">
        <v>0</v>
      </c>
      <c r="V42">
        <v>0</v>
      </c>
    </row>
    <row r="43" spans="1:22" customFormat="1" x14ac:dyDescent="0.25">
      <c r="A43" s="6">
        <v>2.1000000000000001E-2</v>
      </c>
      <c r="B43" s="6">
        <v>0</v>
      </c>
      <c r="C43" s="6">
        <v>0</v>
      </c>
      <c r="D43" s="6">
        <v>0</v>
      </c>
      <c r="E43" s="6">
        <v>6.7000000000000004E-2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5.335</v>
      </c>
      <c r="M43" s="6">
        <v>0.53400000000000003</v>
      </c>
      <c r="N43" s="6">
        <v>0.5</v>
      </c>
      <c r="O43" s="6">
        <v>0</v>
      </c>
      <c r="P43" s="6">
        <v>0.93720712277413309</v>
      </c>
      <c r="Q43" s="6">
        <v>272</v>
      </c>
      <c r="R43" s="6">
        <v>0</v>
      </c>
      <c r="S43" s="6">
        <v>448</v>
      </c>
      <c r="T43" s="6">
        <v>336</v>
      </c>
      <c r="U43" s="6">
        <v>0</v>
      </c>
      <c r="V43">
        <v>0</v>
      </c>
    </row>
    <row r="44" spans="1:22" customFormat="1" x14ac:dyDescent="0.25">
      <c r="A44" s="6">
        <v>0</v>
      </c>
      <c r="B44" s="6">
        <v>9.8406747891283987E-3</v>
      </c>
      <c r="C44" s="6">
        <v>0</v>
      </c>
      <c r="D44" s="6">
        <v>0</v>
      </c>
      <c r="E44" s="6">
        <v>6.7000000000000004E-2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5.335</v>
      </c>
      <c r="M44" s="6">
        <v>0.53400000000000003</v>
      </c>
      <c r="N44" s="6">
        <v>0.5</v>
      </c>
      <c r="O44" s="6">
        <v>0</v>
      </c>
      <c r="P44" s="6">
        <v>0.93720712277413309</v>
      </c>
      <c r="Q44" s="6">
        <v>272</v>
      </c>
      <c r="R44" s="6">
        <v>0</v>
      </c>
      <c r="S44" s="6">
        <v>448</v>
      </c>
      <c r="T44" s="6">
        <v>336</v>
      </c>
      <c r="U44" s="6">
        <v>0</v>
      </c>
      <c r="V44">
        <v>0</v>
      </c>
    </row>
    <row r="45" spans="1:22" customFormat="1" x14ac:dyDescent="0.25">
      <c r="A45" s="6">
        <v>0</v>
      </c>
      <c r="B45" s="6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86</v>
      </c>
      <c r="M45" s="6">
        <v>0.54</v>
      </c>
      <c r="N45" s="6">
        <v>0.53</v>
      </c>
      <c r="O45" s="6">
        <v>0</v>
      </c>
      <c r="P45" s="6">
        <v>0.53</v>
      </c>
      <c r="Q45" s="6">
        <v>112</v>
      </c>
      <c r="R45" s="6">
        <v>0</v>
      </c>
      <c r="S45" s="6">
        <v>453</v>
      </c>
      <c r="T45" s="6">
        <v>240</v>
      </c>
      <c r="U45" s="6">
        <v>0</v>
      </c>
      <c r="V45">
        <v>0</v>
      </c>
    </row>
    <row r="46" spans="1:22" customFormat="1" x14ac:dyDescent="0.25">
      <c r="A46" s="6">
        <v>0</v>
      </c>
      <c r="B46" s="6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16.5</v>
      </c>
      <c r="M46" s="6">
        <v>0.51</v>
      </c>
      <c r="N46" s="6">
        <v>0.51</v>
      </c>
      <c r="O46" s="6">
        <v>0</v>
      </c>
      <c r="P46" s="6">
        <v>0.51</v>
      </c>
      <c r="Q46" s="6">
        <v>162</v>
      </c>
      <c r="R46" s="6">
        <v>0</v>
      </c>
      <c r="S46" s="6">
        <v>423</v>
      </c>
      <c r="T46" s="6">
        <v>144</v>
      </c>
      <c r="U46" s="6">
        <v>60</v>
      </c>
      <c r="V46">
        <v>0</v>
      </c>
    </row>
    <row r="47" spans="1:22" customFormat="1" x14ac:dyDescent="0.25">
      <c r="A47" s="6">
        <v>0</v>
      </c>
      <c r="B47" s="6">
        <v>1.4E-2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0.05</v>
      </c>
      <c r="I47" s="6">
        <v>0</v>
      </c>
      <c r="J47" s="6">
        <v>0</v>
      </c>
      <c r="K47" s="6">
        <v>0</v>
      </c>
      <c r="L47" s="6">
        <v>44</v>
      </c>
      <c r="M47" s="6">
        <v>0</v>
      </c>
      <c r="N47" s="6">
        <v>0.2</v>
      </c>
      <c r="O47" s="6">
        <v>0</v>
      </c>
      <c r="P47" s="6">
        <v>0.28000000000000003</v>
      </c>
      <c r="Q47" s="6">
        <v>219</v>
      </c>
      <c r="R47" s="6">
        <v>0</v>
      </c>
      <c r="S47" s="6">
        <v>433</v>
      </c>
      <c r="T47" s="6">
        <v>288</v>
      </c>
      <c r="U47" s="6">
        <v>43</v>
      </c>
      <c r="V47">
        <v>0</v>
      </c>
    </row>
    <row r="48" spans="1:22" customFormat="1" x14ac:dyDescent="0.25">
      <c r="A48" s="6">
        <v>0.16666666666666666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0.3</v>
      </c>
      <c r="J48" s="6">
        <v>0</v>
      </c>
      <c r="K48" s="6">
        <v>0</v>
      </c>
      <c r="L48" s="6">
        <v>30</v>
      </c>
      <c r="M48" s="6">
        <v>0</v>
      </c>
      <c r="N48" s="6">
        <v>0</v>
      </c>
      <c r="O48" s="6">
        <v>0</v>
      </c>
      <c r="P48" s="6">
        <v>0.6</v>
      </c>
      <c r="Q48" s="6">
        <v>0</v>
      </c>
      <c r="R48" s="6">
        <v>0</v>
      </c>
      <c r="S48" s="6">
        <v>438</v>
      </c>
      <c r="T48" s="6">
        <v>180</v>
      </c>
      <c r="U48" s="6">
        <v>50</v>
      </c>
      <c r="V48">
        <v>0</v>
      </c>
    </row>
    <row r="49" spans="1:22" customFormat="1" x14ac:dyDescent="0.25">
      <c r="A49" s="6">
        <v>0.125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0.35</v>
      </c>
      <c r="J49" s="6">
        <v>0</v>
      </c>
      <c r="K49" s="6">
        <v>0</v>
      </c>
      <c r="L49" s="6">
        <v>30</v>
      </c>
      <c r="M49" s="6">
        <v>0</v>
      </c>
      <c r="N49" s="6">
        <v>0</v>
      </c>
      <c r="O49" s="6">
        <v>0</v>
      </c>
      <c r="P49" s="6">
        <v>0.7</v>
      </c>
      <c r="Q49" s="6">
        <v>0</v>
      </c>
      <c r="R49" s="6">
        <v>0</v>
      </c>
      <c r="S49" s="6">
        <v>438</v>
      </c>
      <c r="T49" s="6">
        <v>180</v>
      </c>
      <c r="U49" s="6">
        <v>50</v>
      </c>
      <c r="V49">
        <v>0</v>
      </c>
    </row>
    <row r="50" spans="1:22" customFormat="1" x14ac:dyDescent="0.25">
      <c r="A50" s="6">
        <v>8.3333333333333329E-2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0.32500000000000001</v>
      </c>
      <c r="J50" s="6">
        <v>0</v>
      </c>
      <c r="K50" s="6">
        <v>0</v>
      </c>
      <c r="L50" s="6">
        <v>30</v>
      </c>
      <c r="M50" s="6">
        <v>0</v>
      </c>
      <c r="N50" s="6">
        <v>0</v>
      </c>
      <c r="O50" s="6">
        <v>0</v>
      </c>
      <c r="P50" s="6">
        <v>0.65</v>
      </c>
      <c r="Q50" s="6">
        <v>0</v>
      </c>
      <c r="R50" s="6">
        <v>0</v>
      </c>
      <c r="S50" s="6">
        <v>438</v>
      </c>
      <c r="T50" s="6">
        <v>180</v>
      </c>
      <c r="U50" s="6">
        <v>50</v>
      </c>
      <c r="V50">
        <v>0</v>
      </c>
    </row>
    <row r="51" spans="1:22" customFormat="1" x14ac:dyDescent="0.25">
      <c r="A51" s="6">
        <v>0</v>
      </c>
      <c r="B51" s="6">
        <v>0</v>
      </c>
      <c r="C51" s="6">
        <v>0</v>
      </c>
      <c r="D51" s="6">
        <v>0</v>
      </c>
      <c r="E51" s="6">
        <v>0.25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1.25</v>
      </c>
      <c r="M51" s="6">
        <v>0.3125</v>
      </c>
      <c r="N51" s="6">
        <v>0.3125</v>
      </c>
      <c r="O51" s="6">
        <v>0</v>
      </c>
      <c r="P51" s="6">
        <v>0.3125</v>
      </c>
      <c r="Q51" s="6">
        <v>160</v>
      </c>
      <c r="R51" s="6">
        <v>0</v>
      </c>
      <c r="S51" s="6">
        <v>443</v>
      </c>
      <c r="T51" s="6">
        <v>72</v>
      </c>
      <c r="U51" s="6">
        <v>0</v>
      </c>
      <c r="V51">
        <v>0</v>
      </c>
    </row>
    <row r="52" spans="1:22" customFormat="1" x14ac:dyDescent="0.25">
      <c r="A52" s="6">
        <v>3.6764705882352942E-2</v>
      </c>
      <c r="B52" s="6">
        <v>0</v>
      </c>
      <c r="C52" s="6">
        <v>0</v>
      </c>
      <c r="D52" s="6">
        <v>0</v>
      </c>
      <c r="E52" s="6">
        <v>0.25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1.25</v>
      </c>
      <c r="M52" s="6">
        <v>0.3125</v>
      </c>
      <c r="N52" s="6">
        <v>0.3125</v>
      </c>
      <c r="O52" s="6">
        <v>0</v>
      </c>
      <c r="P52" s="6">
        <v>0.3125</v>
      </c>
      <c r="Q52" s="6">
        <v>160</v>
      </c>
      <c r="R52" s="6">
        <v>0</v>
      </c>
      <c r="S52" s="6">
        <v>443</v>
      </c>
      <c r="T52" s="6">
        <v>72</v>
      </c>
      <c r="U52" s="6">
        <v>0</v>
      </c>
      <c r="V52">
        <v>0</v>
      </c>
    </row>
    <row r="53" spans="1:22" customFormat="1" x14ac:dyDescent="0.25">
      <c r="A53" s="6">
        <v>0.11029411764705883</v>
      </c>
      <c r="B53" s="6">
        <v>0</v>
      </c>
      <c r="C53" s="6">
        <v>0</v>
      </c>
      <c r="D53" s="6">
        <v>0</v>
      </c>
      <c r="E53" s="6">
        <v>0.25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1.25</v>
      </c>
      <c r="M53" s="6">
        <v>0.3125</v>
      </c>
      <c r="N53" s="6">
        <v>0.3125</v>
      </c>
      <c r="O53" s="6">
        <v>0</v>
      </c>
      <c r="P53" s="6">
        <v>0.3125</v>
      </c>
      <c r="Q53" s="6">
        <v>160</v>
      </c>
      <c r="R53" s="6">
        <v>0</v>
      </c>
      <c r="S53" s="6">
        <v>443</v>
      </c>
      <c r="T53" s="6">
        <v>72</v>
      </c>
      <c r="U53" s="6">
        <v>0</v>
      </c>
      <c r="V53">
        <v>0</v>
      </c>
    </row>
    <row r="54" spans="1:22" customFormat="1" x14ac:dyDescent="0.25">
      <c r="A54" s="6">
        <v>0.18382352941176472</v>
      </c>
      <c r="B54" s="6">
        <v>0</v>
      </c>
      <c r="C54" s="6">
        <v>0</v>
      </c>
      <c r="D54" s="6">
        <v>0</v>
      </c>
      <c r="E54" s="6">
        <v>0.25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1.25</v>
      </c>
      <c r="M54" s="6">
        <v>0.3125</v>
      </c>
      <c r="N54" s="6">
        <v>0.3125</v>
      </c>
      <c r="O54" s="6">
        <v>0</v>
      </c>
      <c r="P54" s="6">
        <v>0.3125</v>
      </c>
      <c r="Q54" s="6">
        <v>160</v>
      </c>
      <c r="R54" s="6">
        <v>0</v>
      </c>
      <c r="S54" s="6">
        <v>443</v>
      </c>
      <c r="T54" s="6">
        <v>72</v>
      </c>
      <c r="U54" s="6">
        <v>0</v>
      </c>
      <c r="V54">
        <v>0</v>
      </c>
    </row>
    <row r="55" spans="1:22" customFormat="1" x14ac:dyDescent="0.25">
      <c r="A55" s="6">
        <v>0</v>
      </c>
      <c r="B55" s="6">
        <v>0</v>
      </c>
      <c r="C55" s="6">
        <v>0</v>
      </c>
      <c r="D55" s="6">
        <v>0</v>
      </c>
      <c r="E55" s="6">
        <v>0.25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3.75</v>
      </c>
      <c r="M55" s="6">
        <v>0.3125</v>
      </c>
      <c r="N55" s="6">
        <v>0.3125</v>
      </c>
      <c r="O55" s="6">
        <v>0</v>
      </c>
      <c r="P55" s="6">
        <v>0.3125</v>
      </c>
      <c r="Q55" s="6">
        <v>160</v>
      </c>
      <c r="R55" s="6">
        <v>0</v>
      </c>
      <c r="S55" s="6">
        <v>443</v>
      </c>
      <c r="T55" s="6">
        <v>72</v>
      </c>
      <c r="U55" s="6">
        <v>0</v>
      </c>
      <c r="V55">
        <v>0</v>
      </c>
    </row>
    <row r="56" spans="1:22" customFormat="1" x14ac:dyDescent="0.25">
      <c r="A56" s="6">
        <v>3.6764705882352942E-2</v>
      </c>
      <c r="B56" s="6">
        <v>0</v>
      </c>
      <c r="C56" s="6">
        <v>0</v>
      </c>
      <c r="D56" s="6">
        <v>0</v>
      </c>
      <c r="E56" s="6">
        <v>0.25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3.75</v>
      </c>
      <c r="M56" s="6">
        <v>0.3125</v>
      </c>
      <c r="N56" s="6">
        <v>0.3125</v>
      </c>
      <c r="O56" s="6">
        <v>0</v>
      </c>
      <c r="P56" s="6">
        <v>0.3125</v>
      </c>
      <c r="Q56" s="6">
        <v>160</v>
      </c>
      <c r="R56" s="6">
        <v>0</v>
      </c>
      <c r="S56" s="6">
        <v>443</v>
      </c>
      <c r="T56" s="6">
        <v>72</v>
      </c>
      <c r="U56" s="6">
        <v>0</v>
      </c>
      <c r="V56">
        <v>0</v>
      </c>
    </row>
    <row r="57" spans="1:22" customFormat="1" x14ac:dyDescent="0.25">
      <c r="A57" s="6">
        <v>0.11029411764705883</v>
      </c>
      <c r="B57" s="6">
        <v>0</v>
      </c>
      <c r="C57" s="6">
        <v>0</v>
      </c>
      <c r="D57" s="6">
        <v>0</v>
      </c>
      <c r="E57" s="6">
        <v>0.25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3.75</v>
      </c>
      <c r="M57" s="6">
        <v>0.3125</v>
      </c>
      <c r="N57" s="6">
        <v>0.3125</v>
      </c>
      <c r="O57" s="6">
        <v>0</v>
      </c>
      <c r="P57" s="6">
        <v>0.3125</v>
      </c>
      <c r="Q57" s="6">
        <v>160</v>
      </c>
      <c r="R57" s="6">
        <v>0</v>
      </c>
      <c r="S57" s="6">
        <v>443</v>
      </c>
      <c r="T57" s="6">
        <v>72</v>
      </c>
      <c r="U57" s="6">
        <v>0</v>
      </c>
      <c r="V57">
        <v>0</v>
      </c>
    </row>
    <row r="58" spans="1:22" customFormat="1" x14ac:dyDescent="0.25">
      <c r="A58" s="6">
        <v>0.18382352941176472</v>
      </c>
      <c r="B58" s="6">
        <v>0</v>
      </c>
      <c r="C58" s="6">
        <v>0</v>
      </c>
      <c r="D58" s="6">
        <v>0</v>
      </c>
      <c r="E58" s="6">
        <v>0.25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3.75</v>
      </c>
      <c r="M58" s="6">
        <v>0.3125</v>
      </c>
      <c r="N58" s="6">
        <v>0.3125</v>
      </c>
      <c r="O58" s="6">
        <v>0</v>
      </c>
      <c r="P58" s="6">
        <v>0.3125</v>
      </c>
      <c r="Q58" s="6">
        <v>160</v>
      </c>
      <c r="R58" s="6">
        <v>0</v>
      </c>
      <c r="S58" s="6">
        <v>443</v>
      </c>
      <c r="T58" s="6">
        <v>72</v>
      </c>
      <c r="U58" s="6">
        <v>0</v>
      </c>
      <c r="V58">
        <v>0</v>
      </c>
    </row>
    <row r="59" spans="1:22" customFormat="1" x14ac:dyDescent="0.25">
      <c r="A59" s="6">
        <v>0</v>
      </c>
      <c r="B59" s="6">
        <v>0</v>
      </c>
      <c r="C59" s="6">
        <v>0</v>
      </c>
      <c r="D59" s="6">
        <v>0</v>
      </c>
      <c r="E59" s="6">
        <v>1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2</v>
      </c>
      <c r="M59" s="6">
        <v>0.5</v>
      </c>
      <c r="N59" s="6">
        <v>0.5</v>
      </c>
      <c r="O59" s="6">
        <v>0</v>
      </c>
      <c r="P59" s="6">
        <v>0.5</v>
      </c>
      <c r="Q59" s="6">
        <v>160</v>
      </c>
      <c r="R59" s="6">
        <v>0</v>
      </c>
      <c r="S59" s="6">
        <v>443</v>
      </c>
      <c r="T59" s="6">
        <v>72</v>
      </c>
      <c r="U59" s="6">
        <v>0</v>
      </c>
      <c r="V59">
        <v>0</v>
      </c>
    </row>
    <row r="60" spans="1:22" customFormat="1" x14ac:dyDescent="0.25">
      <c r="A60" s="6">
        <v>0.05</v>
      </c>
      <c r="B60" s="6">
        <v>0</v>
      </c>
      <c r="C60" s="6">
        <v>0</v>
      </c>
      <c r="D60" s="6">
        <v>0</v>
      </c>
      <c r="E60" s="6">
        <v>1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2</v>
      </c>
      <c r="M60" s="6">
        <v>0.5</v>
      </c>
      <c r="N60" s="6">
        <v>0.5</v>
      </c>
      <c r="O60" s="6">
        <v>0</v>
      </c>
      <c r="P60" s="6">
        <v>0.5</v>
      </c>
      <c r="Q60" s="6">
        <v>160</v>
      </c>
      <c r="R60" s="6">
        <v>0</v>
      </c>
      <c r="S60" s="6">
        <v>443</v>
      </c>
      <c r="T60" s="6">
        <v>72</v>
      </c>
      <c r="U60" s="6">
        <v>0</v>
      </c>
      <c r="V60">
        <v>0</v>
      </c>
    </row>
    <row r="61" spans="1:22" customFormat="1" x14ac:dyDescent="0.25">
      <c r="A61" s="6">
        <v>0</v>
      </c>
      <c r="B61" s="6">
        <v>0</v>
      </c>
      <c r="C61" s="6">
        <v>0</v>
      </c>
      <c r="D61" s="6">
        <v>0</v>
      </c>
      <c r="E61" s="6">
        <v>1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6</v>
      </c>
      <c r="M61" s="6">
        <v>0.5</v>
      </c>
      <c r="N61" s="6">
        <v>0.5</v>
      </c>
      <c r="O61" s="6">
        <v>0</v>
      </c>
      <c r="P61" s="6">
        <v>0.5</v>
      </c>
      <c r="Q61" s="6">
        <v>160</v>
      </c>
      <c r="R61" s="6">
        <v>0</v>
      </c>
      <c r="S61" s="6">
        <v>443</v>
      </c>
      <c r="T61" s="6">
        <v>72</v>
      </c>
      <c r="U61" s="6">
        <v>0</v>
      </c>
      <c r="V61">
        <v>0</v>
      </c>
    </row>
    <row r="62" spans="1:22" customFormat="1" x14ac:dyDescent="0.25">
      <c r="A62" s="6">
        <v>0.05</v>
      </c>
      <c r="B62" s="6">
        <v>0</v>
      </c>
      <c r="C62" s="6">
        <v>0</v>
      </c>
      <c r="D62" s="6">
        <v>0</v>
      </c>
      <c r="E62" s="6">
        <v>1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6</v>
      </c>
      <c r="M62" s="6">
        <v>0.5</v>
      </c>
      <c r="N62" s="6">
        <v>0.5</v>
      </c>
      <c r="O62" s="6">
        <v>0</v>
      </c>
      <c r="P62" s="6">
        <v>0.5</v>
      </c>
      <c r="Q62" s="6">
        <v>160</v>
      </c>
      <c r="R62" s="6">
        <v>0</v>
      </c>
      <c r="S62" s="6">
        <v>443</v>
      </c>
      <c r="T62" s="6">
        <v>72</v>
      </c>
      <c r="U62" s="6">
        <v>0</v>
      </c>
      <c r="V62">
        <v>0</v>
      </c>
    </row>
    <row r="63" spans="1:22" customFormat="1" x14ac:dyDescent="0.25">
      <c r="A63" s="6">
        <v>0</v>
      </c>
      <c r="B63" s="6">
        <v>0</v>
      </c>
      <c r="C63" s="6">
        <v>0</v>
      </c>
      <c r="D63" s="6">
        <v>0</v>
      </c>
      <c r="E63" s="6">
        <v>1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14</v>
      </c>
      <c r="M63" s="6">
        <v>0.5</v>
      </c>
      <c r="N63" s="6">
        <v>0.5</v>
      </c>
      <c r="O63" s="6">
        <v>0</v>
      </c>
      <c r="P63" s="6">
        <v>0.5</v>
      </c>
      <c r="Q63" s="6">
        <v>160</v>
      </c>
      <c r="R63" s="6">
        <v>0</v>
      </c>
      <c r="S63" s="6">
        <v>443</v>
      </c>
      <c r="T63" s="6">
        <v>72</v>
      </c>
      <c r="U63" s="6">
        <v>0</v>
      </c>
      <c r="V63">
        <v>0</v>
      </c>
    </row>
    <row r="64" spans="1:22" customFormat="1" x14ac:dyDescent="0.25">
      <c r="A64" s="6">
        <v>0.05</v>
      </c>
      <c r="B64" s="6">
        <v>0</v>
      </c>
      <c r="C64" s="6">
        <v>0</v>
      </c>
      <c r="D64" s="6">
        <v>0</v>
      </c>
      <c r="E64" s="6">
        <v>1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14</v>
      </c>
      <c r="M64" s="6">
        <v>0.5</v>
      </c>
      <c r="N64" s="6">
        <v>0.5</v>
      </c>
      <c r="O64" s="6">
        <v>0</v>
      </c>
      <c r="P64" s="6">
        <v>0.5</v>
      </c>
      <c r="Q64" s="6">
        <v>160</v>
      </c>
      <c r="R64" s="6">
        <v>0</v>
      </c>
      <c r="S64" s="6">
        <v>443</v>
      </c>
      <c r="T64" s="6">
        <v>72</v>
      </c>
      <c r="U64" s="6">
        <v>0</v>
      </c>
      <c r="V64">
        <v>0</v>
      </c>
    </row>
    <row r="65" spans="1:22" customFormat="1" x14ac:dyDescent="0.25">
      <c r="A65" s="6">
        <v>0</v>
      </c>
      <c r="B65" s="6">
        <v>0</v>
      </c>
      <c r="C65" s="6">
        <v>0</v>
      </c>
      <c r="D65" s="6">
        <v>0</v>
      </c>
      <c r="E65" s="6">
        <v>4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15</v>
      </c>
      <c r="M65" s="6">
        <v>1.25</v>
      </c>
      <c r="N65" s="6">
        <v>1.25</v>
      </c>
      <c r="O65" s="6">
        <v>0</v>
      </c>
      <c r="P65" s="6">
        <v>1.25</v>
      </c>
      <c r="Q65" s="6">
        <v>160</v>
      </c>
      <c r="R65" s="6">
        <v>0</v>
      </c>
      <c r="S65" s="6">
        <v>443</v>
      </c>
      <c r="T65" s="6">
        <v>72</v>
      </c>
      <c r="U65" s="6">
        <v>0</v>
      </c>
      <c r="V65">
        <v>0</v>
      </c>
    </row>
    <row r="66" spans="1:22" customFormat="1" x14ac:dyDescent="0.25">
      <c r="A66" s="6">
        <v>3.6764705882352942E-2</v>
      </c>
      <c r="B66" s="6">
        <v>0</v>
      </c>
      <c r="C66" s="6">
        <v>0</v>
      </c>
      <c r="D66" s="6">
        <v>0</v>
      </c>
      <c r="E66" s="6">
        <v>4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15</v>
      </c>
      <c r="M66" s="6">
        <v>1.25</v>
      </c>
      <c r="N66" s="6">
        <v>1.25</v>
      </c>
      <c r="O66" s="6">
        <v>0</v>
      </c>
      <c r="P66" s="6">
        <v>1.25</v>
      </c>
      <c r="Q66" s="6">
        <v>160</v>
      </c>
      <c r="R66" s="6">
        <v>0</v>
      </c>
      <c r="S66" s="6">
        <v>443</v>
      </c>
      <c r="T66" s="6">
        <v>72</v>
      </c>
      <c r="U66" s="6">
        <v>0</v>
      </c>
      <c r="V66">
        <v>0</v>
      </c>
    </row>
    <row r="67" spans="1:22" customFormat="1" x14ac:dyDescent="0.25">
      <c r="A67" s="6">
        <v>0</v>
      </c>
      <c r="B67" s="6">
        <v>0</v>
      </c>
      <c r="C67" s="6">
        <v>0</v>
      </c>
      <c r="D67" s="6">
        <v>0</v>
      </c>
      <c r="E67" s="6">
        <v>4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35</v>
      </c>
      <c r="M67" s="6">
        <v>1.25</v>
      </c>
      <c r="N67" s="6">
        <v>1.25</v>
      </c>
      <c r="O67" s="6">
        <v>0</v>
      </c>
      <c r="P67" s="6">
        <v>1.25</v>
      </c>
      <c r="Q67" s="6">
        <v>160</v>
      </c>
      <c r="R67" s="6">
        <v>0</v>
      </c>
      <c r="S67" s="6">
        <v>443</v>
      </c>
      <c r="T67" s="6">
        <v>72</v>
      </c>
      <c r="U67" s="6">
        <v>0</v>
      </c>
      <c r="V67">
        <v>0</v>
      </c>
    </row>
    <row r="68" spans="1:22" customFormat="1" x14ac:dyDescent="0.25">
      <c r="A68" s="6">
        <v>3.6764705882352942E-2</v>
      </c>
      <c r="B68" s="6">
        <v>0</v>
      </c>
      <c r="C68" s="6">
        <v>0</v>
      </c>
      <c r="D68" s="6">
        <v>0</v>
      </c>
      <c r="E68" s="6">
        <v>4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35</v>
      </c>
      <c r="M68" s="6">
        <v>1.25</v>
      </c>
      <c r="N68" s="6">
        <v>1.25</v>
      </c>
      <c r="O68" s="6">
        <v>0</v>
      </c>
      <c r="P68" s="6">
        <v>1.25</v>
      </c>
      <c r="Q68" s="6">
        <v>160</v>
      </c>
      <c r="R68" s="6">
        <v>0</v>
      </c>
      <c r="S68" s="6">
        <v>443</v>
      </c>
      <c r="T68" s="6">
        <v>72</v>
      </c>
      <c r="U68" s="6">
        <v>0</v>
      </c>
      <c r="V68">
        <v>0</v>
      </c>
    </row>
    <row r="69" spans="1:22" customFormat="1" x14ac:dyDescent="0.25">
      <c r="A69" s="6">
        <v>0</v>
      </c>
      <c r="B69" s="6">
        <v>0</v>
      </c>
      <c r="C69" s="6">
        <v>0</v>
      </c>
      <c r="D69" s="6">
        <v>0</v>
      </c>
      <c r="E69" s="6">
        <v>0.625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45</v>
      </c>
      <c r="M69" s="6">
        <v>0.54</v>
      </c>
      <c r="N69" s="6">
        <v>34.999999999999936</v>
      </c>
      <c r="O69" s="6">
        <v>0</v>
      </c>
      <c r="P69" s="6">
        <v>0</v>
      </c>
      <c r="Q69" s="6">
        <v>152</v>
      </c>
      <c r="R69" s="6">
        <v>0</v>
      </c>
      <c r="S69" s="6">
        <v>443</v>
      </c>
      <c r="T69" s="6">
        <v>48</v>
      </c>
      <c r="U69" s="6">
        <v>0</v>
      </c>
      <c r="V69">
        <v>0</v>
      </c>
    </row>
    <row r="70" spans="1:22" customFormat="1" x14ac:dyDescent="0.25">
      <c r="A70" s="6">
        <v>0</v>
      </c>
      <c r="B70" s="6">
        <v>0</v>
      </c>
      <c r="C70" s="6">
        <v>0</v>
      </c>
      <c r="D70" s="6">
        <v>0</v>
      </c>
      <c r="E70" s="6">
        <v>0.2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8.4030000000000005</v>
      </c>
      <c r="M70" s="6">
        <v>0.6</v>
      </c>
      <c r="N70" s="6">
        <v>0.3</v>
      </c>
      <c r="O70" s="6">
        <v>0</v>
      </c>
      <c r="P70" s="6">
        <v>0.6</v>
      </c>
      <c r="Q70" s="6">
        <v>244</v>
      </c>
      <c r="R70" s="6">
        <v>0</v>
      </c>
      <c r="S70" s="6">
        <v>413</v>
      </c>
      <c r="T70" s="6">
        <v>168</v>
      </c>
      <c r="U70" s="6">
        <v>60</v>
      </c>
      <c r="V70">
        <v>0</v>
      </c>
    </row>
    <row r="71" spans="1:22" customFormat="1" x14ac:dyDescent="0.25">
      <c r="A71" s="6">
        <v>0</v>
      </c>
      <c r="B71" s="6">
        <v>0</v>
      </c>
      <c r="C71" s="6">
        <v>0</v>
      </c>
      <c r="D71" s="6">
        <v>0</v>
      </c>
      <c r="E71" s="6">
        <v>0.66700000000000004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13.336</v>
      </c>
      <c r="M71" s="6">
        <v>0.83399999999999985</v>
      </c>
      <c r="N71" s="6">
        <v>0.41699999999999993</v>
      </c>
      <c r="O71" s="6">
        <v>0</v>
      </c>
      <c r="P71" s="6">
        <v>0.83399999999999985</v>
      </c>
      <c r="Q71" s="6">
        <v>332</v>
      </c>
      <c r="R71" s="6">
        <v>0</v>
      </c>
      <c r="S71" s="6">
        <v>443</v>
      </c>
      <c r="T71" s="6">
        <v>336</v>
      </c>
      <c r="U71" s="6">
        <v>0</v>
      </c>
      <c r="V71">
        <v>0</v>
      </c>
    </row>
    <row r="72" spans="1:22" customFormat="1" x14ac:dyDescent="0.25">
      <c r="A72" s="6">
        <v>0</v>
      </c>
      <c r="B72" s="6">
        <v>0</v>
      </c>
      <c r="C72" s="6">
        <v>0</v>
      </c>
      <c r="D72" s="6">
        <v>0</v>
      </c>
      <c r="E72" s="6">
        <v>0.38823529411764701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2.3529411764705901</v>
      </c>
      <c r="M72" s="6">
        <v>0.58799999999999997</v>
      </c>
      <c r="N72" s="6">
        <v>0.29399999999999998</v>
      </c>
      <c r="O72" s="6">
        <v>0</v>
      </c>
      <c r="P72" s="6">
        <v>0.58799999999999997</v>
      </c>
      <c r="Q72" s="6">
        <v>258</v>
      </c>
      <c r="R72" s="6">
        <v>0</v>
      </c>
      <c r="S72" s="6">
        <v>453</v>
      </c>
      <c r="T72" s="6">
        <v>144</v>
      </c>
      <c r="U72" s="6">
        <v>0</v>
      </c>
      <c r="V72">
        <v>0</v>
      </c>
    </row>
    <row r="73" spans="1:22" customFormat="1" x14ac:dyDescent="0.25">
      <c r="A73" s="6">
        <v>0</v>
      </c>
      <c r="B73" s="6">
        <v>0</v>
      </c>
      <c r="C73" s="6">
        <v>0</v>
      </c>
      <c r="D73" s="6">
        <v>0</v>
      </c>
      <c r="E73" s="6">
        <v>0.38823529411764701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2.3529411764705901</v>
      </c>
      <c r="M73" s="6">
        <v>0.58799999999999997</v>
      </c>
      <c r="N73" s="6">
        <v>0.29399999999999998</v>
      </c>
      <c r="O73" s="6">
        <v>0</v>
      </c>
      <c r="P73" s="6">
        <v>0.58799999999999997</v>
      </c>
      <c r="Q73" s="6">
        <v>258</v>
      </c>
      <c r="R73" s="6">
        <v>0</v>
      </c>
      <c r="S73" s="6">
        <v>453</v>
      </c>
      <c r="T73" s="6">
        <v>6</v>
      </c>
      <c r="U73" s="6">
        <v>0</v>
      </c>
      <c r="V73">
        <v>0</v>
      </c>
    </row>
    <row r="74" spans="1:22" customFormat="1" x14ac:dyDescent="0.25">
      <c r="A74" s="6">
        <v>1.6666666666666666E-2</v>
      </c>
      <c r="B74" s="6">
        <v>0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0.15</v>
      </c>
      <c r="K74" s="6">
        <v>0</v>
      </c>
      <c r="L74" s="6">
        <v>50</v>
      </c>
      <c r="M74" s="6">
        <v>0</v>
      </c>
      <c r="N74" s="6">
        <v>0.25</v>
      </c>
      <c r="O74" s="6">
        <v>0</v>
      </c>
      <c r="P74" s="6">
        <v>0.3</v>
      </c>
      <c r="Q74" s="6">
        <v>128</v>
      </c>
      <c r="R74" s="6">
        <v>0</v>
      </c>
      <c r="S74" s="6">
        <v>453</v>
      </c>
      <c r="T74" s="6">
        <v>72</v>
      </c>
      <c r="U74" s="6">
        <v>60</v>
      </c>
      <c r="V74">
        <v>0</v>
      </c>
    </row>
    <row r="75" spans="1:22" customFormat="1" x14ac:dyDescent="0.25">
      <c r="A75" s="6">
        <v>0</v>
      </c>
      <c r="B75" s="6">
        <v>2.7710843373493978E-2</v>
      </c>
      <c r="C75" s="6">
        <v>0</v>
      </c>
      <c r="D75" s="6">
        <v>0</v>
      </c>
      <c r="E75" s="6">
        <v>0.1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12.048192771084338</v>
      </c>
      <c r="M75" s="6">
        <v>0</v>
      </c>
      <c r="N75" s="6">
        <v>0.48192771084337355</v>
      </c>
      <c r="O75" s="6">
        <v>0</v>
      </c>
      <c r="P75" s="6">
        <v>0</v>
      </c>
      <c r="Q75" s="6">
        <v>215</v>
      </c>
      <c r="R75" s="6">
        <v>0</v>
      </c>
      <c r="S75" s="6">
        <v>423</v>
      </c>
      <c r="T75" s="6">
        <v>600</v>
      </c>
      <c r="U75" s="6">
        <v>60</v>
      </c>
      <c r="V75">
        <v>0</v>
      </c>
    </row>
    <row r="76" spans="1:22" customFormat="1" ht="51.75" customHeight="1" x14ac:dyDescent="0.25">
      <c r="A76" s="6">
        <v>0</v>
      </c>
      <c r="B76" s="6">
        <v>2.5301204819277112E-2</v>
      </c>
      <c r="C76" s="6">
        <v>0</v>
      </c>
      <c r="D76" s="6">
        <v>0</v>
      </c>
      <c r="E76" s="6">
        <v>0.1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12.048192771084338</v>
      </c>
      <c r="M76" s="6">
        <v>0</v>
      </c>
      <c r="N76" s="6">
        <v>0.48192771084337355</v>
      </c>
      <c r="O76" s="6">
        <v>0</v>
      </c>
      <c r="P76" s="6">
        <v>0</v>
      </c>
      <c r="Q76" s="6">
        <v>215</v>
      </c>
      <c r="R76" s="6">
        <v>0</v>
      </c>
      <c r="S76" s="6">
        <v>423</v>
      </c>
      <c r="T76" s="6">
        <v>600</v>
      </c>
      <c r="U76" s="6">
        <v>60</v>
      </c>
      <c r="V76">
        <v>0</v>
      </c>
    </row>
    <row r="77" spans="1:22" customFormat="1" x14ac:dyDescent="0.25">
      <c r="A77" s="6">
        <v>1.5</v>
      </c>
      <c r="B77" s="6">
        <v>0</v>
      </c>
      <c r="C77" s="6">
        <v>0</v>
      </c>
      <c r="D77" s="6">
        <v>0</v>
      </c>
      <c r="E77" s="6">
        <v>0</v>
      </c>
      <c r="F77" s="6">
        <v>0</v>
      </c>
      <c r="G77" s="6">
        <v>7.5</v>
      </c>
      <c r="H77" s="6">
        <v>0</v>
      </c>
      <c r="I77" s="6">
        <v>0</v>
      </c>
      <c r="J77" s="6">
        <v>0</v>
      </c>
      <c r="K77" s="6">
        <v>0</v>
      </c>
      <c r="L77" s="6">
        <v>490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337</v>
      </c>
      <c r="T77" s="6">
        <v>1440</v>
      </c>
      <c r="U77" s="6">
        <v>0</v>
      </c>
      <c r="V77">
        <v>0</v>
      </c>
    </row>
    <row r="78" spans="1:22" x14ac:dyDescent="0.25">
      <c r="A78" s="2">
        <v>0.2</v>
      </c>
      <c r="B78" s="2">
        <v>0</v>
      </c>
      <c r="C78" s="6">
        <v>0</v>
      </c>
      <c r="D78" s="2">
        <v>0</v>
      </c>
      <c r="E78" s="2">
        <v>0</v>
      </c>
      <c r="F78" s="2">
        <v>0.1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46.6</v>
      </c>
      <c r="M78" s="2">
        <v>0</v>
      </c>
      <c r="N78" s="2">
        <v>1.61</v>
      </c>
      <c r="O78" s="2">
        <v>0.4</v>
      </c>
      <c r="P78" s="2">
        <v>1.61</v>
      </c>
      <c r="Q78" s="2">
        <v>160</v>
      </c>
      <c r="R78" s="2">
        <v>112</v>
      </c>
      <c r="S78" s="2">
        <v>398</v>
      </c>
      <c r="T78" s="2">
        <v>72</v>
      </c>
      <c r="U78" s="2">
        <v>0</v>
      </c>
      <c r="V78">
        <v>0</v>
      </c>
    </row>
    <row r="79" spans="1:22" customFormat="1" x14ac:dyDescent="0.25">
      <c r="A79" s="6">
        <v>0.5</v>
      </c>
      <c r="B79" s="6">
        <v>0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49</v>
      </c>
      <c r="I79" s="6">
        <v>0</v>
      </c>
      <c r="J79" s="6">
        <v>0</v>
      </c>
      <c r="K79" s="6">
        <v>0</v>
      </c>
      <c r="L79" s="6">
        <v>693</v>
      </c>
      <c r="M79" s="6">
        <v>0</v>
      </c>
      <c r="N79" s="6">
        <v>0</v>
      </c>
      <c r="O79" s="6">
        <v>0</v>
      </c>
      <c r="P79" s="6">
        <v>98</v>
      </c>
      <c r="Q79" s="6">
        <v>0</v>
      </c>
      <c r="R79" s="6">
        <v>0</v>
      </c>
      <c r="S79" s="6">
        <v>473</v>
      </c>
      <c r="T79" s="6">
        <v>48</v>
      </c>
      <c r="U79" s="6">
        <v>0</v>
      </c>
      <c r="V79">
        <v>0</v>
      </c>
    </row>
    <row r="80" spans="1:22" customFormat="1" x14ac:dyDescent="0.25">
      <c r="A80" s="6">
        <v>0</v>
      </c>
      <c r="B80" s="6">
        <v>0</v>
      </c>
      <c r="C80" s="6">
        <v>0</v>
      </c>
      <c r="D80" s="6">
        <v>0</v>
      </c>
      <c r="E80" s="6">
        <v>0</v>
      </c>
      <c r="F80" s="6">
        <v>0</v>
      </c>
      <c r="G80" s="6">
        <v>7.4999999999999997E-3</v>
      </c>
      <c r="H80" s="6">
        <v>0</v>
      </c>
      <c r="I80" s="6">
        <v>0</v>
      </c>
      <c r="J80" s="6">
        <v>0</v>
      </c>
      <c r="K80" s="6">
        <v>0</v>
      </c>
      <c r="L80" s="6">
        <v>16.2</v>
      </c>
      <c r="M80" s="6">
        <v>0</v>
      </c>
      <c r="N80" s="6">
        <v>0.22</v>
      </c>
      <c r="O80" s="6">
        <v>3.41</v>
      </c>
      <c r="P80" s="6">
        <v>0.23499999999999999</v>
      </c>
      <c r="Q80" s="6">
        <v>112</v>
      </c>
      <c r="R80" s="6">
        <v>103</v>
      </c>
      <c r="S80" s="6">
        <v>423</v>
      </c>
      <c r="T80" s="6">
        <v>240</v>
      </c>
      <c r="U80" s="6">
        <v>0</v>
      </c>
      <c r="V80">
        <v>0</v>
      </c>
    </row>
    <row r="81" spans="1:22" customFormat="1" x14ac:dyDescent="0.25">
      <c r="A81" s="6">
        <v>2E-3</v>
      </c>
      <c r="B81" s="6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7.4999999999999997E-2</v>
      </c>
      <c r="I81" s="6">
        <v>0</v>
      </c>
      <c r="J81" s="6">
        <v>0</v>
      </c>
      <c r="K81" s="6">
        <v>0</v>
      </c>
      <c r="L81" s="6">
        <v>30</v>
      </c>
      <c r="M81" s="6">
        <v>0</v>
      </c>
      <c r="N81" s="6">
        <v>0.2</v>
      </c>
      <c r="O81" s="6">
        <v>0.2</v>
      </c>
      <c r="P81" s="6">
        <v>0.35</v>
      </c>
      <c r="Q81" s="6">
        <v>132</v>
      </c>
      <c r="R81" s="6">
        <v>112</v>
      </c>
      <c r="S81" s="6">
        <v>453</v>
      </c>
      <c r="T81" s="6">
        <v>96</v>
      </c>
      <c r="U81" s="6">
        <v>100</v>
      </c>
      <c r="V81">
        <v>0</v>
      </c>
    </row>
    <row r="82" spans="1:22" customFormat="1" x14ac:dyDescent="0.25">
      <c r="A82" s="6">
        <v>5.0000000000000001E-4</v>
      </c>
      <c r="B82" s="6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7.4999999999999997E-2</v>
      </c>
      <c r="I82" s="6">
        <v>0</v>
      </c>
      <c r="J82" s="6">
        <v>0</v>
      </c>
      <c r="K82" s="6">
        <v>0</v>
      </c>
      <c r="L82" s="6">
        <v>30</v>
      </c>
      <c r="M82" s="6">
        <v>0</v>
      </c>
      <c r="N82" s="6">
        <v>0.2</v>
      </c>
      <c r="O82" s="6">
        <v>0.2</v>
      </c>
      <c r="P82" s="6">
        <v>0.35</v>
      </c>
      <c r="Q82" s="6">
        <v>132</v>
      </c>
      <c r="R82" s="6">
        <v>112</v>
      </c>
      <c r="S82" s="6">
        <v>453</v>
      </c>
      <c r="T82" s="6">
        <v>96</v>
      </c>
      <c r="U82" s="6">
        <v>100</v>
      </c>
      <c r="V82">
        <v>0</v>
      </c>
    </row>
    <row r="83" spans="1:22" customFormat="1" x14ac:dyDescent="0.25">
      <c r="A83" s="6">
        <v>0</v>
      </c>
      <c r="B83" s="6">
        <v>0</v>
      </c>
      <c r="C83" s="6">
        <v>0</v>
      </c>
      <c r="D83" s="6">
        <v>0</v>
      </c>
      <c r="E83" s="6">
        <v>0</v>
      </c>
      <c r="F83" s="6">
        <v>0.05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40</v>
      </c>
      <c r="M83" s="6">
        <v>0</v>
      </c>
      <c r="N83" s="6">
        <v>0.2</v>
      </c>
      <c r="O83" s="6">
        <v>0</v>
      </c>
      <c r="P83" s="6">
        <v>0.30000000000000004</v>
      </c>
      <c r="Q83" s="6">
        <v>233</v>
      </c>
      <c r="R83" s="6">
        <v>0</v>
      </c>
      <c r="S83" s="6">
        <v>448</v>
      </c>
      <c r="T83" s="6">
        <v>120</v>
      </c>
      <c r="U83" s="6">
        <v>0</v>
      </c>
      <c r="V83">
        <v>0</v>
      </c>
    </row>
    <row r="84" spans="1:22" customFormat="1" x14ac:dyDescent="0.25">
      <c r="A84" s="6">
        <v>0</v>
      </c>
      <c r="B84" s="6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2.5000000000000001E-2</v>
      </c>
      <c r="I84" s="6">
        <v>0</v>
      </c>
      <c r="J84" s="6">
        <v>0</v>
      </c>
      <c r="K84" s="6">
        <v>0</v>
      </c>
      <c r="L84" s="6">
        <v>40</v>
      </c>
      <c r="M84" s="6">
        <v>0</v>
      </c>
      <c r="N84" s="6">
        <v>0.25</v>
      </c>
      <c r="O84" s="6">
        <v>0</v>
      </c>
      <c r="P84" s="6">
        <v>0.3</v>
      </c>
      <c r="Q84" s="6">
        <v>233</v>
      </c>
      <c r="R84" s="6">
        <v>0</v>
      </c>
      <c r="S84" s="6">
        <v>448</v>
      </c>
      <c r="T84" s="6">
        <v>432</v>
      </c>
      <c r="U84" s="6">
        <v>0</v>
      </c>
      <c r="V84">
        <v>0</v>
      </c>
    </row>
    <row r="85" spans="1:22" customFormat="1" x14ac:dyDescent="0.25">
      <c r="A85" s="6">
        <v>0</v>
      </c>
      <c r="B85" s="6">
        <v>5.0000000000000001E-3</v>
      </c>
      <c r="C85" s="6">
        <v>0</v>
      </c>
      <c r="D85" s="6">
        <v>0</v>
      </c>
      <c r="E85" s="6">
        <v>0</v>
      </c>
      <c r="F85" s="6">
        <v>3.7499999999999999E-2</v>
      </c>
      <c r="G85" s="6">
        <v>0</v>
      </c>
      <c r="H85" s="6">
        <v>1.2500000000000001E-2</v>
      </c>
      <c r="I85" s="6">
        <v>0</v>
      </c>
      <c r="J85" s="6">
        <v>0</v>
      </c>
      <c r="K85" s="6">
        <v>0</v>
      </c>
      <c r="L85" s="6">
        <v>40</v>
      </c>
      <c r="M85" s="6">
        <v>0</v>
      </c>
      <c r="N85" s="6">
        <v>0.2</v>
      </c>
      <c r="O85" s="6">
        <v>0</v>
      </c>
      <c r="P85" s="6">
        <v>0.3</v>
      </c>
      <c r="Q85" s="6">
        <v>233</v>
      </c>
      <c r="R85" s="6">
        <v>0</v>
      </c>
      <c r="S85" s="6">
        <v>448</v>
      </c>
      <c r="T85" s="6">
        <v>120</v>
      </c>
      <c r="U85" s="6">
        <v>0</v>
      </c>
      <c r="V85">
        <v>0</v>
      </c>
    </row>
    <row r="86" spans="1:22" customFormat="1" x14ac:dyDescent="0.25">
      <c r="A86" s="6">
        <v>0</v>
      </c>
      <c r="B86" s="6">
        <v>5.0000000000000001E-3</v>
      </c>
      <c r="C86" s="6">
        <v>0</v>
      </c>
      <c r="D86" s="6">
        <v>0</v>
      </c>
      <c r="E86" s="6">
        <v>0</v>
      </c>
      <c r="F86" s="6">
        <v>3.7499999999999999E-2</v>
      </c>
      <c r="G86" s="6">
        <v>1.2500000000000001E-2</v>
      </c>
      <c r="H86" s="6">
        <v>0</v>
      </c>
      <c r="I86" s="6">
        <v>0</v>
      </c>
      <c r="J86" s="6">
        <v>0</v>
      </c>
      <c r="K86" s="6">
        <v>0</v>
      </c>
      <c r="L86" s="6">
        <v>40</v>
      </c>
      <c r="M86" s="6">
        <v>0</v>
      </c>
      <c r="N86" s="6">
        <v>0.2</v>
      </c>
      <c r="O86" s="6">
        <v>0</v>
      </c>
      <c r="P86" s="6">
        <v>0.3</v>
      </c>
      <c r="Q86" s="6">
        <v>233</v>
      </c>
      <c r="R86" s="6">
        <v>0</v>
      </c>
      <c r="S86" s="6">
        <v>448</v>
      </c>
      <c r="T86" s="6">
        <v>120</v>
      </c>
      <c r="U86" s="6">
        <v>0</v>
      </c>
      <c r="V86">
        <v>0</v>
      </c>
    </row>
    <row r="87" spans="1:22" customFormat="1" x14ac:dyDescent="0.25">
      <c r="A87" s="6">
        <v>0</v>
      </c>
      <c r="B87" s="6">
        <v>5.0000000000000001E-3</v>
      </c>
      <c r="C87" s="6">
        <v>0</v>
      </c>
      <c r="D87" s="6">
        <v>0</v>
      </c>
      <c r="E87" s="6">
        <v>0</v>
      </c>
      <c r="F87" s="6">
        <v>0.05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40</v>
      </c>
      <c r="M87" s="6">
        <v>0</v>
      </c>
      <c r="N87" s="6">
        <v>0.2</v>
      </c>
      <c r="O87" s="6">
        <v>0</v>
      </c>
      <c r="P87" s="6">
        <v>0.30000000000000004</v>
      </c>
      <c r="Q87" s="6">
        <v>233</v>
      </c>
      <c r="R87" s="6">
        <v>0</v>
      </c>
      <c r="S87" s="6">
        <v>448</v>
      </c>
      <c r="T87" s="6">
        <v>168</v>
      </c>
      <c r="U87" s="6">
        <v>0</v>
      </c>
      <c r="V87">
        <v>0</v>
      </c>
    </row>
    <row r="88" spans="1:22" customFormat="1" x14ac:dyDescent="0.25">
      <c r="A88" s="6">
        <v>5.0000000000000001E-3</v>
      </c>
      <c r="B88" s="6">
        <v>0</v>
      </c>
      <c r="C88" s="6">
        <v>0</v>
      </c>
      <c r="D88" s="6">
        <v>0</v>
      </c>
      <c r="E88" s="6">
        <v>0</v>
      </c>
      <c r="F88" s="6">
        <v>0.05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40</v>
      </c>
      <c r="M88" s="6">
        <v>0</v>
      </c>
      <c r="N88" s="6">
        <v>0.2</v>
      </c>
      <c r="O88" s="6">
        <v>0</v>
      </c>
      <c r="P88" s="6">
        <v>0.30000000000000004</v>
      </c>
      <c r="Q88" s="6">
        <v>233</v>
      </c>
      <c r="R88" s="6">
        <v>0</v>
      </c>
      <c r="S88" s="6">
        <v>448</v>
      </c>
      <c r="T88" s="6">
        <v>264</v>
      </c>
      <c r="U88" s="6">
        <v>0</v>
      </c>
      <c r="V88">
        <v>0</v>
      </c>
    </row>
    <row r="89" spans="1:22" customFormat="1" ht="35.25" customHeight="1" x14ac:dyDescent="0.25">
      <c r="A89" s="6">
        <v>0</v>
      </c>
      <c r="B89" s="6">
        <v>0</v>
      </c>
      <c r="C89" s="6">
        <v>0</v>
      </c>
      <c r="D89" s="6">
        <v>5.0000000000000001E-3</v>
      </c>
      <c r="E89" s="6">
        <v>0</v>
      </c>
      <c r="F89" s="6">
        <v>0.05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40</v>
      </c>
      <c r="M89" s="6">
        <v>0</v>
      </c>
      <c r="N89" s="6">
        <v>0.2</v>
      </c>
      <c r="O89" s="6">
        <v>0</v>
      </c>
      <c r="P89" s="6">
        <v>0.30000000000000004</v>
      </c>
      <c r="Q89" s="6">
        <v>233</v>
      </c>
      <c r="R89" s="6">
        <v>0</v>
      </c>
      <c r="S89" s="6">
        <v>448</v>
      </c>
      <c r="T89" s="6">
        <v>168</v>
      </c>
      <c r="U89" s="6">
        <v>0</v>
      </c>
      <c r="V89">
        <v>0</v>
      </c>
    </row>
    <row r="90" spans="1:22" customFormat="1" x14ac:dyDescent="0.25">
      <c r="A90" s="6">
        <v>0</v>
      </c>
      <c r="B90" s="6">
        <v>0</v>
      </c>
      <c r="C90" s="6">
        <v>0</v>
      </c>
      <c r="D90" s="6">
        <v>0.1</v>
      </c>
      <c r="E90" s="6">
        <v>0</v>
      </c>
      <c r="F90" s="6">
        <v>0</v>
      </c>
      <c r="G90" s="6">
        <v>0.7</v>
      </c>
      <c r="H90" s="6">
        <v>0</v>
      </c>
      <c r="I90" s="6">
        <v>0</v>
      </c>
      <c r="J90" s="6">
        <v>0</v>
      </c>
      <c r="K90" s="6">
        <v>0</v>
      </c>
      <c r="L90" s="6">
        <v>15.7</v>
      </c>
      <c r="M90" s="6">
        <v>0.1</v>
      </c>
      <c r="N90" s="6">
        <v>0</v>
      </c>
      <c r="O90" s="6">
        <v>0</v>
      </c>
      <c r="P90" s="6">
        <v>1.4</v>
      </c>
      <c r="Q90" s="6">
        <v>0</v>
      </c>
      <c r="R90" s="6">
        <v>0</v>
      </c>
      <c r="S90" s="6">
        <v>423</v>
      </c>
      <c r="T90" s="6">
        <v>120</v>
      </c>
      <c r="U90" s="6">
        <v>0</v>
      </c>
      <c r="V90">
        <v>0</v>
      </c>
    </row>
    <row r="91" spans="1:22" customFormat="1" x14ac:dyDescent="0.25">
      <c r="A91" s="6">
        <v>0</v>
      </c>
      <c r="B91" s="6">
        <v>0</v>
      </c>
      <c r="C91" s="6">
        <v>0</v>
      </c>
      <c r="D91" s="6">
        <v>0.1</v>
      </c>
      <c r="E91" s="6">
        <v>0</v>
      </c>
      <c r="F91" s="6">
        <v>0</v>
      </c>
      <c r="G91" s="6">
        <v>0.6</v>
      </c>
      <c r="H91" s="6">
        <v>0</v>
      </c>
      <c r="I91" s="6">
        <v>0</v>
      </c>
      <c r="J91" s="6">
        <v>0</v>
      </c>
      <c r="K91" s="6">
        <v>0</v>
      </c>
      <c r="L91" s="6">
        <v>15</v>
      </c>
      <c r="M91" s="6">
        <v>0</v>
      </c>
      <c r="N91" s="6">
        <v>0</v>
      </c>
      <c r="O91" s="6">
        <v>0</v>
      </c>
      <c r="P91" s="6">
        <v>1.2</v>
      </c>
      <c r="Q91" s="6">
        <v>0</v>
      </c>
      <c r="R91" s="6">
        <v>0</v>
      </c>
      <c r="S91" s="6">
        <v>423</v>
      </c>
      <c r="T91" s="6">
        <v>240</v>
      </c>
      <c r="U91" s="6">
        <v>0</v>
      </c>
      <c r="V91">
        <v>0</v>
      </c>
    </row>
    <row r="92" spans="1:22" customFormat="1" x14ac:dyDescent="0.25">
      <c r="A92" s="6">
        <v>0</v>
      </c>
      <c r="B92" s="6">
        <v>0</v>
      </c>
      <c r="C92" s="6">
        <v>0</v>
      </c>
      <c r="D92" s="6">
        <v>0.1</v>
      </c>
      <c r="E92" s="6">
        <v>0</v>
      </c>
      <c r="F92" s="6">
        <v>0</v>
      </c>
      <c r="G92" s="6">
        <v>0.48</v>
      </c>
      <c r="H92" s="6">
        <v>0.12</v>
      </c>
      <c r="I92" s="6">
        <v>0</v>
      </c>
      <c r="J92" s="6">
        <v>0</v>
      </c>
      <c r="K92" s="6">
        <v>0</v>
      </c>
      <c r="L92" s="6">
        <v>15</v>
      </c>
      <c r="M92" s="6">
        <v>0</v>
      </c>
      <c r="N92" s="6">
        <v>0</v>
      </c>
      <c r="O92" s="6">
        <v>0</v>
      </c>
      <c r="P92" s="6">
        <v>1.2</v>
      </c>
      <c r="Q92" s="6">
        <v>0</v>
      </c>
      <c r="R92" s="6">
        <v>0</v>
      </c>
      <c r="S92" s="6">
        <v>423</v>
      </c>
      <c r="T92" s="6">
        <v>240</v>
      </c>
      <c r="U92" s="6">
        <v>0</v>
      </c>
      <c r="V92">
        <v>0</v>
      </c>
    </row>
    <row r="93" spans="1:22" customFormat="1" x14ac:dyDescent="0.25">
      <c r="A93" s="6">
        <v>0</v>
      </c>
      <c r="B93" s="6">
        <v>0</v>
      </c>
      <c r="C93" s="6">
        <v>0</v>
      </c>
      <c r="D93" s="6">
        <v>0.1</v>
      </c>
      <c r="E93" s="6">
        <v>0</v>
      </c>
      <c r="F93" s="6">
        <v>0</v>
      </c>
      <c r="G93" s="6">
        <v>0.36</v>
      </c>
      <c r="H93" s="6">
        <v>0.24</v>
      </c>
      <c r="I93" s="6">
        <v>0</v>
      </c>
      <c r="J93" s="6">
        <v>0</v>
      </c>
      <c r="K93" s="6">
        <v>0</v>
      </c>
      <c r="L93" s="6">
        <v>15</v>
      </c>
      <c r="M93" s="6">
        <v>0</v>
      </c>
      <c r="N93" s="6">
        <v>0</v>
      </c>
      <c r="O93" s="6">
        <v>0</v>
      </c>
      <c r="P93" s="6">
        <v>1.2</v>
      </c>
      <c r="Q93" s="6">
        <v>0</v>
      </c>
      <c r="R93" s="6">
        <v>0</v>
      </c>
      <c r="S93" s="6">
        <v>423</v>
      </c>
      <c r="T93" s="6">
        <v>240</v>
      </c>
      <c r="U93" s="6">
        <v>0</v>
      </c>
      <c r="V93">
        <v>0</v>
      </c>
    </row>
    <row r="94" spans="1:22" customFormat="1" x14ac:dyDescent="0.25">
      <c r="A94" s="6">
        <v>0</v>
      </c>
      <c r="B94" s="6">
        <v>0</v>
      </c>
      <c r="C94" s="6">
        <v>0</v>
      </c>
      <c r="D94" s="6">
        <v>0.1</v>
      </c>
      <c r="E94" s="6">
        <v>0</v>
      </c>
      <c r="F94" s="6">
        <v>0</v>
      </c>
      <c r="G94" s="6">
        <v>0.48</v>
      </c>
      <c r="H94" s="6">
        <v>0</v>
      </c>
      <c r="I94" s="6">
        <v>0</v>
      </c>
      <c r="J94" s="6">
        <v>0</v>
      </c>
      <c r="K94" s="6">
        <v>0</v>
      </c>
      <c r="L94" s="6">
        <v>15</v>
      </c>
      <c r="M94" s="6">
        <v>0</v>
      </c>
      <c r="N94" s="6">
        <v>0.24</v>
      </c>
      <c r="O94" s="6">
        <v>0</v>
      </c>
      <c r="P94" s="6">
        <v>1.2</v>
      </c>
      <c r="Q94" s="6">
        <v>112</v>
      </c>
      <c r="R94" s="6">
        <v>0</v>
      </c>
      <c r="S94" s="6">
        <v>423</v>
      </c>
      <c r="T94" s="6">
        <v>240</v>
      </c>
      <c r="U94" s="6">
        <v>0</v>
      </c>
      <c r="V94">
        <v>0</v>
      </c>
    </row>
    <row r="95" spans="1:22" customFormat="1" x14ac:dyDescent="0.25">
      <c r="A95" s="6">
        <v>0</v>
      </c>
      <c r="B95" s="6">
        <v>0</v>
      </c>
      <c r="C95" s="6">
        <v>0</v>
      </c>
      <c r="D95" s="6">
        <v>0.1</v>
      </c>
      <c r="E95" s="6">
        <v>0</v>
      </c>
      <c r="F95" s="6">
        <v>0</v>
      </c>
      <c r="G95" s="6">
        <v>0.6</v>
      </c>
      <c r="H95" s="6">
        <v>0</v>
      </c>
      <c r="I95" s="6">
        <v>0</v>
      </c>
      <c r="J95" s="6">
        <v>0</v>
      </c>
      <c r="K95" s="6">
        <v>0</v>
      </c>
      <c r="L95" s="6">
        <v>15</v>
      </c>
      <c r="M95" s="6">
        <v>0</v>
      </c>
      <c r="N95" s="6">
        <v>0</v>
      </c>
      <c r="O95" s="6">
        <v>0</v>
      </c>
      <c r="P95" s="6">
        <v>1.2</v>
      </c>
      <c r="Q95" s="6">
        <v>0</v>
      </c>
      <c r="R95" s="6">
        <v>0</v>
      </c>
      <c r="S95" s="6">
        <v>423</v>
      </c>
      <c r="T95" s="6">
        <v>168</v>
      </c>
      <c r="U95" s="6">
        <v>0</v>
      </c>
      <c r="V95">
        <v>0</v>
      </c>
    </row>
    <row r="96" spans="1:22" customFormat="1" x14ac:dyDescent="0.25">
      <c r="A96" s="6">
        <v>0</v>
      </c>
      <c r="B96" s="6">
        <v>0</v>
      </c>
      <c r="C96" s="6">
        <v>0</v>
      </c>
      <c r="D96" s="6">
        <v>0.1</v>
      </c>
      <c r="E96" s="6">
        <v>0</v>
      </c>
      <c r="F96" s="6">
        <v>0</v>
      </c>
      <c r="G96" s="6">
        <v>0.6</v>
      </c>
      <c r="H96" s="6">
        <v>0</v>
      </c>
      <c r="I96" s="6">
        <v>0</v>
      </c>
      <c r="J96" s="6">
        <v>0</v>
      </c>
      <c r="K96" s="6">
        <v>0</v>
      </c>
      <c r="L96" s="6">
        <v>15</v>
      </c>
      <c r="M96" s="6">
        <v>0</v>
      </c>
      <c r="N96" s="6">
        <v>0</v>
      </c>
      <c r="O96" s="6">
        <v>0</v>
      </c>
      <c r="P96" s="6">
        <v>1.2</v>
      </c>
      <c r="Q96" s="6">
        <v>0</v>
      </c>
      <c r="R96" s="6">
        <v>0</v>
      </c>
      <c r="S96" s="6">
        <v>423</v>
      </c>
      <c r="T96" s="6">
        <v>168</v>
      </c>
      <c r="U96" s="6">
        <v>0</v>
      </c>
      <c r="V96">
        <v>0</v>
      </c>
    </row>
    <row r="97" spans="1:22" customFormat="1" x14ac:dyDescent="0.25">
      <c r="A97" s="6">
        <v>0</v>
      </c>
      <c r="B97" s="6">
        <v>0</v>
      </c>
      <c r="C97" s="6">
        <v>0</v>
      </c>
      <c r="D97" s="6">
        <v>0.1</v>
      </c>
      <c r="E97" s="6">
        <v>0</v>
      </c>
      <c r="F97" s="6">
        <v>0</v>
      </c>
      <c r="G97" s="6">
        <v>0.24</v>
      </c>
      <c r="H97" s="6">
        <v>0.36</v>
      </c>
      <c r="I97" s="6">
        <v>0</v>
      </c>
      <c r="J97" s="6">
        <v>0</v>
      </c>
      <c r="K97" s="6">
        <v>0</v>
      </c>
      <c r="L97" s="6">
        <v>15</v>
      </c>
      <c r="M97" s="6">
        <v>0</v>
      </c>
      <c r="N97" s="6">
        <v>0</v>
      </c>
      <c r="O97" s="6">
        <v>0</v>
      </c>
      <c r="P97" s="6">
        <v>1.2</v>
      </c>
      <c r="Q97" s="6">
        <v>0</v>
      </c>
      <c r="R97" s="6">
        <v>0</v>
      </c>
      <c r="S97" s="6">
        <v>423</v>
      </c>
      <c r="T97" s="6">
        <v>240</v>
      </c>
      <c r="U97" s="6">
        <v>0</v>
      </c>
      <c r="V97">
        <v>0</v>
      </c>
    </row>
    <row r="98" spans="1:22" customFormat="1" x14ac:dyDescent="0.25">
      <c r="A98" s="6">
        <v>0</v>
      </c>
      <c r="B98" s="6">
        <v>0</v>
      </c>
      <c r="C98" s="6">
        <v>0</v>
      </c>
      <c r="D98" s="6">
        <v>0.1</v>
      </c>
      <c r="E98" s="6">
        <v>0</v>
      </c>
      <c r="F98" s="6">
        <v>0</v>
      </c>
      <c r="G98" s="6">
        <v>0.12</v>
      </c>
      <c r="H98" s="6">
        <v>0.48</v>
      </c>
      <c r="I98" s="6">
        <v>0</v>
      </c>
      <c r="J98" s="6">
        <v>0</v>
      </c>
      <c r="K98" s="6">
        <v>0</v>
      </c>
      <c r="L98" s="6">
        <v>15</v>
      </c>
      <c r="M98" s="6">
        <v>0</v>
      </c>
      <c r="N98" s="6">
        <v>0</v>
      </c>
      <c r="O98" s="6">
        <v>0</v>
      </c>
      <c r="P98" s="6">
        <v>1.2</v>
      </c>
      <c r="Q98" s="6">
        <v>0</v>
      </c>
      <c r="R98" s="6">
        <v>0</v>
      </c>
      <c r="S98" s="6">
        <v>423</v>
      </c>
      <c r="T98" s="6">
        <v>240</v>
      </c>
      <c r="U98" s="6">
        <v>0</v>
      </c>
      <c r="V98">
        <v>0</v>
      </c>
    </row>
    <row r="99" spans="1:22" customFormat="1" x14ac:dyDescent="0.25">
      <c r="A99" s="6">
        <v>0</v>
      </c>
      <c r="B99" s="6">
        <v>0</v>
      </c>
      <c r="C99" s="6">
        <v>0</v>
      </c>
      <c r="D99" s="6">
        <v>0.1</v>
      </c>
      <c r="E99" s="6">
        <v>0</v>
      </c>
      <c r="F99" s="6">
        <v>0</v>
      </c>
      <c r="G99" s="6">
        <v>0</v>
      </c>
      <c r="H99" s="6">
        <v>0.6</v>
      </c>
      <c r="I99" s="6">
        <v>0</v>
      </c>
      <c r="J99" s="6">
        <v>0</v>
      </c>
      <c r="K99" s="6">
        <v>0</v>
      </c>
      <c r="L99" s="6">
        <v>15</v>
      </c>
      <c r="M99" s="6">
        <v>0</v>
      </c>
      <c r="N99" s="6">
        <v>0</v>
      </c>
      <c r="O99" s="6">
        <v>0</v>
      </c>
      <c r="P99" s="6">
        <v>1.2</v>
      </c>
      <c r="Q99" s="6">
        <v>0</v>
      </c>
      <c r="R99" s="6">
        <v>0</v>
      </c>
      <c r="S99" s="6">
        <v>423</v>
      </c>
      <c r="T99" s="6">
        <v>240</v>
      </c>
      <c r="U99" s="6">
        <v>0</v>
      </c>
      <c r="V99">
        <v>0</v>
      </c>
    </row>
    <row r="100" spans="1:22" customFormat="1" x14ac:dyDescent="0.25">
      <c r="A100" s="6">
        <v>0.19</v>
      </c>
      <c r="B100" s="6">
        <v>0</v>
      </c>
      <c r="C100" s="6">
        <v>0</v>
      </c>
      <c r="D100" s="6">
        <v>0</v>
      </c>
      <c r="E100" s="6">
        <v>0</v>
      </c>
      <c r="F100" s="6">
        <v>0</v>
      </c>
      <c r="G100" s="6">
        <v>0.39</v>
      </c>
      <c r="H100" s="6">
        <v>0.03</v>
      </c>
      <c r="I100" s="6">
        <v>0</v>
      </c>
      <c r="J100" s="6">
        <v>0</v>
      </c>
      <c r="K100" s="6">
        <v>0</v>
      </c>
      <c r="L100" s="6">
        <v>43</v>
      </c>
      <c r="M100" s="6">
        <v>0</v>
      </c>
      <c r="N100" s="6">
        <v>0</v>
      </c>
      <c r="O100" s="6">
        <v>0</v>
      </c>
      <c r="P100" s="6">
        <v>0.84000000000000008</v>
      </c>
      <c r="Q100" s="6">
        <v>0</v>
      </c>
      <c r="R100" s="6">
        <v>0</v>
      </c>
      <c r="S100" s="6">
        <v>368</v>
      </c>
      <c r="T100" s="6">
        <v>96</v>
      </c>
      <c r="U100" s="6">
        <v>0</v>
      </c>
      <c r="V100">
        <v>0</v>
      </c>
    </row>
    <row r="101" spans="1:22" customFormat="1" x14ac:dyDescent="0.25">
      <c r="A101" s="6">
        <v>0.04</v>
      </c>
      <c r="B101" s="6">
        <v>0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6">
        <v>0.66</v>
      </c>
      <c r="I101" s="6">
        <v>0</v>
      </c>
      <c r="J101" s="6">
        <v>0</v>
      </c>
      <c r="K101" s="6">
        <v>0</v>
      </c>
      <c r="L101" s="6">
        <v>22</v>
      </c>
      <c r="M101" s="6">
        <v>0</v>
      </c>
      <c r="N101" s="6">
        <v>0.13</v>
      </c>
      <c r="O101" s="6">
        <v>0</v>
      </c>
      <c r="P101" s="6">
        <v>1.32</v>
      </c>
      <c r="Q101" s="6">
        <v>197</v>
      </c>
      <c r="R101" s="6">
        <v>0</v>
      </c>
      <c r="S101" s="6">
        <v>413</v>
      </c>
      <c r="T101" s="6">
        <v>144</v>
      </c>
      <c r="U101" s="6">
        <v>0</v>
      </c>
      <c r="V101">
        <v>0</v>
      </c>
    </row>
    <row r="102" spans="1:22" customFormat="1" x14ac:dyDescent="0.25">
      <c r="A102" s="6">
        <v>1.4999999999999999E-2</v>
      </c>
      <c r="B102" s="6">
        <v>0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0.53</v>
      </c>
      <c r="I102" s="6">
        <v>0</v>
      </c>
      <c r="J102" s="6">
        <v>0</v>
      </c>
      <c r="K102" s="6">
        <v>0</v>
      </c>
      <c r="L102" s="6">
        <v>22</v>
      </c>
      <c r="M102" s="6">
        <v>0</v>
      </c>
      <c r="N102" s="6">
        <v>0.13</v>
      </c>
      <c r="O102" s="6">
        <v>0</v>
      </c>
      <c r="P102" s="6">
        <v>1.06</v>
      </c>
      <c r="Q102" s="6">
        <v>197</v>
      </c>
      <c r="R102" s="6">
        <v>0</v>
      </c>
      <c r="S102" s="6">
        <v>413</v>
      </c>
      <c r="T102" s="6">
        <v>144</v>
      </c>
      <c r="U102" s="6">
        <v>0</v>
      </c>
      <c r="V102">
        <v>0</v>
      </c>
    </row>
    <row r="103" spans="1:22" customFormat="1" ht="39" customHeight="1" x14ac:dyDescent="0.25">
      <c r="A103" s="6">
        <v>2.5000000000000001E-2</v>
      </c>
      <c r="B103" s="6">
        <v>0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0.1</v>
      </c>
      <c r="I103" s="6">
        <v>0</v>
      </c>
      <c r="J103" s="6">
        <v>0</v>
      </c>
      <c r="K103" s="6">
        <v>0</v>
      </c>
      <c r="L103" s="6">
        <v>44</v>
      </c>
      <c r="M103" s="6">
        <v>0</v>
      </c>
      <c r="N103" s="6">
        <v>0.2</v>
      </c>
      <c r="O103" s="6">
        <v>0</v>
      </c>
      <c r="P103" s="6">
        <v>0.4</v>
      </c>
      <c r="Q103" s="6">
        <v>197</v>
      </c>
      <c r="R103" s="6">
        <v>0</v>
      </c>
      <c r="S103" s="6">
        <v>413</v>
      </c>
      <c r="T103" s="6">
        <v>144</v>
      </c>
      <c r="U103" s="6">
        <v>0</v>
      </c>
      <c r="V103">
        <v>0</v>
      </c>
    </row>
    <row r="104" spans="1:22" customFormat="1" x14ac:dyDescent="0.25">
      <c r="A104" s="6">
        <v>0</v>
      </c>
      <c r="B104" s="6">
        <v>0.02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0.05</v>
      </c>
      <c r="I104" s="6">
        <v>0</v>
      </c>
      <c r="J104" s="6">
        <v>0</v>
      </c>
      <c r="K104" s="6">
        <v>0</v>
      </c>
      <c r="L104" s="6">
        <v>60</v>
      </c>
      <c r="M104" s="6">
        <v>0</v>
      </c>
      <c r="N104" s="6">
        <v>0.1</v>
      </c>
      <c r="O104" s="6">
        <v>0</v>
      </c>
      <c r="P104" s="6">
        <v>0.2</v>
      </c>
      <c r="Q104" s="6">
        <v>216</v>
      </c>
      <c r="R104" s="6">
        <v>0</v>
      </c>
      <c r="S104" s="6">
        <v>423</v>
      </c>
      <c r="T104" s="6">
        <v>1008</v>
      </c>
      <c r="U104" s="6">
        <v>0</v>
      </c>
      <c r="V104">
        <v>0</v>
      </c>
    </row>
    <row r="105" spans="1:22" customFormat="1" x14ac:dyDescent="0.25">
      <c r="A105" s="6">
        <v>0</v>
      </c>
      <c r="B105" s="6">
        <v>0.08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0.05</v>
      </c>
      <c r="I105" s="6">
        <v>0</v>
      </c>
      <c r="J105" s="6">
        <v>0</v>
      </c>
      <c r="K105" s="6">
        <v>0</v>
      </c>
      <c r="L105" s="6">
        <v>44</v>
      </c>
      <c r="M105" s="6">
        <v>0</v>
      </c>
      <c r="N105" s="6">
        <v>0.2</v>
      </c>
      <c r="O105" s="6">
        <v>0</v>
      </c>
      <c r="P105" s="6">
        <v>0.30000000000000004</v>
      </c>
      <c r="Q105" s="6">
        <v>210</v>
      </c>
      <c r="R105" s="6">
        <v>0</v>
      </c>
      <c r="S105" s="6">
        <v>433</v>
      </c>
      <c r="T105" s="6">
        <v>240</v>
      </c>
      <c r="U105" s="6">
        <v>75</v>
      </c>
      <c r="V105">
        <v>0</v>
      </c>
    </row>
    <row r="106" spans="1:22" customFormat="1" x14ac:dyDescent="0.25">
      <c r="A106" s="6">
        <v>0.2</v>
      </c>
      <c r="B106" s="6">
        <v>0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0.125</v>
      </c>
      <c r="I106" s="6">
        <v>0</v>
      </c>
      <c r="J106" s="6">
        <v>0</v>
      </c>
      <c r="K106" s="6">
        <v>0</v>
      </c>
      <c r="L106" s="6">
        <v>30</v>
      </c>
      <c r="M106" s="6">
        <v>0</v>
      </c>
      <c r="N106" s="6">
        <v>0.16</v>
      </c>
      <c r="O106" s="6">
        <v>0</v>
      </c>
      <c r="P106" s="6">
        <v>0.41000000000000003</v>
      </c>
      <c r="Q106" s="6">
        <v>338</v>
      </c>
      <c r="R106" s="6">
        <v>0</v>
      </c>
      <c r="S106" s="6">
        <v>433</v>
      </c>
      <c r="T106" s="6">
        <v>480</v>
      </c>
      <c r="U106" s="6">
        <v>30</v>
      </c>
      <c r="V106">
        <v>0</v>
      </c>
    </row>
    <row r="107" spans="1:22" x14ac:dyDescent="0.25">
      <c r="A107" s="2">
        <v>0.01</v>
      </c>
      <c r="B107" s="2">
        <v>0</v>
      </c>
      <c r="C107" s="6">
        <v>0</v>
      </c>
      <c r="D107" s="2">
        <v>0</v>
      </c>
      <c r="E107" s="2">
        <v>0</v>
      </c>
      <c r="F107" s="2">
        <v>0</v>
      </c>
      <c r="G107" s="2">
        <v>0</v>
      </c>
      <c r="H107" s="2">
        <v>4.9999999999999996E-2</v>
      </c>
      <c r="I107" s="2">
        <v>0</v>
      </c>
      <c r="J107" s="2">
        <v>0</v>
      </c>
      <c r="K107" s="2">
        <v>0</v>
      </c>
      <c r="L107" s="2">
        <v>42</v>
      </c>
      <c r="M107" s="2">
        <v>0</v>
      </c>
      <c r="N107" s="2">
        <v>0.14333333333333301</v>
      </c>
      <c r="O107" s="2">
        <v>0</v>
      </c>
      <c r="P107" s="2">
        <v>0.24333333333333329</v>
      </c>
      <c r="Q107" s="2">
        <v>170</v>
      </c>
      <c r="R107" s="2">
        <v>0</v>
      </c>
      <c r="S107" s="2">
        <v>443</v>
      </c>
      <c r="T107" s="2">
        <v>96</v>
      </c>
      <c r="U107" s="2">
        <v>43</v>
      </c>
      <c r="V107">
        <v>0</v>
      </c>
    </row>
    <row r="108" spans="1:22" x14ac:dyDescent="0.25">
      <c r="A108" s="2">
        <v>2.5000000000000001E-2</v>
      </c>
      <c r="B108" s="2">
        <v>0</v>
      </c>
      <c r="C108" s="6">
        <v>0</v>
      </c>
      <c r="D108" s="2">
        <v>0</v>
      </c>
      <c r="E108" s="2">
        <v>0</v>
      </c>
      <c r="F108" s="2">
        <v>0</v>
      </c>
      <c r="G108" s="2">
        <v>0</v>
      </c>
      <c r="H108" s="2">
        <v>7.18282166264229E-2</v>
      </c>
      <c r="I108" s="2">
        <v>0</v>
      </c>
      <c r="J108" s="2">
        <v>0</v>
      </c>
      <c r="K108" s="2">
        <v>0</v>
      </c>
      <c r="L108" s="2">
        <v>24.813383925491546</v>
      </c>
      <c r="M108" s="2">
        <v>0</v>
      </c>
      <c r="N108" s="2">
        <v>0.1403915143152811</v>
      </c>
      <c r="O108" s="2">
        <v>0</v>
      </c>
      <c r="P108" s="2">
        <v>0.23180924456709207</v>
      </c>
      <c r="Q108" s="2">
        <v>167</v>
      </c>
      <c r="R108" s="2">
        <v>0</v>
      </c>
      <c r="S108" s="2">
        <v>433</v>
      </c>
      <c r="T108" s="2">
        <v>96</v>
      </c>
      <c r="U108" s="2">
        <v>43</v>
      </c>
      <c r="V108">
        <v>0</v>
      </c>
    </row>
    <row r="109" spans="1:22" x14ac:dyDescent="0.25">
      <c r="A109" s="2">
        <v>0</v>
      </c>
      <c r="B109" s="2">
        <v>3.3333333333333333E-2</v>
      </c>
      <c r="C109" s="6">
        <v>0</v>
      </c>
      <c r="D109" s="2">
        <v>0</v>
      </c>
      <c r="E109" s="2">
        <v>0</v>
      </c>
      <c r="F109" s="2">
        <v>0</v>
      </c>
      <c r="G109" s="2">
        <v>0</v>
      </c>
      <c r="H109" s="2">
        <v>3.6764705882352942E-2</v>
      </c>
      <c r="I109" s="2">
        <v>0</v>
      </c>
      <c r="J109" s="2">
        <v>0</v>
      </c>
      <c r="K109" s="2">
        <v>0</v>
      </c>
      <c r="L109" s="2">
        <v>27.941176470588232</v>
      </c>
      <c r="M109" s="2">
        <v>0</v>
      </c>
      <c r="N109" s="2">
        <v>0.33088235294117641</v>
      </c>
      <c r="O109" s="2">
        <v>0</v>
      </c>
      <c r="P109" s="2">
        <v>0.4044117647058823</v>
      </c>
      <c r="Q109" s="2">
        <v>167</v>
      </c>
      <c r="R109" s="2">
        <v>0</v>
      </c>
      <c r="S109" s="2">
        <v>433</v>
      </c>
      <c r="T109" s="2">
        <v>96</v>
      </c>
      <c r="U109" s="2">
        <v>0</v>
      </c>
      <c r="V109">
        <v>0</v>
      </c>
    </row>
    <row r="110" spans="1:22" x14ac:dyDescent="0.25">
      <c r="A110" s="2">
        <v>2.5000000000000001E-2</v>
      </c>
      <c r="B110" s="2">
        <v>0</v>
      </c>
      <c r="C110" s="6">
        <v>0</v>
      </c>
      <c r="D110" s="2">
        <v>0</v>
      </c>
      <c r="E110" s="2">
        <v>0</v>
      </c>
      <c r="F110" s="2">
        <v>0</v>
      </c>
      <c r="G110" s="2">
        <v>0</v>
      </c>
      <c r="H110" s="2">
        <v>7.18282166264229E-2</v>
      </c>
      <c r="I110" s="2">
        <v>0</v>
      </c>
      <c r="J110" s="2">
        <v>0</v>
      </c>
      <c r="K110" s="2">
        <v>0</v>
      </c>
      <c r="L110" s="2">
        <v>24.813383925491546</v>
      </c>
      <c r="M110" s="2">
        <v>0</v>
      </c>
      <c r="N110" s="2">
        <v>0.1403915143152811</v>
      </c>
      <c r="O110" s="2">
        <v>0</v>
      </c>
      <c r="P110" s="2">
        <v>0.23180924456709207</v>
      </c>
      <c r="Q110" s="2">
        <v>193</v>
      </c>
      <c r="R110" s="2">
        <v>0</v>
      </c>
      <c r="S110" s="2">
        <v>433</v>
      </c>
      <c r="T110" s="2">
        <v>96</v>
      </c>
      <c r="U110" s="2">
        <v>43</v>
      </c>
      <c r="V110">
        <v>0</v>
      </c>
    </row>
    <row r="111" spans="1:22" x14ac:dyDescent="0.25">
      <c r="A111" s="2">
        <v>2.5000000000000001E-2</v>
      </c>
      <c r="B111" s="2">
        <v>0</v>
      </c>
      <c r="C111" s="6">
        <v>0</v>
      </c>
      <c r="D111" s="2">
        <v>0</v>
      </c>
      <c r="E111" s="2">
        <v>0</v>
      </c>
      <c r="F111" s="2">
        <v>0</v>
      </c>
      <c r="G111" s="2">
        <v>0</v>
      </c>
      <c r="H111" s="2">
        <v>7.18282166264229E-2</v>
      </c>
      <c r="I111" s="2">
        <v>0</v>
      </c>
      <c r="J111" s="2">
        <v>0</v>
      </c>
      <c r="K111" s="2">
        <v>0</v>
      </c>
      <c r="L111" s="2">
        <v>24.813383925491546</v>
      </c>
      <c r="M111" s="2">
        <v>0</v>
      </c>
      <c r="N111" s="2">
        <v>0.1403915143152811</v>
      </c>
      <c r="O111" s="2">
        <v>0</v>
      </c>
      <c r="P111" s="2">
        <v>0.23180924456709207</v>
      </c>
      <c r="Q111" s="2">
        <v>198</v>
      </c>
      <c r="R111" s="2">
        <v>0</v>
      </c>
      <c r="S111" s="2">
        <v>433</v>
      </c>
      <c r="T111" s="2">
        <v>96</v>
      </c>
      <c r="U111" s="2">
        <v>43</v>
      </c>
      <c r="V111">
        <v>0</v>
      </c>
    </row>
    <row r="112" spans="1:22" s="3" customFormat="1" x14ac:dyDescent="0.25">
      <c r="A112" s="12">
        <v>0</v>
      </c>
      <c r="B112" s="12">
        <v>0</v>
      </c>
      <c r="C112" s="6">
        <v>0</v>
      </c>
      <c r="D112" s="12">
        <v>0</v>
      </c>
      <c r="E112" s="12">
        <v>0</v>
      </c>
      <c r="F112" s="12">
        <v>0</v>
      </c>
      <c r="G112" s="12">
        <v>0</v>
      </c>
      <c r="H112" s="12">
        <v>0</v>
      </c>
      <c r="I112" s="12">
        <v>0</v>
      </c>
      <c r="J112" s="12">
        <v>0</v>
      </c>
      <c r="K112" s="12">
        <v>0</v>
      </c>
      <c r="L112" s="12">
        <v>14</v>
      </c>
      <c r="M112" s="12">
        <v>0.5</v>
      </c>
      <c r="N112" s="12">
        <v>0.5</v>
      </c>
      <c r="O112" s="12">
        <v>0</v>
      </c>
      <c r="P112" s="12">
        <v>0.5</v>
      </c>
      <c r="Q112" s="12">
        <v>153</v>
      </c>
      <c r="R112" s="12">
        <v>0</v>
      </c>
      <c r="S112" s="12">
        <v>423</v>
      </c>
      <c r="T112" s="12">
        <v>432</v>
      </c>
      <c r="U112" s="12">
        <v>43</v>
      </c>
      <c r="V112">
        <v>0</v>
      </c>
    </row>
    <row r="113" spans="1:22" s="3" customFormat="1" x14ac:dyDescent="0.25">
      <c r="A113" s="12">
        <v>0</v>
      </c>
      <c r="B113" s="12">
        <v>0</v>
      </c>
      <c r="C113" s="6">
        <v>0</v>
      </c>
      <c r="D113" s="12">
        <v>0</v>
      </c>
      <c r="E113" s="12">
        <v>0</v>
      </c>
      <c r="F113" s="12">
        <v>0</v>
      </c>
      <c r="G113" s="12">
        <v>0</v>
      </c>
      <c r="H113" s="12">
        <v>0</v>
      </c>
      <c r="I113" s="12">
        <v>0</v>
      </c>
      <c r="J113" s="12">
        <v>0</v>
      </c>
      <c r="K113" s="12">
        <v>0</v>
      </c>
      <c r="L113" s="12">
        <v>14</v>
      </c>
      <c r="M113" s="12">
        <v>0.5</v>
      </c>
      <c r="N113" s="12">
        <v>0.5</v>
      </c>
      <c r="O113" s="12">
        <v>0</v>
      </c>
      <c r="P113" s="12">
        <v>0.5</v>
      </c>
      <c r="Q113" s="12">
        <v>164</v>
      </c>
      <c r="R113" s="12">
        <v>0</v>
      </c>
      <c r="S113" s="12">
        <v>423</v>
      </c>
      <c r="T113" s="12">
        <v>432</v>
      </c>
      <c r="U113" s="12">
        <v>43</v>
      </c>
      <c r="V113">
        <v>0</v>
      </c>
    </row>
    <row r="114" spans="1:22" s="3" customFormat="1" x14ac:dyDescent="0.25">
      <c r="A114" s="12">
        <v>0</v>
      </c>
      <c r="B114" s="12">
        <v>0</v>
      </c>
      <c r="C114" s="6">
        <v>0</v>
      </c>
      <c r="D114" s="12">
        <v>0</v>
      </c>
      <c r="E114" s="12">
        <v>0</v>
      </c>
      <c r="F114" s="12">
        <v>0</v>
      </c>
      <c r="G114" s="12">
        <v>0</v>
      </c>
      <c r="H114" s="12">
        <v>0</v>
      </c>
      <c r="I114" s="12">
        <v>0</v>
      </c>
      <c r="J114" s="12">
        <v>0</v>
      </c>
      <c r="K114" s="12">
        <v>0</v>
      </c>
      <c r="L114" s="12">
        <v>7</v>
      </c>
      <c r="M114" s="12">
        <v>0.5</v>
      </c>
      <c r="N114" s="12">
        <v>0.5</v>
      </c>
      <c r="O114" s="12">
        <v>0</v>
      </c>
      <c r="P114" s="12">
        <v>0.5</v>
      </c>
      <c r="Q114" s="12">
        <v>163</v>
      </c>
      <c r="R114" s="12">
        <v>0</v>
      </c>
      <c r="S114" s="12">
        <v>423</v>
      </c>
      <c r="T114" s="12">
        <v>432</v>
      </c>
      <c r="U114" s="12">
        <v>43</v>
      </c>
      <c r="V114">
        <v>0</v>
      </c>
    </row>
    <row r="115" spans="1:22" s="3" customFormat="1" x14ac:dyDescent="0.25">
      <c r="A115" s="12">
        <v>0</v>
      </c>
      <c r="B115" s="12">
        <v>0</v>
      </c>
      <c r="C115" s="6">
        <v>0</v>
      </c>
      <c r="D115" s="12">
        <v>0</v>
      </c>
      <c r="E115" s="12">
        <v>0</v>
      </c>
      <c r="F115" s="12">
        <v>0</v>
      </c>
      <c r="G115" s="12">
        <v>0</v>
      </c>
      <c r="H115" s="12">
        <v>0</v>
      </c>
      <c r="I115" s="12">
        <v>0</v>
      </c>
      <c r="J115" s="12">
        <v>0</v>
      </c>
      <c r="K115" s="12">
        <v>0</v>
      </c>
      <c r="L115" s="12">
        <v>7</v>
      </c>
      <c r="M115" s="12">
        <v>0.5</v>
      </c>
      <c r="N115" s="12">
        <v>0.5</v>
      </c>
      <c r="O115" s="12">
        <v>0</v>
      </c>
      <c r="P115" s="12">
        <v>0.5</v>
      </c>
      <c r="Q115" s="12">
        <v>163</v>
      </c>
      <c r="R115" s="12">
        <v>0</v>
      </c>
      <c r="S115" s="12">
        <v>443</v>
      </c>
      <c r="T115" s="12">
        <v>432</v>
      </c>
      <c r="U115" s="12">
        <v>43</v>
      </c>
      <c r="V115">
        <v>0</v>
      </c>
    </row>
    <row r="116" spans="1:22" customFormat="1" ht="27.75" customHeight="1" x14ac:dyDescent="0.25">
      <c r="A116" s="6">
        <v>0</v>
      </c>
      <c r="B116" s="6">
        <v>0</v>
      </c>
      <c r="C116" s="6">
        <v>0</v>
      </c>
      <c r="D116" s="6">
        <v>0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112.4</v>
      </c>
      <c r="M116" s="6">
        <v>0</v>
      </c>
      <c r="N116" s="6">
        <v>0.47</v>
      </c>
      <c r="O116" s="6">
        <v>4</v>
      </c>
      <c r="P116" s="6">
        <v>0</v>
      </c>
      <c r="Q116" s="6">
        <v>161</v>
      </c>
      <c r="R116" s="6">
        <v>91</v>
      </c>
      <c r="S116" s="6">
        <v>433</v>
      </c>
      <c r="T116" s="6">
        <v>600</v>
      </c>
      <c r="U116" s="6">
        <v>30</v>
      </c>
      <c r="V116">
        <v>0</v>
      </c>
    </row>
    <row r="117" spans="1:22" customFormat="1" x14ac:dyDescent="0.25">
      <c r="A117" s="6">
        <v>3.3333333333333335E-3</v>
      </c>
      <c r="B117" s="6">
        <v>0</v>
      </c>
      <c r="C117" s="6">
        <v>0</v>
      </c>
      <c r="D117" s="6">
        <v>0</v>
      </c>
      <c r="E117" s="6">
        <v>0</v>
      </c>
      <c r="F117" s="6">
        <v>0</v>
      </c>
      <c r="G117" s="6">
        <v>0</v>
      </c>
      <c r="H117" s="6">
        <v>0.155</v>
      </c>
      <c r="I117" s="6">
        <v>0</v>
      </c>
      <c r="J117" s="6">
        <v>0</v>
      </c>
      <c r="K117" s="6">
        <v>0</v>
      </c>
      <c r="L117" s="6">
        <v>40</v>
      </c>
      <c r="M117" s="6">
        <v>0</v>
      </c>
      <c r="N117" s="6">
        <v>0.25</v>
      </c>
      <c r="O117" s="6">
        <v>0</v>
      </c>
      <c r="P117" s="6">
        <v>0.31</v>
      </c>
      <c r="Q117" s="6">
        <v>164</v>
      </c>
      <c r="R117" s="6">
        <v>0</v>
      </c>
      <c r="S117" s="6">
        <v>433</v>
      </c>
      <c r="T117" s="6">
        <v>96</v>
      </c>
      <c r="U117" s="6">
        <v>400</v>
      </c>
      <c r="V117">
        <v>0</v>
      </c>
    </row>
    <row r="118" spans="1:22" customFormat="1" x14ac:dyDescent="0.25">
      <c r="A118" s="6">
        <v>5.0000000000000001E-3</v>
      </c>
      <c r="B118" s="6">
        <v>0</v>
      </c>
      <c r="C118" s="6">
        <v>0</v>
      </c>
      <c r="D118" s="6">
        <v>0</v>
      </c>
      <c r="E118" s="6">
        <v>0</v>
      </c>
      <c r="F118" s="6">
        <v>0</v>
      </c>
      <c r="G118" s="6">
        <v>0</v>
      </c>
      <c r="H118" s="6">
        <v>0.155</v>
      </c>
      <c r="I118" s="6">
        <v>0</v>
      </c>
      <c r="J118" s="6">
        <v>0</v>
      </c>
      <c r="K118" s="6">
        <v>0</v>
      </c>
      <c r="L118" s="6">
        <v>40</v>
      </c>
      <c r="M118" s="6">
        <v>0</v>
      </c>
      <c r="N118" s="6">
        <v>0.25</v>
      </c>
      <c r="O118" s="6">
        <v>0</v>
      </c>
      <c r="P118" s="6">
        <v>0.31</v>
      </c>
      <c r="Q118" s="6">
        <v>164</v>
      </c>
      <c r="R118" s="6">
        <v>0</v>
      </c>
      <c r="S118" s="6">
        <v>433</v>
      </c>
      <c r="T118" s="6">
        <v>96</v>
      </c>
      <c r="U118" s="6">
        <v>401</v>
      </c>
      <c r="V118">
        <v>0</v>
      </c>
    </row>
    <row r="119" spans="1:22" customFormat="1" x14ac:dyDescent="0.25">
      <c r="A119" s="6">
        <v>1.1111111111111112E-2</v>
      </c>
      <c r="B119" s="6">
        <v>0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0.21</v>
      </c>
      <c r="I119" s="6">
        <v>0</v>
      </c>
      <c r="J119" s="6">
        <v>0</v>
      </c>
      <c r="K119" s="6">
        <v>0</v>
      </c>
      <c r="L119" s="6">
        <v>40</v>
      </c>
      <c r="M119" s="6">
        <v>0</v>
      </c>
      <c r="N119" s="6">
        <v>0.25</v>
      </c>
      <c r="O119" s="6">
        <v>0</v>
      </c>
      <c r="P119" s="6">
        <v>0.42</v>
      </c>
      <c r="Q119" s="6">
        <v>164</v>
      </c>
      <c r="R119" s="6">
        <v>0</v>
      </c>
      <c r="S119" s="6">
        <v>433</v>
      </c>
      <c r="T119" s="6">
        <v>96</v>
      </c>
      <c r="U119" s="6">
        <v>402</v>
      </c>
      <c r="V119">
        <v>0</v>
      </c>
    </row>
    <row r="120" spans="1:22" customFormat="1" x14ac:dyDescent="0.25">
      <c r="A120" s="6">
        <v>1.1111111111111112E-2</v>
      </c>
      <c r="B120" s="6">
        <v>0</v>
      </c>
      <c r="C120" s="6">
        <v>0</v>
      </c>
      <c r="D120" s="6">
        <v>0</v>
      </c>
      <c r="E120" s="6">
        <v>0</v>
      </c>
      <c r="F120" s="6">
        <v>0</v>
      </c>
      <c r="G120" s="6">
        <v>0</v>
      </c>
      <c r="H120" s="6">
        <v>0.16</v>
      </c>
      <c r="I120" s="6">
        <v>0</v>
      </c>
      <c r="J120" s="6">
        <v>0</v>
      </c>
      <c r="K120" s="6">
        <v>0</v>
      </c>
      <c r="L120" s="6">
        <v>40</v>
      </c>
      <c r="M120" s="6">
        <v>0</v>
      </c>
      <c r="N120" s="6">
        <v>0.25</v>
      </c>
      <c r="O120" s="6">
        <v>0</v>
      </c>
      <c r="P120" s="6">
        <v>0.32</v>
      </c>
      <c r="Q120" s="6">
        <v>164</v>
      </c>
      <c r="R120" s="6">
        <v>0</v>
      </c>
      <c r="S120" s="6">
        <v>433</v>
      </c>
      <c r="T120" s="6">
        <v>96</v>
      </c>
      <c r="U120" s="6">
        <v>403</v>
      </c>
      <c r="V120">
        <v>0</v>
      </c>
    </row>
    <row r="121" spans="1:22" customFormat="1" x14ac:dyDescent="0.25">
      <c r="A121" s="6">
        <v>1.1111111111111112E-2</v>
      </c>
      <c r="B121" s="6">
        <v>0</v>
      </c>
      <c r="C121" s="6">
        <v>0</v>
      </c>
      <c r="D121" s="6">
        <v>0</v>
      </c>
      <c r="E121" s="6">
        <v>0</v>
      </c>
      <c r="F121" s="6">
        <v>0</v>
      </c>
      <c r="G121" s="6">
        <v>0</v>
      </c>
      <c r="H121" s="6">
        <v>0.16</v>
      </c>
      <c r="I121" s="6">
        <v>0</v>
      </c>
      <c r="J121" s="6">
        <v>0</v>
      </c>
      <c r="K121" s="6">
        <v>0</v>
      </c>
      <c r="L121" s="6">
        <v>40</v>
      </c>
      <c r="M121" s="6">
        <v>0</v>
      </c>
      <c r="N121" s="6">
        <v>0.25</v>
      </c>
      <c r="O121" s="6">
        <v>0</v>
      </c>
      <c r="P121" s="6">
        <v>0.32</v>
      </c>
      <c r="Q121" s="6">
        <v>164</v>
      </c>
      <c r="R121" s="6">
        <v>0</v>
      </c>
      <c r="S121" s="6">
        <v>433</v>
      </c>
      <c r="T121" s="6">
        <v>96</v>
      </c>
      <c r="U121" s="6">
        <v>404</v>
      </c>
      <c r="V121">
        <v>0</v>
      </c>
    </row>
    <row r="122" spans="1:22" customFormat="1" x14ac:dyDescent="0.25">
      <c r="A122" s="6">
        <v>1.4285714285714285E-2</v>
      </c>
      <c r="B122" s="6">
        <v>0</v>
      </c>
      <c r="C122" s="6">
        <v>0</v>
      </c>
      <c r="D122" s="6">
        <v>0</v>
      </c>
      <c r="E122" s="6">
        <v>0</v>
      </c>
      <c r="F122" s="6">
        <v>0</v>
      </c>
      <c r="G122" s="6">
        <v>0</v>
      </c>
      <c r="H122" s="6">
        <v>0.16500000000000001</v>
      </c>
      <c r="I122" s="6">
        <v>0</v>
      </c>
      <c r="J122" s="6">
        <v>0</v>
      </c>
      <c r="K122" s="6">
        <v>0</v>
      </c>
      <c r="L122" s="6">
        <v>40</v>
      </c>
      <c r="M122" s="6">
        <v>0</v>
      </c>
      <c r="N122" s="6">
        <v>0.25</v>
      </c>
      <c r="O122" s="6">
        <v>0</v>
      </c>
      <c r="P122" s="6">
        <v>0.33</v>
      </c>
      <c r="Q122" s="6">
        <v>164</v>
      </c>
      <c r="R122" s="6">
        <v>0</v>
      </c>
      <c r="S122" s="6">
        <v>433</v>
      </c>
      <c r="T122" s="6">
        <v>96</v>
      </c>
      <c r="U122" s="6">
        <v>404</v>
      </c>
      <c r="V122">
        <v>0</v>
      </c>
    </row>
    <row r="123" spans="1:22" customFormat="1" ht="31.5" customHeight="1" x14ac:dyDescent="0.25">
      <c r="A123" s="6">
        <v>0</v>
      </c>
      <c r="B123" s="6">
        <v>0.65</v>
      </c>
      <c r="C123" s="6">
        <v>0</v>
      </c>
      <c r="D123" s="6">
        <v>0</v>
      </c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210</v>
      </c>
      <c r="M123" s="6">
        <v>0</v>
      </c>
      <c r="N123" s="6">
        <v>1</v>
      </c>
      <c r="O123" s="6">
        <v>0</v>
      </c>
      <c r="P123" s="6">
        <v>1</v>
      </c>
      <c r="Q123" s="6">
        <v>136</v>
      </c>
      <c r="R123" s="6">
        <v>0</v>
      </c>
      <c r="S123" s="6">
        <v>473</v>
      </c>
      <c r="T123" s="6">
        <v>8760</v>
      </c>
      <c r="U123" s="6">
        <v>0</v>
      </c>
      <c r="V123">
        <v>0</v>
      </c>
    </row>
    <row r="124" spans="1:22" customFormat="1" x14ac:dyDescent="0.25">
      <c r="A124" s="6">
        <v>1.6666666666666666E-2</v>
      </c>
      <c r="B124" s="6">
        <v>0</v>
      </c>
      <c r="C124" s="6">
        <v>0</v>
      </c>
      <c r="D124" s="6">
        <v>0</v>
      </c>
      <c r="E124" s="6">
        <v>0</v>
      </c>
      <c r="F124" s="6">
        <v>0</v>
      </c>
      <c r="G124" s="6">
        <v>0.05</v>
      </c>
      <c r="H124" s="6">
        <v>0</v>
      </c>
      <c r="I124" s="6">
        <v>0</v>
      </c>
      <c r="J124" s="6">
        <v>0</v>
      </c>
      <c r="K124" s="6">
        <v>0</v>
      </c>
      <c r="L124" s="6">
        <v>40</v>
      </c>
      <c r="M124" s="6">
        <v>0</v>
      </c>
      <c r="N124" s="6">
        <v>0.33333333333333331</v>
      </c>
      <c r="O124" s="6">
        <v>0</v>
      </c>
      <c r="P124" s="6">
        <v>0.1</v>
      </c>
      <c r="Q124" s="6">
        <v>161</v>
      </c>
      <c r="R124" s="6">
        <v>0</v>
      </c>
      <c r="S124" s="6">
        <v>453</v>
      </c>
      <c r="T124" s="6">
        <v>144</v>
      </c>
      <c r="U124" s="6">
        <v>500</v>
      </c>
      <c r="V124">
        <v>0</v>
      </c>
    </row>
    <row r="125" spans="1:22" customFormat="1" x14ac:dyDescent="0.25">
      <c r="A125" s="6">
        <v>1.6666666666666666E-2</v>
      </c>
      <c r="B125" s="6">
        <v>0</v>
      </c>
      <c r="C125" s="6">
        <v>0</v>
      </c>
      <c r="D125" s="6">
        <v>0</v>
      </c>
      <c r="E125" s="6">
        <v>0</v>
      </c>
      <c r="F125" s="6">
        <v>0</v>
      </c>
      <c r="G125" s="6">
        <v>8.3333333333333329E-2</v>
      </c>
      <c r="H125" s="6">
        <v>0</v>
      </c>
      <c r="I125" s="6">
        <v>0</v>
      </c>
      <c r="J125" s="6">
        <v>0</v>
      </c>
      <c r="K125" s="6">
        <v>0</v>
      </c>
      <c r="L125" s="6">
        <v>40</v>
      </c>
      <c r="M125" s="6">
        <v>0</v>
      </c>
      <c r="N125" s="6">
        <v>0.33333333333333331</v>
      </c>
      <c r="O125" s="6">
        <v>0</v>
      </c>
      <c r="P125" s="6">
        <v>0.16666666666666666</v>
      </c>
      <c r="Q125" s="6">
        <v>161</v>
      </c>
      <c r="R125" s="6">
        <v>0</v>
      </c>
      <c r="S125" s="6">
        <v>453</v>
      </c>
      <c r="T125" s="6">
        <v>120</v>
      </c>
      <c r="U125" s="6">
        <v>500</v>
      </c>
      <c r="V125">
        <v>0</v>
      </c>
    </row>
    <row r="126" spans="1:22" customFormat="1" x14ac:dyDescent="0.25">
      <c r="A126" s="6">
        <v>0</v>
      </c>
      <c r="B126" s="6">
        <v>0.65</v>
      </c>
      <c r="C126" s="6">
        <v>0</v>
      </c>
      <c r="D126" s="6">
        <v>0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210</v>
      </c>
      <c r="M126" s="6">
        <v>0</v>
      </c>
      <c r="N126" s="6">
        <v>1</v>
      </c>
      <c r="O126" s="6">
        <v>0</v>
      </c>
      <c r="P126" s="6">
        <v>1</v>
      </c>
      <c r="Q126" s="6">
        <v>136</v>
      </c>
      <c r="R126" s="6">
        <v>0</v>
      </c>
      <c r="S126" s="6">
        <v>433</v>
      </c>
      <c r="T126" s="6">
        <v>8760</v>
      </c>
      <c r="U126" s="6">
        <v>0</v>
      </c>
      <c r="V126">
        <v>0</v>
      </c>
    </row>
    <row r="127" spans="1:22" customFormat="1" x14ac:dyDescent="0.25">
      <c r="A127" s="6">
        <v>0</v>
      </c>
      <c r="B127" s="6">
        <v>0.65</v>
      </c>
      <c r="C127" s="6">
        <v>0</v>
      </c>
      <c r="D127" s="6">
        <v>0</v>
      </c>
      <c r="E127" s="6">
        <v>0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210</v>
      </c>
      <c r="M127" s="6">
        <v>0</v>
      </c>
      <c r="N127" s="6">
        <v>1</v>
      </c>
      <c r="O127" s="6">
        <v>0</v>
      </c>
      <c r="P127" s="6">
        <v>1</v>
      </c>
      <c r="Q127" s="6">
        <v>136</v>
      </c>
      <c r="R127" s="6">
        <v>0</v>
      </c>
      <c r="S127" s="6">
        <v>453</v>
      </c>
      <c r="T127" s="6">
        <v>8760</v>
      </c>
      <c r="U127" s="6">
        <v>0</v>
      </c>
      <c r="V127">
        <v>0</v>
      </c>
    </row>
    <row r="128" spans="1:22" customFormat="1" x14ac:dyDescent="0.25">
      <c r="A128" s="6">
        <v>0</v>
      </c>
      <c r="B128" s="6">
        <v>0.65</v>
      </c>
      <c r="C128" s="6">
        <v>0</v>
      </c>
      <c r="D128" s="6">
        <v>0</v>
      </c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210</v>
      </c>
      <c r="M128" s="6">
        <v>0</v>
      </c>
      <c r="N128" s="6">
        <v>1</v>
      </c>
      <c r="O128" s="6">
        <v>0</v>
      </c>
      <c r="P128" s="6">
        <v>1</v>
      </c>
      <c r="Q128" s="6">
        <v>136</v>
      </c>
      <c r="R128" s="6">
        <v>0</v>
      </c>
      <c r="S128" s="6">
        <v>473</v>
      </c>
      <c r="T128" s="6">
        <v>8760</v>
      </c>
      <c r="U128" s="6">
        <v>0</v>
      </c>
      <c r="V128">
        <v>0</v>
      </c>
    </row>
    <row r="129" spans="1:22" customFormat="1" x14ac:dyDescent="0.25">
      <c r="A129" s="6">
        <v>6.6666666666666666E-2</v>
      </c>
      <c r="B129" s="6">
        <v>0</v>
      </c>
      <c r="C129" s="6">
        <v>0</v>
      </c>
      <c r="D129" s="6">
        <v>0</v>
      </c>
      <c r="E129" s="6">
        <v>0</v>
      </c>
      <c r="F129" s="6">
        <v>0</v>
      </c>
      <c r="G129" s="6">
        <v>0</v>
      </c>
      <c r="H129" s="6">
        <v>0.2</v>
      </c>
      <c r="I129" s="6">
        <v>0</v>
      </c>
      <c r="J129" s="6">
        <v>0</v>
      </c>
      <c r="K129" s="6">
        <v>0</v>
      </c>
      <c r="L129" s="6">
        <v>33.333333333333336</v>
      </c>
      <c r="M129" s="6">
        <v>0</v>
      </c>
      <c r="N129" s="6">
        <v>0.66666666666666663</v>
      </c>
      <c r="O129" s="6">
        <v>0</v>
      </c>
      <c r="P129" s="6">
        <v>1.0666666666666667</v>
      </c>
      <c r="Q129" s="6">
        <v>112</v>
      </c>
      <c r="R129" s="6">
        <v>0</v>
      </c>
      <c r="S129" s="6">
        <v>353</v>
      </c>
      <c r="T129" s="6">
        <v>336</v>
      </c>
      <c r="U129" s="6">
        <v>30</v>
      </c>
      <c r="V129">
        <v>0</v>
      </c>
    </row>
    <row r="130" spans="1:22" customFormat="1" x14ac:dyDescent="0.25">
      <c r="A130" s="6">
        <v>0.5</v>
      </c>
      <c r="B130" s="6">
        <v>0</v>
      </c>
      <c r="C130" s="6">
        <v>0</v>
      </c>
      <c r="D130" s="6">
        <v>0</v>
      </c>
      <c r="E130" s="6">
        <v>0</v>
      </c>
      <c r="F130" s="6">
        <v>0</v>
      </c>
      <c r="G130" s="6">
        <v>9.9499999999999993</v>
      </c>
      <c r="H130" s="6">
        <v>0</v>
      </c>
      <c r="I130" s="6">
        <v>0</v>
      </c>
      <c r="J130" s="6">
        <v>0</v>
      </c>
      <c r="K130" s="6">
        <v>0</v>
      </c>
      <c r="L130" s="6">
        <v>189</v>
      </c>
      <c r="M130" s="6">
        <v>0</v>
      </c>
      <c r="N130" s="6">
        <v>0</v>
      </c>
      <c r="O130" s="6">
        <v>0</v>
      </c>
      <c r="P130" s="6">
        <v>19.899999999999999</v>
      </c>
      <c r="Q130" s="6">
        <v>0</v>
      </c>
      <c r="R130" s="6">
        <v>0</v>
      </c>
      <c r="S130" s="6">
        <v>353</v>
      </c>
      <c r="T130" s="6">
        <v>288</v>
      </c>
      <c r="U130" s="6">
        <v>0</v>
      </c>
      <c r="V130">
        <v>0</v>
      </c>
    </row>
    <row r="131" spans="1:22" customFormat="1" ht="26.25" customHeight="1" x14ac:dyDescent="0.25">
      <c r="A131" s="6">
        <v>0.33333333333333331</v>
      </c>
      <c r="B131" s="6">
        <v>0</v>
      </c>
      <c r="C131" s="6">
        <v>0</v>
      </c>
      <c r="D131" s="6">
        <v>0</v>
      </c>
      <c r="E131" s="6">
        <v>0</v>
      </c>
      <c r="F131" s="6">
        <v>0</v>
      </c>
      <c r="G131" s="6">
        <v>5.26</v>
      </c>
      <c r="H131" s="6">
        <v>0</v>
      </c>
      <c r="I131" s="6">
        <v>0</v>
      </c>
      <c r="J131" s="6">
        <v>0</v>
      </c>
      <c r="K131" s="6">
        <v>0</v>
      </c>
      <c r="L131" s="6">
        <v>31.5</v>
      </c>
      <c r="M131" s="6">
        <v>0</v>
      </c>
      <c r="N131" s="6">
        <v>0</v>
      </c>
      <c r="O131" s="6">
        <v>0</v>
      </c>
      <c r="P131" s="6">
        <v>10.52</v>
      </c>
      <c r="Q131" s="6">
        <v>0</v>
      </c>
      <c r="R131" s="6">
        <v>0</v>
      </c>
      <c r="S131" s="6">
        <v>368</v>
      </c>
      <c r="T131" s="6">
        <v>96</v>
      </c>
      <c r="U131" s="6">
        <v>0</v>
      </c>
      <c r="V131">
        <v>0</v>
      </c>
    </row>
    <row r="132" spans="1:22" customFormat="1" x14ac:dyDescent="0.25">
      <c r="A132" s="6">
        <v>0.01</v>
      </c>
      <c r="B132" s="6">
        <v>0</v>
      </c>
      <c r="C132" s="6">
        <v>0</v>
      </c>
      <c r="D132" s="6">
        <v>0</v>
      </c>
      <c r="E132" s="6">
        <v>0</v>
      </c>
      <c r="F132" s="6">
        <v>0</v>
      </c>
      <c r="G132" s="6">
        <v>0</v>
      </c>
      <c r="H132" s="6">
        <v>0.1</v>
      </c>
      <c r="I132" s="6">
        <v>0</v>
      </c>
      <c r="J132" s="6">
        <v>0</v>
      </c>
      <c r="K132" s="6">
        <v>0</v>
      </c>
      <c r="L132" s="6">
        <v>20</v>
      </c>
      <c r="M132" s="6">
        <v>0</v>
      </c>
      <c r="N132" s="6">
        <v>0.2</v>
      </c>
      <c r="O132" s="6">
        <v>0</v>
      </c>
      <c r="P132" s="6">
        <v>0.4</v>
      </c>
      <c r="Q132" s="6">
        <v>169</v>
      </c>
      <c r="R132" s="6">
        <v>0</v>
      </c>
      <c r="S132" s="6">
        <v>443</v>
      </c>
      <c r="T132" s="6">
        <v>168</v>
      </c>
      <c r="U132" s="6">
        <v>0</v>
      </c>
      <c r="V132">
        <v>0</v>
      </c>
    </row>
    <row r="133" spans="1:22" customFormat="1" x14ac:dyDescent="0.25">
      <c r="A133" s="6">
        <v>1.9672131147540984E-3</v>
      </c>
      <c r="B133" s="6">
        <v>0</v>
      </c>
      <c r="C133" s="6">
        <v>0</v>
      </c>
      <c r="D133" s="6">
        <v>0</v>
      </c>
      <c r="E133" s="6">
        <v>0</v>
      </c>
      <c r="F133" s="6">
        <v>0</v>
      </c>
      <c r="G133" s="6">
        <v>2.3278688524590162E-2</v>
      </c>
      <c r="H133" s="6">
        <v>0</v>
      </c>
      <c r="I133" s="6">
        <v>0</v>
      </c>
      <c r="J133" s="6">
        <v>0</v>
      </c>
      <c r="K133" s="6">
        <v>0</v>
      </c>
      <c r="L133" s="6">
        <v>41.311475409836063</v>
      </c>
      <c r="M133" s="6">
        <v>0</v>
      </c>
      <c r="N133" s="6">
        <v>0.19672131147540983</v>
      </c>
      <c r="O133" s="6">
        <v>0</v>
      </c>
      <c r="P133" s="6">
        <v>0</v>
      </c>
      <c r="Q133" s="6">
        <v>190</v>
      </c>
      <c r="R133" s="6">
        <v>0</v>
      </c>
      <c r="S133" s="6">
        <v>433</v>
      </c>
      <c r="T133" s="6">
        <v>336</v>
      </c>
      <c r="U133" s="6">
        <v>43</v>
      </c>
      <c r="V133">
        <v>0</v>
      </c>
    </row>
    <row r="134" spans="1:22" customFormat="1" x14ac:dyDescent="0.25">
      <c r="A134" s="6">
        <v>0.1</v>
      </c>
      <c r="B134" s="6">
        <v>0</v>
      </c>
      <c r="C134" s="6">
        <v>0</v>
      </c>
      <c r="D134" s="6">
        <v>0</v>
      </c>
      <c r="E134" s="6">
        <v>0</v>
      </c>
      <c r="F134" s="6">
        <v>0</v>
      </c>
      <c r="G134" s="6">
        <v>0</v>
      </c>
      <c r="H134" s="6">
        <v>0.22000000000000003</v>
      </c>
      <c r="I134" s="6">
        <v>0</v>
      </c>
      <c r="J134" s="6">
        <v>0</v>
      </c>
      <c r="K134" s="6">
        <v>0</v>
      </c>
      <c r="L134" s="6">
        <v>14</v>
      </c>
      <c r="M134" s="6">
        <v>0</v>
      </c>
      <c r="N134" s="6">
        <v>8.6999999999999994E-2</v>
      </c>
      <c r="O134" s="6">
        <v>0</v>
      </c>
      <c r="P134" s="6">
        <v>0.52700000000000002</v>
      </c>
      <c r="Q134" s="6">
        <v>292</v>
      </c>
      <c r="R134" s="6">
        <v>0</v>
      </c>
      <c r="S134" s="6">
        <v>383</v>
      </c>
      <c r="T134" s="6">
        <v>288</v>
      </c>
      <c r="U134" s="6">
        <v>0</v>
      </c>
      <c r="V134">
        <v>0</v>
      </c>
    </row>
    <row r="135" spans="1:22" customFormat="1" x14ac:dyDescent="0.25">
      <c r="A135" s="6">
        <v>0.04</v>
      </c>
      <c r="B135" s="6">
        <v>0</v>
      </c>
      <c r="C135" s="6">
        <v>0</v>
      </c>
      <c r="D135" s="6">
        <v>0</v>
      </c>
      <c r="E135" s="6">
        <v>0</v>
      </c>
      <c r="F135" s="6">
        <v>0</v>
      </c>
      <c r="G135" s="6">
        <v>0</v>
      </c>
      <c r="H135" s="6">
        <v>7.0000000000000007E-2</v>
      </c>
      <c r="I135" s="6">
        <v>0</v>
      </c>
      <c r="J135" s="6">
        <v>0</v>
      </c>
      <c r="K135" s="6">
        <v>0</v>
      </c>
      <c r="L135" s="6">
        <v>27</v>
      </c>
      <c r="M135" s="6">
        <v>0</v>
      </c>
      <c r="N135" s="6">
        <v>0.84499999999999997</v>
      </c>
      <c r="O135" s="6">
        <v>0</v>
      </c>
      <c r="P135" s="6">
        <v>0.98499999999999999</v>
      </c>
      <c r="Q135" s="6">
        <v>112</v>
      </c>
      <c r="R135" s="6">
        <v>0</v>
      </c>
      <c r="S135" s="6">
        <v>373</v>
      </c>
      <c r="T135" s="6">
        <v>672</v>
      </c>
      <c r="U135" s="6">
        <v>0</v>
      </c>
      <c r="V135">
        <v>0</v>
      </c>
    </row>
    <row r="136" spans="1:22" customFormat="1" ht="42.75" customHeight="1" x14ac:dyDescent="0.25">
      <c r="A136" s="6">
        <v>0.04</v>
      </c>
      <c r="B136" s="6">
        <v>0</v>
      </c>
      <c r="C136" s="6">
        <v>0</v>
      </c>
      <c r="D136" s="6">
        <v>0</v>
      </c>
      <c r="E136" s="6">
        <v>0</v>
      </c>
      <c r="F136" s="6">
        <v>0</v>
      </c>
      <c r="G136" s="6">
        <v>0</v>
      </c>
      <c r="H136" s="6">
        <v>0.08</v>
      </c>
      <c r="I136" s="6">
        <v>0</v>
      </c>
      <c r="J136" s="6">
        <v>0</v>
      </c>
      <c r="K136" s="6">
        <v>0</v>
      </c>
      <c r="L136" s="6">
        <v>10.7</v>
      </c>
      <c r="M136" s="6">
        <v>0</v>
      </c>
      <c r="N136" s="6">
        <v>1.37</v>
      </c>
      <c r="O136" s="6">
        <v>0</v>
      </c>
      <c r="P136" s="6">
        <v>1.53</v>
      </c>
      <c r="Q136" s="6">
        <v>112</v>
      </c>
      <c r="R136" s="6">
        <v>0</v>
      </c>
      <c r="S136" s="6">
        <v>353</v>
      </c>
      <c r="T136" s="6">
        <v>840</v>
      </c>
      <c r="U136" s="6">
        <v>0</v>
      </c>
      <c r="V136">
        <v>0</v>
      </c>
    </row>
    <row r="137" spans="1:22" customFormat="1" x14ac:dyDescent="0.25">
      <c r="A137" s="6">
        <v>6.0999999999999999E-2</v>
      </c>
      <c r="B137" s="6">
        <v>0</v>
      </c>
      <c r="C137" s="6">
        <v>0</v>
      </c>
      <c r="D137" s="6">
        <v>0</v>
      </c>
      <c r="E137" s="6">
        <v>0</v>
      </c>
      <c r="F137" s="6">
        <v>0.61</v>
      </c>
      <c r="G137" s="6">
        <v>0</v>
      </c>
      <c r="H137" s="6">
        <v>0.41</v>
      </c>
      <c r="I137" s="6">
        <v>0</v>
      </c>
      <c r="J137" s="6">
        <v>0</v>
      </c>
      <c r="K137" s="6">
        <v>0</v>
      </c>
      <c r="L137" s="6">
        <v>27.6</v>
      </c>
      <c r="M137" s="6">
        <v>0</v>
      </c>
      <c r="N137" s="6">
        <v>0</v>
      </c>
      <c r="O137" s="6">
        <v>0</v>
      </c>
      <c r="P137" s="6">
        <v>2.04</v>
      </c>
      <c r="Q137" s="6">
        <v>0</v>
      </c>
      <c r="R137" s="6">
        <v>0</v>
      </c>
      <c r="S137" s="6">
        <v>333</v>
      </c>
      <c r="T137" s="6">
        <v>120</v>
      </c>
      <c r="U137" s="6">
        <v>0</v>
      </c>
      <c r="V137">
        <v>0</v>
      </c>
    </row>
    <row r="138" spans="1:22" customFormat="1" x14ac:dyDescent="0.25">
      <c r="A138" s="6">
        <v>1.6129032258064516E-2</v>
      </c>
      <c r="B138" s="6">
        <v>0</v>
      </c>
      <c r="C138" s="6">
        <v>0</v>
      </c>
      <c r="D138" s="6">
        <v>0</v>
      </c>
      <c r="E138" s="6">
        <v>0</v>
      </c>
      <c r="F138" s="6">
        <v>0</v>
      </c>
      <c r="G138" s="6">
        <v>0</v>
      </c>
      <c r="H138" s="6">
        <v>0.30000000000000004</v>
      </c>
      <c r="I138" s="6">
        <v>0</v>
      </c>
      <c r="J138" s="6">
        <v>0</v>
      </c>
      <c r="K138" s="6">
        <v>0</v>
      </c>
      <c r="L138" s="6">
        <v>19.580645161290324</v>
      </c>
      <c r="M138" s="6">
        <v>0</v>
      </c>
      <c r="N138" s="6">
        <v>9.6774193548387097E-4</v>
      </c>
      <c r="O138" s="6">
        <v>0</v>
      </c>
      <c r="P138" s="6">
        <v>0.60096774193548397</v>
      </c>
      <c r="Q138" s="6">
        <v>112</v>
      </c>
      <c r="R138" s="6">
        <v>0</v>
      </c>
      <c r="S138" s="6">
        <v>403</v>
      </c>
      <c r="T138" s="6">
        <v>108</v>
      </c>
      <c r="U138" s="6">
        <v>0</v>
      </c>
      <c r="V138">
        <v>0</v>
      </c>
    </row>
    <row r="139" spans="1:22" customFormat="1" ht="24" customHeight="1" x14ac:dyDescent="0.25">
      <c r="A139" s="9">
        <v>0</v>
      </c>
      <c r="B139" s="6">
        <v>0</v>
      </c>
      <c r="C139" s="6">
        <v>0</v>
      </c>
      <c r="D139" s="6">
        <v>0.5</v>
      </c>
      <c r="E139" s="6">
        <v>0</v>
      </c>
      <c r="F139" s="6">
        <v>0</v>
      </c>
      <c r="G139" s="6">
        <v>0</v>
      </c>
      <c r="H139" s="6">
        <v>0.2</v>
      </c>
      <c r="I139" s="6">
        <v>0</v>
      </c>
      <c r="J139" s="6">
        <v>0</v>
      </c>
      <c r="K139" s="6">
        <v>0</v>
      </c>
      <c r="L139" s="6">
        <v>15</v>
      </c>
      <c r="M139" s="6">
        <v>0</v>
      </c>
      <c r="N139" s="6">
        <v>0</v>
      </c>
      <c r="O139" s="6">
        <v>0</v>
      </c>
      <c r="P139" s="6">
        <v>0.4</v>
      </c>
      <c r="Q139" s="6">
        <v>0</v>
      </c>
      <c r="R139" s="6">
        <v>0</v>
      </c>
      <c r="S139" s="6">
        <v>423</v>
      </c>
      <c r="T139" s="6">
        <v>168</v>
      </c>
      <c r="U139" s="6">
        <v>60</v>
      </c>
      <c r="V139">
        <v>0</v>
      </c>
    </row>
    <row r="140" spans="1:22" customFormat="1" ht="36" customHeight="1" x14ac:dyDescent="0.25">
      <c r="A140" s="6">
        <v>1.6666666666666666E-2</v>
      </c>
      <c r="B140" s="6">
        <v>0</v>
      </c>
      <c r="C140" s="6">
        <v>0</v>
      </c>
      <c r="D140" s="6">
        <v>0</v>
      </c>
      <c r="E140" s="6">
        <v>0</v>
      </c>
      <c r="F140" s="6">
        <v>0</v>
      </c>
      <c r="G140" s="6">
        <v>8.3333333333333329E-2</v>
      </c>
      <c r="H140" s="6">
        <v>0.25</v>
      </c>
      <c r="I140" s="6">
        <v>0</v>
      </c>
      <c r="J140" s="6">
        <v>0</v>
      </c>
      <c r="K140" s="6">
        <v>0</v>
      </c>
      <c r="L140" s="6">
        <v>5.833333333333333</v>
      </c>
      <c r="M140" s="6">
        <v>0</v>
      </c>
      <c r="N140" s="6">
        <v>3.3333333333333335E-3</v>
      </c>
      <c r="O140" s="6">
        <v>0</v>
      </c>
      <c r="P140" s="6">
        <v>0.66999999999999993</v>
      </c>
      <c r="Q140" s="6">
        <v>112</v>
      </c>
      <c r="R140" s="6">
        <v>0</v>
      </c>
      <c r="S140" s="6">
        <v>373</v>
      </c>
      <c r="T140" s="6">
        <v>144</v>
      </c>
      <c r="U140" s="6">
        <v>0</v>
      </c>
      <c r="V140">
        <v>0</v>
      </c>
    </row>
    <row r="141" spans="1:22" customFormat="1" x14ac:dyDescent="0.25">
      <c r="A141" s="6">
        <v>3.125E-2</v>
      </c>
      <c r="B141" s="6">
        <v>0</v>
      </c>
      <c r="C141" s="6">
        <v>0</v>
      </c>
      <c r="D141" s="6">
        <v>0</v>
      </c>
      <c r="E141" s="6">
        <v>0</v>
      </c>
      <c r="F141" s="6">
        <v>0</v>
      </c>
      <c r="G141" s="6">
        <v>0.05</v>
      </c>
      <c r="H141" s="6">
        <v>0</v>
      </c>
      <c r="I141" s="6">
        <v>0</v>
      </c>
      <c r="J141" s="6">
        <v>0</v>
      </c>
      <c r="K141" s="6">
        <v>0</v>
      </c>
      <c r="L141" s="6">
        <v>26.666666666666668</v>
      </c>
      <c r="M141" s="6">
        <v>0</v>
      </c>
      <c r="N141" s="6">
        <v>0.13333333333333333</v>
      </c>
      <c r="O141" s="6">
        <v>0.8666666666666667</v>
      </c>
      <c r="P141" s="6">
        <v>0.8666666666666667</v>
      </c>
      <c r="Q141" s="6">
        <v>221</v>
      </c>
      <c r="R141" s="6">
        <v>160</v>
      </c>
      <c r="S141" s="6">
        <v>373</v>
      </c>
      <c r="T141" s="6">
        <v>3822</v>
      </c>
      <c r="U141" s="6">
        <v>60</v>
      </c>
      <c r="V141">
        <v>0</v>
      </c>
    </row>
    <row r="142" spans="1:22" customFormat="1" x14ac:dyDescent="0.25">
      <c r="A142" s="6">
        <v>3.125E-2</v>
      </c>
      <c r="B142" s="6">
        <v>0</v>
      </c>
      <c r="C142" s="6">
        <v>0</v>
      </c>
      <c r="D142" s="6">
        <v>0</v>
      </c>
      <c r="E142" s="6">
        <v>0</v>
      </c>
      <c r="F142" s="6">
        <v>0</v>
      </c>
      <c r="G142" s="6">
        <v>0</v>
      </c>
      <c r="H142" s="6">
        <v>0</v>
      </c>
      <c r="I142" s="6">
        <v>0.05</v>
      </c>
      <c r="J142" s="6">
        <v>0</v>
      </c>
      <c r="K142" s="6">
        <v>0</v>
      </c>
      <c r="L142" s="6">
        <v>26.666666666666668</v>
      </c>
      <c r="M142" s="6">
        <v>0</v>
      </c>
      <c r="N142" s="6">
        <v>0.13333333333333333</v>
      </c>
      <c r="O142" s="6">
        <v>0.8666666666666667</v>
      </c>
      <c r="P142" s="6">
        <v>0.8666666666666667</v>
      </c>
      <c r="Q142" s="6">
        <v>221</v>
      </c>
      <c r="R142" s="6">
        <v>160</v>
      </c>
      <c r="S142" s="6">
        <v>373</v>
      </c>
      <c r="T142" s="6">
        <v>3822</v>
      </c>
      <c r="U142" s="6">
        <v>60</v>
      </c>
      <c r="V142">
        <v>0</v>
      </c>
    </row>
    <row r="143" spans="1:22" customFormat="1" x14ac:dyDescent="0.25">
      <c r="A143" s="6">
        <v>3.125E-2</v>
      </c>
      <c r="B143" s="6">
        <v>0</v>
      </c>
      <c r="C143" s="6">
        <v>0</v>
      </c>
      <c r="D143" s="6">
        <v>0</v>
      </c>
      <c r="E143" s="6">
        <v>0</v>
      </c>
      <c r="F143" s="6">
        <v>0</v>
      </c>
      <c r="G143" s="6">
        <v>0.05</v>
      </c>
      <c r="H143" s="6">
        <v>0</v>
      </c>
      <c r="I143" s="6">
        <v>0</v>
      </c>
      <c r="J143" s="6">
        <v>0</v>
      </c>
      <c r="K143" s="6">
        <v>0</v>
      </c>
      <c r="L143" s="6">
        <v>26.666666666666668</v>
      </c>
      <c r="M143" s="6">
        <v>0</v>
      </c>
      <c r="N143" s="6">
        <v>0.13333333333333333</v>
      </c>
      <c r="O143" s="6">
        <v>0.8666666666666667</v>
      </c>
      <c r="P143" s="6">
        <v>0.8666666666666667</v>
      </c>
      <c r="Q143" s="6">
        <v>236</v>
      </c>
      <c r="R143" s="6">
        <v>160</v>
      </c>
      <c r="S143" s="6">
        <v>373</v>
      </c>
      <c r="T143" s="6">
        <v>3822</v>
      </c>
      <c r="U143" s="6">
        <v>60</v>
      </c>
      <c r="V143">
        <v>0</v>
      </c>
    </row>
    <row r="144" spans="1:22" customFormat="1" x14ac:dyDescent="0.25">
      <c r="A144" s="6">
        <v>3.125E-2</v>
      </c>
      <c r="B144" s="6">
        <v>0</v>
      </c>
      <c r="C144" s="6">
        <v>0</v>
      </c>
      <c r="D144" s="6">
        <v>0</v>
      </c>
      <c r="E144" s="6">
        <v>0</v>
      </c>
      <c r="F144" s="6">
        <v>0</v>
      </c>
      <c r="G144" s="6">
        <v>0.05</v>
      </c>
      <c r="H144" s="6">
        <v>0</v>
      </c>
      <c r="I144" s="6">
        <v>0</v>
      </c>
      <c r="J144" s="6">
        <v>0</v>
      </c>
      <c r="K144" s="6">
        <v>0</v>
      </c>
      <c r="L144" s="6">
        <v>26.666666666666668</v>
      </c>
      <c r="M144" s="6">
        <v>0</v>
      </c>
      <c r="N144" s="6">
        <v>0.13333333333333333</v>
      </c>
      <c r="O144" s="6">
        <v>0.8666666666666667</v>
      </c>
      <c r="P144" s="6">
        <v>0.8666666666666667</v>
      </c>
      <c r="Q144" s="6">
        <v>250</v>
      </c>
      <c r="R144" s="6">
        <v>160</v>
      </c>
      <c r="S144" s="6">
        <v>373</v>
      </c>
      <c r="T144" s="6">
        <v>3822</v>
      </c>
      <c r="U144" s="6">
        <v>60</v>
      </c>
      <c r="V144">
        <v>0</v>
      </c>
    </row>
    <row r="145" spans="1:22" customFormat="1" x14ac:dyDescent="0.25">
      <c r="A145" s="6">
        <v>3.125E-2</v>
      </c>
      <c r="B145" s="6">
        <v>0</v>
      </c>
      <c r="C145" s="6">
        <v>0</v>
      </c>
      <c r="D145" s="6">
        <v>0</v>
      </c>
      <c r="E145" s="6">
        <v>0</v>
      </c>
      <c r="F145" s="6">
        <v>0</v>
      </c>
      <c r="G145" s="6">
        <v>0</v>
      </c>
      <c r="H145" s="6">
        <v>0</v>
      </c>
      <c r="I145" s="6">
        <v>0.05</v>
      </c>
      <c r="J145" s="6">
        <v>0</v>
      </c>
      <c r="K145" s="6">
        <v>0</v>
      </c>
      <c r="L145" s="6">
        <v>26.666666666666668</v>
      </c>
      <c r="M145" s="6">
        <v>0</v>
      </c>
      <c r="N145" s="6">
        <v>0.13333333333333333</v>
      </c>
      <c r="O145" s="6">
        <v>0.8666666666666667</v>
      </c>
      <c r="P145" s="6">
        <v>0.8666666666666667</v>
      </c>
      <c r="Q145" s="6">
        <v>250</v>
      </c>
      <c r="R145" s="6">
        <v>160</v>
      </c>
      <c r="S145" s="6">
        <v>373</v>
      </c>
      <c r="T145" s="6">
        <v>3822</v>
      </c>
      <c r="U145" s="6">
        <v>60</v>
      </c>
      <c r="V145">
        <v>0</v>
      </c>
    </row>
    <row r="146" spans="1:22" customFormat="1" ht="56.25" customHeight="1" x14ac:dyDescent="0.25">
      <c r="A146" s="6">
        <v>3.125E-2</v>
      </c>
      <c r="B146" s="6">
        <v>0</v>
      </c>
      <c r="C146" s="6">
        <v>0</v>
      </c>
      <c r="D146" s="6">
        <v>0</v>
      </c>
      <c r="E146" s="6">
        <v>0</v>
      </c>
      <c r="F146" s="6">
        <v>0</v>
      </c>
      <c r="G146" s="6">
        <v>0.05</v>
      </c>
      <c r="H146" s="6">
        <v>0</v>
      </c>
      <c r="I146" s="6">
        <v>0</v>
      </c>
      <c r="J146" s="6">
        <v>0</v>
      </c>
      <c r="K146" s="6">
        <v>0</v>
      </c>
      <c r="L146" s="6">
        <v>26.666666666666668</v>
      </c>
      <c r="M146" s="6">
        <v>0</v>
      </c>
      <c r="N146" s="6">
        <v>0.13333333333333333</v>
      </c>
      <c r="O146" s="6">
        <v>0.8666666666666667</v>
      </c>
      <c r="P146" s="6">
        <v>0.8666666666666667</v>
      </c>
      <c r="Q146" s="6">
        <v>273</v>
      </c>
      <c r="R146" s="6">
        <v>160</v>
      </c>
      <c r="S146" s="6">
        <v>373</v>
      </c>
      <c r="T146" s="6">
        <v>3822</v>
      </c>
      <c r="U146" s="6">
        <v>60</v>
      </c>
      <c r="V146">
        <v>0</v>
      </c>
    </row>
    <row r="147" spans="1:22" customFormat="1" x14ac:dyDescent="0.25">
      <c r="A147" s="6">
        <v>3.125E-2</v>
      </c>
      <c r="B147" s="6">
        <v>0</v>
      </c>
      <c r="C147" s="6">
        <v>0</v>
      </c>
      <c r="D147" s="6">
        <v>0</v>
      </c>
      <c r="E147" s="6">
        <v>0</v>
      </c>
      <c r="F147" s="6">
        <v>0</v>
      </c>
      <c r="G147" s="6">
        <v>0.05</v>
      </c>
      <c r="H147" s="6">
        <v>0</v>
      </c>
      <c r="I147" s="6">
        <v>0</v>
      </c>
      <c r="J147" s="6">
        <v>0</v>
      </c>
      <c r="K147" s="6">
        <v>0</v>
      </c>
      <c r="L147" s="6">
        <v>26.666666666666668</v>
      </c>
      <c r="M147" s="6">
        <v>0</v>
      </c>
      <c r="N147" s="6">
        <v>0.13333333333333333</v>
      </c>
      <c r="O147" s="6">
        <v>0.8666666666666667</v>
      </c>
      <c r="P147" s="6">
        <v>0.8666666666666667</v>
      </c>
      <c r="Q147" s="6">
        <v>243</v>
      </c>
      <c r="R147" s="6">
        <v>160</v>
      </c>
      <c r="S147" s="6">
        <v>373</v>
      </c>
      <c r="T147" s="6">
        <v>3822</v>
      </c>
      <c r="U147" s="6">
        <v>60</v>
      </c>
      <c r="V147">
        <v>0</v>
      </c>
    </row>
    <row r="148" spans="1:22" customFormat="1" x14ac:dyDescent="0.25">
      <c r="A148" s="6">
        <v>3.125E-2</v>
      </c>
      <c r="B148" s="6">
        <v>0</v>
      </c>
      <c r="C148" s="6">
        <v>0</v>
      </c>
      <c r="D148" s="6">
        <v>0</v>
      </c>
      <c r="E148" s="6">
        <v>0</v>
      </c>
      <c r="F148" s="6">
        <v>0</v>
      </c>
      <c r="G148" s="6">
        <v>0</v>
      </c>
      <c r="H148" s="6">
        <v>0</v>
      </c>
      <c r="I148" s="6">
        <v>0.05</v>
      </c>
      <c r="J148" s="6">
        <v>0</v>
      </c>
      <c r="K148" s="6">
        <v>0</v>
      </c>
      <c r="L148" s="6">
        <v>26.666666666666668</v>
      </c>
      <c r="M148" s="6">
        <v>0</v>
      </c>
      <c r="N148" s="6">
        <v>0.13333333333333333</v>
      </c>
      <c r="O148" s="6">
        <v>0.8666666666666667</v>
      </c>
      <c r="P148" s="6">
        <v>0.8666666666666667</v>
      </c>
      <c r="Q148" s="6">
        <v>243</v>
      </c>
      <c r="R148" s="6">
        <v>160</v>
      </c>
      <c r="S148" s="6">
        <v>373</v>
      </c>
      <c r="T148" s="6">
        <v>3822</v>
      </c>
      <c r="U148" s="6">
        <v>60</v>
      </c>
      <c r="V148">
        <v>0</v>
      </c>
    </row>
    <row r="149" spans="1:22" customFormat="1" x14ac:dyDescent="0.25">
      <c r="A149" s="6">
        <v>3.125E-2</v>
      </c>
      <c r="B149" s="6">
        <v>0</v>
      </c>
      <c r="C149" s="6">
        <v>0</v>
      </c>
      <c r="D149" s="6">
        <v>0</v>
      </c>
      <c r="E149" s="6">
        <v>0</v>
      </c>
      <c r="F149" s="6">
        <v>0</v>
      </c>
      <c r="G149" s="6">
        <v>0.05</v>
      </c>
      <c r="H149" s="6">
        <v>0</v>
      </c>
      <c r="I149" s="6">
        <v>0</v>
      </c>
      <c r="J149" s="6">
        <v>0</v>
      </c>
      <c r="K149" s="6">
        <v>0</v>
      </c>
      <c r="L149" s="6">
        <v>26.666666666666668</v>
      </c>
      <c r="M149" s="6">
        <v>0</v>
      </c>
      <c r="N149" s="6">
        <v>0.13333333333333333</v>
      </c>
      <c r="O149" s="6">
        <v>0.8666666666666667</v>
      </c>
      <c r="P149" s="6">
        <v>0.8666666666666667</v>
      </c>
      <c r="Q149" s="6">
        <v>265</v>
      </c>
      <c r="R149" s="6">
        <v>160</v>
      </c>
      <c r="S149" s="6">
        <v>373</v>
      </c>
      <c r="T149" s="6">
        <v>3822</v>
      </c>
      <c r="U149" s="6">
        <v>60</v>
      </c>
      <c r="V149">
        <v>0</v>
      </c>
    </row>
    <row r="150" spans="1:22" customFormat="1" ht="60" customHeight="1" x14ac:dyDescent="0.25">
      <c r="A150" s="6">
        <v>3.125E-2</v>
      </c>
      <c r="B150" s="6">
        <v>0</v>
      </c>
      <c r="C150" s="6">
        <v>0</v>
      </c>
      <c r="D150" s="6">
        <v>0</v>
      </c>
      <c r="E150" s="6">
        <v>0</v>
      </c>
      <c r="F150" s="6">
        <v>0</v>
      </c>
      <c r="G150" s="6">
        <v>0.05</v>
      </c>
      <c r="H150" s="6">
        <v>0</v>
      </c>
      <c r="I150" s="6">
        <v>0</v>
      </c>
      <c r="J150" s="6">
        <v>0</v>
      </c>
      <c r="K150" s="6">
        <v>0</v>
      </c>
      <c r="L150" s="6">
        <v>26.666666666666668</v>
      </c>
      <c r="M150" s="6">
        <v>0</v>
      </c>
      <c r="N150" s="6">
        <v>0.13333333333333333</v>
      </c>
      <c r="O150" s="6">
        <v>0.8666666666666667</v>
      </c>
      <c r="P150" s="6">
        <v>0.86666666666666703</v>
      </c>
      <c r="Q150" s="6">
        <v>280</v>
      </c>
      <c r="R150" s="6">
        <v>160</v>
      </c>
      <c r="S150" s="6">
        <v>373</v>
      </c>
      <c r="T150" s="6">
        <v>3822</v>
      </c>
      <c r="U150" s="6">
        <v>60</v>
      </c>
      <c r="V150">
        <v>0</v>
      </c>
    </row>
    <row r="151" spans="1:22" customFormat="1" x14ac:dyDescent="0.25">
      <c r="A151" s="6">
        <v>3.125E-2</v>
      </c>
      <c r="B151" s="6">
        <v>0</v>
      </c>
      <c r="C151" s="6">
        <v>0</v>
      </c>
      <c r="D151" s="6">
        <v>0</v>
      </c>
      <c r="E151" s="6">
        <v>0</v>
      </c>
      <c r="F151" s="6">
        <v>0</v>
      </c>
      <c r="G151" s="6">
        <v>0.05</v>
      </c>
      <c r="H151" s="6">
        <v>0</v>
      </c>
      <c r="I151" s="6">
        <v>0</v>
      </c>
      <c r="J151" s="6">
        <v>0</v>
      </c>
      <c r="K151" s="6">
        <v>0</v>
      </c>
      <c r="L151" s="6">
        <v>26.666666666666668</v>
      </c>
      <c r="M151" s="6">
        <v>0</v>
      </c>
      <c r="N151" s="6">
        <v>0.13333333333333333</v>
      </c>
      <c r="O151" s="6">
        <v>0.8666666666666667</v>
      </c>
      <c r="P151" s="6">
        <v>0.8666666666666667</v>
      </c>
      <c r="Q151" s="6">
        <v>262</v>
      </c>
      <c r="R151" s="6">
        <v>160</v>
      </c>
      <c r="S151" s="6">
        <v>373</v>
      </c>
      <c r="T151" s="6">
        <v>3822</v>
      </c>
      <c r="U151" s="6">
        <v>60</v>
      </c>
      <c r="V151">
        <v>0</v>
      </c>
    </row>
    <row r="152" spans="1:22" customFormat="1" ht="75" customHeight="1" x14ac:dyDescent="0.25">
      <c r="A152" s="6">
        <v>3.125E-2</v>
      </c>
      <c r="B152" s="6">
        <v>0</v>
      </c>
      <c r="C152" s="6">
        <v>0</v>
      </c>
      <c r="D152" s="6">
        <v>0</v>
      </c>
      <c r="E152" s="6">
        <v>0</v>
      </c>
      <c r="F152" s="6">
        <v>0</v>
      </c>
      <c r="G152" s="6">
        <v>0</v>
      </c>
      <c r="H152" s="6">
        <v>0</v>
      </c>
      <c r="I152" s="6">
        <v>0.05</v>
      </c>
      <c r="J152" s="6">
        <v>0</v>
      </c>
      <c r="K152" s="6">
        <v>0</v>
      </c>
      <c r="L152" s="6">
        <v>26.666666666666668</v>
      </c>
      <c r="M152" s="6">
        <v>0</v>
      </c>
      <c r="N152" s="6">
        <v>0.13333333333333333</v>
      </c>
      <c r="O152" s="6">
        <v>0.8666666666666667</v>
      </c>
      <c r="P152" s="6">
        <v>0.86666666666666703</v>
      </c>
      <c r="Q152" s="6">
        <v>262</v>
      </c>
      <c r="R152" s="6">
        <v>160</v>
      </c>
      <c r="S152" s="6">
        <v>373</v>
      </c>
      <c r="T152" s="6">
        <v>3822</v>
      </c>
      <c r="U152" s="6">
        <v>60</v>
      </c>
      <c r="V152">
        <v>0</v>
      </c>
    </row>
    <row r="153" spans="1:22" customFormat="1" x14ac:dyDescent="0.25">
      <c r="A153" s="6">
        <v>3.125E-2</v>
      </c>
      <c r="B153" s="6">
        <v>0</v>
      </c>
      <c r="C153" s="6">
        <v>0</v>
      </c>
      <c r="D153" s="6">
        <v>0</v>
      </c>
      <c r="E153" s="6">
        <v>0</v>
      </c>
      <c r="F153" s="6">
        <v>0</v>
      </c>
      <c r="G153" s="6">
        <v>0.05</v>
      </c>
      <c r="H153" s="6">
        <v>0</v>
      </c>
      <c r="I153" s="6">
        <v>0</v>
      </c>
      <c r="J153" s="6">
        <v>0</v>
      </c>
      <c r="K153" s="6">
        <v>0</v>
      </c>
      <c r="L153" s="6">
        <v>26.666666666666668</v>
      </c>
      <c r="M153" s="6">
        <v>0</v>
      </c>
      <c r="N153" s="6">
        <v>0.13333333333333333</v>
      </c>
      <c r="O153" s="6">
        <v>0.8666666666666667</v>
      </c>
      <c r="P153" s="6">
        <v>0.8666666666666667</v>
      </c>
      <c r="Q153" s="6">
        <v>283</v>
      </c>
      <c r="R153" s="6">
        <v>160</v>
      </c>
      <c r="S153" s="6">
        <v>373</v>
      </c>
      <c r="T153" s="6">
        <v>3822</v>
      </c>
      <c r="U153" s="6">
        <v>60</v>
      </c>
      <c r="V153">
        <v>0</v>
      </c>
    </row>
    <row r="154" spans="1:22" customFormat="1" x14ac:dyDescent="0.25">
      <c r="A154" s="6">
        <v>3.125E-2</v>
      </c>
      <c r="B154" s="6">
        <v>0</v>
      </c>
      <c r="C154" s="6">
        <v>0</v>
      </c>
      <c r="D154" s="6">
        <v>0</v>
      </c>
      <c r="E154" s="6">
        <v>0</v>
      </c>
      <c r="F154" s="6">
        <v>0</v>
      </c>
      <c r="G154" s="6">
        <v>0.05</v>
      </c>
      <c r="H154" s="6">
        <v>0</v>
      </c>
      <c r="I154" s="6">
        <v>0</v>
      </c>
      <c r="J154" s="6">
        <v>0</v>
      </c>
      <c r="K154" s="6">
        <v>0</v>
      </c>
      <c r="L154" s="6">
        <v>26.666666666666668</v>
      </c>
      <c r="M154" s="6">
        <v>0</v>
      </c>
      <c r="N154" s="6">
        <v>0.13333333333333333</v>
      </c>
      <c r="O154" s="6">
        <v>0.8666666666666667</v>
      </c>
      <c r="P154" s="6">
        <v>0.8666666666666667</v>
      </c>
      <c r="Q154" s="6">
        <v>233</v>
      </c>
      <c r="R154" s="6">
        <v>160</v>
      </c>
      <c r="S154" s="6">
        <v>373</v>
      </c>
      <c r="T154" s="6">
        <v>3822</v>
      </c>
      <c r="U154" s="6">
        <v>60</v>
      </c>
      <c r="V154">
        <v>0</v>
      </c>
    </row>
    <row r="155" spans="1:22" ht="39.75" customHeight="1" x14ac:dyDescent="0.25">
      <c r="A155" s="2">
        <v>3.125E-2</v>
      </c>
      <c r="B155" s="2">
        <v>0</v>
      </c>
      <c r="C155" s="6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0.05</v>
      </c>
      <c r="J155" s="2">
        <v>0</v>
      </c>
      <c r="K155" s="2">
        <v>0</v>
      </c>
      <c r="L155" s="2">
        <v>26.666666666666668</v>
      </c>
      <c r="M155" s="2">
        <v>0</v>
      </c>
      <c r="N155" s="2">
        <v>0.13333333333333333</v>
      </c>
      <c r="O155" s="2">
        <v>0.8666666666666667</v>
      </c>
      <c r="P155" s="2">
        <v>0.8666666666666667</v>
      </c>
      <c r="Q155" s="2">
        <v>233</v>
      </c>
      <c r="R155" s="2">
        <v>160</v>
      </c>
      <c r="S155" s="2">
        <v>373</v>
      </c>
      <c r="T155" s="2">
        <v>3822</v>
      </c>
      <c r="U155" s="6">
        <v>60</v>
      </c>
      <c r="V155">
        <v>0</v>
      </c>
    </row>
    <row r="156" spans="1:22" customFormat="1" ht="18.75" customHeight="1" x14ac:dyDescent="0.25">
      <c r="A156" s="6">
        <v>3.125E-2</v>
      </c>
      <c r="B156" s="6">
        <v>0</v>
      </c>
      <c r="C156" s="6">
        <v>0</v>
      </c>
      <c r="D156" s="6">
        <v>0</v>
      </c>
      <c r="E156" s="6">
        <v>0</v>
      </c>
      <c r="F156" s="6">
        <v>0</v>
      </c>
      <c r="G156" s="6">
        <v>0.05</v>
      </c>
      <c r="H156" s="6">
        <v>0</v>
      </c>
      <c r="I156" s="6">
        <v>0</v>
      </c>
      <c r="J156" s="6">
        <v>0</v>
      </c>
      <c r="K156" s="6">
        <v>0</v>
      </c>
      <c r="L156" s="6">
        <v>26.666666666666668</v>
      </c>
      <c r="M156" s="6">
        <v>0</v>
      </c>
      <c r="N156" s="6">
        <v>0.13333333333333333</v>
      </c>
      <c r="O156" s="6">
        <v>0.8666666666666667</v>
      </c>
      <c r="P156" s="6">
        <v>0.8666666666666667</v>
      </c>
      <c r="Q156" s="6">
        <v>262</v>
      </c>
      <c r="R156" s="6">
        <v>160</v>
      </c>
      <c r="S156" s="6">
        <v>373</v>
      </c>
      <c r="T156" s="6">
        <v>3822</v>
      </c>
      <c r="U156" s="6">
        <v>60</v>
      </c>
      <c r="V156">
        <v>0</v>
      </c>
    </row>
    <row r="157" spans="1:22" customFormat="1" x14ac:dyDescent="0.25">
      <c r="A157" s="6">
        <v>3.125E-2</v>
      </c>
      <c r="B157" s="6">
        <v>0</v>
      </c>
      <c r="C157" s="6">
        <v>0</v>
      </c>
      <c r="D157" s="6">
        <v>0</v>
      </c>
      <c r="E157" s="6">
        <v>0</v>
      </c>
      <c r="F157" s="6">
        <v>0</v>
      </c>
      <c r="G157" s="6">
        <v>0.05</v>
      </c>
      <c r="H157" s="6">
        <v>0</v>
      </c>
      <c r="I157" s="6">
        <v>0</v>
      </c>
      <c r="J157" s="6">
        <v>0</v>
      </c>
      <c r="K157" s="6">
        <v>0</v>
      </c>
      <c r="L157" s="6">
        <v>26.666666666666668</v>
      </c>
      <c r="M157" s="6">
        <v>0</v>
      </c>
      <c r="N157" s="6">
        <v>0.13333333333333333</v>
      </c>
      <c r="O157" s="6">
        <v>0.8666666666666667</v>
      </c>
      <c r="P157" s="6">
        <v>0.8666666666666667</v>
      </c>
      <c r="Q157" s="6">
        <v>270</v>
      </c>
      <c r="R157" s="6">
        <v>160</v>
      </c>
      <c r="S157" s="6">
        <v>373</v>
      </c>
      <c r="T157" s="6">
        <v>3822</v>
      </c>
      <c r="U157" s="6">
        <v>60</v>
      </c>
      <c r="V157">
        <v>0</v>
      </c>
    </row>
    <row r="158" spans="1:22" customFormat="1" x14ac:dyDescent="0.25">
      <c r="A158" s="6">
        <v>3.125E-2</v>
      </c>
      <c r="B158" s="6">
        <v>0</v>
      </c>
      <c r="C158" s="6">
        <v>0</v>
      </c>
      <c r="D158" s="6">
        <v>0</v>
      </c>
      <c r="E158" s="6">
        <v>0</v>
      </c>
      <c r="F158" s="6">
        <v>0</v>
      </c>
      <c r="G158" s="6">
        <v>0.05</v>
      </c>
      <c r="H158" s="6">
        <v>0</v>
      </c>
      <c r="I158" s="6">
        <v>0</v>
      </c>
      <c r="J158" s="6">
        <v>0</v>
      </c>
      <c r="K158" s="6">
        <v>0</v>
      </c>
      <c r="L158" s="6">
        <v>26.666666666666668</v>
      </c>
      <c r="M158" s="6">
        <v>0</v>
      </c>
      <c r="N158" s="6">
        <v>0.13333333333333333</v>
      </c>
      <c r="O158" s="6">
        <v>0.8666666666666667</v>
      </c>
      <c r="P158" s="6">
        <v>0.8666666666666667</v>
      </c>
      <c r="Q158" s="6">
        <v>269</v>
      </c>
      <c r="R158" s="6">
        <v>160</v>
      </c>
      <c r="S158" s="6">
        <v>373</v>
      </c>
      <c r="T158" s="6">
        <v>3822</v>
      </c>
      <c r="U158" s="6">
        <v>60</v>
      </c>
      <c r="V158">
        <v>0</v>
      </c>
    </row>
    <row r="159" spans="1:22" customFormat="1" x14ac:dyDescent="0.25">
      <c r="A159" s="6">
        <v>3.125E-2</v>
      </c>
      <c r="B159" s="6">
        <v>0</v>
      </c>
      <c r="C159" s="6">
        <v>0</v>
      </c>
      <c r="D159" s="6">
        <v>0</v>
      </c>
      <c r="E159" s="6">
        <v>0</v>
      </c>
      <c r="F159" s="6">
        <v>0</v>
      </c>
      <c r="G159" s="6">
        <v>0</v>
      </c>
      <c r="H159" s="6">
        <v>0</v>
      </c>
      <c r="I159" s="6">
        <v>0.05</v>
      </c>
      <c r="J159" s="6">
        <v>0</v>
      </c>
      <c r="K159" s="6">
        <v>0</v>
      </c>
      <c r="L159" s="6">
        <v>26.666666666666668</v>
      </c>
      <c r="M159" s="6">
        <v>0</v>
      </c>
      <c r="N159" s="6">
        <v>0.13333333333333333</v>
      </c>
      <c r="O159" s="6">
        <v>0.8666666666666667</v>
      </c>
      <c r="P159" s="6">
        <v>0.8666666666666667</v>
      </c>
      <c r="Q159" s="6">
        <v>269</v>
      </c>
      <c r="R159" s="6">
        <v>160</v>
      </c>
      <c r="S159" s="6">
        <v>373</v>
      </c>
      <c r="T159" s="6">
        <v>3822</v>
      </c>
      <c r="U159" s="6">
        <v>60</v>
      </c>
      <c r="V159">
        <v>0</v>
      </c>
    </row>
    <row r="160" spans="1:22" customFormat="1" ht="31.5" customHeight="1" x14ac:dyDescent="0.25">
      <c r="A160" s="6">
        <v>3.125E-2</v>
      </c>
      <c r="B160" s="6">
        <v>0</v>
      </c>
      <c r="C160" s="6">
        <v>0</v>
      </c>
      <c r="D160" s="6">
        <v>0</v>
      </c>
      <c r="E160" s="6">
        <v>0</v>
      </c>
      <c r="F160" s="6">
        <v>0</v>
      </c>
      <c r="G160" s="6">
        <v>0.05</v>
      </c>
      <c r="H160" s="6">
        <v>0</v>
      </c>
      <c r="I160" s="6">
        <v>0</v>
      </c>
      <c r="J160" s="6">
        <v>0</v>
      </c>
      <c r="K160" s="6">
        <v>0</v>
      </c>
      <c r="L160" s="6">
        <v>26.666666666666668</v>
      </c>
      <c r="M160" s="6">
        <v>0</v>
      </c>
      <c r="N160" s="6">
        <v>0.13333333333333333</v>
      </c>
      <c r="O160" s="6">
        <v>0.8666666666666667</v>
      </c>
      <c r="P160" s="6">
        <v>0.8666666666666667</v>
      </c>
      <c r="Q160" s="6">
        <v>286</v>
      </c>
      <c r="R160" s="6">
        <v>160</v>
      </c>
      <c r="S160" s="6">
        <v>373</v>
      </c>
      <c r="T160" s="6">
        <v>3822</v>
      </c>
      <c r="U160" s="6">
        <v>60</v>
      </c>
      <c r="V160">
        <v>0</v>
      </c>
    </row>
    <row r="161" spans="1:22" customFormat="1" x14ac:dyDescent="0.25">
      <c r="A161" s="6">
        <v>0.05</v>
      </c>
      <c r="B161" s="6">
        <v>0</v>
      </c>
      <c r="C161" s="6">
        <v>0</v>
      </c>
      <c r="D161" s="6">
        <v>0</v>
      </c>
      <c r="E161" s="6">
        <v>0</v>
      </c>
      <c r="F161" s="6">
        <v>0</v>
      </c>
      <c r="G161" s="6">
        <v>0.24</v>
      </c>
      <c r="H161" s="6">
        <v>0</v>
      </c>
      <c r="I161" s="6">
        <v>0</v>
      </c>
      <c r="J161" s="6">
        <v>0</v>
      </c>
      <c r="K161" s="6">
        <v>0</v>
      </c>
      <c r="L161" s="6">
        <v>13.5</v>
      </c>
      <c r="M161" s="6">
        <v>0</v>
      </c>
      <c r="N161" s="6">
        <v>0.19</v>
      </c>
      <c r="O161" s="6">
        <v>0</v>
      </c>
      <c r="P161" s="6">
        <v>0.86</v>
      </c>
      <c r="Q161" s="6">
        <v>163</v>
      </c>
      <c r="R161" s="6">
        <v>0</v>
      </c>
      <c r="S161" s="6">
        <v>423</v>
      </c>
      <c r="T161" s="6">
        <v>120</v>
      </c>
      <c r="U161" s="6">
        <v>0</v>
      </c>
      <c r="V161">
        <v>0</v>
      </c>
    </row>
    <row r="162" spans="1:22" customFormat="1" x14ac:dyDescent="0.25">
      <c r="A162" s="6">
        <v>7.1428571428571425E-2</v>
      </c>
      <c r="B162" s="6">
        <v>0</v>
      </c>
      <c r="C162" s="6">
        <v>0</v>
      </c>
      <c r="D162" s="6">
        <v>0</v>
      </c>
      <c r="E162" s="6">
        <v>0</v>
      </c>
      <c r="F162" s="6">
        <v>0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6">
        <v>10</v>
      </c>
      <c r="M162" s="6">
        <v>1</v>
      </c>
      <c r="N162" s="6">
        <v>0.5</v>
      </c>
      <c r="O162" s="6">
        <v>0</v>
      </c>
      <c r="P162" s="6">
        <v>0.5</v>
      </c>
      <c r="Q162" s="6">
        <v>104</v>
      </c>
      <c r="R162" s="6">
        <v>0</v>
      </c>
      <c r="S162" s="6">
        <v>448</v>
      </c>
      <c r="T162" s="6">
        <v>336</v>
      </c>
      <c r="U162" s="6">
        <v>60</v>
      </c>
      <c r="V162">
        <v>0</v>
      </c>
    </row>
    <row r="163" spans="1:22" customFormat="1" ht="14.25" customHeight="1" x14ac:dyDescent="0.25">
      <c r="A163" s="6">
        <v>0.05</v>
      </c>
      <c r="B163" s="6">
        <v>0</v>
      </c>
      <c r="C163" s="6">
        <v>0</v>
      </c>
      <c r="D163" s="6">
        <v>0</v>
      </c>
      <c r="E163" s="6">
        <v>0</v>
      </c>
      <c r="F163" s="6">
        <v>0</v>
      </c>
      <c r="G163" s="6">
        <v>0</v>
      </c>
      <c r="H163" s="6">
        <v>0</v>
      </c>
      <c r="I163" s="6">
        <v>0</v>
      </c>
      <c r="J163" s="6">
        <v>0</v>
      </c>
      <c r="K163" s="6">
        <v>0</v>
      </c>
      <c r="L163" s="6">
        <v>5</v>
      </c>
      <c r="M163" s="6">
        <v>1</v>
      </c>
      <c r="N163" s="6">
        <v>0.5</v>
      </c>
      <c r="O163" s="6">
        <v>0</v>
      </c>
      <c r="P163" s="6">
        <v>0.5</v>
      </c>
      <c r="Q163" s="6">
        <v>104</v>
      </c>
      <c r="R163" s="6">
        <v>0</v>
      </c>
      <c r="S163" s="6">
        <v>448</v>
      </c>
      <c r="T163" s="6">
        <v>336</v>
      </c>
      <c r="U163" s="6">
        <v>60</v>
      </c>
      <c r="V163">
        <v>0</v>
      </c>
    </row>
    <row r="164" spans="1:22" customFormat="1" x14ac:dyDescent="0.25">
      <c r="A164" s="6">
        <v>0.04</v>
      </c>
      <c r="B164" s="6">
        <v>0</v>
      </c>
      <c r="C164" s="6">
        <v>0</v>
      </c>
      <c r="D164" s="6">
        <v>0</v>
      </c>
      <c r="E164" s="6">
        <v>0</v>
      </c>
      <c r="F164" s="6">
        <v>0</v>
      </c>
      <c r="G164" s="6">
        <v>0</v>
      </c>
      <c r="H164" s="6">
        <v>0.3</v>
      </c>
      <c r="I164" s="6">
        <v>0</v>
      </c>
      <c r="J164" s="6">
        <v>0</v>
      </c>
      <c r="K164" s="6">
        <v>0</v>
      </c>
      <c r="L164" s="6">
        <v>40</v>
      </c>
      <c r="M164" s="6">
        <v>0</v>
      </c>
      <c r="N164" s="6">
        <v>0.2</v>
      </c>
      <c r="O164" s="6">
        <v>0</v>
      </c>
      <c r="P164" s="6">
        <v>0.8</v>
      </c>
      <c r="Q164" s="6">
        <v>142</v>
      </c>
      <c r="R164" s="6">
        <v>0</v>
      </c>
      <c r="S164" s="6">
        <v>443</v>
      </c>
      <c r="T164" s="6">
        <v>168</v>
      </c>
      <c r="U164" s="6">
        <v>0</v>
      </c>
      <c r="V164">
        <v>0</v>
      </c>
    </row>
    <row r="165" spans="1:22" customFormat="1" x14ac:dyDescent="0.25">
      <c r="A165" s="6">
        <v>0.05</v>
      </c>
      <c r="B165" s="6">
        <v>0</v>
      </c>
      <c r="C165" s="6">
        <v>0</v>
      </c>
      <c r="D165" s="6">
        <v>0</v>
      </c>
      <c r="E165" s="6">
        <v>0</v>
      </c>
      <c r="F165" s="6">
        <v>0</v>
      </c>
      <c r="G165" s="6">
        <v>0</v>
      </c>
      <c r="H165" s="6">
        <v>0.06</v>
      </c>
      <c r="I165" s="6">
        <v>0.13999999999999999</v>
      </c>
      <c r="J165" s="6">
        <v>0</v>
      </c>
      <c r="K165" s="6">
        <v>0</v>
      </c>
      <c r="L165" s="6">
        <v>20</v>
      </c>
      <c r="M165" s="6">
        <v>0</v>
      </c>
      <c r="N165" s="6">
        <v>0.4</v>
      </c>
      <c r="O165" s="6">
        <v>0</v>
      </c>
      <c r="P165" s="6">
        <v>0.39999999999999997</v>
      </c>
      <c r="Q165" s="6">
        <v>104</v>
      </c>
      <c r="R165" s="6">
        <v>0</v>
      </c>
      <c r="S165" s="6">
        <v>423</v>
      </c>
      <c r="T165" s="6">
        <v>168</v>
      </c>
      <c r="U165" s="6">
        <v>60</v>
      </c>
      <c r="V165">
        <v>0</v>
      </c>
    </row>
    <row r="166" spans="1:22" customFormat="1" x14ac:dyDescent="0.25">
      <c r="A166" s="6">
        <v>1.6666666666666668E-3</v>
      </c>
      <c r="B166" s="6">
        <v>0</v>
      </c>
      <c r="C166" s="6">
        <v>0</v>
      </c>
      <c r="D166" s="6">
        <v>8.1666666666666665E-2</v>
      </c>
      <c r="E166" s="6">
        <v>0</v>
      </c>
      <c r="F166" s="6">
        <v>0</v>
      </c>
      <c r="G166" s="6">
        <v>5.5833333333333339E-2</v>
      </c>
      <c r="H166" s="6">
        <v>6.6666666666666666E-2</v>
      </c>
      <c r="I166" s="6">
        <v>0</v>
      </c>
      <c r="J166" s="6">
        <v>0</v>
      </c>
      <c r="K166" s="6">
        <v>0</v>
      </c>
      <c r="L166" s="6">
        <v>15</v>
      </c>
      <c r="M166" s="6">
        <v>0</v>
      </c>
      <c r="N166" s="6">
        <v>0.3116666666666667</v>
      </c>
      <c r="O166" s="6">
        <v>0</v>
      </c>
      <c r="P166" s="6">
        <v>0.55666666666666675</v>
      </c>
      <c r="Q166" s="6">
        <v>160</v>
      </c>
      <c r="R166" s="6">
        <v>0</v>
      </c>
      <c r="S166" s="6">
        <v>373</v>
      </c>
      <c r="T166" s="6">
        <v>408</v>
      </c>
      <c r="U166" s="6">
        <v>0</v>
      </c>
      <c r="V166">
        <v>0</v>
      </c>
    </row>
    <row r="167" spans="1:22" customFormat="1" x14ac:dyDescent="0.25">
      <c r="A167" s="6">
        <v>7.4626865671641784E-2</v>
      </c>
      <c r="B167" s="6">
        <v>0</v>
      </c>
      <c r="C167" s="6">
        <v>0</v>
      </c>
      <c r="D167" s="6">
        <v>0</v>
      </c>
      <c r="E167" s="6">
        <v>0</v>
      </c>
      <c r="F167" s="6">
        <v>0</v>
      </c>
      <c r="G167" s="6">
        <v>0</v>
      </c>
      <c r="H167" s="6">
        <v>0.15</v>
      </c>
      <c r="I167" s="6">
        <v>0</v>
      </c>
      <c r="J167" s="6">
        <v>0</v>
      </c>
      <c r="K167" s="6">
        <v>0</v>
      </c>
      <c r="L167" s="6">
        <v>30</v>
      </c>
      <c r="M167" s="6">
        <v>0</v>
      </c>
      <c r="N167" s="6">
        <v>0.15</v>
      </c>
      <c r="O167" s="6">
        <v>0</v>
      </c>
      <c r="P167" s="6">
        <v>0.6</v>
      </c>
      <c r="Q167" s="6">
        <v>226</v>
      </c>
      <c r="R167" s="6">
        <v>0</v>
      </c>
      <c r="S167" s="6">
        <v>433</v>
      </c>
      <c r="T167" s="6">
        <v>168</v>
      </c>
      <c r="U167" s="6">
        <v>30</v>
      </c>
      <c r="V167">
        <v>0</v>
      </c>
    </row>
    <row r="168" spans="1:22" customFormat="1" x14ac:dyDescent="0.25">
      <c r="A168" s="6">
        <v>0</v>
      </c>
      <c r="B168" s="6">
        <v>0</v>
      </c>
      <c r="C168" s="6">
        <v>0</v>
      </c>
      <c r="D168" s="6">
        <v>2.7322404371584699E-2</v>
      </c>
      <c r="E168" s="6">
        <v>0</v>
      </c>
      <c r="F168" s="6">
        <v>0</v>
      </c>
      <c r="G168" s="6">
        <v>0</v>
      </c>
      <c r="H168" s="6">
        <v>0.19125683060109289</v>
      </c>
      <c r="I168" s="6">
        <v>0</v>
      </c>
      <c r="J168" s="6">
        <v>0</v>
      </c>
      <c r="K168" s="6">
        <v>0</v>
      </c>
      <c r="L168" s="6">
        <v>25.300546448087431</v>
      </c>
      <c r="M168" s="6">
        <v>0</v>
      </c>
      <c r="N168" s="6">
        <v>0.10928961748633879</v>
      </c>
      <c r="O168" s="6">
        <v>0</v>
      </c>
      <c r="P168" s="6">
        <v>0.38251366120218577</v>
      </c>
      <c r="Q168" s="6">
        <v>258</v>
      </c>
      <c r="R168" s="6">
        <v>0</v>
      </c>
      <c r="S168" s="6">
        <v>443</v>
      </c>
      <c r="T168" s="6">
        <v>144</v>
      </c>
      <c r="U168" s="6">
        <v>250</v>
      </c>
      <c r="V168">
        <v>0</v>
      </c>
    </row>
    <row r="169" spans="1:22" customFormat="1" x14ac:dyDescent="0.25">
      <c r="A169" s="6">
        <v>0</v>
      </c>
      <c r="B169" s="6">
        <v>0</v>
      </c>
      <c r="C169" s="6">
        <v>0</v>
      </c>
      <c r="D169" s="6">
        <v>0</v>
      </c>
      <c r="E169" s="6">
        <v>0</v>
      </c>
      <c r="F169" s="6">
        <v>0</v>
      </c>
      <c r="G169" s="6">
        <v>0</v>
      </c>
      <c r="H169" s="6">
        <v>0</v>
      </c>
      <c r="I169" s="6">
        <v>0</v>
      </c>
      <c r="J169" s="6">
        <v>0</v>
      </c>
      <c r="K169" s="6">
        <v>0</v>
      </c>
      <c r="L169" s="6">
        <v>7.93</v>
      </c>
      <c r="M169" s="6">
        <v>0.44</v>
      </c>
      <c r="N169" s="6">
        <v>0.44</v>
      </c>
      <c r="O169" s="6">
        <v>0</v>
      </c>
      <c r="P169" s="6">
        <v>0.44</v>
      </c>
      <c r="Q169" s="6">
        <v>234</v>
      </c>
      <c r="R169" s="6">
        <v>0</v>
      </c>
      <c r="S169" s="6">
        <v>408</v>
      </c>
      <c r="T169" s="6">
        <v>1512</v>
      </c>
      <c r="U169" s="6">
        <v>0</v>
      </c>
      <c r="V169">
        <v>0</v>
      </c>
    </row>
    <row r="170" spans="1:22" customFormat="1" x14ac:dyDescent="0.25">
      <c r="A170" s="6">
        <v>0</v>
      </c>
      <c r="B170" s="6">
        <v>0.2</v>
      </c>
      <c r="C170" s="6">
        <v>0</v>
      </c>
      <c r="D170" s="6">
        <v>0</v>
      </c>
      <c r="E170" s="6">
        <v>0</v>
      </c>
      <c r="F170" s="6">
        <v>0</v>
      </c>
      <c r="G170" s="6">
        <v>0</v>
      </c>
      <c r="H170" s="6">
        <v>0.05</v>
      </c>
      <c r="I170" s="6">
        <v>0</v>
      </c>
      <c r="J170" s="6">
        <v>0</v>
      </c>
      <c r="K170" s="6">
        <v>0</v>
      </c>
      <c r="L170" s="6">
        <v>30</v>
      </c>
      <c r="M170" s="6">
        <v>0</v>
      </c>
      <c r="N170" s="6">
        <v>0.1</v>
      </c>
      <c r="O170" s="6">
        <v>0</v>
      </c>
      <c r="P170" s="6">
        <v>0.30000000000000004</v>
      </c>
      <c r="Q170" s="6">
        <v>258</v>
      </c>
      <c r="R170" s="6">
        <v>0</v>
      </c>
      <c r="S170" s="6">
        <v>448</v>
      </c>
      <c r="T170" s="6">
        <v>168</v>
      </c>
      <c r="U170" s="6">
        <v>0</v>
      </c>
      <c r="V170">
        <v>0</v>
      </c>
    </row>
    <row r="171" spans="1:22" customFormat="1" x14ac:dyDescent="0.25">
      <c r="A171" s="6">
        <v>0</v>
      </c>
      <c r="B171" s="6">
        <v>0.1</v>
      </c>
      <c r="C171" s="6">
        <v>0</v>
      </c>
      <c r="D171" s="6">
        <v>0</v>
      </c>
      <c r="E171" s="6">
        <v>0</v>
      </c>
      <c r="F171" s="6">
        <v>0</v>
      </c>
      <c r="G171" s="6">
        <v>0</v>
      </c>
      <c r="H171" s="6">
        <v>0.05</v>
      </c>
      <c r="I171" s="6">
        <v>0</v>
      </c>
      <c r="J171" s="6">
        <v>0</v>
      </c>
      <c r="K171" s="6">
        <v>0</v>
      </c>
      <c r="L171" s="6">
        <v>30</v>
      </c>
      <c r="M171" s="6">
        <v>0</v>
      </c>
      <c r="N171" s="6">
        <v>0.1</v>
      </c>
      <c r="O171" s="6">
        <v>0</v>
      </c>
      <c r="P171" s="6">
        <v>0.30000000000000004</v>
      </c>
      <c r="Q171" s="6">
        <v>258</v>
      </c>
      <c r="R171" s="6">
        <v>0</v>
      </c>
      <c r="S171" s="6">
        <v>448</v>
      </c>
      <c r="T171" s="6">
        <v>168</v>
      </c>
      <c r="U171" s="6">
        <v>0</v>
      </c>
      <c r="V171">
        <v>0</v>
      </c>
    </row>
    <row r="172" spans="1:22" customFormat="1" x14ac:dyDescent="0.25">
      <c r="A172" s="6">
        <v>3.3333333333333335E-3</v>
      </c>
      <c r="B172" s="6">
        <v>0.2</v>
      </c>
      <c r="C172" s="6">
        <v>0</v>
      </c>
      <c r="D172" s="6">
        <v>0</v>
      </c>
      <c r="E172" s="6">
        <v>0</v>
      </c>
      <c r="F172" s="6">
        <v>0</v>
      </c>
      <c r="G172" s="6">
        <v>0</v>
      </c>
      <c r="H172" s="6">
        <v>0.05</v>
      </c>
      <c r="I172" s="6">
        <v>0</v>
      </c>
      <c r="J172" s="6">
        <v>0</v>
      </c>
      <c r="K172" s="6">
        <v>0</v>
      </c>
      <c r="L172" s="6">
        <v>30</v>
      </c>
      <c r="M172" s="6">
        <v>0</v>
      </c>
      <c r="N172" s="6">
        <v>0.1</v>
      </c>
      <c r="O172" s="6">
        <v>0</v>
      </c>
      <c r="P172" s="6">
        <v>0.30000000000000004</v>
      </c>
      <c r="Q172" s="6">
        <v>258</v>
      </c>
      <c r="R172" s="6">
        <v>0</v>
      </c>
      <c r="S172" s="6">
        <v>448</v>
      </c>
      <c r="T172" s="6">
        <v>168</v>
      </c>
      <c r="U172" s="6">
        <v>0</v>
      </c>
      <c r="V172">
        <v>0</v>
      </c>
    </row>
    <row r="173" spans="1:22" customFormat="1" x14ac:dyDescent="0.25">
      <c r="A173" s="6">
        <v>6.6666666666666671E-3</v>
      </c>
      <c r="B173" s="6">
        <v>0.2</v>
      </c>
      <c r="C173" s="6">
        <v>0</v>
      </c>
      <c r="D173" s="6">
        <v>0</v>
      </c>
      <c r="E173" s="6">
        <v>0</v>
      </c>
      <c r="F173" s="6">
        <v>0</v>
      </c>
      <c r="G173" s="6">
        <v>0</v>
      </c>
      <c r="H173" s="6">
        <v>0.05</v>
      </c>
      <c r="I173" s="6">
        <v>0</v>
      </c>
      <c r="J173" s="6">
        <v>0</v>
      </c>
      <c r="K173" s="6">
        <v>0</v>
      </c>
      <c r="L173" s="6">
        <v>40</v>
      </c>
      <c r="M173" s="6">
        <v>0</v>
      </c>
      <c r="N173" s="6">
        <v>0.1</v>
      </c>
      <c r="O173" s="6">
        <v>0</v>
      </c>
      <c r="P173" s="6">
        <v>0.30000000000000004</v>
      </c>
      <c r="Q173" s="6">
        <v>258</v>
      </c>
      <c r="R173" s="6">
        <v>0</v>
      </c>
      <c r="S173" s="6">
        <v>448</v>
      </c>
      <c r="T173" s="6">
        <v>168</v>
      </c>
      <c r="U173" s="6">
        <v>0</v>
      </c>
      <c r="V173">
        <v>0</v>
      </c>
    </row>
    <row r="174" spans="1:22" customFormat="1" x14ac:dyDescent="0.25">
      <c r="A174" s="6">
        <v>1.6666666666666666E-2</v>
      </c>
      <c r="B174" s="6">
        <v>0.2</v>
      </c>
      <c r="C174" s="6">
        <v>0</v>
      </c>
      <c r="D174" s="6">
        <v>0</v>
      </c>
      <c r="E174" s="6">
        <v>0</v>
      </c>
      <c r="F174" s="6">
        <v>0</v>
      </c>
      <c r="G174" s="6">
        <v>0</v>
      </c>
      <c r="H174" s="6">
        <v>0.16500000000000001</v>
      </c>
      <c r="I174" s="6">
        <v>0</v>
      </c>
      <c r="J174" s="6">
        <v>0</v>
      </c>
      <c r="K174" s="6">
        <v>0</v>
      </c>
      <c r="L174" s="6">
        <v>50</v>
      </c>
      <c r="M174" s="6">
        <v>0</v>
      </c>
      <c r="N174" s="6">
        <v>0.17</v>
      </c>
      <c r="O174" s="6">
        <v>0</v>
      </c>
      <c r="P174" s="6">
        <v>0.67</v>
      </c>
      <c r="Q174" s="6">
        <v>258</v>
      </c>
      <c r="R174" s="6">
        <v>0</v>
      </c>
      <c r="S174" s="6">
        <v>448</v>
      </c>
      <c r="T174" s="6">
        <v>336</v>
      </c>
      <c r="U174" s="6">
        <v>0</v>
      </c>
      <c r="V174">
        <v>0</v>
      </c>
    </row>
    <row r="175" spans="1:22" customFormat="1" x14ac:dyDescent="0.25">
      <c r="A175" s="6">
        <v>3.3333333333333333E-2</v>
      </c>
      <c r="B175" s="6">
        <v>0.2</v>
      </c>
      <c r="C175" s="6">
        <v>0</v>
      </c>
      <c r="D175" s="6">
        <v>0</v>
      </c>
      <c r="E175" s="6">
        <v>0</v>
      </c>
      <c r="F175" s="6">
        <v>0</v>
      </c>
      <c r="G175" s="6">
        <v>0</v>
      </c>
      <c r="H175" s="6">
        <v>0.23</v>
      </c>
      <c r="I175" s="6">
        <v>0</v>
      </c>
      <c r="J175" s="6">
        <v>0</v>
      </c>
      <c r="K175" s="6">
        <v>0</v>
      </c>
      <c r="L175" s="6">
        <v>50</v>
      </c>
      <c r="M175" s="6">
        <v>0</v>
      </c>
      <c r="N175" s="6">
        <v>0.17</v>
      </c>
      <c r="O175" s="6">
        <v>0</v>
      </c>
      <c r="P175" s="6">
        <v>0.8</v>
      </c>
      <c r="Q175" s="6">
        <v>258</v>
      </c>
      <c r="R175" s="6">
        <v>0</v>
      </c>
      <c r="S175" s="6">
        <v>448</v>
      </c>
      <c r="T175" s="6">
        <v>336</v>
      </c>
      <c r="U175" s="6">
        <v>0</v>
      </c>
      <c r="V175">
        <v>0</v>
      </c>
    </row>
    <row r="176" spans="1:22" customFormat="1" x14ac:dyDescent="0.25">
      <c r="A176" s="6">
        <v>1.6666666666666666E-2</v>
      </c>
      <c r="B176" s="6">
        <v>0</v>
      </c>
      <c r="C176" s="6">
        <v>0</v>
      </c>
      <c r="D176" s="6">
        <v>0</v>
      </c>
      <c r="E176" s="6">
        <v>0</v>
      </c>
      <c r="F176" s="6">
        <v>0</v>
      </c>
      <c r="G176" s="6">
        <v>0</v>
      </c>
      <c r="H176" s="6">
        <v>0.16500000000000001</v>
      </c>
      <c r="I176" s="6">
        <v>0</v>
      </c>
      <c r="J176" s="6">
        <v>0</v>
      </c>
      <c r="K176" s="6">
        <v>0</v>
      </c>
      <c r="L176" s="6">
        <v>50</v>
      </c>
      <c r="M176" s="6">
        <v>0</v>
      </c>
      <c r="N176" s="6">
        <v>0.17</v>
      </c>
      <c r="O176" s="6">
        <v>0</v>
      </c>
      <c r="P176" s="6">
        <v>0.67</v>
      </c>
      <c r="Q176" s="6">
        <v>258</v>
      </c>
      <c r="R176" s="6">
        <v>0</v>
      </c>
      <c r="S176" s="6">
        <v>448</v>
      </c>
      <c r="T176" s="6">
        <v>336</v>
      </c>
      <c r="U176" s="6">
        <v>0</v>
      </c>
      <c r="V176">
        <v>0</v>
      </c>
    </row>
    <row r="177" spans="1:22" customFormat="1" x14ac:dyDescent="0.25">
      <c r="A177" s="6">
        <v>3.3333333333333333E-2</v>
      </c>
      <c r="B177" s="6">
        <v>0</v>
      </c>
      <c r="C177" s="6">
        <v>0</v>
      </c>
      <c r="D177" s="6">
        <v>0</v>
      </c>
      <c r="E177" s="6">
        <v>0</v>
      </c>
      <c r="F177" s="6">
        <v>0</v>
      </c>
      <c r="G177" s="6">
        <v>0</v>
      </c>
      <c r="H177" s="6">
        <v>0.16500000000000001</v>
      </c>
      <c r="I177" s="6">
        <v>0</v>
      </c>
      <c r="J177" s="6">
        <v>0</v>
      </c>
      <c r="K177" s="6">
        <v>0</v>
      </c>
      <c r="L177" s="6">
        <v>50</v>
      </c>
      <c r="M177" s="6">
        <v>0</v>
      </c>
      <c r="N177" s="6">
        <v>0.17</v>
      </c>
      <c r="O177" s="6">
        <v>0</v>
      </c>
      <c r="P177" s="6">
        <v>0.67</v>
      </c>
      <c r="Q177" s="6">
        <v>258</v>
      </c>
      <c r="R177" s="6">
        <v>0</v>
      </c>
      <c r="S177" s="6">
        <v>448</v>
      </c>
      <c r="T177" s="6">
        <v>336</v>
      </c>
      <c r="U177" s="6">
        <v>0</v>
      </c>
      <c r="V177">
        <v>0</v>
      </c>
    </row>
    <row r="178" spans="1:22" customFormat="1" x14ac:dyDescent="0.25">
      <c r="A178" s="6">
        <v>0</v>
      </c>
      <c r="B178" s="6">
        <v>0.1</v>
      </c>
      <c r="C178" s="6">
        <v>0</v>
      </c>
      <c r="D178" s="6">
        <v>0</v>
      </c>
      <c r="E178" s="6">
        <v>0</v>
      </c>
      <c r="F178" s="6">
        <v>0</v>
      </c>
      <c r="G178" s="6">
        <v>0</v>
      </c>
      <c r="H178" s="6">
        <v>0</v>
      </c>
      <c r="I178" s="6">
        <v>0</v>
      </c>
      <c r="J178" s="6">
        <v>0</v>
      </c>
      <c r="K178" s="6">
        <v>0</v>
      </c>
      <c r="L178" s="6">
        <v>35</v>
      </c>
      <c r="M178" s="6">
        <v>0</v>
      </c>
      <c r="N178" s="6">
        <v>0.1</v>
      </c>
      <c r="O178" s="6">
        <v>0</v>
      </c>
      <c r="P178" s="6">
        <v>0.2</v>
      </c>
      <c r="Q178" s="6">
        <v>557</v>
      </c>
      <c r="R178" s="6">
        <v>0</v>
      </c>
      <c r="S178" s="6">
        <v>433</v>
      </c>
      <c r="T178" s="6">
        <v>1248</v>
      </c>
      <c r="U178" s="6">
        <v>0</v>
      </c>
      <c r="V178">
        <v>0</v>
      </c>
    </row>
    <row r="179" spans="1:22" customFormat="1" x14ac:dyDescent="0.25">
      <c r="A179" s="6">
        <v>0</v>
      </c>
      <c r="B179" s="6">
        <v>0.1</v>
      </c>
      <c r="C179" s="6">
        <v>0</v>
      </c>
      <c r="D179" s="6">
        <v>0</v>
      </c>
      <c r="E179" s="6">
        <v>0</v>
      </c>
      <c r="F179" s="6">
        <v>0</v>
      </c>
      <c r="G179" s="6">
        <v>0</v>
      </c>
      <c r="H179" s="6">
        <v>0</v>
      </c>
      <c r="I179" s="6">
        <v>0</v>
      </c>
      <c r="J179" s="6">
        <v>0</v>
      </c>
      <c r="K179" s="6">
        <v>0</v>
      </c>
      <c r="L179" s="6">
        <v>35</v>
      </c>
      <c r="M179" s="6">
        <v>0</v>
      </c>
      <c r="N179" s="6">
        <v>0.1</v>
      </c>
      <c r="O179" s="6">
        <v>0</v>
      </c>
      <c r="P179" s="6">
        <v>0.2</v>
      </c>
      <c r="Q179" s="6">
        <v>484</v>
      </c>
      <c r="R179" s="6">
        <v>0</v>
      </c>
      <c r="S179" s="6">
        <v>433</v>
      </c>
      <c r="T179" s="6">
        <v>240</v>
      </c>
      <c r="U179" s="6">
        <v>0</v>
      </c>
      <c r="V179">
        <v>0</v>
      </c>
    </row>
    <row r="180" spans="1:22" customFormat="1" x14ac:dyDescent="0.25">
      <c r="A180" s="6">
        <v>0</v>
      </c>
      <c r="B180" s="6">
        <v>4.1666666666666664E-2</v>
      </c>
      <c r="C180" s="6">
        <v>0</v>
      </c>
      <c r="D180" s="6">
        <v>0</v>
      </c>
      <c r="E180" s="6">
        <v>0</v>
      </c>
      <c r="F180" s="6">
        <v>0</v>
      </c>
      <c r="G180" s="6">
        <v>0</v>
      </c>
      <c r="H180" s="6">
        <v>0</v>
      </c>
      <c r="I180" s="6">
        <v>0</v>
      </c>
      <c r="J180" s="6">
        <v>0</v>
      </c>
      <c r="K180" s="6">
        <v>0</v>
      </c>
      <c r="L180" s="6">
        <v>7</v>
      </c>
      <c r="M180" s="6">
        <v>0.5</v>
      </c>
      <c r="N180" s="6">
        <v>0.25</v>
      </c>
      <c r="O180" s="6">
        <v>0</v>
      </c>
      <c r="P180" s="6">
        <v>0.5</v>
      </c>
      <c r="Q180" s="6">
        <v>294</v>
      </c>
      <c r="R180" s="6">
        <v>0</v>
      </c>
      <c r="S180" s="6">
        <v>448</v>
      </c>
      <c r="T180" s="6">
        <v>264</v>
      </c>
      <c r="U180" s="6">
        <v>40</v>
      </c>
      <c r="V180">
        <v>0</v>
      </c>
    </row>
    <row r="181" spans="1:22" customFormat="1" x14ac:dyDescent="0.25">
      <c r="A181" s="6">
        <v>0</v>
      </c>
      <c r="B181" s="6">
        <v>0.2</v>
      </c>
      <c r="C181" s="6">
        <v>0</v>
      </c>
      <c r="D181" s="6">
        <v>0</v>
      </c>
      <c r="E181" s="6">
        <v>0</v>
      </c>
      <c r="F181" s="6">
        <v>0</v>
      </c>
      <c r="G181" s="6">
        <v>0</v>
      </c>
      <c r="H181" s="6">
        <v>0</v>
      </c>
      <c r="I181" s="6">
        <v>0</v>
      </c>
      <c r="J181" s="6">
        <v>0</v>
      </c>
      <c r="K181" s="6">
        <v>0</v>
      </c>
      <c r="L181" s="6">
        <v>35</v>
      </c>
      <c r="M181" s="6">
        <v>0</v>
      </c>
      <c r="N181" s="6">
        <v>0.2</v>
      </c>
      <c r="O181" s="6">
        <v>0</v>
      </c>
      <c r="P181" s="6">
        <v>0.4</v>
      </c>
      <c r="Q181" s="6">
        <v>294</v>
      </c>
      <c r="R181" s="6">
        <v>0</v>
      </c>
      <c r="S181" s="6">
        <v>433</v>
      </c>
      <c r="T181" s="6">
        <v>1344</v>
      </c>
      <c r="U181" s="6">
        <v>30</v>
      </c>
      <c r="V181">
        <v>0</v>
      </c>
    </row>
    <row r="182" spans="1:22" customFormat="1" x14ac:dyDescent="0.25">
      <c r="A182" s="6">
        <v>0</v>
      </c>
      <c r="B182" s="6">
        <v>0</v>
      </c>
      <c r="C182" s="6">
        <v>0</v>
      </c>
      <c r="D182" s="6">
        <v>0</v>
      </c>
      <c r="E182" s="6">
        <v>0</v>
      </c>
      <c r="F182" s="6">
        <v>0</v>
      </c>
      <c r="G182" s="6">
        <v>0</v>
      </c>
      <c r="H182" s="6">
        <v>0</v>
      </c>
      <c r="I182" s="6">
        <v>0</v>
      </c>
      <c r="J182" s="6">
        <v>0</v>
      </c>
      <c r="K182" s="6">
        <v>0</v>
      </c>
      <c r="L182" s="6">
        <v>5</v>
      </c>
      <c r="M182" s="6">
        <v>0</v>
      </c>
      <c r="N182" s="6">
        <v>0.5</v>
      </c>
      <c r="O182" s="6">
        <v>0</v>
      </c>
      <c r="P182" s="6">
        <v>1</v>
      </c>
      <c r="Q182" s="6">
        <v>352</v>
      </c>
      <c r="R182" s="6">
        <v>0</v>
      </c>
      <c r="S182" s="6">
        <v>423</v>
      </c>
      <c r="T182" s="6">
        <v>240</v>
      </c>
      <c r="U182" s="6">
        <v>50</v>
      </c>
      <c r="V182">
        <v>0</v>
      </c>
    </row>
    <row r="183" spans="1:22" customFormat="1" x14ac:dyDescent="0.25">
      <c r="A183" s="6">
        <v>0</v>
      </c>
      <c r="B183" s="6">
        <v>0</v>
      </c>
      <c r="C183" s="6">
        <v>0</v>
      </c>
      <c r="D183" s="6">
        <v>0</v>
      </c>
      <c r="E183" s="6">
        <v>0</v>
      </c>
      <c r="F183" s="6">
        <v>0</v>
      </c>
      <c r="G183" s="6">
        <v>0</v>
      </c>
      <c r="H183" s="6">
        <v>0</v>
      </c>
      <c r="I183" s="6">
        <v>0</v>
      </c>
      <c r="J183" s="6">
        <v>0</v>
      </c>
      <c r="K183" s="6">
        <v>0</v>
      </c>
      <c r="L183" s="6">
        <v>5</v>
      </c>
      <c r="M183" s="6">
        <v>0</v>
      </c>
      <c r="N183" s="6">
        <v>0.5</v>
      </c>
      <c r="O183" s="6">
        <v>0</v>
      </c>
      <c r="P183" s="6">
        <v>1</v>
      </c>
      <c r="Q183" s="6">
        <v>336</v>
      </c>
      <c r="R183" s="6">
        <v>0</v>
      </c>
      <c r="S183" s="6">
        <v>423</v>
      </c>
      <c r="T183" s="6">
        <v>240</v>
      </c>
      <c r="U183" s="6">
        <v>50</v>
      </c>
      <c r="V183">
        <v>0</v>
      </c>
    </row>
    <row r="184" spans="1:22" customFormat="1" x14ac:dyDescent="0.25">
      <c r="A184" s="6">
        <v>0.25</v>
      </c>
      <c r="B184" s="6">
        <v>0</v>
      </c>
      <c r="C184" s="6">
        <v>0</v>
      </c>
      <c r="D184" s="6">
        <v>0</v>
      </c>
      <c r="E184" s="6">
        <v>0</v>
      </c>
      <c r="F184" s="6">
        <v>0</v>
      </c>
      <c r="G184" s="6">
        <v>0</v>
      </c>
      <c r="H184" s="6">
        <v>4.25</v>
      </c>
      <c r="I184" s="6">
        <v>0</v>
      </c>
      <c r="J184" s="6">
        <v>0</v>
      </c>
      <c r="K184" s="6">
        <v>0</v>
      </c>
      <c r="L184" s="6">
        <v>81.25</v>
      </c>
      <c r="M184" s="6">
        <v>0</v>
      </c>
      <c r="N184" s="6">
        <v>0</v>
      </c>
      <c r="O184" s="6">
        <v>0</v>
      </c>
      <c r="P184" s="6">
        <v>8.5</v>
      </c>
      <c r="Q184" s="6">
        <v>0</v>
      </c>
      <c r="R184" s="6">
        <v>0</v>
      </c>
      <c r="S184" s="6">
        <v>363</v>
      </c>
      <c r="T184" s="6">
        <v>8</v>
      </c>
      <c r="U184" s="6">
        <v>0</v>
      </c>
      <c r="V184">
        <v>0</v>
      </c>
    </row>
    <row r="185" spans="1:22" customFormat="1" x14ac:dyDescent="0.25">
      <c r="A185" s="6">
        <v>0.45454545454545453</v>
      </c>
      <c r="B185" s="6">
        <v>0</v>
      </c>
      <c r="C185" s="6">
        <v>0</v>
      </c>
      <c r="D185" s="6">
        <v>0</v>
      </c>
      <c r="E185" s="6">
        <v>0</v>
      </c>
      <c r="F185" s="6">
        <v>0</v>
      </c>
      <c r="G185" s="6">
        <v>0.74999999999999989</v>
      </c>
      <c r="H185" s="6">
        <v>2.5</v>
      </c>
      <c r="I185" s="6">
        <v>0</v>
      </c>
      <c r="J185" s="6">
        <v>0</v>
      </c>
      <c r="K185" s="6">
        <v>0</v>
      </c>
      <c r="L185" s="6">
        <v>55.454545454545453</v>
      </c>
      <c r="M185" s="6">
        <v>0</v>
      </c>
      <c r="N185" s="6">
        <v>0</v>
      </c>
      <c r="O185" s="6">
        <v>0</v>
      </c>
      <c r="P185" s="6">
        <v>6.5</v>
      </c>
      <c r="Q185" s="6">
        <v>0</v>
      </c>
      <c r="R185" s="6">
        <v>0</v>
      </c>
      <c r="S185" s="6">
        <v>373</v>
      </c>
      <c r="T185" s="6">
        <v>2</v>
      </c>
      <c r="U185" s="6">
        <v>0</v>
      </c>
      <c r="V185">
        <v>0</v>
      </c>
    </row>
    <row r="186" spans="1:22" customFormat="1" ht="21.75" customHeight="1" x14ac:dyDescent="0.25">
      <c r="A186" s="6">
        <v>0.1</v>
      </c>
      <c r="B186" s="6">
        <v>0</v>
      </c>
      <c r="C186" s="6">
        <v>0</v>
      </c>
      <c r="D186" s="6">
        <v>0</v>
      </c>
      <c r="E186" s="6">
        <v>0</v>
      </c>
      <c r="F186" s="6">
        <v>0</v>
      </c>
      <c r="G186" s="6">
        <v>0</v>
      </c>
      <c r="H186" s="6">
        <v>0.46</v>
      </c>
      <c r="I186" s="6">
        <v>0</v>
      </c>
      <c r="J186" s="6">
        <v>0</v>
      </c>
      <c r="K186" s="6">
        <v>0</v>
      </c>
      <c r="L186" s="6">
        <v>18</v>
      </c>
      <c r="M186" s="6">
        <v>0</v>
      </c>
      <c r="N186" s="6">
        <v>0</v>
      </c>
      <c r="O186" s="6">
        <v>0</v>
      </c>
      <c r="P186" s="6">
        <v>0.92</v>
      </c>
      <c r="Q186" s="6">
        <v>0</v>
      </c>
      <c r="R186" s="6">
        <v>0</v>
      </c>
      <c r="S186" s="6">
        <v>373</v>
      </c>
      <c r="T186" s="6">
        <v>2</v>
      </c>
      <c r="U186" s="6">
        <v>0</v>
      </c>
      <c r="V186">
        <v>0</v>
      </c>
    </row>
    <row r="187" spans="1:22" customFormat="1" x14ac:dyDescent="0.25">
      <c r="A187" s="6">
        <v>0.11</v>
      </c>
      <c r="B187" s="6">
        <v>0</v>
      </c>
      <c r="C187" s="6">
        <v>0</v>
      </c>
      <c r="D187" s="6">
        <v>0</v>
      </c>
      <c r="E187" s="6">
        <v>0</v>
      </c>
      <c r="F187" s="6">
        <v>0</v>
      </c>
      <c r="G187" s="6">
        <v>0</v>
      </c>
      <c r="H187" s="6">
        <v>0.9</v>
      </c>
      <c r="I187" s="6">
        <v>0</v>
      </c>
      <c r="J187" s="6">
        <v>0</v>
      </c>
      <c r="K187" s="6">
        <v>0</v>
      </c>
      <c r="L187" s="6">
        <v>12.2</v>
      </c>
      <c r="M187" s="6">
        <v>0</v>
      </c>
      <c r="N187" s="6">
        <v>0</v>
      </c>
      <c r="O187" s="6">
        <v>0</v>
      </c>
      <c r="P187" s="6">
        <v>1.8</v>
      </c>
      <c r="Q187" s="6">
        <v>0</v>
      </c>
      <c r="R187" s="6">
        <v>0</v>
      </c>
      <c r="S187" s="6">
        <v>323</v>
      </c>
      <c r="T187" s="6">
        <v>24</v>
      </c>
      <c r="U187" s="6">
        <v>0</v>
      </c>
      <c r="V187">
        <v>0</v>
      </c>
    </row>
    <row r="188" spans="1:22" customFormat="1" x14ac:dyDescent="0.25">
      <c r="A188" s="6">
        <v>0.23</v>
      </c>
      <c r="B188" s="6">
        <v>0</v>
      </c>
      <c r="C188" s="6">
        <v>0</v>
      </c>
      <c r="D188" s="6">
        <v>0</v>
      </c>
      <c r="E188" s="6">
        <v>0</v>
      </c>
      <c r="F188" s="6">
        <v>0</v>
      </c>
      <c r="G188" s="6">
        <v>0</v>
      </c>
      <c r="H188" s="6">
        <v>0</v>
      </c>
      <c r="I188" s="6">
        <v>0</v>
      </c>
      <c r="J188" s="6">
        <v>0</v>
      </c>
      <c r="K188" s="6">
        <v>0</v>
      </c>
      <c r="L188" s="6">
        <v>57</v>
      </c>
      <c r="M188" s="6">
        <v>0</v>
      </c>
      <c r="N188" s="6">
        <v>0.55000000000000004</v>
      </c>
      <c r="O188" s="6">
        <v>0</v>
      </c>
      <c r="P188" s="6">
        <v>1.1000000000000001</v>
      </c>
      <c r="Q188" s="6">
        <v>112</v>
      </c>
      <c r="R188" s="6">
        <v>0</v>
      </c>
      <c r="S188" s="6">
        <v>373</v>
      </c>
      <c r="T188" s="6">
        <v>48</v>
      </c>
      <c r="U188" s="6">
        <v>0</v>
      </c>
      <c r="V188">
        <v>0</v>
      </c>
    </row>
    <row r="189" spans="1:22" customFormat="1" ht="19.5" customHeight="1" x14ac:dyDescent="0.25">
      <c r="A189" s="6">
        <v>0.1</v>
      </c>
      <c r="B189" s="6">
        <v>0</v>
      </c>
      <c r="C189" s="6">
        <v>0</v>
      </c>
      <c r="D189" s="6">
        <v>0</v>
      </c>
      <c r="E189" s="6">
        <v>0</v>
      </c>
      <c r="F189" s="6">
        <v>0</v>
      </c>
      <c r="G189" s="6">
        <v>0</v>
      </c>
      <c r="H189" s="6">
        <v>0.21</v>
      </c>
      <c r="I189" s="6">
        <v>0</v>
      </c>
      <c r="J189" s="6">
        <v>0</v>
      </c>
      <c r="K189" s="6">
        <v>0</v>
      </c>
      <c r="L189" s="6">
        <v>10</v>
      </c>
      <c r="M189" s="6">
        <v>0</v>
      </c>
      <c r="N189" s="6">
        <v>0.05</v>
      </c>
      <c r="O189" s="6">
        <v>0</v>
      </c>
      <c r="P189" s="6">
        <v>0.42</v>
      </c>
      <c r="Q189" s="6">
        <v>215</v>
      </c>
      <c r="R189" s="6">
        <v>0</v>
      </c>
      <c r="S189" s="6">
        <v>383</v>
      </c>
      <c r="T189" s="6">
        <v>192</v>
      </c>
      <c r="U189" s="6">
        <v>0</v>
      </c>
      <c r="V189">
        <v>0</v>
      </c>
    </row>
    <row r="190" spans="1:22" customFormat="1" x14ac:dyDescent="0.25">
      <c r="A190" s="6">
        <v>0</v>
      </c>
      <c r="B190" s="6">
        <v>0</v>
      </c>
      <c r="C190" s="6">
        <v>0</v>
      </c>
      <c r="D190" s="6">
        <v>0.1020408163265306</v>
      </c>
      <c r="E190" s="6">
        <v>0</v>
      </c>
      <c r="F190" s="6">
        <v>0</v>
      </c>
      <c r="G190" s="6">
        <v>0</v>
      </c>
      <c r="H190" s="6">
        <v>0.4081632653061224</v>
      </c>
      <c r="I190" s="6">
        <v>0</v>
      </c>
      <c r="J190" s="6">
        <v>0</v>
      </c>
      <c r="K190" s="6">
        <v>0</v>
      </c>
      <c r="L190" s="6">
        <v>15.306122448979592</v>
      </c>
      <c r="M190" s="6">
        <v>0</v>
      </c>
      <c r="N190" s="6">
        <v>0</v>
      </c>
      <c r="O190" s="6">
        <v>0</v>
      </c>
      <c r="P190" s="6">
        <v>0.81632653061224481</v>
      </c>
      <c r="Q190" s="6">
        <v>0</v>
      </c>
      <c r="R190" s="6">
        <v>0</v>
      </c>
      <c r="S190" s="6">
        <v>368</v>
      </c>
      <c r="T190" s="6">
        <v>90</v>
      </c>
      <c r="U190" s="6">
        <v>0</v>
      </c>
      <c r="V190">
        <v>0</v>
      </c>
    </row>
    <row r="191" spans="1:22" customFormat="1" x14ac:dyDescent="0.25">
      <c r="A191" s="6">
        <v>6.6666666666666666E-2</v>
      </c>
      <c r="B191" s="6">
        <v>0</v>
      </c>
      <c r="C191" s="6">
        <v>0</v>
      </c>
      <c r="D191" s="6">
        <v>0</v>
      </c>
      <c r="E191" s="6">
        <v>0</v>
      </c>
      <c r="F191" s="6">
        <v>0</v>
      </c>
      <c r="G191" s="6">
        <v>0</v>
      </c>
      <c r="H191" s="6">
        <v>5.3333333333333337E-2</v>
      </c>
      <c r="I191" s="6">
        <v>0</v>
      </c>
      <c r="J191" s="6">
        <v>0</v>
      </c>
      <c r="K191" s="6">
        <v>0</v>
      </c>
      <c r="L191" s="6">
        <v>12.333333333333334</v>
      </c>
      <c r="M191" s="6">
        <v>0</v>
      </c>
      <c r="N191" s="6">
        <v>0.32</v>
      </c>
      <c r="O191" s="6">
        <v>0</v>
      </c>
      <c r="P191" s="6">
        <v>0.42666666666666669</v>
      </c>
      <c r="Q191" s="6">
        <v>150</v>
      </c>
      <c r="R191" s="6">
        <v>0</v>
      </c>
      <c r="S191" s="6">
        <v>373</v>
      </c>
      <c r="T191" s="6">
        <v>1608</v>
      </c>
      <c r="U191" s="6">
        <v>0</v>
      </c>
      <c r="V191">
        <v>0</v>
      </c>
    </row>
    <row r="192" spans="1:22" customFormat="1" x14ac:dyDescent="0.25">
      <c r="A192" s="6">
        <v>3.3333333333333333E-2</v>
      </c>
      <c r="B192" s="6">
        <v>0</v>
      </c>
      <c r="C192" s="6">
        <v>0</v>
      </c>
      <c r="D192" s="6">
        <v>0</v>
      </c>
      <c r="E192" s="6">
        <v>0</v>
      </c>
      <c r="F192" s="6">
        <v>0</v>
      </c>
      <c r="G192" s="6">
        <v>0</v>
      </c>
      <c r="H192" s="6">
        <v>6.0000000000000005E-2</v>
      </c>
      <c r="I192" s="6">
        <v>0</v>
      </c>
      <c r="J192" s="6">
        <v>0</v>
      </c>
      <c r="K192" s="6">
        <v>0</v>
      </c>
      <c r="L192" s="6">
        <v>11.666666666666666</v>
      </c>
      <c r="M192" s="6">
        <v>0</v>
      </c>
      <c r="N192" s="6">
        <v>0.4</v>
      </c>
      <c r="O192" s="6">
        <v>0</v>
      </c>
      <c r="P192" s="6">
        <v>0.52</v>
      </c>
      <c r="Q192" s="6">
        <v>150</v>
      </c>
      <c r="R192" s="6">
        <v>0</v>
      </c>
      <c r="S192" s="6">
        <v>373</v>
      </c>
      <c r="T192" s="6">
        <v>648</v>
      </c>
      <c r="U192" s="6">
        <v>0</v>
      </c>
      <c r="V192">
        <v>0</v>
      </c>
    </row>
    <row r="193" spans="1:22" customFormat="1" x14ac:dyDescent="0.25">
      <c r="A193" s="6">
        <v>0.1</v>
      </c>
      <c r="B193" s="6">
        <v>0</v>
      </c>
      <c r="C193" s="6">
        <v>0</v>
      </c>
      <c r="D193" s="6">
        <v>0</v>
      </c>
      <c r="E193" s="6">
        <v>0</v>
      </c>
      <c r="F193" s="6">
        <v>0</v>
      </c>
      <c r="G193" s="6">
        <v>0</v>
      </c>
      <c r="H193" s="6">
        <v>0.33333333333333331</v>
      </c>
      <c r="I193" s="6">
        <v>0</v>
      </c>
      <c r="J193" s="6">
        <v>0.01</v>
      </c>
      <c r="K193" s="6">
        <v>0</v>
      </c>
      <c r="L193" s="6">
        <v>20</v>
      </c>
      <c r="M193" s="6">
        <v>0</v>
      </c>
      <c r="N193" s="6">
        <v>0</v>
      </c>
      <c r="O193" s="6">
        <v>0</v>
      </c>
      <c r="P193" s="6">
        <v>0.68666666666666665</v>
      </c>
      <c r="Q193" s="6">
        <v>0</v>
      </c>
      <c r="R193" s="6">
        <v>0</v>
      </c>
      <c r="S193" s="6">
        <v>368</v>
      </c>
      <c r="T193" s="6">
        <v>20</v>
      </c>
      <c r="U193" s="6">
        <v>0</v>
      </c>
      <c r="V193">
        <v>0</v>
      </c>
    </row>
    <row r="194" spans="1:22" customFormat="1" x14ac:dyDescent="0.25">
      <c r="A194" s="6">
        <v>0.1</v>
      </c>
      <c r="B194" s="6">
        <v>0</v>
      </c>
      <c r="C194" s="6">
        <v>0</v>
      </c>
      <c r="D194" s="6">
        <v>0</v>
      </c>
      <c r="E194" s="6">
        <v>0</v>
      </c>
      <c r="F194" s="6">
        <v>0</v>
      </c>
      <c r="G194" s="6">
        <v>0</v>
      </c>
      <c r="H194" s="6">
        <v>0.27999999999999997</v>
      </c>
      <c r="I194" s="6">
        <v>0</v>
      </c>
      <c r="J194" s="6">
        <v>4.0000000000000001E-3</v>
      </c>
      <c r="K194" s="6">
        <v>0</v>
      </c>
      <c r="L194" s="6">
        <v>20</v>
      </c>
      <c r="M194" s="6">
        <v>0</v>
      </c>
      <c r="N194" s="6">
        <v>0</v>
      </c>
      <c r="O194" s="6">
        <v>0</v>
      </c>
      <c r="P194" s="6">
        <v>0.56799999999999995</v>
      </c>
      <c r="Q194" s="6">
        <v>0</v>
      </c>
      <c r="R194" s="6">
        <v>0</v>
      </c>
      <c r="S194" s="6">
        <v>368</v>
      </c>
      <c r="T194" s="6">
        <v>48</v>
      </c>
      <c r="U194" s="6">
        <v>0</v>
      </c>
      <c r="V194">
        <v>0</v>
      </c>
    </row>
    <row r="195" spans="1:22" customFormat="1" x14ac:dyDescent="0.25">
      <c r="A195" s="6">
        <v>9.0909090909090912E-2</v>
      </c>
      <c r="B195" s="6">
        <v>0</v>
      </c>
      <c r="C195" s="6">
        <v>0</v>
      </c>
      <c r="D195" s="6">
        <v>0</v>
      </c>
      <c r="E195" s="6">
        <v>0</v>
      </c>
      <c r="F195" s="6">
        <v>0</v>
      </c>
      <c r="G195" s="6">
        <v>0</v>
      </c>
      <c r="H195" s="6">
        <v>0.26363636363636361</v>
      </c>
      <c r="I195" s="6">
        <v>0</v>
      </c>
      <c r="J195" s="6">
        <v>9.0909090909090922E-3</v>
      </c>
      <c r="K195" s="6">
        <v>0</v>
      </c>
      <c r="L195" s="6">
        <v>18.181818181818183</v>
      </c>
      <c r="M195" s="6">
        <v>0</v>
      </c>
      <c r="N195" s="6">
        <v>0</v>
      </c>
      <c r="O195" s="6">
        <v>0</v>
      </c>
      <c r="P195" s="6">
        <v>0.54545454545454541</v>
      </c>
      <c r="Q195" s="6">
        <v>0</v>
      </c>
      <c r="R195" s="6">
        <v>0</v>
      </c>
      <c r="S195" s="6">
        <v>368</v>
      </c>
      <c r="T195" s="6">
        <v>72</v>
      </c>
      <c r="U195" s="6">
        <v>0</v>
      </c>
      <c r="V195">
        <v>0</v>
      </c>
    </row>
    <row r="196" spans="1:22" customFormat="1" x14ac:dyDescent="0.25">
      <c r="A196" s="6">
        <v>0.16666666666666666</v>
      </c>
      <c r="B196" s="6">
        <v>0</v>
      </c>
      <c r="C196" s="6">
        <v>0</v>
      </c>
      <c r="D196" s="6">
        <v>0</v>
      </c>
      <c r="E196" s="6">
        <v>0</v>
      </c>
      <c r="F196" s="6">
        <v>0</v>
      </c>
      <c r="G196" s="6">
        <v>0</v>
      </c>
      <c r="H196" s="6">
        <v>0.4</v>
      </c>
      <c r="I196" s="6">
        <v>0</v>
      </c>
      <c r="J196" s="6">
        <v>6.2500000000000003E-3</v>
      </c>
      <c r="K196" s="6">
        <v>0</v>
      </c>
      <c r="L196" s="6">
        <v>18.75</v>
      </c>
      <c r="M196" s="6">
        <v>0</v>
      </c>
      <c r="N196" s="6">
        <v>0</v>
      </c>
      <c r="O196" s="6">
        <v>0</v>
      </c>
      <c r="P196" s="6">
        <v>0.8125</v>
      </c>
      <c r="Q196" s="6">
        <v>0</v>
      </c>
      <c r="R196" s="6">
        <v>0</v>
      </c>
      <c r="S196" s="6">
        <v>368</v>
      </c>
      <c r="T196" s="6">
        <v>20</v>
      </c>
      <c r="U196" s="6">
        <v>0</v>
      </c>
      <c r="V196">
        <v>0</v>
      </c>
    </row>
    <row r="197" spans="1:22" customFormat="1" x14ac:dyDescent="0.25">
      <c r="A197" s="6">
        <v>0.1</v>
      </c>
      <c r="B197" s="6">
        <v>0</v>
      </c>
      <c r="C197" s="6">
        <v>0</v>
      </c>
      <c r="D197" s="6">
        <v>0</v>
      </c>
      <c r="E197" s="6">
        <v>0</v>
      </c>
      <c r="F197" s="6">
        <v>0</v>
      </c>
      <c r="G197" s="6">
        <v>0</v>
      </c>
      <c r="H197" s="6">
        <v>0.3</v>
      </c>
      <c r="I197" s="6">
        <v>0</v>
      </c>
      <c r="J197" s="6">
        <v>0.02</v>
      </c>
      <c r="K197" s="6">
        <v>0</v>
      </c>
      <c r="L197" s="6">
        <v>15</v>
      </c>
      <c r="M197" s="6">
        <v>0</v>
      </c>
      <c r="N197" s="6">
        <v>0</v>
      </c>
      <c r="O197" s="6">
        <v>0</v>
      </c>
      <c r="P197" s="6">
        <v>0.64</v>
      </c>
      <c r="Q197" s="6">
        <v>0</v>
      </c>
      <c r="R197" s="6">
        <v>0</v>
      </c>
      <c r="S197" s="6">
        <v>368</v>
      </c>
      <c r="T197" s="6">
        <v>24</v>
      </c>
      <c r="U197" s="6">
        <v>0</v>
      </c>
      <c r="V197">
        <v>0</v>
      </c>
    </row>
    <row r="198" spans="1:22" customFormat="1" x14ac:dyDescent="0.25">
      <c r="A198" s="6">
        <v>0.1</v>
      </c>
      <c r="B198" s="6">
        <v>0</v>
      </c>
      <c r="C198" s="6">
        <v>0</v>
      </c>
      <c r="D198" s="6">
        <v>0</v>
      </c>
      <c r="E198" s="6">
        <v>0</v>
      </c>
      <c r="F198" s="6">
        <v>0</v>
      </c>
      <c r="G198" s="6">
        <v>0</v>
      </c>
      <c r="H198" s="6">
        <v>0.34</v>
      </c>
      <c r="I198" s="6">
        <v>0</v>
      </c>
      <c r="J198" s="6">
        <v>0.04</v>
      </c>
      <c r="K198" s="6">
        <v>0</v>
      </c>
      <c r="L198" s="6">
        <v>15</v>
      </c>
      <c r="M198" s="6">
        <v>0</v>
      </c>
      <c r="N198" s="6">
        <v>0</v>
      </c>
      <c r="O198" s="6">
        <v>0</v>
      </c>
      <c r="P198" s="6">
        <v>0.76</v>
      </c>
      <c r="Q198" s="6">
        <v>0</v>
      </c>
      <c r="R198" s="6">
        <v>0</v>
      </c>
      <c r="S198" s="6">
        <v>368</v>
      </c>
      <c r="T198" s="6">
        <v>24</v>
      </c>
      <c r="U198" s="6">
        <v>30</v>
      </c>
      <c r="V198">
        <v>0</v>
      </c>
    </row>
    <row r="199" spans="1:22" customFormat="1" x14ac:dyDescent="0.25">
      <c r="A199" s="6">
        <v>0.1</v>
      </c>
      <c r="B199" s="6">
        <v>0</v>
      </c>
      <c r="C199" s="6">
        <v>0</v>
      </c>
      <c r="D199" s="6">
        <v>0</v>
      </c>
      <c r="E199" s="6">
        <v>0</v>
      </c>
      <c r="F199" s="6">
        <v>0</v>
      </c>
      <c r="G199" s="6">
        <v>0</v>
      </c>
      <c r="H199" s="6">
        <v>0.3</v>
      </c>
      <c r="I199" s="6">
        <v>0</v>
      </c>
      <c r="J199" s="6">
        <v>0.04</v>
      </c>
      <c r="K199" s="6">
        <v>0</v>
      </c>
      <c r="L199" s="6">
        <v>15</v>
      </c>
      <c r="M199" s="6">
        <v>0</v>
      </c>
      <c r="N199" s="6">
        <v>0</v>
      </c>
      <c r="O199" s="6">
        <v>0</v>
      </c>
      <c r="P199" s="6">
        <v>0.67999999999999994</v>
      </c>
      <c r="Q199" s="6">
        <v>0</v>
      </c>
      <c r="R199" s="6">
        <v>0</v>
      </c>
      <c r="S199" s="6">
        <v>373</v>
      </c>
      <c r="T199" s="6">
        <v>40</v>
      </c>
      <c r="U199" s="6">
        <v>0</v>
      </c>
      <c r="V199">
        <v>0</v>
      </c>
    </row>
    <row r="200" spans="1:22" customFormat="1" x14ac:dyDescent="0.25">
      <c r="A200" s="6">
        <v>6.5789473684210523E-2</v>
      </c>
      <c r="B200" s="6">
        <v>0</v>
      </c>
      <c r="C200" s="6">
        <v>0</v>
      </c>
      <c r="D200" s="6">
        <v>0</v>
      </c>
      <c r="E200" s="6">
        <v>0</v>
      </c>
      <c r="F200" s="6">
        <v>0</v>
      </c>
      <c r="G200" s="6">
        <v>0</v>
      </c>
      <c r="H200" s="6">
        <v>0.12171052631578949</v>
      </c>
      <c r="I200" s="6">
        <v>0</v>
      </c>
      <c r="J200" s="6">
        <v>0</v>
      </c>
      <c r="K200" s="6">
        <v>0</v>
      </c>
      <c r="L200" s="6">
        <v>38.94736842105263</v>
      </c>
      <c r="M200" s="6">
        <v>0</v>
      </c>
      <c r="N200" s="6">
        <v>1.2960526315789473</v>
      </c>
      <c r="O200" s="6">
        <v>0</v>
      </c>
      <c r="P200" s="6">
        <v>0.24342105263157898</v>
      </c>
      <c r="Q200" s="6">
        <v>91</v>
      </c>
      <c r="R200" s="6">
        <v>0</v>
      </c>
      <c r="S200" s="6">
        <v>450</v>
      </c>
      <c r="T200" s="6">
        <v>240</v>
      </c>
      <c r="U200" s="6">
        <v>15</v>
      </c>
      <c r="V200">
        <v>0</v>
      </c>
    </row>
    <row r="201" spans="1:22" customFormat="1" x14ac:dyDescent="0.25">
      <c r="A201" s="6">
        <v>0</v>
      </c>
      <c r="B201" s="6">
        <v>0</v>
      </c>
      <c r="C201" s="6">
        <v>0</v>
      </c>
      <c r="D201" s="6">
        <v>4.5977011494252873E-2</v>
      </c>
      <c r="E201" s="6">
        <v>0</v>
      </c>
      <c r="F201" s="6">
        <v>0</v>
      </c>
      <c r="G201" s="6">
        <v>0</v>
      </c>
      <c r="H201" s="6">
        <v>0.28735632183908044</v>
      </c>
      <c r="I201" s="6">
        <v>0</v>
      </c>
      <c r="J201" s="6">
        <v>0</v>
      </c>
      <c r="K201" s="6">
        <v>0</v>
      </c>
      <c r="L201" s="6">
        <v>36.781609195402297</v>
      </c>
      <c r="M201" s="6">
        <v>0</v>
      </c>
      <c r="N201" s="6">
        <v>0.18390804597701149</v>
      </c>
      <c r="O201" s="6">
        <v>0</v>
      </c>
      <c r="P201" s="6">
        <v>0.57471264367816088</v>
      </c>
      <c r="Q201" s="6">
        <v>383</v>
      </c>
      <c r="R201" s="6">
        <v>0</v>
      </c>
      <c r="S201" s="6">
        <v>453</v>
      </c>
      <c r="T201" s="6">
        <v>96</v>
      </c>
      <c r="U201" s="6">
        <v>0</v>
      </c>
      <c r="V201">
        <v>0</v>
      </c>
    </row>
    <row r="202" spans="1:22" customFormat="1" x14ac:dyDescent="0.25">
      <c r="A202" s="6">
        <v>6.2893081761006289E-2</v>
      </c>
      <c r="B202" s="6">
        <v>0</v>
      </c>
      <c r="C202" s="6">
        <v>0</v>
      </c>
      <c r="D202" s="6">
        <v>0</v>
      </c>
      <c r="E202" s="6">
        <v>0</v>
      </c>
      <c r="F202" s="6">
        <v>0</v>
      </c>
      <c r="G202" s="6">
        <v>0</v>
      </c>
      <c r="H202" s="6">
        <v>8.1761006289308172E-2</v>
      </c>
      <c r="I202" s="6">
        <v>0</v>
      </c>
      <c r="J202" s="6">
        <v>0</v>
      </c>
      <c r="K202" s="6">
        <v>0</v>
      </c>
      <c r="L202" s="6">
        <v>39.182389937106919</v>
      </c>
      <c r="M202" s="6">
        <v>0</v>
      </c>
      <c r="N202" s="6">
        <v>0.47798742138364775</v>
      </c>
      <c r="O202" s="6">
        <v>0</v>
      </c>
      <c r="P202" s="6">
        <v>0.16352201257861634</v>
      </c>
      <c r="Q202" s="6">
        <v>77</v>
      </c>
      <c r="R202" s="6">
        <v>0</v>
      </c>
      <c r="S202" s="6">
        <v>453</v>
      </c>
      <c r="T202" s="6">
        <v>360</v>
      </c>
      <c r="U202" s="6">
        <v>0</v>
      </c>
      <c r="V202">
        <v>0</v>
      </c>
    </row>
    <row r="203" spans="1:22" s="3" customFormat="1" ht="34.5" customHeight="1" x14ac:dyDescent="0.25">
      <c r="A203" s="12">
        <v>0.04</v>
      </c>
      <c r="B203" s="12">
        <v>0</v>
      </c>
      <c r="C203" s="6">
        <v>0</v>
      </c>
      <c r="D203" s="12">
        <v>0</v>
      </c>
      <c r="E203" s="12">
        <v>0</v>
      </c>
      <c r="F203" s="12">
        <v>0</v>
      </c>
      <c r="G203" s="12">
        <v>0</v>
      </c>
      <c r="H203" s="12">
        <v>0.18</v>
      </c>
      <c r="I203" s="12">
        <v>0</v>
      </c>
      <c r="J203" s="12">
        <v>0</v>
      </c>
      <c r="K203" s="6">
        <v>0</v>
      </c>
      <c r="L203" s="12">
        <v>36</v>
      </c>
      <c r="M203" s="12">
        <v>0</v>
      </c>
      <c r="N203" s="12">
        <v>0.10800000000000001</v>
      </c>
      <c r="O203" s="12">
        <v>1.2000000000000002E-2</v>
      </c>
      <c r="P203" s="12">
        <v>0.36</v>
      </c>
      <c r="Q203" s="12">
        <v>112</v>
      </c>
      <c r="R203" s="12">
        <v>93</v>
      </c>
      <c r="S203" s="12">
        <v>453</v>
      </c>
      <c r="T203" s="12">
        <v>24</v>
      </c>
      <c r="U203" s="12">
        <v>30</v>
      </c>
      <c r="V203">
        <v>0</v>
      </c>
    </row>
    <row r="204" spans="1:22" customFormat="1" x14ac:dyDescent="0.25">
      <c r="A204" s="6">
        <v>0.04</v>
      </c>
      <c r="B204" s="6">
        <v>0</v>
      </c>
      <c r="C204" s="6">
        <v>0</v>
      </c>
      <c r="D204" s="6">
        <v>0</v>
      </c>
      <c r="E204" s="6">
        <v>0</v>
      </c>
      <c r="F204" s="6">
        <v>0</v>
      </c>
      <c r="G204" s="6">
        <v>0</v>
      </c>
      <c r="H204" s="6">
        <v>0.18</v>
      </c>
      <c r="I204" s="6">
        <v>0</v>
      </c>
      <c r="J204" s="6">
        <v>0</v>
      </c>
      <c r="K204" s="6">
        <v>0</v>
      </c>
      <c r="L204" s="6">
        <v>36</v>
      </c>
      <c r="M204" s="6">
        <v>0</v>
      </c>
      <c r="N204" s="6">
        <v>0.12</v>
      </c>
      <c r="O204" s="6">
        <v>0</v>
      </c>
      <c r="P204" s="6">
        <v>0.36</v>
      </c>
      <c r="Q204" s="6">
        <v>112</v>
      </c>
      <c r="R204" s="6">
        <v>0</v>
      </c>
      <c r="S204" s="6">
        <v>453</v>
      </c>
      <c r="T204" s="6">
        <v>36</v>
      </c>
      <c r="U204" s="6">
        <v>30</v>
      </c>
      <c r="V204">
        <v>0</v>
      </c>
    </row>
    <row r="205" spans="1:22" customFormat="1" x14ac:dyDescent="0.25">
      <c r="A205" s="6">
        <v>0.04</v>
      </c>
      <c r="B205" s="6">
        <v>0</v>
      </c>
      <c r="C205" s="6">
        <v>0</v>
      </c>
      <c r="D205" s="6">
        <v>0</v>
      </c>
      <c r="E205" s="6">
        <v>0</v>
      </c>
      <c r="F205" s="6">
        <v>0</v>
      </c>
      <c r="G205" s="6">
        <v>0</v>
      </c>
      <c r="H205" s="6">
        <v>0.18</v>
      </c>
      <c r="I205" s="6">
        <v>0</v>
      </c>
      <c r="J205" s="6">
        <v>0</v>
      </c>
      <c r="K205" s="6">
        <v>0</v>
      </c>
      <c r="L205" s="6">
        <v>36</v>
      </c>
      <c r="M205" s="6">
        <v>0</v>
      </c>
      <c r="N205" s="6">
        <v>0.10800000000000001</v>
      </c>
      <c r="O205" s="6">
        <v>1.2000000000000002E-2</v>
      </c>
      <c r="P205" s="6">
        <v>0.36</v>
      </c>
      <c r="Q205" s="6">
        <v>112</v>
      </c>
      <c r="R205" s="6">
        <v>93</v>
      </c>
      <c r="S205" s="6">
        <v>503</v>
      </c>
      <c r="T205" s="6">
        <v>6</v>
      </c>
      <c r="U205" s="6">
        <v>30</v>
      </c>
      <c r="V205">
        <v>0</v>
      </c>
    </row>
    <row r="206" spans="1:22" customFormat="1" x14ac:dyDescent="0.25">
      <c r="A206" s="6">
        <v>4.2553191489361701E-2</v>
      </c>
      <c r="B206" s="6">
        <v>0</v>
      </c>
      <c r="C206" s="6">
        <v>0</v>
      </c>
      <c r="D206" s="6">
        <v>0</v>
      </c>
      <c r="E206" s="6">
        <v>0</v>
      </c>
      <c r="F206" s="6">
        <v>0</v>
      </c>
      <c r="G206" s="6">
        <v>0</v>
      </c>
      <c r="H206" s="6">
        <v>4.2553191489361703E-3</v>
      </c>
      <c r="I206" s="6">
        <v>0</v>
      </c>
      <c r="J206" s="6">
        <v>0</v>
      </c>
      <c r="K206" s="6">
        <v>0</v>
      </c>
      <c r="L206" s="6">
        <v>0.2978723404255319</v>
      </c>
      <c r="M206" s="6">
        <v>0</v>
      </c>
      <c r="N206" s="6">
        <v>9.8936170212765961E-2</v>
      </c>
      <c r="O206" s="6">
        <v>7.4468085106382982E-3</v>
      </c>
      <c r="P206" s="6">
        <v>8.5106382978723406E-3</v>
      </c>
      <c r="Q206" s="6">
        <v>112</v>
      </c>
      <c r="R206" s="6">
        <v>188</v>
      </c>
      <c r="S206" s="6">
        <v>453</v>
      </c>
      <c r="T206" s="6">
        <v>24</v>
      </c>
      <c r="U206" s="6">
        <v>30</v>
      </c>
      <c r="V206">
        <v>0</v>
      </c>
    </row>
    <row r="207" spans="1:22" customFormat="1" ht="28.5" customHeight="1" x14ac:dyDescent="0.25">
      <c r="A207" s="6">
        <v>4.5454545454545456E-2</v>
      </c>
      <c r="B207" s="6">
        <v>0</v>
      </c>
      <c r="C207" s="6">
        <v>0</v>
      </c>
      <c r="D207" s="6">
        <v>0</v>
      </c>
      <c r="E207" s="6">
        <v>0</v>
      </c>
      <c r="F207" s="6">
        <v>0</v>
      </c>
      <c r="G207" s="6">
        <v>0</v>
      </c>
      <c r="H207" s="6">
        <v>8.6363636363636365E-3</v>
      </c>
      <c r="I207" s="6">
        <v>0</v>
      </c>
      <c r="J207" s="6">
        <v>0</v>
      </c>
      <c r="K207" s="6">
        <v>0</v>
      </c>
      <c r="L207" s="6">
        <v>0.31818181818181818</v>
      </c>
      <c r="M207" s="6">
        <v>0</v>
      </c>
      <c r="N207" s="6">
        <v>7.6090909090909098E-2</v>
      </c>
      <c r="O207" s="6">
        <v>5.7272727272727275E-3</v>
      </c>
      <c r="P207" s="6">
        <v>1.7272727272727273E-2</v>
      </c>
      <c r="Q207" s="6">
        <v>112</v>
      </c>
      <c r="R207" s="6">
        <v>162</v>
      </c>
      <c r="S207" s="6">
        <v>453</v>
      </c>
      <c r="T207" s="6">
        <v>24</v>
      </c>
      <c r="U207" s="6">
        <v>30</v>
      </c>
      <c r="V207">
        <v>0</v>
      </c>
    </row>
    <row r="208" spans="1:22" customFormat="1" ht="34.5" customHeight="1" x14ac:dyDescent="0.25">
      <c r="A208" s="6">
        <v>0.04</v>
      </c>
      <c r="B208" s="6">
        <v>0</v>
      </c>
      <c r="C208" s="6">
        <v>0</v>
      </c>
      <c r="D208" s="6">
        <v>0</v>
      </c>
      <c r="E208" s="6">
        <v>0</v>
      </c>
      <c r="F208" s="6">
        <v>0</v>
      </c>
      <c r="G208" s="6">
        <v>0</v>
      </c>
      <c r="H208" s="6">
        <v>0.18</v>
      </c>
      <c r="I208" s="6">
        <v>0</v>
      </c>
      <c r="J208" s="6">
        <v>0</v>
      </c>
      <c r="K208" s="6">
        <v>0</v>
      </c>
      <c r="L208" s="6">
        <v>36</v>
      </c>
      <c r="M208" s="6">
        <v>0</v>
      </c>
      <c r="N208" s="6">
        <v>0.06</v>
      </c>
      <c r="O208" s="6">
        <v>0.06</v>
      </c>
      <c r="P208" s="6">
        <v>0.36</v>
      </c>
      <c r="Q208" s="6">
        <v>112</v>
      </c>
      <c r="R208" s="6">
        <v>93</v>
      </c>
      <c r="S208" s="6">
        <v>453</v>
      </c>
      <c r="T208" s="6">
        <v>24</v>
      </c>
      <c r="U208" s="6">
        <v>30</v>
      </c>
      <c r="V208">
        <v>0</v>
      </c>
    </row>
    <row r="209" spans="1:22" customFormat="1" x14ac:dyDescent="0.25">
      <c r="A209" s="6">
        <v>1.1111111111111112E-2</v>
      </c>
      <c r="B209" s="6">
        <v>0</v>
      </c>
      <c r="C209" s="6">
        <v>0</v>
      </c>
      <c r="D209" s="6">
        <v>0</v>
      </c>
      <c r="E209" s="6">
        <v>0</v>
      </c>
      <c r="F209" s="6">
        <v>0</v>
      </c>
      <c r="G209" s="6">
        <v>0</v>
      </c>
      <c r="H209" s="6">
        <v>0.32</v>
      </c>
      <c r="I209" s="6">
        <v>0</v>
      </c>
      <c r="J209" s="6">
        <v>0</v>
      </c>
      <c r="K209" s="6">
        <v>0</v>
      </c>
      <c r="L209" s="6">
        <v>21</v>
      </c>
      <c r="M209" s="6">
        <v>0</v>
      </c>
      <c r="N209" s="6">
        <v>2.2999999999999998</v>
      </c>
      <c r="O209" s="6">
        <v>3.3</v>
      </c>
      <c r="P209" s="6">
        <v>0.09</v>
      </c>
      <c r="Q209" s="6">
        <v>94</v>
      </c>
      <c r="R209" s="6">
        <v>82</v>
      </c>
      <c r="S209" s="6">
        <v>443</v>
      </c>
      <c r="T209" s="6">
        <v>20</v>
      </c>
      <c r="U209" s="6">
        <v>0</v>
      </c>
      <c r="V209">
        <v>0</v>
      </c>
    </row>
    <row r="210" spans="1:22" customFormat="1" x14ac:dyDescent="0.25">
      <c r="A210" s="6">
        <v>1.1111111111111112E-2</v>
      </c>
      <c r="B210" s="6">
        <v>0</v>
      </c>
      <c r="C210" s="6">
        <v>0</v>
      </c>
      <c r="D210" s="6">
        <v>0</v>
      </c>
      <c r="E210" s="6">
        <v>0</v>
      </c>
      <c r="F210" s="6">
        <v>0</v>
      </c>
      <c r="G210" s="6">
        <v>0</v>
      </c>
      <c r="H210" s="6">
        <v>0.32</v>
      </c>
      <c r="I210" s="6">
        <v>0</v>
      </c>
      <c r="J210" s="6">
        <v>0</v>
      </c>
      <c r="K210" s="6">
        <v>0</v>
      </c>
      <c r="L210" s="6">
        <v>21</v>
      </c>
      <c r="M210" s="6">
        <v>0</v>
      </c>
      <c r="N210" s="6">
        <v>2.2999999999999998</v>
      </c>
      <c r="O210" s="6">
        <v>3.1</v>
      </c>
      <c r="P210" s="6">
        <v>0.09</v>
      </c>
      <c r="Q210" s="6">
        <v>94</v>
      </c>
      <c r="R210" s="6">
        <v>68</v>
      </c>
      <c r="S210" s="6">
        <v>443</v>
      </c>
      <c r="T210" s="6">
        <v>20</v>
      </c>
      <c r="U210" s="6">
        <v>0</v>
      </c>
      <c r="V210">
        <v>0</v>
      </c>
    </row>
    <row r="211" spans="1:22" customFormat="1" x14ac:dyDescent="0.25">
      <c r="A211" s="6">
        <v>1.1111111111111112E-2</v>
      </c>
      <c r="B211" s="6">
        <v>0</v>
      </c>
      <c r="C211" s="6">
        <v>0</v>
      </c>
      <c r="D211" s="6">
        <v>0</v>
      </c>
      <c r="E211" s="6">
        <v>0</v>
      </c>
      <c r="F211" s="6">
        <v>0</v>
      </c>
      <c r="G211" s="6">
        <v>0</v>
      </c>
      <c r="H211" s="6">
        <v>0.32</v>
      </c>
      <c r="I211" s="6">
        <v>0</v>
      </c>
      <c r="J211" s="6">
        <v>0</v>
      </c>
      <c r="K211" s="6">
        <v>0</v>
      </c>
      <c r="L211" s="6">
        <v>21</v>
      </c>
      <c r="M211" s="6">
        <v>0</v>
      </c>
      <c r="N211" s="6">
        <v>2.2999999999999998</v>
      </c>
      <c r="O211" s="6">
        <v>2.1</v>
      </c>
      <c r="P211" s="6">
        <v>0.09</v>
      </c>
      <c r="Q211" s="6">
        <v>94</v>
      </c>
      <c r="R211" s="6">
        <v>84</v>
      </c>
      <c r="S211" s="6">
        <v>443</v>
      </c>
      <c r="T211" s="6">
        <v>20</v>
      </c>
      <c r="U211" s="6">
        <v>0</v>
      </c>
      <c r="V211">
        <v>0</v>
      </c>
    </row>
    <row r="212" spans="1:22" customFormat="1" x14ac:dyDescent="0.25">
      <c r="A212" s="6">
        <v>1.1111111111111112E-2</v>
      </c>
      <c r="B212" s="6">
        <v>0</v>
      </c>
      <c r="C212" s="6">
        <v>0</v>
      </c>
      <c r="D212" s="6">
        <v>0</v>
      </c>
      <c r="E212" s="6">
        <v>0</v>
      </c>
      <c r="F212" s="6">
        <v>0</v>
      </c>
      <c r="G212" s="6">
        <v>0</v>
      </c>
      <c r="H212" s="6">
        <v>0.32</v>
      </c>
      <c r="I212" s="6">
        <v>0</v>
      </c>
      <c r="J212" s="6">
        <v>0</v>
      </c>
      <c r="K212" s="6">
        <v>0</v>
      </c>
      <c r="L212" s="6">
        <v>21</v>
      </c>
      <c r="M212" s="6">
        <v>0</v>
      </c>
      <c r="N212" s="6">
        <v>2.2999999999999998</v>
      </c>
      <c r="O212" s="6">
        <v>2.7</v>
      </c>
      <c r="P212" s="6">
        <v>0.09</v>
      </c>
      <c r="Q212" s="6">
        <v>94</v>
      </c>
      <c r="R212" s="6">
        <v>91</v>
      </c>
      <c r="S212" s="6">
        <v>443</v>
      </c>
      <c r="T212" s="6">
        <v>20</v>
      </c>
      <c r="U212" s="6">
        <v>0</v>
      </c>
      <c r="V212">
        <v>0</v>
      </c>
    </row>
    <row r="213" spans="1:22" customFormat="1" x14ac:dyDescent="0.25">
      <c r="A213" s="6">
        <v>5.0000000000000001E-3</v>
      </c>
      <c r="B213" s="6">
        <v>0</v>
      </c>
      <c r="C213" s="6">
        <v>0</v>
      </c>
      <c r="D213" s="6">
        <v>0</v>
      </c>
      <c r="E213" s="6">
        <v>0</v>
      </c>
      <c r="F213" s="6">
        <v>0</v>
      </c>
      <c r="G213" s="6">
        <v>0</v>
      </c>
      <c r="H213" s="6">
        <v>0.32</v>
      </c>
      <c r="I213" s="6">
        <v>0</v>
      </c>
      <c r="J213" s="6">
        <v>0</v>
      </c>
      <c r="K213" s="6">
        <v>0</v>
      </c>
      <c r="L213" s="6">
        <v>21</v>
      </c>
      <c r="M213" s="6">
        <v>0</v>
      </c>
      <c r="N213" s="6">
        <v>2.2999999999999998</v>
      </c>
      <c r="O213" s="6">
        <v>3.3</v>
      </c>
      <c r="P213" s="6">
        <v>0.09</v>
      </c>
      <c r="Q213" s="6">
        <v>94</v>
      </c>
      <c r="R213" s="6">
        <v>82</v>
      </c>
      <c r="S213" s="6">
        <v>443</v>
      </c>
      <c r="T213" s="6">
        <v>20</v>
      </c>
      <c r="U213" s="6">
        <v>0</v>
      </c>
      <c r="V213">
        <v>0</v>
      </c>
    </row>
    <row r="214" spans="1:22" customFormat="1" x14ac:dyDescent="0.25">
      <c r="A214" s="6">
        <v>1.1111111111111112E-2</v>
      </c>
      <c r="B214" s="6">
        <v>0</v>
      </c>
      <c r="C214" s="6">
        <v>0</v>
      </c>
      <c r="D214" s="6">
        <v>0</v>
      </c>
      <c r="E214" s="6">
        <v>0</v>
      </c>
      <c r="F214" s="6">
        <v>0</v>
      </c>
      <c r="G214" s="6">
        <v>0</v>
      </c>
      <c r="H214" s="6">
        <v>0.32</v>
      </c>
      <c r="I214" s="6">
        <v>0</v>
      </c>
      <c r="J214" s="6">
        <v>0</v>
      </c>
      <c r="K214" s="6">
        <v>0</v>
      </c>
      <c r="L214" s="6">
        <v>21</v>
      </c>
      <c r="M214" s="6">
        <v>0</v>
      </c>
      <c r="N214" s="6">
        <v>0.1</v>
      </c>
      <c r="O214" s="6">
        <v>0.1</v>
      </c>
      <c r="P214" s="6">
        <v>0.09</v>
      </c>
      <c r="Q214" s="6">
        <v>94</v>
      </c>
      <c r="R214" s="6">
        <v>82</v>
      </c>
      <c r="S214" s="6">
        <v>443</v>
      </c>
      <c r="T214" s="6">
        <v>20</v>
      </c>
      <c r="U214" s="6">
        <v>0</v>
      </c>
      <c r="V214">
        <v>0</v>
      </c>
    </row>
    <row r="215" spans="1:22" customFormat="1" x14ac:dyDescent="0.25">
      <c r="A215" s="6">
        <v>2E-3</v>
      </c>
      <c r="B215" s="6">
        <v>0</v>
      </c>
      <c r="C215" s="6">
        <v>0</v>
      </c>
      <c r="D215" s="6">
        <v>0</v>
      </c>
      <c r="E215" s="6">
        <v>0</v>
      </c>
      <c r="F215" s="6">
        <v>0</v>
      </c>
      <c r="G215" s="6">
        <v>0</v>
      </c>
      <c r="H215" s="6">
        <v>0.32</v>
      </c>
      <c r="I215" s="6">
        <v>0</v>
      </c>
      <c r="J215" s="6">
        <v>0</v>
      </c>
      <c r="K215" s="6">
        <v>0</v>
      </c>
      <c r="L215" s="6">
        <v>21</v>
      </c>
      <c r="M215" s="6">
        <v>0</v>
      </c>
      <c r="N215" s="6">
        <v>2.2999999999999998</v>
      </c>
      <c r="O215" s="6">
        <v>3.3</v>
      </c>
      <c r="P215" s="6">
        <v>0.09</v>
      </c>
      <c r="Q215" s="6">
        <v>94</v>
      </c>
      <c r="R215" s="6">
        <v>82</v>
      </c>
      <c r="S215" s="6">
        <v>443</v>
      </c>
      <c r="T215" s="6">
        <v>20</v>
      </c>
      <c r="U215" s="6">
        <v>0</v>
      </c>
      <c r="V215">
        <v>0</v>
      </c>
    </row>
    <row r="216" spans="1:22" customFormat="1" x14ac:dyDescent="0.25">
      <c r="A216" s="6">
        <v>0</v>
      </c>
      <c r="B216" s="6">
        <v>0</v>
      </c>
      <c r="C216" s="6">
        <v>0</v>
      </c>
      <c r="D216" s="6">
        <v>0</v>
      </c>
      <c r="E216" s="6">
        <v>0</v>
      </c>
      <c r="F216" s="6">
        <v>0</v>
      </c>
      <c r="G216" s="6">
        <v>0</v>
      </c>
      <c r="H216" s="6">
        <v>0</v>
      </c>
      <c r="I216" s="6">
        <v>0</v>
      </c>
      <c r="J216" s="6">
        <v>0</v>
      </c>
      <c r="K216" s="6">
        <v>0</v>
      </c>
      <c r="L216" s="6">
        <v>5.333333333333333</v>
      </c>
      <c r="M216" s="6">
        <v>1.2</v>
      </c>
      <c r="N216" s="6">
        <v>10.796666666666667</v>
      </c>
      <c r="O216" s="6">
        <v>2.6666666666666665</v>
      </c>
      <c r="P216" s="6">
        <v>0</v>
      </c>
      <c r="Q216" s="6">
        <v>94</v>
      </c>
      <c r="R216" s="6">
        <v>74</v>
      </c>
      <c r="S216" s="6">
        <v>453</v>
      </c>
      <c r="T216" s="6">
        <v>168</v>
      </c>
      <c r="U216" s="6">
        <v>0</v>
      </c>
      <c r="V216">
        <v>0</v>
      </c>
    </row>
    <row r="217" spans="1:22" customFormat="1" x14ac:dyDescent="0.25">
      <c r="A217" s="6">
        <v>0</v>
      </c>
      <c r="B217" s="6">
        <v>0.2</v>
      </c>
      <c r="C217" s="6">
        <v>0</v>
      </c>
      <c r="D217" s="6">
        <v>0</v>
      </c>
      <c r="E217" s="6">
        <v>0</v>
      </c>
      <c r="F217" s="6">
        <v>0</v>
      </c>
      <c r="G217" s="6">
        <v>0</v>
      </c>
      <c r="H217" s="6">
        <v>0</v>
      </c>
      <c r="I217" s="6">
        <v>0</v>
      </c>
      <c r="J217" s="6">
        <v>0</v>
      </c>
      <c r="K217" s="6">
        <v>0</v>
      </c>
      <c r="L217" s="6">
        <v>110</v>
      </c>
      <c r="M217" s="6">
        <v>0</v>
      </c>
      <c r="N217" s="6">
        <v>4</v>
      </c>
      <c r="O217" s="6">
        <v>0</v>
      </c>
      <c r="P217" s="6">
        <v>0</v>
      </c>
      <c r="Q217" s="6">
        <v>91</v>
      </c>
      <c r="R217" s="6">
        <v>0</v>
      </c>
      <c r="S217" s="6">
        <v>453</v>
      </c>
      <c r="T217" s="6">
        <v>1344</v>
      </c>
      <c r="U217" s="6">
        <v>0</v>
      </c>
      <c r="V217">
        <v>0</v>
      </c>
    </row>
    <row r="218" spans="1:22" customFormat="1" x14ac:dyDescent="0.25">
      <c r="A218" s="6">
        <v>0.45454545454545453</v>
      </c>
      <c r="B218" s="6">
        <v>0</v>
      </c>
      <c r="C218" s="6">
        <v>0</v>
      </c>
      <c r="D218" s="6">
        <v>0</v>
      </c>
      <c r="E218" s="6">
        <v>0</v>
      </c>
      <c r="F218" s="6">
        <v>0</v>
      </c>
      <c r="G218" s="6">
        <v>0</v>
      </c>
      <c r="H218" s="6">
        <v>1.2</v>
      </c>
      <c r="I218" s="6">
        <v>0</v>
      </c>
      <c r="J218" s="6">
        <v>0</v>
      </c>
      <c r="K218" s="6">
        <v>0</v>
      </c>
      <c r="L218" s="6">
        <v>47.999999999999993</v>
      </c>
      <c r="M218" s="6">
        <v>2.4</v>
      </c>
      <c r="N218" s="6">
        <v>0</v>
      </c>
      <c r="O218" s="6">
        <v>0</v>
      </c>
      <c r="P218" s="6">
        <v>0</v>
      </c>
      <c r="Q218" s="6">
        <v>0</v>
      </c>
      <c r="R218" s="6">
        <v>0</v>
      </c>
      <c r="S218" s="6">
        <v>358</v>
      </c>
      <c r="T218" s="6">
        <v>1440</v>
      </c>
      <c r="U218" s="6">
        <v>0</v>
      </c>
      <c r="V218">
        <v>0</v>
      </c>
    </row>
    <row r="219" spans="1:22" customFormat="1" x14ac:dyDescent="0.25">
      <c r="A219" s="6">
        <v>0</v>
      </c>
      <c r="B219" s="6">
        <v>0</v>
      </c>
      <c r="C219" s="6">
        <v>0</v>
      </c>
      <c r="D219" s="6">
        <v>0.1</v>
      </c>
      <c r="E219" s="6">
        <v>0</v>
      </c>
      <c r="F219" s="6">
        <v>0</v>
      </c>
      <c r="G219" s="6">
        <v>0.6</v>
      </c>
      <c r="H219" s="6">
        <v>0</v>
      </c>
      <c r="I219" s="6">
        <v>0</v>
      </c>
      <c r="J219" s="6">
        <v>0</v>
      </c>
      <c r="K219" s="6">
        <v>0</v>
      </c>
      <c r="L219" s="6">
        <v>15</v>
      </c>
      <c r="M219" s="6">
        <v>0</v>
      </c>
      <c r="N219" s="6">
        <v>0</v>
      </c>
      <c r="O219" s="6">
        <v>0</v>
      </c>
      <c r="P219" s="6">
        <v>1.2</v>
      </c>
      <c r="Q219" s="6">
        <v>0</v>
      </c>
      <c r="R219" s="6">
        <v>0</v>
      </c>
      <c r="S219" s="6">
        <v>423</v>
      </c>
      <c r="T219" s="6">
        <v>168</v>
      </c>
      <c r="U219" s="6">
        <v>0</v>
      </c>
      <c r="V219">
        <v>0</v>
      </c>
    </row>
    <row r="220" spans="1:22" customFormat="1" x14ac:dyDescent="0.25">
      <c r="A220" s="6">
        <v>0</v>
      </c>
      <c r="B220" s="6">
        <v>0</v>
      </c>
      <c r="C220" s="6">
        <v>0</v>
      </c>
      <c r="D220" s="6">
        <v>0.1</v>
      </c>
      <c r="E220" s="6">
        <v>0</v>
      </c>
      <c r="F220" s="6">
        <v>0</v>
      </c>
      <c r="G220" s="6">
        <v>0</v>
      </c>
      <c r="H220" s="6">
        <v>0.6</v>
      </c>
      <c r="I220" s="6">
        <v>0</v>
      </c>
      <c r="J220" s="6">
        <v>0</v>
      </c>
      <c r="K220" s="6">
        <v>0</v>
      </c>
      <c r="L220" s="6">
        <v>15</v>
      </c>
      <c r="M220" s="6">
        <v>0</v>
      </c>
      <c r="N220" s="6">
        <v>0</v>
      </c>
      <c r="O220" s="6">
        <v>0</v>
      </c>
      <c r="P220" s="6">
        <v>1.2</v>
      </c>
      <c r="Q220" s="6">
        <v>0</v>
      </c>
      <c r="R220" s="6">
        <v>0</v>
      </c>
      <c r="S220" s="6">
        <v>423</v>
      </c>
      <c r="T220" s="6">
        <v>240</v>
      </c>
      <c r="U220" s="6">
        <v>0</v>
      </c>
      <c r="V220">
        <v>0</v>
      </c>
    </row>
    <row r="221" spans="1:22" customFormat="1" ht="25.5" customHeight="1" x14ac:dyDescent="0.25">
      <c r="A221" s="6">
        <v>0</v>
      </c>
      <c r="B221" s="6">
        <v>0</v>
      </c>
      <c r="C221" s="6">
        <v>0</v>
      </c>
      <c r="D221" s="6">
        <v>0.1</v>
      </c>
      <c r="E221" s="6">
        <v>0</v>
      </c>
      <c r="F221" s="6">
        <v>0</v>
      </c>
      <c r="G221" s="6">
        <v>0.6</v>
      </c>
      <c r="H221" s="6">
        <v>0</v>
      </c>
      <c r="I221" s="6">
        <v>0</v>
      </c>
      <c r="J221" s="6">
        <v>0</v>
      </c>
      <c r="K221" s="6">
        <v>0</v>
      </c>
      <c r="L221" s="6">
        <v>15</v>
      </c>
      <c r="M221" s="6">
        <v>0</v>
      </c>
      <c r="N221" s="6">
        <v>0</v>
      </c>
      <c r="O221" s="6">
        <v>0</v>
      </c>
      <c r="P221" s="6">
        <v>1.2</v>
      </c>
      <c r="Q221" s="6">
        <v>0</v>
      </c>
      <c r="R221" s="6">
        <v>0</v>
      </c>
      <c r="S221" s="6">
        <v>373</v>
      </c>
      <c r="T221" s="6">
        <v>120</v>
      </c>
      <c r="U221" s="6">
        <v>0</v>
      </c>
      <c r="V221">
        <v>0</v>
      </c>
    </row>
    <row r="222" spans="1:22" customFormat="1" x14ac:dyDescent="0.25">
      <c r="A222" s="6">
        <v>0</v>
      </c>
      <c r="B222" s="6">
        <v>0</v>
      </c>
      <c r="C222" s="6">
        <v>0</v>
      </c>
      <c r="D222" s="6">
        <v>0.1</v>
      </c>
      <c r="E222" s="6">
        <v>0</v>
      </c>
      <c r="F222" s="6">
        <v>0</v>
      </c>
      <c r="G222" s="6">
        <v>0</v>
      </c>
      <c r="H222" s="6">
        <v>0.6</v>
      </c>
      <c r="I222" s="6">
        <v>0</v>
      </c>
      <c r="J222" s="6">
        <v>0</v>
      </c>
      <c r="K222" s="6">
        <v>0</v>
      </c>
      <c r="L222" s="6">
        <v>15</v>
      </c>
      <c r="M222" s="6">
        <v>0</v>
      </c>
      <c r="N222" s="6">
        <v>0</v>
      </c>
      <c r="O222" s="6">
        <v>0</v>
      </c>
      <c r="P222" s="6">
        <v>1.2</v>
      </c>
      <c r="Q222" s="6">
        <v>0</v>
      </c>
      <c r="R222" s="6">
        <v>0</v>
      </c>
      <c r="S222" s="6">
        <v>373</v>
      </c>
      <c r="T222" s="6">
        <v>240</v>
      </c>
      <c r="U222" s="6">
        <v>0</v>
      </c>
      <c r="V222">
        <v>0</v>
      </c>
    </row>
    <row r="223" spans="1:22" customFormat="1" x14ac:dyDescent="0.25">
      <c r="A223" s="6">
        <v>0.1</v>
      </c>
      <c r="B223" s="6">
        <v>0</v>
      </c>
      <c r="C223" s="6">
        <v>0</v>
      </c>
      <c r="D223" s="6">
        <v>0</v>
      </c>
      <c r="E223" s="6">
        <v>0</v>
      </c>
      <c r="F223" s="6">
        <v>0</v>
      </c>
      <c r="G223" s="6">
        <v>0.6</v>
      </c>
      <c r="H223" s="6">
        <v>0</v>
      </c>
      <c r="I223" s="6">
        <v>0</v>
      </c>
      <c r="J223" s="6">
        <v>0</v>
      </c>
      <c r="K223" s="6">
        <v>0</v>
      </c>
      <c r="L223" s="6">
        <v>15</v>
      </c>
      <c r="M223" s="6">
        <v>0</v>
      </c>
      <c r="N223" s="6">
        <v>0</v>
      </c>
      <c r="O223" s="6">
        <v>0</v>
      </c>
      <c r="P223" s="6">
        <v>1.2</v>
      </c>
      <c r="Q223" s="6">
        <v>0</v>
      </c>
      <c r="R223" s="6">
        <v>0</v>
      </c>
      <c r="S223" s="6">
        <v>423</v>
      </c>
      <c r="T223" s="6">
        <v>168</v>
      </c>
      <c r="U223" s="6">
        <v>0</v>
      </c>
      <c r="V223">
        <v>0</v>
      </c>
    </row>
    <row r="224" spans="1:22" customFormat="1" x14ac:dyDescent="0.25">
      <c r="A224" s="6">
        <v>0.1</v>
      </c>
      <c r="B224" s="6">
        <v>0</v>
      </c>
      <c r="C224" s="6">
        <v>0</v>
      </c>
      <c r="D224" s="6">
        <v>0</v>
      </c>
      <c r="E224" s="6">
        <v>0</v>
      </c>
      <c r="F224" s="6">
        <v>0</v>
      </c>
      <c r="G224" s="6">
        <v>0</v>
      </c>
      <c r="H224" s="6">
        <v>0.6</v>
      </c>
      <c r="I224" s="6">
        <v>0</v>
      </c>
      <c r="J224" s="6">
        <v>0</v>
      </c>
      <c r="K224" s="6">
        <v>0</v>
      </c>
      <c r="L224" s="6">
        <v>15</v>
      </c>
      <c r="M224" s="6">
        <v>0</v>
      </c>
      <c r="N224" s="6">
        <v>0</v>
      </c>
      <c r="O224" s="6">
        <v>0</v>
      </c>
      <c r="P224" s="6">
        <v>1.2</v>
      </c>
      <c r="Q224" s="6">
        <v>0</v>
      </c>
      <c r="R224" s="6">
        <v>0</v>
      </c>
      <c r="S224" s="6">
        <v>423</v>
      </c>
      <c r="T224" s="6">
        <v>240</v>
      </c>
      <c r="U224" s="6">
        <v>0</v>
      </c>
      <c r="V224">
        <v>0</v>
      </c>
    </row>
    <row r="225" spans="1:22" customFormat="1" x14ac:dyDescent="0.25">
      <c r="A225" s="6">
        <v>0.1</v>
      </c>
      <c r="B225" s="6">
        <v>0</v>
      </c>
      <c r="C225" s="6">
        <v>0</v>
      </c>
      <c r="D225" s="6">
        <v>0</v>
      </c>
      <c r="E225" s="6">
        <v>0</v>
      </c>
      <c r="F225" s="6">
        <v>0</v>
      </c>
      <c r="G225" s="6">
        <v>0.6</v>
      </c>
      <c r="H225" s="6">
        <v>0</v>
      </c>
      <c r="I225" s="6">
        <v>0</v>
      </c>
      <c r="J225" s="6">
        <v>0</v>
      </c>
      <c r="K225" s="6">
        <v>0</v>
      </c>
      <c r="L225" s="6">
        <v>15</v>
      </c>
      <c r="M225" s="6">
        <v>0</v>
      </c>
      <c r="N225" s="6">
        <v>0</v>
      </c>
      <c r="O225" s="6">
        <v>0</v>
      </c>
      <c r="P225" s="6">
        <v>1.2</v>
      </c>
      <c r="Q225" s="6">
        <v>0</v>
      </c>
      <c r="R225" s="6">
        <v>0</v>
      </c>
      <c r="S225" s="6">
        <v>373</v>
      </c>
      <c r="T225" s="6">
        <v>240</v>
      </c>
      <c r="U225" s="6">
        <v>0</v>
      </c>
      <c r="V225">
        <v>0</v>
      </c>
    </row>
    <row r="226" spans="1:22" customFormat="1" x14ac:dyDescent="0.25">
      <c r="A226" s="6">
        <v>2.5000000000000001E-2</v>
      </c>
      <c r="B226" s="6">
        <v>0</v>
      </c>
      <c r="C226" s="6">
        <v>0</v>
      </c>
      <c r="D226" s="6">
        <v>0</v>
      </c>
      <c r="E226" s="6">
        <v>0</v>
      </c>
      <c r="F226" s="6">
        <v>0</v>
      </c>
      <c r="G226" s="6">
        <v>0</v>
      </c>
      <c r="H226" s="6">
        <v>0.26500000000000001</v>
      </c>
      <c r="I226" s="6">
        <v>0</v>
      </c>
      <c r="J226" s="6">
        <v>0</v>
      </c>
      <c r="K226" s="6">
        <v>0</v>
      </c>
      <c r="L226" s="6">
        <v>20.399999999999999</v>
      </c>
      <c r="M226" s="6">
        <v>0</v>
      </c>
      <c r="N226" s="6">
        <v>0.3</v>
      </c>
      <c r="O226" s="6">
        <v>0</v>
      </c>
      <c r="P226" s="6">
        <v>0.83000000000000007</v>
      </c>
      <c r="Q226" s="6">
        <v>158</v>
      </c>
      <c r="R226" s="6">
        <v>0</v>
      </c>
      <c r="S226" s="6">
        <v>413</v>
      </c>
      <c r="T226" s="6">
        <v>110</v>
      </c>
      <c r="U226" s="6">
        <v>30</v>
      </c>
      <c r="V226">
        <v>0</v>
      </c>
    </row>
    <row r="227" spans="1:22" customFormat="1" x14ac:dyDescent="0.25">
      <c r="A227" s="6">
        <v>3.125E-2</v>
      </c>
      <c r="B227" s="6">
        <v>0</v>
      </c>
      <c r="C227" s="6">
        <v>0</v>
      </c>
      <c r="D227" s="6">
        <v>0</v>
      </c>
      <c r="E227" s="6">
        <v>0</v>
      </c>
      <c r="F227" s="6">
        <v>0</v>
      </c>
      <c r="G227" s="6">
        <v>0</v>
      </c>
      <c r="H227" s="6">
        <v>0.26500000000000001</v>
      </c>
      <c r="I227" s="6">
        <v>0</v>
      </c>
      <c r="J227" s="6">
        <v>0</v>
      </c>
      <c r="K227" s="6">
        <v>0</v>
      </c>
      <c r="L227" s="6">
        <v>20.399999999999999</v>
      </c>
      <c r="M227" s="6">
        <v>0</v>
      </c>
      <c r="N227" s="6">
        <v>0.23699999999999999</v>
      </c>
      <c r="O227" s="6">
        <v>0</v>
      </c>
      <c r="P227" s="6">
        <v>0.76700000000000002</v>
      </c>
      <c r="Q227" s="6">
        <v>158</v>
      </c>
      <c r="R227" s="6">
        <v>0</v>
      </c>
      <c r="S227" s="6">
        <v>413</v>
      </c>
      <c r="T227" s="6">
        <v>110</v>
      </c>
      <c r="U227" s="6">
        <v>30</v>
      </c>
      <c r="V227">
        <v>0</v>
      </c>
    </row>
    <row r="228" spans="1:22" customFormat="1" x14ac:dyDescent="0.25">
      <c r="A228" s="6">
        <v>2.7777777777777776E-2</v>
      </c>
      <c r="B228" s="6">
        <v>0</v>
      </c>
      <c r="C228" s="6">
        <v>0</v>
      </c>
      <c r="D228" s="6">
        <v>0</v>
      </c>
      <c r="E228" s="6">
        <v>0</v>
      </c>
      <c r="F228" s="6">
        <v>0</v>
      </c>
      <c r="G228" s="6">
        <v>0</v>
      </c>
      <c r="H228" s="6">
        <v>0.26500000000000001</v>
      </c>
      <c r="I228" s="6">
        <v>0</v>
      </c>
      <c r="J228" s="6">
        <v>0</v>
      </c>
      <c r="K228" s="6">
        <v>0</v>
      </c>
      <c r="L228" s="6">
        <v>20.399999999999999</v>
      </c>
      <c r="M228" s="6">
        <v>0</v>
      </c>
      <c r="N228" s="6">
        <v>0.23699999999999999</v>
      </c>
      <c r="O228" s="6">
        <v>0</v>
      </c>
      <c r="P228" s="6">
        <v>0.76700000000000002</v>
      </c>
      <c r="Q228" s="6">
        <v>158</v>
      </c>
      <c r="R228" s="6">
        <v>0</v>
      </c>
      <c r="S228" s="6">
        <v>413</v>
      </c>
      <c r="T228" s="6">
        <v>110</v>
      </c>
      <c r="U228" s="6">
        <v>30</v>
      </c>
      <c r="V228">
        <v>0</v>
      </c>
    </row>
    <row r="229" spans="1:22" customFormat="1" x14ac:dyDescent="0.25">
      <c r="A229" s="6">
        <v>2.5000000000000001E-2</v>
      </c>
      <c r="B229" s="6">
        <v>0</v>
      </c>
      <c r="C229" s="6">
        <v>0</v>
      </c>
      <c r="D229" s="6">
        <v>0</v>
      </c>
      <c r="E229" s="6">
        <v>0</v>
      </c>
      <c r="F229" s="6">
        <v>0</v>
      </c>
      <c r="G229" s="6">
        <v>0</v>
      </c>
      <c r="H229" s="6">
        <v>0.26500000000000001</v>
      </c>
      <c r="I229" s="6">
        <v>0</v>
      </c>
      <c r="J229" s="6">
        <v>0</v>
      </c>
      <c r="K229" s="6">
        <v>0</v>
      </c>
      <c r="L229" s="6">
        <v>20.399999999999999</v>
      </c>
      <c r="M229" s="6">
        <v>0</v>
      </c>
      <c r="N229" s="6">
        <v>0.23699999999999999</v>
      </c>
      <c r="O229" s="6">
        <v>0</v>
      </c>
      <c r="P229" s="6">
        <v>0.76700000000000002</v>
      </c>
      <c r="Q229" s="6">
        <v>158</v>
      </c>
      <c r="R229" s="6">
        <v>0</v>
      </c>
      <c r="S229" s="6">
        <v>413</v>
      </c>
      <c r="T229" s="6">
        <v>110</v>
      </c>
      <c r="U229" s="6">
        <v>30</v>
      </c>
      <c r="V229">
        <v>0</v>
      </c>
    </row>
    <row r="230" spans="1:22" customFormat="1" x14ac:dyDescent="0.25">
      <c r="A230" s="6">
        <v>2.2727272727272728E-2</v>
      </c>
      <c r="B230" s="6">
        <v>0</v>
      </c>
      <c r="C230" s="6">
        <v>0</v>
      </c>
      <c r="D230" s="6">
        <v>0</v>
      </c>
      <c r="E230" s="6">
        <v>0</v>
      </c>
      <c r="F230" s="6">
        <v>0</v>
      </c>
      <c r="G230" s="6">
        <v>0</v>
      </c>
      <c r="H230" s="6">
        <v>0.26500000000000001</v>
      </c>
      <c r="I230" s="6">
        <v>0</v>
      </c>
      <c r="J230" s="6">
        <v>0</v>
      </c>
      <c r="K230" s="6">
        <v>0</v>
      </c>
      <c r="L230" s="6">
        <v>20.399999999999999</v>
      </c>
      <c r="M230" s="6">
        <v>0</v>
      </c>
      <c r="N230" s="6">
        <v>0.23699999999999999</v>
      </c>
      <c r="O230" s="6">
        <v>0</v>
      </c>
      <c r="P230" s="6">
        <v>0.76700000000000002</v>
      </c>
      <c r="Q230" s="6">
        <v>158</v>
      </c>
      <c r="R230" s="6">
        <v>0</v>
      </c>
      <c r="S230" s="6">
        <v>413</v>
      </c>
      <c r="T230" s="6">
        <v>110</v>
      </c>
      <c r="U230" s="6">
        <v>30</v>
      </c>
      <c r="V230">
        <v>0</v>
      </c>
    </row>
    <row r="231" spans="1:22" customFormat="1" x14ac:dyDescent="0.25">
      <c r="A231" s="6">
        <v>4.1666666666666664E-2</v>
      </c>
      <c r="B231" s="6">
        <v>0</v>
      </c>
      <c r="C231" s="6">
        <v>0</v>
      </c>
      <c r="D231" s="6">
        <v>0</v>
      </c>
      <c r="E231" s="6">
        <v>0</v>
      </c>
      <c r="F231" s="6">
        <v>0</v>
      </c>
      <c r="G231" s="6">
        <v>0</v>
      </c>
      <c r="H231" s="6">
        <v>0.26500000000000001</v>
      </c>
      <c r="I231" s="6">
        <v>0</v>
      </c>
      <c r="J231" s="6">
        <v>0</v>
      </c>
      <c r="K231" s="6">
        <v>0</v>
      </c>
      <c r="L231" s="6">
        <v>20.399999999999999</v>
      </c>
      <c r="M231" s="6">
        <v>0</v>
      </c>
      <c r="N231" s="6">
        <v>0.17799999999999999</v>
      </c>
      <c r="O231" s="6">
        <v>0</v>
      </c>
      <c r="P231" s="6">
        <v>0.70799999999999996</v>
      </c>
      <c r="Q231" s="6">
        <v>158</v>
      </c>
      <c r="R231" s="6">
        <v>0</v>
      </c>
      <c r="S231" s="6">
        <v>413</v>
      </c>
      <c r="T231" s="6">
        <v>110</v>
      </c>
      <c r="U231" s="6">
        <v>30</v>
      </c>
      <c r="V231">
        <v>0</v>
      </c>
    </row>
    <row r="232" spans="1:22" customFormat="1" x14ac:dyDescent="0.25">
      <c r="A232" s="6">
        <v>3.5714285714285712E-2</v>
      </c>
      <c r="B232" s="6">
        <v>0</v>
      </c>
      <c r="C232" s="6">
        <v>0</v>
      </c>
      <c r="D232" s="6">
        <v>0</v>
      </c>
      <c r="E232" s="6">
        <v>0</v>
      </c>
      <c r="F232" s="6">
        <v>0</v>
      </c>
      <c r="G232" s="6">
        <v>0</v>
      </c>
      <c r="H232" s="6">
        <v>0.26500000000000001</v>
      </c>
      <c r="I232" s="6">
        <v>0</v>
      </c>
      <c r="J232" s="6">
        <v>0</v>
      </c>
      <c r="K232" s="6">
        <v>0</v>
      </c>
      <c r="L232" s="6">
        <v>20.399999999999999</v>
      </c>
      <c r="M232" s="6">
        <v>0</v>
      </c>
      <c r="N232" s="6">
        <v>0.17799999999999999</v>
      </c>
      <c r="O232" s="6">
        <v>0</v>
      </c>
      <c r="P232" s="6">
        <v>0.70799999999999996</v>
      </c>
      <c r="Q232" s="6">
        <v>158</v>
      </c>
      <c r="R232" s="6">
        <v>0</v>
      </c>
      <c r="S232" s="6">
        <v>413</v>
      </c>
      <c r="T232" s="6">
        <v>110</v>
      </c>
      <c r="U232" s="6">
        <v>30</v>
      </c>
      <c r="V232">
        <v>0</v>
      </c>
    </row>
    <row r="233" spans="1:22" customFormat="1" x14ac:dyDescent="0.25">
      <c r="A233" s="6">
        <v>3.3333333333333333E-2</v>
      </c>
      <c r="B233" s="6">
        <v>0</v>
      </c>
      <c r="C233" s="6">
        <v>0</v>
      </c>
      <c r="D233" s="6">
        <v>0</v>
      </c>
      <c r="E233" s="6">
        <v>0</v>
      </c>
      <c r="F233" s="6">
        <v>0</v>
      </c>
      <c r="G233" s="6">
        <v>0</v>
      </c>
      <c r="H233" s="6">
        <v>0.26500000000000001</v>
      </c>
      <c r="I233" s="6">
        <v>0</v>
      </c>
      <c r="J233" s="6">
        <v>0</v>
      </c>
      <c r="K233" s="6">
        <v>0</v>
      </c>
      <c r="L233" s="6">
        <v>20.399999999999999</v>
      </c>
      <c r="M233" s="6">
        <v>0</v>
      </c>
      <c r="N233" s="6">
        <v>0.17799999999999999</v>
      </c>
      <c r="O233" s="6">
        <v>0</v>
      </c>
      <c r="P233" s="6">
        <v>0.70799999999999996</v>
      </c>
      <c r="Q233" s="6">
        <v>158</v>
      </c>
      <c r="R233" s="6">
        <v>0</v>
      </c>
      <c r="S233" s="6">
        <v>413</v>
      </c>
      <c r="T233" s="6">
        <v>110</v>
      </c>
      <c r="U233" s="6">
        <v>30</v>
      </c>
      <c r="V233">
        <v>0</v>
      </c>
    </row>
    <row r="234" spans="1:22" customFormat="1" x14ac:dyDescent="0.25">
      <c r="A234" s="6">
        <v>3.125E-2</v>
      </c>
      <c r="B234" s="6">
        <v>0</v>
      </c>
      <c r="C234" s="6">
        <v>0</v>
      </c>
      <c r="D234" s="6">
        <v>0</v>
      </c>
      <c r="E234" s="6">
        <v>0</v>
      </c>
      <c r="F234" s="6">
        <v>0</v>
      </c>
      <c r="G234" s="6">
        <v>0</v>
      </c>
      <c r="H234" s="6">
        <v>0.26500000000000001</v>
      </c>
      <c r="I234" s="6">
        <v>0</v>
      </c>
      <c r="J234" s="6">
        <v>0</v>
      </c>
      <c r="K234" s="6">
        <v>0</v>
      </c>
      <c r="L234" s="6">
        <v>20.399999999999999</v>
      </c>
      <c r="M234" s="6">
        <v>0</v>
      </c>
      <c r="N234" s="6">
        <v>0.17799999999999999</v>
      </c>
      <c r="O234" s="6">
        <v>0</v>
      </c>
      <c r="P234" s="6">
        <v>0.70799999999999996</v>
      </c>
      <c r="Q234" s="6">
        <v>158</v>
      </c>
      <c r="R234" s="6">
        <v>0</v>
      </c>
      <c r="S234" s="6">
        <v>413</v>
      </c>
      <c r="T234" s="6">
        <v>110</v>
      </c>
      <c r="U234" s="6">
        <v>30</v>
      </c>
      <c r="V234">
        <v>0</v>
      </c>
    </row>
    <row r="235" spans="1:22" customFormat="1" x14ac:dyDescent="0.25">
      <c r="A235" s="6">
        <v>2.7777777777777776E-2</v>
      </c>
      <c r="B235" s="6">
        <v>0</v>
      </c>
      <c r="C235" s="6">
        <v>0</v>
      </c>
      <c r="D235" s="6">
        <v>0</v>
      </c>
      <c r="E235" s="6">
        <v>0</v>
      </c>
      <c r="F235" s="6">
        <v>0</v>
      </c>
      <c r="G235" s="6">
        <v>0</v>
      </c>
      <c r="H235" s="6">
        <v>0.26500000000000001</v>
      </c>
      <c r="I235" s="6">
        <v>0</v>
      </c>
      <c r="J235" s="6">
        <v>0</v>
      </c>
      <c r="K235" s="6">
        <v>0</v>
      </c>
      <c r="L235" s="6">
        <v>20.399999999999999</v>
      </c>
      <c r="M235" s="6">
        <v>0</v>
      </c>
      <c r="N235" s="6">
        <v>0.17799999999999999</v>
      </c>
      <c r="O235" s="6">
        <v>0</v>
      </c>
      <c r="P235" s="6">
        <v>0.70799999999999996</v>
      </c>
      <c r="Q235" s="6">
        <v>158</v>
      </c>
      <c r="R235" s="6">
        <v>0</v>
      </c>
      <c r="S235" s="6">
        <v>413</v>
      </c>
      <c r="T235" s="6">
        <v>110</v>
      </c>
      <c r="U235" s="6">
        <v>30</v>
      </c>
      <c r="V235">
        <v>0</v>
      </c>
    </row>
    <row r="236" spans="1:22" customFormat="1" x14ac:dyDescent="0.25">
      <c r="A236" s="6">
        <v>0.05</v>
      </c>
      <c r="B236" s="6">
        <v>0</v>
      </c>
      <c r="C236" s="6">
        <v>0</v>
      </c>
      <c r="D236" s="6">
        <v>0</v>
      </c>
      <c r="E236" s="6">
        <v>0</v>
      </c>
      <c r="F236" s="6">
        <v>0</v>
      </c>
      <c r="G236" s="6">
        <v>0</v>
      </c>
      <c r="H236" s="6">
        <v>0.26500000000000001</v>
      </c>
      <c r="I236" s="6">
        <v>0</v>
      </c>
      <c r="J236" s="6">
        <v>0</v>
      </c>
      <c r="K236" s="6">
        <v>0</v>
      </c>
      <c r="L236" s="6">
        <v>20.399999999999999</v>
      </c>
      <c r="M236" s="6">
        <v>0</v>
      </c>
      <c r="N236" s="6">
        <v>0.11899999999999999</v>
      </c>
      <c r="O236" s="6">
        <v>0</v>
      </c>
      <c r="P236" s="6">
        <v>0.64900000000000002</v>
      </c>
      <c r="Q236" s="6">
        <v>158</v>
      </c>
      <c r="R236" s="6">
        <v>0</v>
      </c>
      <c r="S236" s="6">
        <v>413</v>
      </c>
      <c r="T236" s="6">
        <v>110</v>
      </c>
      <c r="U236" s="6">
        <v>30</v>
      </c>
      <c r="V236">
        <v>0</v>
      </c>
    </row>
    <row r="237" spans="1:22" customFormat="1" x14ac:dyDescent="0.25">
      <c r="A237" s="6">
        <v>2.2727272727272728E-2</v>
      </c>
      <c r="B237" s="6">
        <v>0</v>
      </c>
      <c r="C237" s="6">
        <v>0</v>
      </c>
      <c r="D237" s="6">
        <v>0</v>
      </c>
      <c r="E237" s="6">
        <v>0</v>
      </c>
      <c r="F237" s="6">
        <v>0</v>
      </c>
      <c r="G237" s="6">
        <v>0</v>
      </c>
      <c r="H237" s="6">
        <v>0.26500000000000001</v>
      </c>
      <c r="I237" s="6">
        <v>0</v>
      </c>
      <c r="J237" s="6">
        <v>0</v>
      </c>
      <c r="K237" s="6">
        <v>0</v>
      </c>
      <c r="L237" s="6">
        <v>20.399999999999999</v>
      </c>
      <c r="M237" s="6">
        <v>0</v>
      </c>
      <c r="N237" s="6">
        <v>0.17799999999999999</v>
      </c>
      <c r="O237" s="6">
        <v>0</v>
      </c>
      <c r="P237" s="6">
        <v>0.70799999999999996</v>
      </c>
      <c r="Q237" s="6">
        <v>158</v>
      </c>
      <c r="R237" s="6">
        <v>0</v>
      </c>
      <c r="S237" s="6">
        <v>413</v>
      </c>
      <c r="T237" s="6">
        <v>110</v>
      </c>
      <c r="U237" s="6">
        <v>30</v>
      </c>
      <c r="V237">
        <v>0</v>
      </c>
    </row>
    <row r="238" spans="1:22" customFormat="1" x14ac:dyDescent="0.25">
      <c r="A238" s="6">
        <v>0.02</v>
      </c>
      <c r="B238" s="6">
        <v>0</v>
      </c>
      <c r="C238" s="6">
        <v>0</v>
      </c>
      <c r="D238" s="6">
        <v>0</v>
      </c>
      <c r="E238" s="6">
        <v>0</v>
      </c>
      <c r="F238" s="6">
        <v>0</v>
      </c>
      <c r="G238" s="6">
        <v>0</v>
      </c>
      <c r="H238" s="6">
        <v>0.26500000000000001</v>
      </c>
      <c r="I238" s="6">
        <v>0</v>
      </c>
      <c r="J238" s="6">
        <v>0</v>
      </c>
      <c r="K238" s="6">
        <v>0</v>
      </c>
      <c r="L238" s="6">
        <v>20.399999999999999</v>
      </c>
      <c r="M238" s="6">
        <v>0</v>
      </c>
      <c r="N238" s="6">
        <v>0.17799999999999999</v>
      </c>
      <c r="O238" s="6">
        <v>0</v>
      </c>
      <c r="P238" s="6">
        <v>0.70799999999999996</v>
      </c>
      <c r="Q238" s="6">
        <v>158</v>
      </c>
      <c r="R238" s="6">
        <v>0</v>
      </c>
      <c r="S238" s="6">
        <v>413</v>
      </c>
      <c r="T238" s="6">
        <v>110</v>
      </c>
      <c r="U238" s="6">
        <v>30</v>
      </c>
      <c r="V238">
        <v>0</v>
      </c>
    </row>
    <row r="239" spans="1:22" customFormat="1" x14ac:dyDescent="0.25">
      <c r="A239" s="6">
        <v>1.6666666666666666E-2</v>
      </c>
      <c r="B239" s="6">
        <v>0</v>
      </c>
      <c r="C239" s="6">
        <v>0</v>
      </c>
      <c r="D239" s="6">
        <v>0</v>
      </c>
      <c r="E239" s="6">
        <v>0</v>
      </c>
      <c r="F239" s="6">
        <v>0</v>
      </c>
      <c r="G239" s="6">
        <v>0</v>
      </c>
      <c r="H239" s="6">
        <v>0.26500000000000001</v>
      </c>
      <c r="I239" s="6">
        <v>0</v>
      </c>
      <c r="J239" s="6">
        <v>0</v>
      </c>
      <c r="K239" s="6">
        <v>0</v>
      </c>
      <c r="L239" s="6">
        <v>20.399999999999999</v>
      </c>
      <c r="M239" s="6">
        <v>0</v>
      </c>
      <c r="N239" s="6">
        <v>0.17799999999999999</v>
      </c>
      <c r="O239" s="6">
        <v>0</v>
      </c>
      <c r="P239" s="6">
        <v>0.70799999999999996</v>
      </c>
      <c r="Q239" s="6">
        <v>158</v>
      </c>
      <c r="R239" s="6">
        <v>0</v>
      </c>
      <c r="S239" s="6">
        <v>413</v>
      </c>
      <c r="T239" s="6">
        <v>110</v>
      </c>
      <c r="U239" s="6">
        <v>30</v>
      </c>
      <c r="V239">
        <v>0</v>
      </c>
    </row>
    <row r="240" spans="1:22" customFormat="1" x14ac:dyDescent="0.25">
      <c r="A240" s="6">
        <v>0.02</v>
      </c>
      <c r="B240" s="6">
        <v>0</v>
      </c>
      <c r="C240" s="6">
        <v>0</v>
      </c>
      <c r="D240" s="6">
        <v>0</v>
      </c>
      <c r="E240" s="6">
        <v>0</v>
      </c>
      <c r="F240" s="6">
        <v>0</v>
      </c>
      <c r="G240" s="6">
        <v>0</v>
      </c>
      <c r="H240" s="6">
        <v>0.26500000000000001</v>
      </c>
      <c r="I240" s="6">
        <v>0</v>
      </c>
      <c r="J240" s="6">
        <v>0</v>
      </c>
      <c r="K240" s="6">
        <v>0</v>
      </c>
      <c r="L240" s="6">
        <v>20.399999999999999</v>
      </c>
      <c r="M240" s="6">
        <v>0</v>
      </c>
      <c r="N240" s="6">
        <v>0.35599999999999998</v>
      </c>
      <c r="O240" s="6">
        <v>0</v>
      </c>
      <c r="P240" s="6">
        <v>0.88600000000000001</v>
      </c>
      <c r="Q240" s="6">
        <v>158</v>
      </c>
      <c r="R240" s="6">
        <v>0</v>
      </c>
      <c r="S240" s="6">
        <v>413</v>
      </c>
      <c r="T240" s="6">
        <v>110</v>
      </c>
      <c r="U240" s="6">
        <v>30</v>
      </c>
      <c r="V240">
        <v>0</v>
      </c>
    </row>
    <row r="241" spans="1:22" customFormat="1" x14ac:dyDescent="0.25">
      <c r="A241" s="6">
        <v>0.02</v>
      </c>
      <c r="B241" s="6">
        <v>0</v>
      </c>
      <c r="C241" s="6">
        <v>0</v>
      </c>
      <c r="D241" s="6">
        <v>0</v>
      </c>
      <c r="E241" s="6">
        <v>0</v>
      </c>
      <c r="F241" s="6">
        <v>0</v>
      </c>
      <c r="G241" s="6">
        <v>0</v>
      </c>
      <c r="H241" s="6">
        <v>0.26500000000000001</v>
      </c>
      <c r="I241" s="6">
        <v>0</v>
      </c>
      <c r="J241" s="6">
        <v>0</v>
      </c>
      <c r="K241" s="6">
        <v>0</v>
      </c>
      <c r="L241" s="6">
        <v>20.399999999999999</v>
      </c>
      <c r="M241" s="6">
        <v>0</v>
      </c>
      <c r="N241" s="6">
        <v>0.23699999999999999</v>
      </c>
      <c r="O241" s="6">
        <v>0</v>
      </c>
      <c r="P241" s="6">
        <v>0.76700000000000002</v>
      </c>
      <c r="Q241" s="6">
        <v>158</v>
      </c>
      <c r="R241" s="6">
        <v>0</v>
      </c>
      <c r="S241" s="6">
        <v>413</v>
      </c>
      <c r="T241" s="6">
        <v>110</v>
      </c>
      <c r="U241" s="6">
        <v>30</v>
      </c>
      <c r="V241">
        <v>0</v>
      </c>
    </row>
    <row r="242" spans="1:22" customFormat="1" x14ac:dyDescent="0.25">
      <c r="A242" s="6">
        <v>6.6666666666666666E-2</v>
      </c>
      <c r="B242" s="6">
        <v>0</v>
      </c>
      <c r="C242" s="6">
        <v>0</v>
      </c>
      <c r="D242" s="6">
        <v>0</v>
      </c>
      <c r="E242" s="6">
        <v>0</v>
      </c>
      <c r="F242" s="6">
        <v>0</v>
      </c>
      <c r="G242" s="6">
        <v>0</v>
      </c>
      <c r="H242" s="6">
        <v>0.26500000000000001</v>
      </c>
      <c r="I242" s="6">
        <v>0</v>
      </c>
      <c r="J242" s="6">
        <v>0</v>
      </c>
      <c r="K242" s="6">
        <v>0</v>
      </c>
      <c r="L242" s="6">
        <v>20.399999999999999</v>
      </c>
      <c r="M242" s="6">
        <v>0</v>
      </c>
      <c r="N242" s="6">
        <v>0.23699999999999999</v>
      </c>
      <c r="O242" s="6">
        <v>0</v>
      </c>
      <c r="P242" s="6">
        <v>0.76700000000000002</v>
      </c>
      <c r="Q242" s="6">
        <v>158</v>
      </c>
      <c r="R242" s="6">
        <v>0</v>
      </c>
      <c r="S242" s="6">
        <v>413</v>
      </c>
      <c r="T242" s="6">
        <v>110</v>
      </c>
      <c r="U242" s="6">
        <v>30</v>
      </c>
      <c r="V242">
        <v>0</v>
      </c>
    </row>
    <row r="243" spans="1:22" x14ac:dyDescent="0.25">
      <c r="A243" s="2">
        <v>0</v>
      </c>
      <c r="B243" s="2">
        <v>0</v>
      </c>
      <c r="C243" s="6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0.05</v>
      </c>
      <c r="I243" s="2">
        <v>0</v>
      </c>
      <c r="J243" s="2">
        <v>0</v>
      </c>
      <c r="K243" s="6">
        <v>0</v>
      </c>
      <c r="L243" s="2">
        <v>50</v>
      </c>
      <c r="M243" s="2">
        <v>0</v>
      </c>
      <c r="N243" s="2">
        <v>0.1</v>
      </c>
      <c r="O243" s="2">
        <v>0</v>
      </c>
      <c r="P243" s="2">
        <v>0.30000000000000004</v>
      </c>
      <c r="Q243" s="2">
        <v>327</v>
      </c>
      <c r="R243" s="2">
        <v>0</v>
      </c>
      <c r="S243" s="2">
        <v>423</v>
      </c>
      <c r="T243" s="2">
        <v>432</v>
      </c>
      <c r="U243" s="2">
        <v>0</v>
      </c>
      <c r="V243">
        <v>0</v>
      </c>
    </row>
    <row r="244" spans="1:22" ht="33.75" customHeight="1" x14ac:dyDescent="0.25">
      <c r="A244" s="2">
        <v>0</v>
      </c>
      <c r="B244" s="2">
        <v>0</v>
      </c>
      <c r="C244" s="6">
        <v>0</v>
      </c>
      <c r="D244" s="2">
        <v>0</v>
      </c>
      <c r="E244" s="2">
        <v>0.4285714285714286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6">
        <v>0</v>
      </c>
      <c r="L244" s="2">
        <v>14.285714285714286</v>
      </c>
      <c r="M244" s="2">
        <v>0.7142857142857143</v>
      </c>
      <c r="N244" s="2">
        <v>0.7142857142857143</v>
      </c>
      <c r="O244" s="2">
        <v>0</v>
      </c>
      <c r="P244" s="2">
        <v>0.7142857142857143</v>
      </c>
      <c r="Q244" s="2">
        <v>185</v>
      </c>
      <c r="R244" s="2">
        <v>0</v>
      </c>
      <c r="S244" s="2">
        <v>433</v>
      </c>
      <c r="T244" s="2">
        <v>216</v>
      </c>
      <c r="U244" s="2">
        <v>0</v>
      </c>
      <c r="V244">
        <v>0</v>
      </c>
    </row>
    <row r="245" spans="1:22" customFormat="1" x14ac:dyDescent="0.25">
      <c r="A245" s="6">
        <v>0</v>
      </c>
      <c r="B245" s="6">
        <v>0</v>
      </c>
      <c r="C245" s="6">
        <v>0</v>
      </c>
      <c r="D245" s="6">
        <v>0</v>
      </c>
      <c r="E245" s="6">
        <v>0.49925037481259371</v>
      </c>
      <c r="F245" s="6">
        <v>0</v>
      </c>
      <c r="G245" s="6">
        <v>0</v>
      </c>
      <c r="H245" s="6">
        <v>0</v>
      </c>
      <c r="I245" s="6">
        <v>0</v>
      </c>
      <c r="J245" s="6">
        <v>0</v>
      </c>
      <c r="K245" s="6">
        <v>0</v>
      </c>
      <c r="L245" s="6">
        <v>10.494752623688155</v>
      </c>
      <c r="M245" s="6">
        <v>0.7496251874062968</v>
      </c>
      <c r="N245" s="6">
        <v>0.7496251874062968</v>
      </c>
      <c r="O245" s="6">
        <v>0</v>
      </c>
      <c r="P245" s="6">
        <v>0.7496251874062968</v>
      </c>
      <c r="Q245" s="6">
        <v>174</v>
      </c>
      <c r="R245" s="6">
        <v>0</v>
      </c>
      <c r="S245" s="6">
        <v>448</v>
      </c>
      <c r="T245" s="6">
        <v>336</v>
      </c>
      <c r="U245" s="6">
        <v>30</v>
      </c>
      <c r="V245">
        <v>0</v>
      </c>
    </row>
    <row r="246" spans="1:22" customFormat="1" x14ac:dyDescent="0.25">
      <c r="A246" s="6">
        <v>3.3333333333333333E-2</v>
      </c>
      <c r="B246" s="6">
        <v>0</v>
      </c>
      <c r="C246" s="6">
        <v>0</v>
      </c>
      <c r="D246" s="6">
        <v>0</v>
      </c>
      <c r="E246" s="6">
        <v>0</v>
      </c>
      <c r="F246" s="6">
        <v>0</v>
      </c>
      <c r="G246" s="6">
        <v>0.28499999999999998</v>
      </c>
      <c r="H246" s="6">
        <v>0</v>
      </c>
      <c r="I246" s="6">
        <v>0</v>
      </c>
      <c r="J246" s="6">
        <v>0</v>
      </c>
      <c r="K246" s="6">
        <v>0</v>
      </c>
      <c r="L246" s="6">
        <v>40</v>
      </c>
      <c r="M246" s="6">
        <v>0</v>
      </c>
      <c r="N246" s="6">
        <v>0.2</v>
      </c>
      <c r="O246" s="6">
        <v>0</v>
      </c>
      <c r="P246" s="6">
        <v>0.3</v>
      </c>
      <c r="Q246" s="6">
        <v>210</v>
      </c>
      <c r="R246" s="6">
        <v>0</v>
      </c>
      <c r="S246" s="6">
        <v>443</v>
      </c>
      <c r="T246" s="6">
        <v>168</v>
      </c>
      <c r="U246" s="6">
        <v>30</v>
      </c>
      <c r="V246">
        <v>0</v>
      </c>
    </row>
    <row r="247" spans="1:22" customFormat="1" x14ac:dyDescent="0.25">
      <c r="A247" s="6">
        <v>3.3333333333333333E-2</v>
      </c>
      <c r="B247" s="6">
        <v>0</v>
      </c>
      <c r="C247" s="6">
        <v>0</v>
      </c>
      <c r="D247" s="6">
        <v>0</v>
      </c>
      <c r="E247" s="6">
        <v>0</v>
      </c>
      <c r="F247" s="6">
        <v>0</v>
      </c>
      <c r="G247" s="6">
        <v>0.28499999999999998</v>
      </c>
      <c r="H247" s="6">
        <v>0</v>
      </c>
      <c r="I247" s="6">
        <v>0</v>
      </c>
      <c r="J247" s="6">
        <v>0</v>
      </c>
      <c r="K247" s="6">
        <v>0</v>
      </c>
      <c r="L247" s="6">
        <v>40</v>
      </c>
      <c r="M247" s="6">
        <v>0</v>
      </c>
      <c r="N247" s="6">
        <v>0.2</v>
      </c>
      <c r="O247" s="6">
        <v>0</v>
      </c>
      <c r="P247" s="6">
        <v>0.3</v>
      </c>
      <c r="Q247" s="6">
        <v>210</v>
      </c>
      <c r="R247" s="6">
        <v>0</v>
      </c>
      <c r="S247" s="6">
        <v>443</v>
      </c>
      <c r="T247" s="6">
        <v>48</v>
      </c>
      <c r="U247" s="6">
        <v>30</v>
      </c>
      <c r="V247">
        <v>0</v>
      </c>
    </row>
    <row r="248" spans="1:22" customFormat="1" x14ac:dyDescent="0.25">
      <c r="A248" s="6">
        <v>3.3333333333333333E-2</v>
      </c>
      <c r="B248" s="6">
        <v>0</v>
      </c>
      <c r="C248" s="6">
        <v>0</v>
      </c>
      <c r="D248" s="6">
        <v>0</v>
      </c>
      <c r="E248" s="6">
        <v>0</v>
      </c>
      <c r="F248" s="6">
        <v>0</v>
      </c>
      <c r="G248" s="6">
        <v>0.28499999999999998</v>
      </c>
      <c r="H248" s="6">
        <v>0</v>
      </c>
      <c r="I248" s="6">
        <v>0</v>
      </c>
      <c r="J248" s="6">
        <v>0</v>
      </c>
      <c r="K248" s="6">
        <v>0</v>
      </c>
      <c r="L248" s="6">
        <v>40</v>
      </c>
      <c r="M248" s="6">
        <v>0</v>
      </c>
      <c r="N248" s="6">
        <v>0.2</v>
      </c>
      <c r="O248" s="6">
        <v>0</v>
      </c>
      <c r="P248" s="6">
        <v>0.3</v>
      </c>
      <c r="Q248" s="6">
        <v>210</v>
      </c>
      <c r="R248" s="6">
        <v>0</v>
      </c>
      <c r="S248" s="6">
        <v>443</v>
      </c>
      <c r="T248" s="6">
        <v>168</v>
      </c>
      <c r="U248" s="6">
        <v>30</v>
      </c>
      <c r="V248">
        <v>0</v>
      </c>
    </row>
    <row r="249" spans="1:22" customFormat="1" x14ac:dyDescent="0.25">
      <c r="A249" s="6">
        <v>3.3333333333333333E-2</v>
      </c>
      <c r="B249" s="6">
        <v>0</v>
      </c>
      <c r="C249" s="6">
        <v>0</v>
      </c>
      <c r="D249" s="6">
        <v>0</v>
      </c>
      <c r="E249" s="6">
        <v>0</v>
      </c>
      <c r="F249" s="6">
        <v>0</v>
      </c>
      <c r="G249" s="6">
        <v>0.28499999999999998</v>
      </c>
      <c r="H249" s="6">
        <v>0</v>
      </c>
      <c r="I249" s="6">
        <v>0</v>
      </c>
      <c r="J249" s="6">
        <v>0</v>
      </c>
      <c r="K249" s="6">
        <v>0</v>
      </c>
      <c r="L249" s="6">
        <v>40</v>
      </c>
      <c r="M249" s="6">
        <v>0</v>
      </c>
      <c r="N249" s="6">
        <v>0.2</v>
      </c>
      <c r="O249" s="6">
        <v>0</v>
      </c>
      <c r="P249" s="6">
        <v>0.3</v>
      </c>
      <c r="Q249" s="6">
        <v>210</v>
      </c>
      <c r="R249" s="6">
        <v>0</v>
      </c>
      <c r="S249" s="6">
        <v>443</v>
      </c>
      <c r="T249" s="6">
        <v>168</v>
      </c>
      <c r="U249" s="6">
        <v>30</v>
      </c>
      <c r="V249">
        <v>0</v>
      </c>
    </row>
    <row r="250" spans="1:22" customFormat="1" x14ac:dyDescent="0.25">
      <c r="A250" s="6">
        <v>3.3333333333333333E-2</v>
      </c>
      <c r="B250" s="6">
        <v>0</v>
      </c>
      <c r="C250" s="6">
        <v>0</v>
      </c>
      <c r="D250" s="6">
        <v>0</v>
      </c>
      <c r="E250" s="6">
        <v>0</v>
      </c>
      <c r="F250" s="6">
        <v>0</v>
      </c>
      <c r="G250" s="6">
        <v>0.28499999999999998</v>
      </c>
      <c r="H250" s="6">
        <v>0</v>
      </c>
      <c r="I250" s="6">
        <v>0</v>
      </c>
      <c r="J250" s="6">
        <v>0</v>
      </c>
      <c r="K250" s="6">
        <v>0</v>
      </c>
      <c r="L250" s="6">
        <v>40</v>
      </c>
      <c r="M250" s="6">
        <v>0</v>
      </c>
      <c r="N250" s="6">
        <v>0.2</v>
      </c>
      <c r="O250" s="6">
        <v>0</v>
      </c>
      <c r="P250" s="6">
        <v>0.3</v>
      </c>
      <c r="Q250" s="6">
        <v>210</v>
      </c>
      <c r="R250" s="6">
        <v>0</v>
      </c>
      <c r="S250" s="6">
        <v>443</v>
      </c>
      <c r="T250" s="6">
        <v>72</v>
      </c>
      <c r="U250" s="6">
        <v>30</v>
      </c>
      <c r="V250">
        <v>0</v>
      </c>
    </row>
    <row r="251" spans="1:22" customFormat="1" x14ac:dyDescent="0.25">
      <c r="A251" s="6">
        <v>1.6666666666666666E-2</v>
      </c>
      <c r="B251" s="6">
        <v>0</v>
      </c>
      <c r="C251" s="6">
        <v>0</v>
      </c>
      <c r="D251" s="6">
        <v>0</v>
      </c>
      <c r="E251" s="6">
        <v>0</v>
      </c>
      <c r="F251" s="6">
        <v>0</v>
      </c>
      <c r="G251" s="6">
        <v>0.215</v>
      </c>
      <c r="H251" s="6">
        <v>0</v>
      </c>
      <c r="I251" s="6">
        <v>0</v>
      </c>
      <c r="J251" s="6">
        <v>0</v>
      </c>
      <c r="K251" s="6">
        <v>0</v>
      </c>
      <c r="L251" s="6">
        <v>40</v>
      </c>
      <c r="M251" s="6">
        <v>0</v>
      </c>
      <c r="N251" s="6">
        <v>0.2</v>
      </c>
      <c r="O251" s="6">
        <v>0</v>
      </c>
      <c r="P251" s="6">
        <v>0.3</v>
      </c>
      <c r="Q251" s="6">
        <v>210</v>
      </c>
      <c r="R251" s="6">
        <v>0</v>
      </c>
      <c r="S251" s="6">
        <v>443</v>
      </c>
      <c r="T251" s="6">
        <v>168</v>
      </c>
      <c r="U251" s="6">
        <v>30</v>
      </c>
      <c r="V251">
        <v>0</v>
      </c>
    </row>
    <row r="252" spans="1:22" customFormat="1" x14ac:dyDescent="0.25">
      <c r="A252" s="6">
        <v>1.6666666666666666E-2</v>
      </c>
      <c r="B252" s="6">
        <v>0</v>
      </c>
      <c r="C252" s="6">
        <v>0</v>
      </c>
      <c r="D252" s="6">
        <v>0</v>
      </c>
      <c r="E252" s="6">
        <v>0</v>
      </c>
      <c r="F252" s="6">
        <v>0</v>
      </c>
      <c r="G252" s="6">
        <v>0.215</v>
      </c>
      <c r="H252" s="6">
        <v>0</v>
      </c>
      <c r="I252" s="6">
        <v>0</v>
      </c>
      <c r="J252" s="6">
        <v>0</v>
      </c>
      <c r="K252" s="6">
        <v>0</v>
      </c>
      <c r="L252" s="6">
        <v>40</v>
      </c>
      <c r="M252" s="6">
        <v>0</v>
      </c>
      <c r="N252" s="6">
        <v>0.2</v>
      </c>
      <c r="O252" s="6">
        <v>0</v>
      </c>
      <c r="P252" s="6">
        <v>0.3</v>
      </c>
      <c r="Q252" s="6">
        <v>210</v>
      </c>
      <c r="R252" s="6">
        <v>0</v>
      </c>
      <c r="S252" s="6">
        <v>443</v>
      </c>
      <c r="T252" s="6">
        <v>168</v>
      </c>
      <c r="U252" s="6">
        <v>30</v>
      </c>
      <c r="V252">
        <v>0</v>
      </c>
    </row>
    <row r="253" spans="1:22" customFormat="1" x14ac:dyDescent="0.25">
      <c r="A253" s="6">
        <v>1.4285714285714285E-2</v>
      </c>
      <c r="B253" s="6">
        <v>0</v>
      </c>
      <c r="C253" s="6">
        <v>0</v>
      </c>
      <c r="D253" s="6">
        <v>0</v>
      </c>
      <c r="E253" s="6">
        <v>0</v>
      </c>
      <c r="F253" s="6">
        <v>0</v>
      </c>
      <c r="G253" s="6">
        <v>0.20499999999999999</v>
      </c>
      <c r="H253" s="6">
        <v>0</v>
      </c>
      <c r="I253" s="6">
        <v>0</v>
      </c>
      <c r="J253" s="6">
        <v>0</v>
      </c>
      <c r="K253" s="6">
        <v>0</v>
      </c>
      <c r="L253" s="6">
        <v>40</v>
      </c>
      <c r="M253" s="6">
        <v>0</v>
      </c>
      <c r="N253" s="6">
        <v>0.2</v>
      </c>
      <c r="O253" s="6">
        <v>0</v>
      </c>
      <c r="P253" s="6">
        <v>0.3</v>
      </c>
      <c r="Q253" s="6">
        <v>210</v>
      </c>
      <c r="R253" s="6">
        <v>0</v>
      </c>
      <c r="S253" s="6">
        <v>443</v>
      </c>
      <c r="T253" s="6">
        <v>168</v>
      </c>
      <c r="U253" s="6">
        <v>30</v>
      </c>
      <c r="V253">
        <v>0</v>
      </c>
    </row>
    <row r="254" spans="1:22" customFormat="1" x14ac:dyDescent="0.25">
      <c r="A254" s="6">
        <v>0</v>
      </c>
      <c r="B254" s="6">
        <v>0</v>
      </c>
      <c r="C254" s="6">
        <v>0</v>
      </c>
      <c r="D254" s="6">
        <v>0</v>
      </c>
      <c r="E254" s="6">
        <v>0</v>
      </c>
      <c r="F254" s="6">
        <v>0</v>
      </c>
      <c r="G254" s="6">
        <v>0</v>
      </c>
      <c r="H254" s="6">
        <v>0</v>
      </c>
      <c r="I254" s="6">
        <v>0</v>
      </c>
      <c r="J254" s="6">
        <v>0</v>
      </c>
      <c r="K254" s="6">
        <v>0</v>
      </c>
      <c r="L254" s="6">
        <v>15</v>
      </c>
      <c r="M254" s="6">
        <v>0.5</v>
      </c>
      <c r="N254" s="6">
        <v>0.5</v>
      </c>
      <c r="O254" s="6">
        <v>0</v>
      </c>
      <c r="P254" s="6">
        <v>0.5</v>
      </c>
      <c r="Q254" s="6">
        <v>210</v>
      </c>
      <c r="R254" s="6">
        <v>0</v>
      </c>
      <c r="S254" s="6">
        <v>423</v>
      </c>
      <c r="T254" s="6">
        <v>216</v>
      </c>
      <c r="U254" s="6">
        <v>60</v>
      </c>
      <c r="V254">
        <v>0</v>
      </c>
    </row>
    <row r="255" spans="1:22" customFormat="1" x14ac:dyDescent="0.25">
      <c r="A255" s="6">
        <v>0</v>
      </c>
      <c r="B255" s="6">
        <v>0</v>
      </c>
      <c r="C255" s="6">
        <v>0</v>
      </c>
      <c r="D255" s="6">
        <v>0</v>
      </c>
      <c r="E255" s="6">
        <v>0</v>
      </c>
      <c r="F255" s="6">
        <v>0</v>
      </c>
      <c r="G255" s="6">
        <v>0</v>
      </c>
      <c r="H255" s="6">
        <v>0</v>
      </c>
      <c r="I255" s="6">
        <v>0</v>
      </c>
      <c r="J255" s="6">
        <v>0</v>
      </c>
      <c r="K255" s="6">
        <v>0</v>
      </c>
      <c r="L255" s="6">
        <v>15</v>
      </c>
      <c r="M255" s="6">
        <v>0.5</v>
      </c>
      <c r="N255" s="6">
        <v>0.5</v>
      </c>
      <c r="O255" s="6">
        <v>0</v>
      </c>
      <c r="P255" s="6">
        <v>0.5</v>
      </c>
      <c r="Q255" s="6">
        <v>210</v>
      </c>
      <c r="R255" s="6">
        <v>0</v>
      </c>
      <c r="S255" s="6">
        <v>423</v>
      </c>
      <c r="T255" s="6">
        <v>312</v>
      </c>
      <c r="U255" s="6">
        <v>60</v>
      </c>
      <c r="V255">
        <v>0</v>
      </c>
    </row>
    <row r="256" spans="1:22" customFormat="1" x14ac:dyDescent="0.25">
      <c r="A256" s="6">
        <v>0</v>
      </c>
      <c r="B256" s="6">
        <v>0</v>
      </c>
      <c r="C256" s="6">
        <v>0</v>
      </c>
      <c r="D256" s="6">
        <v>0</v>
      </c>
      <c r="E256" s="6">
        <v>0</v>
      </c>
      <c r="F256" s="6">
        <v>0</v>
      </c>
      <c r="G256" s="6">
        <v>0</v>
      </c>
      <c r="H256" s="6">
        <v>0</v>
      </c>
      <c r="I256" s="6">
        <v>0</v>
      </c>
      <c r="J256" s="6">
        <v>0</v>
      </c>
      <c r="K256" s="6">
        <v>0</v>
      </c>
      <c r="L256" s="6">
        <v>15</v>
      </c>
      <c r="M256" s="6">
        <v>0.5</v>
      </c>
      <c r="N256" s="6">
        <v>0.5</v>
      </c>
      <c r="O256" s="6">
        <v>0</v>
      </c>
      <c r="P256" s="6">
        <v>0.5</v>
      </c>
      <c r="Q256" s="6">
        <v>210</v>
      </c>
      <c r="R256" s="6">
        <v>0</v>
      </c>
      <c r="S256" s="6">
        <v>448</v>
      </c>
      <c r="T256" s="6">
        <v>648</v>
      </c>
      <c r="U256" s="6">
        <v>60</v>
      </c>
      <c r="V256">
        <v>0</v>
      </c>
    </row>
    <row r="257" spans="1:22" customFormat="1" x14ac:dyDescent="0.25">
      <c r="A257" s="6">
        <v>0</v>
      </c>
      <c r="B257" s="6">
        <v>0</v>
      </c>
      <c r="C257" s="6">
        <v>0</v>
      </c>
      <c r="D257" s="6">
        <v>0</v>
      </c>
      <c r="E257" s="6">
        <v>0</v>
      </c>
      <c r="F257" s="6">
        <v>0</v>
      </c>
      <c r="G257" s="6">
        <v>0</v>
      </c>
      <c r="H257" s="6">
        <v>0</v>
      </c>
      <c r="I257" s="6">
        <v>0</v>
      </c>
      <c r="J257" s="6">
        <v>0</v>
      </c>
      <c r="K257" s="6">
        <v>0</v>
      </c>
      <c r="L257" s="6">
        <v>14</v>
      </c>
      <c r="M257" s="6">
        <v>0.5</v>
      </c>
      <c r="N257" s="6">
        <v>0.5</v>
      </c>
      <c r="O257" s="6">
        <v>0</v>
      </c>
      <c r="P257" s="6">
        <v>0.5</v>
      </c>
      <c r="Q257" s="6">
        <v>210</v>
      </c>
      <c r="R257" s="6">
        <v>0</v>
      </c>
      <c r="S257" s="6">
        <v>423</v>
      </c>
      <c r="T257" s="6">
        <v>312</v>
      </c>
      <c r="U257" s="6">
        <v>60</v>
      </c>
      <c r="V257">
        <v>0</v>
      </c>
    </row>
    <row r="258" spans="1:22" customFormat="1" x14ac:dyDescent="0.25">
      <c r="A258" s="6">
        <v>0</v>
      </c>
      <c r="B258" s="6">
        <v>0</v>
      </c>
      <c r="C258" s="6">
        <v>0</v>
      </c>
      <c r="D258" s="6">
        <v>0</v>
      </c>
      <c r="E258" s="6">
        <v>0</v>
      </c>
      <c r="F258" s="6">
        <v>0</v>
      </c>
      <c r="G258" s="6">
        <v>0</v>
      </c>
      <c r="H258" s="6">
        <v>0</v>
      </c>
      <c r="I258" s="6">
        <v>0</v>
      </c>
      <c r="J258" s="6">
        <v>0</v>
      </c>
      <c r="K258" s="6">
        <v>0</v>
      </c>
      <c r="L258" s="6">
        <v>6.8</v>
      </c>
      <c r="M258" s="6">
        <v>0.5</v>
      </c>
      <c r="N258" s="6">
        <v>0.5</v>
      </c>
      <c r="O258" s="6">
        <v>0</v>
      </c>
      <c r="P258" s="6">
        <v>0.5</v>
      </c>
      <c r="Q258" s="6">
        <v>210</v>
      </c>
      <c r="R258" s="6">
        <v>0</v>
      </c>
      <c r="S258" s="6">
        <v>408</v>
      </c>
      <c r="T258" s="6">
        <v>86.4</v>
      </c>
      <c r="U258" s="6">
        <v>60</v>
      </c>
      <c r="V258">
        <v>0</v>
      </c>
    </row>
    <row r="259" spans="1:22" customFormat="1" x14ac:dyDescent="0.25">
      <c r="A259" s="6">
        <v>0</v>
      </c>
      <c r="B259" s="6">
        <v>0</v>
      </c>
      <c r="C259" s="6">
        <v>0</v>
      </c>
      <c r="D259" s="6">
        <v>0</v>
      </c>
      <c r="E259" s="6">
        <v>0</v>
      </c>
      <c r="F259" s="6">
        <v>0</v>
      </c>
      <c r="G259" s="6">
        <v>0</v>
      </c>
      <c r="H259" s="6">
        <v>0</v>
      </c>
      <c r="I259" s="6">
        <v>0</v>
      </c>
      <c r="J259" s="6">
        <v>0</v>
      </c>
      <c r="K259" s="6">
        <v>0</v>
      </c>
      <c r="L259" s="6">
        <v>4.4000000000000004</v>
      </c>
      <c r="M259" s="6">
        <v>0.5</v>
      </c>
      <c r="N259" s="6">
        <v>0.5</v>
      </c>
      <c r="O259" s="6">
        <v>0</v>
      </c>
      <c r="P259" s="6">
        <v>0.5</v>
      </c>
      <c r="Q259" s="6">
        <v>210</v>
      </c>
      <c r="R259" s="6">
        <v>0</v>
      </c>
      <c r="S259" s="6">
        <v>448</v>
      </c>
      <c r="T259" s="6">
        <v>144</v>
      </c>
      <c r="U259" s="6">
        <v>60</v>
      </c>
      <c r="V259">
        <v>0</v>
      </c>
    </row>
    <row r="260" spans="1:22" customFormat="1" ht="21" customHeight="1" x14ac:dyDescent="0.25">
      <c r="A260" s="6">
        <v>0</v>
      </c>
      <c r="B260" s="6">
        <v>0</v>
      </c>
      <c r="C260" s="6">
        <v>0</v>
      </c>
      <c r="D260" s="6">
        <v>0</v>
      </c>
      <c r="E260" s="6">
        <v>0</v>
      </c>
      <c r="F260" s="6">
        <v>0</v>
      </c>
      <c r="G260" s="6">
        <v>0</v>
      </c>
      <c r="H260" s="6">
        <v>0</v>
      </c>
      <c r="I260" s="6">
        <v>0</v>
      </c>
      <c r="J260" s="6">
        <v>0</v>
      </c>
      <c r="K260" s="6">
        <v>0</v>
      </c>
      <c r="L260" s="6">
        <v>15</v>
      </c>
      <c r="M260" s="6">
        <v>0.5</v>
      </c>
      <c r="N260" s="6">
        <v>0.5</v>
      </c>
      <c r="O260" s="6">
        <v>0</v>
      </c>
      <c r="P260" s="6">
        <v>0.5</v>
      </c>
      <c r="Q260" s="6">
        <v>210</v>
      </c>
      <c r="R260" s="6">
        <v>0</v>
      </c>
      <c r="S260" s="6">
        <v>423</v>
      </c>
      <c r="T260" s="6">
        <v>288</v>
      </c>
      <c r="U260" s="6">
        <v>60</v>
      </c>
      <c r="V260">
        <v>0</v>
      </c>
    </row>
    <row r="261" spans="1:22" customFormat="1" x14ac:dyDescent="0.25">
      <c r="A261" s="6">
        <v>0</v>
      </c>
      <c r="B261" s="6">
        <v>0</v>
      </c>
      <c r="C261" s="6">
        <v>0</v>
      </c>
      <c r="D261" s="6">
        <v>0</v>
      </c>
      <c r="E261" s="6">
        <v>0</v>
      </c>
      <c r="F261" s="6">
        <v>0</v>
      </c>
      <c r="G261" s="6">
        <v>0</v>
      </c>
      <c r="H261" s="6">
        <v>0</v>
      </c>
      <c r="I261" s="6">
        <v>0</v>
      </c>
      <c r="J261" s="6">
        <v>0</v>
      </c>
      <c r="K261" s="6">
        <v>0</v>
      </c>
      <c r="L261" s="6">
        <v>5.2</v>
      </c>
      <c r="M261" s="6">
        <v>0.5</v>
      </c>
      <c r="N261" s="6">
        <v>0.5</v>
      </c>
      <c r="O261" s="6">
        <v>0</v>
      </c>
      <c r="P261" s="6">
        <v>0.5</v>
      </c>
      <c r="Q261" s="6">
        <v>205</v>
      </c>
      <c r="R261" s="6">
        <v>0</v>
      </c>
      <c r="S261" s="6">
        <v>448</v>
      </c>
      <c r="T261" s="6">
        <v>312</v>
      </c>
      <c r="U261" s="6">
        <v>60</v>
      </c>
      <c r="V261">
        <v>0</v>
      </c>
    </row>
    <row r="262" spans="1:22" customFormat="1" ht="33.75" customHeight="1" x14ac:dyDescent="0.25">
      <c r="A262" s="6">
        <v>0</v>
      </c>
      <c r="B262" s="6">
        <v>3.6999999999999998E-2</v>
      </c>
      <c r="C262" s="6">
        <v>0</v>
      </c>
      <c r="D262" s="6">
        <v>0</v>
      </c>
      <c r="E262" s="6">
        <v>0</v>
      </c>
      <c r="F262" s="6">
        <v>0</v>
      </c>
      <c r="G262" s="6">
        <v>0</v>
      </c>
      <c r="H262" s="6">
        <v>0.18</v>
      </c>
      <c r="I262" s="6">
        <v>0</v>
      </c>
      <c r="J262" s="6">
        <v>0</v>
      </c>
      <c r="K262" s="6">
        <v>0</v>
      </c>
      <c r="L262" s="6">
        <v>43.3</v>
      </c>
      <c r="M262" s="6">
        <v>0</v>
      </c>
      <c r="N262" s="6">
        <v>0.3</v>
      </c>
      <c r="O262" s="6">
        <v>0</v>
      </c>
      <c r="P262" s="6">
        <v>0.3</v>
      </c>
      <c r="Q262" s="6">
        <v>205</v>
      </c>
      <c r="R262" s="6">
        <v>0</v>
      </c>
      <c r="S262" s="6">
        <v>423</v>
      </c>
      <c r="T262" s="6">
        <v>408</v>
      </c>
      <c r="U262" s="6">
        <v>0</v>
      </c>
      <c r="V262">
        <v>0</v>
      </c>
    </row>
    <row r="263" spans="1:22" customFormat="1" x14ac:dyDescent="0.25">
      <c r="A263" s="6">
        <v>0</v>
      </c>
      <c r="B263" s="6">
        <v>0</v>
      </c>
      <c r="C263" s="6">
        <v>0</v>
      </c>
      <c r="D263" s="6">
        <v>0</v>
      </c>
      <c r="E263" s="6">
        <v>1</v>
      </c>
      <c r="F263" s="6">
        <v>0</v>
      </c>
      <c r="G263" s="6">
        <v>0</v>
      </c>
      <c r="H263" s="6">
        <v>0</v>
      </c>
      <c r="I263" s="6">
        <v>0</v>
      </c>
      <c r="J263" s="6">
        <v>0</v>
      </c>
      <c r="K263" s="6">
        <v>0</v>
      </c>
      <c r="L263" s="6">
        <v>14</v>
      </c>
      <c r="M263" s="6">
        <v>1</v>
      </c>
      <c r="N263" s="6">
        <v>1</v>
      </c>
      <c r="O263" s="6">
        <v>0</v>
      </c>
      <c r="P263" s="6">
        <v>1</v>
      </c>
      <c r="Q263" s="6">
        <v>214</v>
      </c>
      <c r="R263" s="6">
        <v>0</v>
      </c>
      <c r="S263" s="6">
        <v>423</v>
      </c>
      <c r="T263" s="6">
        <v>14</v>
      </c>
      <c r="U263" s="6">
        <v>30</v>
      </c>
      <c r="V263">
        <v>1</v>
      </c>
    </row>
    <row r="264" spans="1:22" customFormat="1" x14ac:dyDescent="0.25">
      <c r="A264" s="6">
        <v>0</v>
      </c>
      <c r="B264" s="6">
        <v>0</v>
      </c>
      <c r="C264" s="6">
        <v>0</v>
      </c>
      <c r="D264" s="6">
        <v>0</v>
      </c>
      <c r="E264" s="6">
        <v>0.61290299999999998</v>
      </c>
      <c r="F264" s="6">
        <v>0</v>
      </c>
      <c r="G264" s="6">
        <v>0</v>
      </c>
      <c r="H264" s="6">
        <v>0</v>
      </c>
      <c r="I264" s="6">
        <v>0</v>
      </c>
      <c r="J264" s="6">
        <v>0</v>
      </c>
      <c r="K264" s="6">
        <v>0</v>
      </c>
      <c r="L264" s="6">
        <v>2.4193544999999999</v>
      </c>
      <c r="M264" s="6">
        <v>0.40299994358000002</v>
      </c>
      <c r="N264" s="6">
        <v>0.46774186999999995</v>
      </c>
      <c r="O264" s="6">
        <v>0</v>
      </c>
      <c r="P264" s="6">
        <v>0.46774186999999995</v>
      </c>
      <c r="Q264" s="6">
        <v>282</v>
      </c>
      <c r="R264" s="6">
        <v>0</v>
      </c>
      <c r="S264" s="6">
        <v>473</v>
      </c>
      <c r="T264" s="6">
        <v>48</v>
      </c>
      <c r="U264" s="6">
        <v>0</v>
      </c>
      <c r="V264">
        <v>1</v>
      </c>
    </row>
    <row r="265" spans="1:22" customFormat="1" x14ac:dyDescent="0.25">
      <c r="A265" s="6">
        <v>0</v>
      </c>
      <c r="B265" s="6">
        <v>0</v>
      </c>
      <c r="C265" s="6">
        <v>0</v>
      </c>
      <c r="D265" s="6">
        <v>0</v>
      </c>
      <c r="E265" s="6">
        <v>0.47058823529411797</v>
      </c>
      <c r="F265" s="6">
        <v>0</v>
      </c>
      <c r="G265" s="6">
        <v>0</v>
      </c>
      <c r="H265" s="6">
        <v>0</v>
      </c>
      <c r="I265" s="6">
        <v>0</v>
      </c>
      <c r="J265" s="6">
        <v>0</v>
      </c>
      <c r="K265" s="6">
        <v>0</v>
      </c>
      <c r="L265" s="6">
        <v>1.6176470588235303</v>
      </c>
      <c r="M265" s="6">
        <v>0.33800000000000002</v>
      </c>
      <c r="N265" s="6">
        <v>0.36764705882352899</v>
      </c>
      <c r="O265" s="6">
        <v>0</v>
      </c>
      <c r="P265" s="6">
        <v>0.36764705882352899</v>
      </c>
      <c r="Q265" s="6">
        <v>282</v>
      </c>
      <c r="R265" s="6">
        <v>0</v>
      </c>
      <c r="S265" s="6">
        <v>473</v>
      </c>
      <c r="T265" s="6">
        <v>48</v>
      </c>
      <c r="U265" s="6">
        <v>0</v>
      </c>
      <c r="V265">
        <v>1</v>
      </c>
    </row>
    <row r="266" spans="1:22" customFormat="1" x14ac:dyDescent="0.25">
      <c r="A266" s="6">
        <v>0</v>
      </c>
      <c r="B266" s="6">
        <v>0.05</v>
      </c>
      <c r="C266" s="6">
        <v>0</v>
      </c>
      <c r="D266" s="6">
        <v>0</v>
      </c>
      <c r="E266" s="6">
        <v>0</v>
      </c>
      <c r="F266" s="6">
        <v>0</v>
      </c>
      <c r="G266" s="6">
        <v>0</v>
      </c>
      <c r="H266" s="6">
        <v>0</v>
      </c>
      <c r="I266" s="6">
        <v>0</v>
      </c>
      <c r="J266" s="6">
        <v>0</v>
      </c>
      <c r="K266" s="6">
        <v>0</v>
      </c>
      <c r="L266" s="6">
        <v>8.25</v>
      </c>
      <c r="M266" s="6">
        <v>0</v>
      </c>
      <c r="N266" s="6">
        <v>0.22000000000000003</v>
      </c>
      <c r="O266" s="6">
        <v>0</v>
      </c>
      <c r="P266" s="6">
        <v>0.44000000000000006</v>
      </c>
      <c r="Q266" s="6">
        <v>370</v>
      </c>
      <c r="R266" s="6">
        <v>0</v>
      </c>
      <c r="S266" s="6">
        <v>325</v>
      </c>
      <c r="T266" s="6">
        <v>336</v>
      </c>
      <c r="U266" s="6">
        <v>0</v>
      </c>
      <c r="V266">
        <v>0</v>
      </c>
    </row>
    <row r="267" spans="1:22" customFormat="1" x14ac:dyDescent="0.25">
      <c r="A267" s="6">
        <v>0</v>
      </c>
      <c r="B267" s="6">
        <v>2.5000000000000001E-2</v>
      </c>
      <c r="C267" s="6">
        <v>0</v>
      </c>
      <c r="D267" s="6">
        <v>0</v>
      </c>
      <c r="E267" s="6">
        <v>0</v>
      </c>
      <c r="F267" s="6">
        <v>0</v>
      </c>
      <c r="G267" s="6">
        <v>0</v>
      </c>
      <c r="H267" s="6">
        <v>0</v>
      </c>
      <c r="I267" s="6">
        <v>0</v>
      </c>
      <c r="J267" s="6">
        <v>0</v>
      </c>
      <c r="K267" s="6">
        <v>0</v>
      </c>
      <c r="L267" s="6">
        <v>7.875</v>
      </c>
      <c r="M267" s="6">
        <v>0</v>
      </c>
      <c r="N267" s="6">
        <v>0.21000000000000002</v>
      </c>
      <c r="O267" s="6">
        <v>0</v>
      </c>
      <c r="P267" s="6">
        <v>0.42000000000000004</v>
      </c>
      <c r="Q267" s="6">
        <v>370</v>
      </c>
      <c r="R267" s="6">
        <v>0</v>
      </c>
      <c r="S267" s="6">
        <v>325</v>
      </c>
      <c r="T267" s="6">
        <v>336</v>
      </c>
      <c r="U267" s="6">
        <v>0</v>
      </c>
      <c r="V267">
        <v>0</v>
      </c>
    </row>
    <row r="268" spans="1:22" customFormat="1" x14ac:dyDescent="0.25">
      <c r="A268" s="6">
        <v>0</v>
      </c>
      <c r="B268" s="6">
        <v>2.5000000000000001E-2</v>
      </c>
      <c r="C268" s="6">
        <v>0</v>
      </c>
      <c r="D268" s="6">
        <v>0</v>
      </c>
      <c r="E268" s="6">
        <v>0</v>
      </c>
      <c r="F268" s="6">
        <v>0</v>
      </c>
      <c r="G268" s="6">
        <v>0</v>
      </c>
      <c r="H268" s="6">
        <v>0</v>
      </c>
      <c r="I268" s="6">
        <v>0</v>
      </c>
      <c r="J268" s="6">
        <v>0</v>
      </c>
      <c r="K268" s="6">
        <v>0</v>
      </c>
      <c r="L268" s="6">
        <v>7.875</v>
      </c>
      <c r="M268" s="6">
        <v>0</v>
      </c>
      <c r="N268" s="6">
        <v>0.21000000000000002</v>
      </c>
      <c r="O268" s="6">
        <v>0</v>
      </c>
      <c r="P268" s="6">
        <v>0.42000000000000004</v>
      </c>
      <c r="Q268" s="6">
        <v>370</v>
      </c>
      <c r="R268" s="6">
        <v>0</v>
      </c>
      <c r="S268" s="6">
        <v>325</v>
      </c>
      <c r="T268" s="6">
        <v>336</v>
      </c>
      <c r="U268" s="6">
        <v>0</v>
      </c>
      <c r="V268">
        <v>0</v>
      </c>
    </row>
    <row r="269" spans="1:22" customFormat="1" x14ac:dyDescent="0.25">
      <c r="A269" s="6">
        <v>0</v>
      </c>
      <c r="B269" s="6">
        <v>0.1</v>
      </c>
      <c r="C269" s="6">
        <v>0</v>
      </c>
      <c r="D269" s="6">
        <v>0</v>
      </c>
      <c r="E269" s="6">
        <v>0</v>
      </c>
      <c r="F269" s="6">
        <v>0</v>
      </c>
      <c r="G269" s="6">
        <v>0</v>
      </c>
      <c r="H269" s="6">
        <v>0</v>
      </c>
      <c r="I269" s="6">
        <v>0</v>
      </c>
      <c r="J269" s="6">
        <v>0</v>
      </c>
      <c r="K269" s="6">
        <v>0</v>
      </c>
      <c r="L269" s="6">
        <v>1.2</v>
      </c>
      <c r="M269" s="6">
        <v>0</v>
      </c>
      <c r="N269" s="6">
        <v>0.24</v>
      </c>
      <c r="O269" s="6">
        <v>0</v>
      </c>
      <c r="P269" s="6">
        <v>0.48</v>
      </c>
      <c r="Q269" s="6">
        <v>370</v>
      </c>
      <c r="R269" s="6">
        <v>0</v>
      </c>
      <c r="S269" s="6">
        <v>325</v>
      </c>
      <c r="T269" s="6">
        <v>336</v>
      </c>
      <c r="U269" s="6">
        <v>0</v>
      </c>
      <c r="V269">
        <v>0</v>
      </c>
    </row>
    <row r="270" spans="1:22" customFormat="1" x14ac:dyDescent="0.25">
      <c r="A270" s="6">
        <v>0</v>
      </c>
      <c r="B270" s="6">
        <v>0.1</v>
      </c>
      <c r="C270" s="6">
        <v>0</v>
      </c>
      <c r="D270" s="6">
        <v>0</v>
      </c>
      <c r="E270" s="6">
        <v>0</v>
      </c>
      <c r="F270" s="6">
        <v>0</v>
      </c>
      <c r="G270" s="6">
        <v>0</v>
      </c>
      <c r="H270" s="6">
        <v>0</v>
      </c>
      <c r="I270" s="6">
        <v>0</v>
      </c>
      <c r="J270" s="6">
        <v>0</v>
      </c>
      <c r="K270" s="6">
        <v>0</v>
      </c>
      <c r="L270" s="6">
        <v>2.4</v>
      </c>
      <c r="M270" s="6">
        <v>0</v>
      </c>
      <c r="N270" s="6">
        <v>0.24</v>
      </c>
      <c r="O270" s="6">
        <v>0</v>
      </c>
      <c r="P270" s="6">
        <v>0.48</v>
      </c>
      <c r="Q270" s="6">
        <v>370</v>
      </c>
      <c r="R270" s="6">
        <v>0</v>
      </c>
      <c r="S270" s="6">
        <v>325</v>
      </c>
      <c r="T270" s="6">
        <v>336</v>
      </c>
      <c r="U270" s="6">
        <v>0</v>
      </c>
      <c r="V270">
        <v>0</v>
      </c>
    </row>
    <row r="271" spans="1:22" customFormat="1" x14ac:dyDescent="0.25">
      <c r="A271" s="6">
        <v>0</v>
      </c>
      <c r="B271" s="6">
        <v>0.05</v>
      </c>
      <c r="C271" s="6">
        <v>0</v>
      </c>
      <c r="D271" s="6">
        <v>0</v>
      </c>
      <c r="E271" s="6">
        <v>0</v>
      </c>
      <c r="F271" s="6">
        <v>0</v>
      </c>
      <c r="G271" s="6">
        <v>0</v>
      </c>
      <c r="H271" s="6">
        <v>0</v>
      </c>
      <c r="I271" s="6">
        <v>0</v>
      </c>
      <c r="J271" s="6">
        <v>0</v>
      </c>
      <c r="K271" s="6">
        <v>0</v>
      </c>
      <c r="L271" s="6">
        <v>2.2000000000000002</v>
      </c>
      <c r="M271" s="6">
        <v>0</v>
      </c>
      <c r="N271" s="6">
        <v>0.22000000000000003</v>
      </c>
      <c r="O271" s="6">
        <v>0</v>
      </c>
      <c r="P271" s="6">
        <v>0.44000000000000006</v>
      </c>
      <c r="Q271" s="6">
        <v>370</v>
      </c>
      <c r="R271" s="6">
        <v>0</v>
      </c>
      <c r="S271" s="6">
        <v>325</v>
      </c>
      <c r="T271" s="6">
        <v>336</v>
      </c>
      <c r="U271" s="6">
        <v>0</v>
      </c>
      <c r="V271">
        <v>0</v>
      </c>
    </row>
    <row r="272" spans="1:22" customFormat="1" x14ac:dyDescent="0.25">
      <c r="A272" s="6">
        <v>0</v>
      </c>
      <c r="B272" s="6">
        <v>2.5000000000000001E-2</v>
      </c>
      <c r="C272" s="6">
        <v>0</v>
      </c>
      <c r="D272" s="6">
        <v>0</v>
      </c>
      <c r="E272" s="6">
        <v>0</v>
      </c>
      <c r="F272" s="6">
        <v>0</v>
      </c>
      <c r="G272" s="6">
        <v>0</v>
      </c>
      <c r="H272" s="6">
        <v>0</v>
      </c>
      <c r="I272" s="6">
        <v>0</v>
      </c>
      <c r="J272" s="6">
        <v>0</v>
      </c>
      <c r="K272" s="6">
        <v>0</v>
      </c>
      <c r="L272" s="6">
        <v>2.1</v>
      </c>
      <c r="M272" s="6">
        <v>0</v>
      </c>
      <c r="N272" s="6">
        <v>0.21000000000000002</v>
      </c>
      <c r="O272" s="6">
        <v>0</v>
      </c>
      <c r="P272" s="6">
        <v>0.42000000000000004</v>
      </c>
      <c r="Q272" s="6">
        <v>370</v>
      </c>
      <c r="R272" s="6">
        <v>0</v>
      </c>
      <c r="S272" s="6">
        <v>325</v>
      </c>
      <c r="T272" s="6">
        <v>336</v>
      </c>
      <c r="U272" s="6">
        <v>0</v>
      </c>
      <c r="V272">
        <v>0</v>
      </c>
    </row>
    <row r="273" spans="1:22" customFormat="1" x14ac:dyDescent="0.25">
      <c r="A273" s="6">
        <v>0</v>
      </c>
      <c r="B273" s="6">
        <v>3.5000000000000003E-2</v>
      </c>
      <c r="C273" s="6">
        <v>0</v>
      </c>
      <c r="D273" s="6">
        <v>0</v>
      </c>
      <c r="E273" s="6">
        <v>0</v>
      </c>
      <c r="F273" s="6">
        <v>0</v>
      </c>
      <c r="G273" s="6">
        <v>0</v>
      </c>
      <c r="H273" s="6">
        <v>0</v>
      </c>
      <c r="I273" s="6">
        <v>0</v>
      </c>
      <c r="J273" s="6">
        <v>0</v>
      </c>
      <c r="K273" s="6">
        <v>0</v>
      </c>
      <c r="L273" s="6">
        <v>20</v>
      </c>
      <c r="M273" s="6">
        <v>0.32100000000000001</v>
      </c>
      <c r="N273" s="6">
        <v>0.32100000000000001</v>
      </c>
      <c r="O273" s="6">
        <v>0</v>
      </c>
      <c r="P273" s="6">
        <v>0.64200000000000002</v>
      </c>
      <c r="Q273" s="6">
        <v>319</v>
      </c>
      <c r="R273" s="6">
        <v>0</v>
      </c>
      <c r="S273" s="6">
        <v>433</v>
      </c>
      <c r="T273" s="6">
        <v>1152</v>
      </c>
      <c r="U273" s="6">
        <v>43</v>
      </c>
      <c r="V273">
        <v>0</v>
      </c>
    </row>
    <row r="274" spans="1:22" customFormat="1" x14ac:dyDescent="0.25">
      <c r="A274" s="6">
        <v>0.01</v>
      </c>
      <c r="B274" s="6">
        <v>0</v>
      </c>
      <c r="C274" s="6">
        <v>0</v>
      </c>
      <c r="D274" s="6">
        <v>0</v>
      </c>
      <c r="E274" s="6">
        <v>0</v>
      </c>
      <c r="F274" s="6">
        <v>0</v>
      </c>
      <c r="G274" s="6">
        <v>0</v>
      </c>
      <c r="H274" s="6">
        <v>0</v>
      </c>
      <c r="I274" s="6">
        <v>0</v>
      </c>
      <c r="J274" s="6">
        <v>0</v>
      </c>
      <c r="K274" s="6">
        <v>0</v>
      </c>
      <c r="L274" s="6">
        <v>7</v>
      </c>
      <c r="M274" s="6">
        <v>0.5</v>
      </c>
      <c r="N274" s="6">
        <v>0.25</v>
      </c>
      <c r="O274" s="6">
        <v>0</v>
      </c>
      <c r="P274" s="6">
        <v>0.5</v>
      </c>
      <c r="Q274" s="6">
        <v>189</v>
      </c>
      <c r="R274" s="6">
        <v>0</v>
      </c>
      <c r="S274" s="6">
        <v>448</v>
      </c>
      <c r="T274" s="6">
        <v>336</v>
      </c>
      <c r="U274" s="6">
        <v>30</v>
      </c>
      <c r="V274">
        <v>0</v>
      </c>
    </row>
    <row r="275" spans="1:22" customFormat="1" x14ac:dyDescent="0.25">
      <c r="A275" s="6">
        <v>0.13333333333333333</v>
      </c>
      <c r="B275" s="6">
        <v>0</v>
      </c>
      <c r="C275" s="6">
        <v>0</v>
      </c>
      <c r="D275" s="6">
        <v>0</v>
      </c>
      <c r="E275" s="6">
        <v>0</v>
      </c>
      <c r="F275" s="6">
        <v>0</v>
      </c>
      <c r="G275" s="6">
        <v>0</v>
      </c>
      <c r="H275" s="6">
        <v>0</v>
      </c>
      <c r="I275" s="6">
        <v>0</v>
      </c>
      <c r="J275" s="6">
        <v>0</v>
      </c>
      <c r="K275" s="6">
        <v>0</v>
      </c>
      <c r="L275" s="6">
        <v>7</v>
      </c>
      <c r="M275" s="6">
        <v>0.5</v>
      </c>
      <c r="N275" s="6">
        <v>0.25</v>
      </c>
      <c r="O275" s="6">
        <v>0</v>
      </c>
      <c r="P275" s="6">
        <v>0.5</v>
      </c>
      <c r="Q275" s="6">
        <v>189</v>
      </c>
      <c r="R275" s="6">
        <v>0</v>
      </c>
      <c r="S275" s="6">
        <v>448</v>
      </c>
      <c r="T275" s="6">
        <v>336</v>
      </c>
      <c r="U275" s="6">
        <v>30</v>
      </c>
      <c r="V275">
        <v>0</v>
      </c>
    </row>
    <row r="276" spans="1:22" customFormat="1" x14ac:dyDescent="0.25">
      <c r="A276" s="6">
        <v>0.04</v>
      </c>
      <c r="B276" s="6">
        <v>0</v>
      </c>
      <c r="C276" s="6">
        <v>0</v>
      </c>
      <c r="D276" s="6">
        <v>0</v>
      </c>
      <c r="E276" s="6">
        <v>0</v>
      </c>
      <c r="F276" s="6">
        <v>0</v>
      </c>
      <c r="G276" s="6">
        <v>0</v>
      </c>
      <c r="H276" s="6">
        <v>0</v>
      </c>
      <c r="I276" s="6">
        <v>0</v>
      </c>
      <c r="J276" s="6">
        <v>0</v>
      </c>
      <c r="K276" s="6">
        <v>0</v>
      </c>
      <c r="L276" s="6">
        <v>7</v>
      </c>
      <c r="M276" s="6">
        <v>0.5</v>
      </c>
      <c r="N276" s="6">
        <v>0.25</v>
      </c>
      <c r="O276" s="6">
        <v>0</v>
      </c>
      <c r="P276" s="6">
        <v>0.5</v>
      </c>
      <c r="Q276" s="6">
        <v>189</v>
      </c>
      <c r="R276" s="6">
        <v>0</v>
      </c>
      <c r="S276" s="6">
        <v>448</v>
      </c>
      <c r="T276" s="6">
        <v>336</v>
      </c>
      <c r="U276" s="6">
        <v>30</v>
      </c>
      <c r="V276">
        <v>0</v>
      </c>
    </row>
    <row r="277" spans="1:22" customFormat="1" x14ac:dyDescent="0.25">
      <c r="A277" s="6">
        <v>0</v>
      </c>
      <c r="B277" s="6">
        <v>0</v>
      </c>
      <c r="C277" s="6">
        <v>0</v>
      </c>
      <c r="D277" s="6">
        <v>0</v>
      </c>
      <c r="E277" s="6">
        <v>0</v>
      </c>
      <c r="F277" s="6">
        <v>0</v>
      </c>
      <c r="G277" s="6">
        <v>0</v>
      </c>
      <c r="H277" s="6">
        <v>0</v>
      </c>
      <c r="I277" s="6">
        <v>0</v>
      </c>
      <c r="J277" s="6">
        <v>0</v>
      </c>
      <c r="K277" s="6">
        <v>0</v>
      </c>
      <c r="L277" s="6">
        <v>7</v>
      </c>
      <c r="M277" s="6">
        <v>0.54</v>
      </c>
      <c r="N277" s="6">
        <v>0.54</v>
      </c>
      <c r="O277" s="6">
        <v>0</v>
      </c>
      <c r="P277" s="6">
        <v>1.08</v>
      </c>
      <c r="Q277" s="6">
        <v>214</v>
      </c>
      <c r="R277" s="6">
        <v>0</v>
      </c>
      <c r="S277" s="6">
        <v>418</v>
      </c>
      <c r="T277" s="6">
        <v>48</v>
      </c>
      <c r="U277" s="6">
        <v>30</v>
      </c>
      <c r="V277">
        <v>0</v>
      </c>
    </row>
    <row r="278" spans="1:22" s="3" customFormat="1" x14ac:dyDescent="0.25">
      <c r="A278" s="12">
        <v>2.5000000000000001E-2</v>
      </c>
      <c r="B278" s="12">
        <v>0</v>
      </c>
      <c r="C278" s="6">
        <v>0</v>
      </c>
      <c r="D278" s="12">
        <v>0</v>
      </c>
      <c r="E278" s="12">
        <v>0</v>
      </c>
      <c r="F278" s="12">
        <v>0</v>
      </c>
      <c r="G278" s="12">
        <v>0</v>
      </c>
      <c r="H278" s="12">
        <v>0.33333333333333331</v>
      </c>
      <c r="I278" s="12">
        <v>0</v>
      </c>
      <c r="J278" s="12">
        <v>0</v>
      </c>
      <c r="K278" s="6">
        <v>0</v>
      </c>
      <c r="L278" s="12">
        <v>40</v>
      </c>
      <c r="M278" s="12">
        <v>0</v>
      </c>
      <c r="N278" s="12">
        <v>0.16666666666666666</v>
      </c>
      <c r="O278" s="12">
        <v>0</v>
      </c>
      <c r="P278" s="12">
        <v>0.73333333333333328</v>
      </c>
      <c r="Q278" s="12">
        <v>280</v>
      </c>
      <c r="R278" s="12">
        <v>0</v>
      </c>
      <c r="S278" s="12">
        <v>448</v>
      </c>
      <c r="T278" s="12">
        <v>240</v>
      </c>
      <c r="U278" s="12">
        <v>0</v>
      </c>
      <c r="V278">
        <v>0</v>
      </c>
    </row>
    <row r="279" spans="1:22" customFormat="1" x14ac:dyDescent="0.25">
      <c r="A279" s="6">
        <v>0</v>
      </c>
      <c r="B279" s="6">
        <v>0</v>
      </c>
      <c r="C279" s="6">
        <v>0</v>
      </c>
      <c r="D279" s="6">
        <v>0</v>
      </c>
      <c r="E279" s="6">
        <v>0.20048019207683077</v>
      </c>
      <c r="F279" s="6">
        <v>0</v>
      </c>
      <c r="G279" s="6">
        <v>0</v>
      </c>
      <c r="H279" s="6">
        <v>0</v>
      </c>
      <c r="I279" s="6">
        <v>0</v>
      </c>
      <c r="J279" s="6">
        <v>0</v>
      </c>
      <c r="K279" s="6">
        <v>0</v>
      </c>
      <c r="L279" s="6">
        <v>8.4033613445378155</v>
      </c>
      <c r="M279" s="6">
        <v>0.60024009603841544</v>
      </c>
      <c r="N279" s="6">
        <v>0.30012004801920772</v>
      </c>
      <c r="O279" s="6">
        <v>0</v>
      </c>
      <c r="P279" s="6">
        <v>0.60024009603841544</v>
      </c>
      <c r="Q279" s="6">
        <v>396</v>
      </c>
      <c r="R279" s="6">
        <v>0</v>
      </c>
      <c r="S279" s="6">
        <v>448</v>
      </c>
      <c r="T279" s="6">
        <v>384</v>
      </c>
      <c r="U279" s="6">
        <v>30</v>
      </c>
      <c r="V279">
        <v>0</v>
      </c>
    </row>
    <row r="280" spans="1:22" customFormat="1" x14ac:dyDescent="0.25">
      <c r="A280" s="6">
        <v>0</v>
      </c>
      <c r="B280" s="6">
        <v>0</v>
      </c>
      <c r="C280" s="6">
        <v>0</v>
      </c>
      <c r="D280" s="6">
        <v>0</v>
      </c>
      <c r="E280" s="6">
        <v>1</v>
      </c>
      <c r="F280" s="6">
        <v>0</v>
      </c>
      <c r="G280" s="6">
        <v>0</v>
      </c>
      <c r="H280" s="6">
        <v>0</v>
      </c>
      <c r="I280" s="6">
        <v>0</v>
      </c>
      <c r="J280" s="6">
        <v>0</v>
      </c>
      <c r="K280" s="6">
        <v>0</v>
      </c>
      <c r="L280" s="6">
        <v>2</v>
      </c>
      <c r="M280" s="6">
        <v>0.5</v>
      </c>
      <c r="N280" s="6">
        <v>0.5</v>
      </c>
      <c r="O280" s="6">
        <v>0</v>
      </c>
      <c r="P280" s="6">
        <v>0.5</v>
      </c>
      <c r="Q280" s="6">
        <v>160</v>
      </c>
      <c r="R280" s="6">
        <v>0</v>
      </c>
      <c r="S280" s="6">
        <v>443</v>
      </c>
      <c r="T280" s="6">
        <v>72</v>
      </c>
      <c r="U280" s="6">
        <v>0</v>
      </c>
      <c r="V280">
        <v>1</v>
      </c>
    </row>
    <row r="281" spans="1:22" customFormat="1" x14ac:dyDescent="0.25">
      <c r="A281" s="6">
        <v>0</v>
      </c>
      <c r="B281" s="6">
        <v>0</v>
      </c>
      <c r="C281" s="6">
        <v>0</v>
      </c>
      <c r="D281" s="6">
        <v>0</v>
      </c>
      <c r="E281" s="6">
        <v>1</v>
      </c>
      <c r="F281" s="6">
        <v>0</v>
      </c>
      <c r="G281" s="6">
        <v>0</v>
      </c>
      <c r="H281" s="6">
        <v>0</v>
      </c>
      <c r="I281" s="6">
        <v>0</v>
      </c>
      <c r="J281" s="6">
        <v>0</v>
      </c>
      <c r="K281" s="6">
        <v>0</v>
      </c>
      <c r="L281" s="6">
        <v>2</v>
      </c>
      <c r="M281" s="6">
        <v>0.5</v>
      </c>
      <c r="N281" s="6">
        <v>0.5</v>
      </c>
      <c r="O281" s="6">
        <v>0</v>
      </c>
      <c r="P281" s="6">
        <v>0.5</v>
      </c>
      <c r="Q281" s="6">
        <v>160</v>
      </c>
      <c r="R281" s="6">
        <v>0</v>
      </c>
      <c r="S281" s="6">
        <v>443</v>
      </c>
      <c r="T281" s="6">
        <v>72</v>
      </c>
      <c r="U281" s="6">
        <v>0</v>
      </c>
      <c r="V281">
        <v>1</v>
      </c>
    </row>
    <row r="282" spans="1:22" customFormat="1" x14ac:dyDescent="0.25">
      <c r="A282" s="6">
        <v>0</v>
      </c>
      <c r="B282" s="6">
        <v>0</v>
      </c>
      <c r="C282" s="6">
        <v>0</v>
      </c>
      <c r="D282" s="6">
        <v>0</v>
      </c>
      <c r="E282" s="6">
        <v>4</v>
      </c>
      <c r="F282" s="6">
        <v>0</v>
      </c>
      <c r="G282" s="6">
        <v>0</v>
      </c>
      <c r="H282" s="6">
        <v>0</v>
      </c>
      <c r="I282" s="6">
        <v>0</v>
      </c>
      <c r="J282" s="6">
        <v>0</v>
      </c>
      <c r="K282" s="6">
        <v>0</v>
      </c>
      <c r="L282" s="6">
        <v>5</v>
      </c>
      <c r="M282" s="6">
        <v>1.25</v>
      </c>
      <c r="N282" s="6">
        <v>1.25</v>
      </c>
      <c r="O282" s="6">
        <v>0</v>
      </c>
      <c r="P282" s="6">
        <v>1.25</v>
      </c>
      <c r="Q282" s="6">
        <v>160</v>
      </c>
      <c r="R282" s="6">
        <v>0</v>
      </c>
      <c r="S282" s="6">
        <v>443</v>
      </c>
      <c r="T282" s="6">
        <v>72</v>
      </c>
      <c r="U282" s="6">
        <v>0</v>
      </c>
      <c r="V282">
        <v>1</v>
      </c>
    </row>
    <row r="283" spans="1:22" customFormat="1" x14ac:dyDescent="0.25">
      <c r="A283" s="6">
        <v>0</v>
      </c>
      <c r="B283" s="6">
        <v>0</v>
      </c>
      <c r="C283" s="6">
        <v>0</v>
      </c>
      <c r="D283" s="6">
        <v>0</v>
      </c>
      <c r="E283" s="6">
        <v>4</v>
      </c>
      <c r="F283" s="6">
        <v>0</v>
      </c>
      <c r="G283" s="6">
        <v>0</v>
      </c>
      <c r="H283" s="6">
        <v>0</v>
      </c>
      <c r="I283" s="6">
        <v>0</v>
      </c>
      <c r="J283" s="6">
        <v>0</v>
      </c>
      <c r="K283" s="6">
        <v>0</v>
      </c>
      <c r="L283" s="6">
        <v>5</v>
      </c>
      <c r="M283" s="6">
        <v>1.25</v>
      </c>
      <c r="N283" s="6">
        <v>1.25</v>
      </c>
      <c r="O283" s="6">
        <v>0</v>
      </c>
      <c r="P283" s="6">
        <v>1.25</v>
      </c>
      <c r="Q283" s="6">
        <v>160</v>
      </c>
      <c r="R283" s="6">
        <v>0</v>
      </c>
      <c r="S283" s="6">
        <v>443</v>
      </c>
      <c r="T283" s="6">
        <v>72</v>
      </c>
      <c r="U283" s="6">
        <v>0</v>
      </c>
      <c r="V283">
        <v>1</v>
      </c>
    </row>
    <row r="284" spans="1:22" customFormat="1" x14ac:dyDescent="0.25">
      <c r="A284" s="6">
        <v>0</v>
      </c>
      <c r="B284" s="6">
        <v>0</v>
      </c>
      <c r="C284" s="6">
        <v>0</v>
      </c>
      <c r="D284" s="6">
        <v>0</v>
      </c>
      <c r="E284" s="6">
        <v>4</v>
      </c>
      <c r="F284" s="6">
        <v>0</v>
      </c>
      <c r="G284" s="6">
        <v>0</v>
      </c>
      <c r="H284" s="6">
        <v>0</v>
      </c>
      <c r="I284" s="6">
        <v>0</v>
      </c>
      <c r="J284" s="6">
        <v>0</v>
      </c>
      <c r="K284" s="6">
        <v>0</v>
      </c>
      <c r="L284" s="6">
        <v>5</v>
      </c>
      <c r="M284" s="6">
        <v>1.25</v>
      </c>
      <c r="N284" s="6">
        <v>1.25</v>
      </c>
      <c r="O284" s="6">
        <v>0</v>
      </c>
      <c r="P284" s="6">
        <v>1.25</v>
      </c>
      <c r="Q284" s="6">
        <v>160</v>
      </c>
      <c r="R284" s="6">
        <v>0</v>
      </c>
      <c r="S284" s="6">
        <v>443</v>
      </c>
      <c r="T284" s="6">
        <v>72</v>
      </c>
      <c r="U284" s="6">
        <v>0</v>
      </c>
      <c r="V284">
        <v>1</v>
      </c>
    </row>
    <row r="285" spans="1:22" customFormat="1" x14ac:dyDescent="0.25">
      <c r="A285" s="6">
        <v>0</v>
      </c>
      <c r="B285" s="6">
        <v>0</v>
      </c>
      <c r="C285" s="6">
        <v>0</v>
      </c>
      <c r="D285" s="6">
        <v>0</v>
      </c>
      <c r="E285" s="6">
        <v>4</v>
      </c>
      <c r="F285" s="6">
        <v>0</v>
      </c>
      <c r="G285" s="6">
        <v>0</v>
      </c>
      <c r="H285" s="6">
        <v>0</v>
      </c>
      <c r="I285" s="6">
        <v>0</v>
      </c>
      <c r="J285" s="6">
        <v>0</v>
      </c>
      <c r="K285" s="6">
        <v>0</v>
      </c>
      <c r="L285" s="6">
        <v>5</v>
      </c>
      <c r="M285" s="6">
        <v>1.25</v>
      </c>
      <c r="N285" s="6">
        <v>1.25</v>
      </c>
      <c r="O285" s="6">
        <v>0</v>
      </c>
      <c r="P285" s="6">
        <v>1.25</v>
      </c>
      <c r="Q285" s="6">
        <v>215</v>
      </c>
      <c r="R285" s="6">
        <v>0</v>
      </c>
      <c r="S285" s="6">
        <v>443</v>
      </c>
      <c r="T285" s="6">
        <v>72</v>
      </c>
      <c r="U285" s="6">
        <v>0</v>
      </c>
      <c r="V285">
        <v>1</v>
      </c>
    </row>
    <row r="286" spans="1:22" customFormat="1" x14ac:dyDescent="0.25">
      <c r="A286" s="6">
        <v>0</v>
      </c>
      <c r="B286" s="6">
        <v>0</v>
      </c>
      <c r="C286" s="6">
        <v>0</v>
      </c>
      <c r="D286" s="6">
        <v>0</v>
      </c>
      <c r="E286" s="6">
        <v>4</v>
      </c>
      <c r="F286" s="6">
        <v>0</v>
      </c>
      <c r="G286" s="6">
        <v>0</v>
      </c>
      <c r="H286" s="6">
        <v>0</v>
      </c>
      <c r="I286" s="6">
        <v>0</v>
      </c>
      <c r="J286" s="6">
        <v>0</v>
      </c>
      <c r="K286" s="6">
        <v>0</v>
      </c>
      <c r="L286" s="6">
        <v>5</v>
      </c>
      <c r="M286" s="6">
        <v>1.25</v>
      </c>
      <c r="N286" s="6">
        <v>1.25</v>
      </c>
      <c r="O286" s="6">
        <v>0</v>
      </c>
      <c r="P286" s="6">
        <v>1.25</v>
      </c>
      <c r="Q286" s="6">
        <v>215</v>
      </c>
      <c r="R286" s="6">
        <v>0</v>
      </c>
      <c r="S286" s="6">
        <v>443</v>
      </c>
      <c r="T286" s="6">
        <v>72</v>
      </c>
      <c r="U286" s="6">
        <v>0</v>
      </c>
      <c r="V286">
        <v>1</v>
      </c>
    </row>
    <row r="287" spans="1:22" customFormat="1" x14ac:dyDescent="0.25">
      <c r="A287" s="6">
        <v>0</v>
      </c>
      <c r="B287" s="6">
        <v>0</v>
      </c>
      <c r="C287" s="6">
        <v>0</v>
      </c>
      <c r="D287" s="6">
        <v>0</v>
      </c>
      <c r="E287" s="6">
        <v>4</v>
      </c>
      <c r="F287" s="6">
        <v>0</v>
      </c>
      <c r="G287" s="6">
        <v>0</v>
      </c>
      <c r="H287" s="6">
        <v>0</v>
      </c>
      <c r="I287" s="6">
        <v>0</v>
      </c>
      <c r="J287" s="6">
        <v>0</v>
      </c>
      <c r="K287" s="6">
        <v>0</v>
      </c>
      <c r="L287" s="6">
        <v>5</v>
      </c>
      <c r="M287" s="6">
        <v>1.25</v>
      </c>
      <c r="N287" s="6">
        <v>1.25</v>
      </c>
      <c r="O287" s="6">
        <v>0</v>
      </c>
      <c r="P287" s="6">
        <v>1.25</v>
      </c>
      <c r="Q287" s="6">
        <v>215</v>
      </c>
      <c r="R287" s="6">
        <v>0</v>
      </c>
      <c r="S287" s="6">
        <v>443</v>
      </c>
      <c r="T287" s="6">
        <v>72</v>
      </c>
      <c r="U287" s="6">
        <v>0</v>
      </c>
      <c r="V287">
        <v>1</v>
      </c>
    </row>
    <row r="288" spans="1:22" customFormat="1" x14ac:dyDescent="0.25">
      <c r="A288" s="6">
        <v>0</v>
      </c>
      <c r="B288" s="6">
        <v>0</v>
      </c>
      <c r="C288" s="6">
        <v>0</v>
      </c>
      <c r="D288" s="6">
        <v>0</v>
      </c>
      <c r="E288" s="6">
        <v>4</v>
      </c>
      <c r="F288" s="6">
        <v>0</v>
      </c>
      <c r="G288" s="6">
        <v>0</v>
      </c>
      <c r="H288" s="6">
        <v>0</v>
      </c>
      <c r="I288" s="6">
        <v>0</v>
      </c>
      <c r="J288" s="6">
        <v>0</v>
      </c>
      <c r="K288" s="6">
        <v>0</v>
      </c>
      <c r="L288" s="6">
        <v>15</v>
      </c>
      <c r="M288" s="6">
        <v>1.25</v>
      </c>
      <c r="N288" s="6">
        <v>1.25</v>
      </c>
      <c r="O288" s="6">
        <v>0</v>
      </c>
      <c r="P288" s="6">
        <v>1.25</v>
      </c>
      <c r="Q288" s="6">
        <v>215</v>
      </c>
      <c r="R288" s="6">
        <v>0</v>
      </c>
      <c r="S288" s="6">
        <v>443</v>
      </c>
      <c r="T288" s="6">
        <v>72</v>
      </c>
      <c r="U288" s="6">
        <v>0</v>
      </c>
      <c r="V288">
        <v>1</v>
      </c>
    </row>
    <row r="289" spans="1:22" customFormat="1" x14ac:dyDescent="0.25">
      <c r="A289" s="6">
        <v>0</v>
      </c>
      <c r="B289" s="6">
        <v>0</v>
      </c>
      <c r="C289" s="6">
        <v>0</v>
      </c>
      <c r="D289" s="6">
        <v>0</v>
      </c>
      <c r="E289" s="6">
        <v>0.4925373134328358</v>
      </c>
      <c r="F289" s="6">
        <v>0</v>
      </c>
      <c r="G289" s="6">
        <v>0</v>
      </c>
      <c r="H289" s="6">
        <v>0</v>
      </c>
      <c r="I289" s="6">
        <v>0</v>
      </c>
      <c r="J289" s="6">
        <v>0</v>
      </c>
      <c r="K289" s="6">
        <v>0</v>
      </c>
      <c r="L289" s="6">
        <v>1.4925373134328357</v>
      </c>
      <c r="M289" s="6">
        <v>0.37313432835820892</v>
      </c>
      <c r="N289" s="6">
        <v>0.37313432835820892</v>
      </c>
      <c r="O289" s="6">
        <v>0</v>
      </c>
      <c r="P289" s="6">
        <v>0.37313432835820892</v>
      </c>
      <c r="Q289" s="6">
        <v>193</v>
      </c>
      <c r="R289" s="6">
        <v>0</v>
      </c>
      <c r="S289" s="6">
        <v>443</v>
      </c>
      <c r="T289" s="6">
        <v>24</v>
      </c>
      <c r="U289" s="6">
        <v>0</v>
      </c>
      <c r="V289">
        <v>1</v>
      </c>
    </row>
    <row r="290" spans="1:22" customFormat="1" x14ac:dyDescent="0.25">
      <c r="A290" s="6">
        <v>0</v>
      </c>
      <c r="B290" s="6">
        <v>0</v>
      </c>
      <c r="C290" s="6">
        <v>0</v>
      </c>
      <c r="D290" s="6">
        <v>0</v>
      </c>
      <c r="E290" s="6">
        <v>0.4925373134328358</v>
      </c>
      <c r="F290" s="6">
        <v>0</v>
      </c>
      <c r="G290" s="6">
        <v>0</v>
      </c>
      <c r="H290" s="6">
        <v>0</v>
      </c>
      <c r="I290" s="6">
        <v>0</v>
      </c>
      <c r="J290" s="6">
        <v>0</v>
      </c>
      <c r="K290" s="6">
        <v>0</v>
      </c>
      <c r="L290" s="6">
        <v>1.4925373134328357</v>
      </c>
      <c r="M290" s="6">
        <v>0.37313432835820892</v>
      </c>
      <c r="N290" s="6">
        <v>0.37313432835820892</v>
      </c>
      <c r="O290" s="6">
        <v>0</v>
      </c>
      <c r="P290" s="6">
        <v>0.37313432835820892</v>
      </c>
      <c r="Q290" s="6">
        <v>193</v>
      </c>
      <c r="R290" s="6">
        <v>0</v>
      </c>
      <c r="S290" s="6">
        <v>443</v>
      </c>
      <c r="T290" s="6">
        <v>24</v>
      </c>
      <c r="U290" s="6">
        <v>0</v>
      </c>
      <c r="V290">
        <v>1</v>
      </c>
    </row>
    <row r="291" spans="1:22" customFormat="1" x14ac:dyDescent="0.25">
      <c r="A291" s="6">
        <v>0</v>
      </c>
      <c r="B291" s="6">
        <v>0</v>
      </c>
      <c r="C291" s="6">
        <v>0</v>
      </c>
      <c r="D291" s="6">
        <v>0</v>
      </c>
      <c r="E291" s="6">
        <v>0.4925373134328358</v>
      </c>
      <c r="F291" s="6">
        <v>0</v>
      </c>
      <c r="G291" s="6">
        <v>0</v>
      </c>
      <c r="H291" s="6">
        <v>0</v>
      </c>
      <c r="I291" s="6">
        <v>0</v>
      </c>
      <c r="J291" s="6">
        <v>0</v>
      </c>
      <c r="K291" s="6">
        <v>0</v>
      </c>
      <c r="L291" s="6">
        <v>1.4925373134328357</v>
      </c>
      <c r="M291" s="6">
        <v>0.37313432835820892</v>
      </c>
      <c r="N291" s="6">
        <v>0.37313432835820892</v>
      </c>
      <c r="O291" s="6">
        <v>0</v>
      </c>
      <c r="P291" s="6">
        <v>0.37313432835820892</v>
      </c>
      <c r="Q291" s="6">
        <v>193</v>
      </c>
      <c r="R291" s="6">
        <v>0</v>
      </c>
      <c r="S291" s="6">
        <v>443</v>
      </c>
      <c r="T291" s="6">
        <v>24</v>
      </c>
      <c r="U291" s="6">
        <v>0</v>
      </c>
      <c r="V291">
        <v>1</v>
      </c>
    </row>
    <row r="292" spans="1:22" customFormat="1" x14ac:dyDescent="0.25">
      <c r="A292" s="6">
        <v>0</v>
      </c>
      <c r="B292" s="6">
        <v>0</v>
      </c>
      <c r="C292" s="6">
        <v>0</v>
      </c>
      <c r="D292" s="6">
        <v>0</v>
      </c>
      <c r="E292" s="6">
        <v>0.4925373134328358</v>
      </c>
      <c r="F292" s="6">
        <v>0</v>
      </c>
      <c r="G292" s="6">
        <v>0</v>
      </c>
      <c r="H292" s="6">
        <v>0</v>
      </c>
      <c r="I292" s="6">
        <v>0</v>
      </c>
      <c r="J292" s="6">
        <v>0</v>
      </c>
      <c r="K292" s="6">
        <v>0</v>
      </c>
      <c r="L292" s="6">
        <v>1.4925373134328357</v>
      </c>
      <c r="M292" s="6">
        <v>0.37313432835820892</v>
      </c>
      <c r="N292" s="6">
        <v>0.37313432835820892</v>
      </c>
      <c r="O292" s="6">
        <v>0</v>
      </c>
      <c r="P292" s="6">
        <v>0.37313432835820892</v>
      </c>
      <c r="Q292" s="6">
        <v>193</v>
      </c>
      <c r="R292" s="6">
        <v>0</v>
      </c>
      <c r="S292" s="6">
        <v>443</v>
      </c>
      <c r="T292" s="6">
        <v>24</v>
      </c>
      <c r="U292" s="6">
        <v>0</v>
      </c>
      <c r="V292">
        <v>1</v>
      </c>
    </row>
    <row r="293" spans="1:22" customFormat="1" x14ac:dyDescent="0.25">
      <c r="A293" s="6">
        <v>0</v>
      </c>
      <c r="B293" s="6">
        <v>0</v>
      </c>
      <c r="C293" s="6">
        <v>0</v>
      </c>
      <c r="D293" s="6">
        <v>0</v>
      </c>
      <c r="E293" s="6">
        <v>0.4925373134328358</v>
      </c>
      <c r="F293" s="6">
        <v>0</v>
      </c>
      <c r="G293" s="6">
        <v>0</v>
      </c>
      <c r="H293" s="6">
        <v>0</v>
      </c>
      <c r="I293" s="6">
        <v>0</v>
      </c>
      <c r="J293" s="6">
        <v>0</v>
      </c>
      <c r="K293" s="6">
        <v>0</v>
      </c>
      <c r="L293" s="6">
        <v>1.4925373134328357</v>
      </c>
      <c r="M293" s="6">
        <v>0.37313432835820892</v>
      </c>
      <c r="N293" s="6">
        <v>0.37313432835820892</v>
      </c>
      <c r="O293" s="6">
        <v>0</v>
      </c>
      <c r="P293" s="6">
        <v>0.37313432835820892</v>
      </c>
      <c r="Q293" s="6">
        <v>193</v>
      </c>
      <c r="R293" s="6">
        <v>0</v>
      </c>
      <c r="S293" s="6">
        <v>443</v>
      </c>
      <c r="T293" s="6">
        <v>24</v>
      </c>
      <c r="U293" s="6">
        <v>0</v>
      </c>
      <c r="V293">
        <v>1</v>
      </c>
    </row>
    <row r="294" spans="1:22" customFormat="1" x14ac:dyDescent="0.25">
      <c r="A294" s="6">
        <v>0</v>
      </c>
      <c r="B294" s="6">
        <v>0</v>
      </c>
      <c r="C294" s="6">
        <v>0</v>
      </c>
      <c r="D294" s="6">
        <v>0</v>
      </c>
      <c r="E294" s="6">
        <v>0.5</v>
      </c>
      <c r="F294" s="6">
        <v>0</v>
      </c>
      <c r="G294" s="6">
        <v>0</v>
      </c>
      <c r="H294" s="6">
        <v>0</v>
      </c>
      <c r="I294" s="6">
        <v>0</v>
      </c>
      <c r="J294" s="6">
        <v>0</v>
      </c>
      <c r="K294" s="6">
        <v>0</v>
      </c>
      <c r="L294" s="6">
        <v>1.5</v>
      </c>
      <c r="M294" s="6">
        <v>0.25</v>
      </c>
      <c r="N294" s="6">
        <v>0.25</v>
      </c>
      <c r="O294" s="6">
        <v>0</v>
      </c>
      <c r="P294" s="6">
        <v>0.25</v>
      </c>
      <c r="Q294" s="6">
        <v>193</v>
      </c>
      <c r="R294" s="6">
        <v>0</v>
      </c>
      <c r="S294" s="6">
        <v>443</v>
      </c>
      <c r="T294" s="6">
        <v>24</v>
      </c>
      <c r="U294" s="6">
        <v>0</v>
      </c>
      <c r="V294">
        <v>1</v>
      </c>
    </row>
    <row r="295" spans="1:22" customFormat="1" x14ac:dyDescent="0.25">
      <c r="A295" s="6">
        <v>0</v>
      </c>
      <c r="B295" s="6">
        <v>0</v>
      </c>
      <c r="C295" s="6">
        <v>0</v>
      </c>
      <c r="D295" s="6">
        <v>0</v>
      </c>
      <c r="E295" s="6">
        <v>0.5</v>
      </c>
      <c r="F295" s="6">
        <v>0</v>
      </c>
      <c r="G295" s="6">
        <v>0</v>
      </c>
      <c r="H295" s="6">
        <v>0</v>
      </c>
      <c r="I295" s="6">
        <v>0</v>
      </c>
      <c r="J295" s="6">
        <v>0</v>
      </c>
      <c r="K295" s="6">
        <v>0</v>
      </c>
      <c r="L295" s="6">
        <v>3</v>
      </c>
      <c r="M295" s="6">
        <v>0.25</v>
      </c>
      <c r="N295" s="6">
        <v>0.25</v>
      </c>
      <c r="O295" s="6">
        <v>0</v>
      </c>
      <c r="P295" s="6">
        <v>0.25</v>
      </c>
      <c r="Q295" s="6">
        <v>193</v>
      </c>
      <c r="R295" s="6">
        <v>0</v>
      </c>
      <c r="S295" s="6">
        <v>443</v>
      </c>
      <c r="T295" s="6">
        <v>24</v>
      </c>
      <c r="U295" s="6">
        <v>0</v>
      </c>
      <c r="V295">
        <v>1</v>
      </c>
    </row>
    <row r="296" spans="1:22" customFormat="1" x14ac:dyDescent="0.25">
      <c r="A296" s="6">
        <v>0</v>
      </c>
      <c r="B296" s="6">
        <v>0</v>
      </c>
      <c r="C296" s="6">
        <v>0</v>
      </c>
      <c r="D296" s="6">
        <v>0</v>
      </c>
      <c r="E296" s="6">
        <v>1</v>
      </c>
      <c r="F296" s="6">
        <v>0</v>
      </c>
      <c r="G296" s="6">
        <v>0</v>
      </c>
      <c r="H296" s="6">
        <v>0</v>
      </c>
      <c r="I296" s="6">
        <v>0</v>
      </c>
      <c r="J296" s="6">
        <v>0</v>
      </c>
      <c r="K296" s="6">
        <v>0</v>
      </c>
      <c r="L296" s="6">
        <v>2</v>
      </c>
      <c r="M296" s="6">
        <v>0.25</v>
      </c>
      <c r="N296" s="6">
        <v>0.25</v>
      </c>
      <c r="O296" s="6">
        <v>0</v>
      </c>
      <c r="P296" s="6">
        <v>0.25</v>
      </c>
      <c r="Q296" s="6">
        <v>193</v>
      </c>
      <c r="R296" s="6">
        <v>0</v>
      </c>
      <c r="S296" s="6">
        <v>443</v>
      </c>
      <c r="T296" s="6">
        <v>24</v>
      </c>
      <c r="U296" s="6">
        <v>0</v>
      </c>
      <c r="V296">
        <v>1</v>
      </c>
    </row>
    <row r="297" spans="1:22" customFormat="1" x14ac:dyDescent="0.25">
      <c r="A297" s="6">
        <v>0</v>
      </c>
      <c r="B297" s="6">
        <v>0</v>
      </c>
      <c r="C297" s="6">
        <v>0</v>
      </c>
      <c r="D297" s="6">
        <v>0</v>
      </c>
      <c r="E297" s="6">
        <v>1</v>
      </c>
      <c r="F297" s="6">
        <v>0</v>
      </c>
      <c r="G297" s="6">
        <v>0</v>
      </c>
      <c r="H297" s="6">
        <v>0</v>
      </c>
      <c r="I297" s="6">
        <v>0</v>
      </c>
      <c r="J297" s="6">
        <v>0</v>
      </c>
      <c r="K297" s="6">
        <v>0</v>
      </c>
      <c r="L297" s="6">
        <v>4</v>
      </c>
      <c r="M297" s="6">
        <v>0.25</v>
      </c>
      <c r="N297" s="6">
        <v>0.25</v>
      </c>
      <c r="O297" s="6">
        <v>0</v>
      </c>
      <c r="P297" s="6">
        <v>0.25</v>
      </c>
      <c r="Q297" s="6">
        <v>193</v>
      </c>
      <c r="R297" s="6">
        <v>0</v>
      </c>
      <c r="S297" s="6">
        <v>443</v>
      </c>
      <c r="T297" s="6">
        <v>24</v>
      </c>
      <c r="U297" s="6">
        <v>0</v>
      </c>
      <c r="V297">
        <v>1</v>
      </c>
    </row>
    <row r="298" spans="1:22" customFormat="1" x14ac:dyDescent="0.25">
      <c r="A298" s="6">
        <v>0</v>
      </c>
      <c r="B298" s="6">
        <v>0</v>
      </c>
      <c r="C298" s="6">
        <v>0</v>
      </c>
      <c r="D298" s="6">
        <v>0</v>
      </c>
      <c r="E298" s="6">
        <v>0.25</v>
      </c>
      <c r="F298" s="6">
        <v>0</v>
      </c>
      <c r="G298" s="6">
        <v>0</v>
      </c>
      <c r="H298" s="6">
        <v>0</v>
      </c>
      <c r="I298" s="6">
        <v>0</v>
      </c>
      <c r="J298" s="6">
        <v>0</v>
      </c>
      <c r="K298" s="6">
        <v>0</v>
      </c>
      <c r="L298" s="6">
        <v>3.75</v>
      </c>
      <c r="M298" s="6">
        <v>0.3125</v>
      </c>
      <c r="N298" s="6">
        <v>0.3125</v>
      </c>
      <c r="O298" s="6">
        <v>0</v>
      </c>
      <c r="P298" s="6">
        <v>0.3125</v>
      </c>
      <c r="Q298" s="6">
        <v>214</v>
      </c>
      <c r="R298" s="6">
        <v>0</v>
      </c>
      <c r="S298" s="6">
        <v>448</v>
      </c>
      <c r="T298" s="6">
        <v>24</v>
      </c>
      <c r="U298" s="6">
        <v>0</v>
      </c>
      <c r="V298">
        <v>1</v>
      </c>
    </row>
    <row r="299" spans="1:22" customFormat="1" x14ac:dyDescent="0.25">
      <c r="A299" s="6">
        <v>0</v>
      </c>
      <c r="B299" s="6">
        <v>0</v>
      </c>
      <c r="C299" s="6">
        <v>0</v>
      </c>
      <c r="D299" s="6">
        <v>0</v>
      </c>
      <c r="E299" s="6">
        <v>0.5</v>
      </c>
      <c r="F299" s="6">
        <v>0</v>
      </c>
      <c r="G299" s="6">
        <v>0</v>
      </c>
      <c r="H299" s="6">
        <v>0</v>
      </c>
      <c r="I299" s="6">
        <v>0</v>
      </c>
      <c r="J299" s="6">
        <v>0</v>
      </c>
      <c r="K299" s="6">
        <v>0</v>
      </c>
      <c r="L299" s="6">
        <v>4.5</v>
      </c>
      <c r="M299" s="6">
        <v>0.15</v>
      </c>
      <c r="N299" s="6">
        <v>0.375</v>
      </c>
      <c r="O299" s="6">
        <v>0</v>
      </c>
      <c r="P299" s="6">
        <v>0.375</v>
      </c>
      <c r="Q299" s="6">
        <v>214</v>
      </c>
      <c r="R299" s="6">
        <v>0</v>
      </c>
      <c r="S299" s="6">
        <v>448</v>
      </c>
      <c r="T299" s="6">
        <v>24</v>
      </c>
      <c r="U299" s="6">
        <v>0</v>
      </c>
      <c r="V299">
        <v>1</v>
      </c>
    </row>
    <row r="300" spans="1:22" customFormat="1" x14ac:dyDescent="0.25">
      <c r="A300" s="6">
        <v>0</v>
      </c>
      <c r="B300" s="6">
        <v>0</v>
      </c>
      <c r="C300" s="6">
        <v>0</v>
      </c>
      <c r="D300" s="6">
        <v>0</v>
      </c>
      <c r="E300" s="6">
        <v>0.1</v>
      </c>
      <c r="F300" s="6">
        <v>0</v>
      </c>
      <c r="G300" s="6">
        <v>0</v>
      </c>
      <c r="H300" s="6">
        <v>0</v>
      </c>
      <c r="I300" s="6">
        <v>0</v>
      </c>
      <c r="J300" s="6">
        <v>0</v>
      </c>
      <c r="K300" s="6">
        <v>0</v>
      </c>
      <c r="L300" s="6">
        <v>3.3</v>
      </c>
      <c r="M300" s="6">
        <v>0.11</v>
      </c>
      <c r="N300" s="6">
        <v>0.27500000000000002</v>
      </c>
      <c r="O300" s="6">
        <v>0</v>
      </c>
      <c r="P300" s="6">
        <v>0.27500000000000002</v>
      </c>
      <c r="Q300" s="6">
        <v>214</v>
      </c>
      <c r="R300" s="6">
        <v>0</v>
      </c>
      <c r="S300" s="6">
        <v>448</v>
      </c>
      <c r="T300" s="6">
        <v>24</v>
      </c>
      <c r="U300" s="6">
        <v>0</v>
      </c>
      <c r="V300">
        <v>1</v>
      </c>
    </row>
    <row r="301" spans="1:22" customFormat="1" x14ac:dyDescent="0.25">
      <c r="A301" s="6">
        <v>0</v>
      </c>
      <c r="B301" s="6">
        <v>0</v>
      </c>
      <c r="C301" s="6">
        <v>0</v>
      </c>
      <c r="D301" s="6">
        <v>0</v>
      </c>
      <c r="E301" s="6">
        <v>0.5</v>
      </c>
      <c r="F301" s="6">
        <v>0</v>
      </c>
      <c r="G301" s="6">
        <v>0</v>
      </c>
      <c r="H301" s="6">
        <v>0</v>
      </c>
      <c r="I301" s="6">
        <v>0</v>
      </c>
      <c r="J301" s="6">
        <v>0</v>
      </c>
      <c r="K301" s="6">
        <v>0</v>
      </c>
      <c r="L301" s="6">
        <v>4.5</v>
      </c>
      <c r="M301" s="6">
        <v>0.15</v>
      </c>
      <c r="N301" s="6">
        <v>0.375</v>
      </c>
      <c r="O301" s="6">
        <v>0</v>
      </c>
      <c r="P301" s="6">
        <v>0.375</v>
      </c>
      <c r="Q301" s="6">
        <v>214</v>
      </c>
      <c r="R301" s="6">
        <v>0</v>
      </c>
      <c r="S301" s="6">
        <v>448</v>
      </c>
      <c r="T301" s="6">
        <v>24</v>
      </c>
      <c r="U301" s="6">
        <v>0</v>
      </c>
      <c r="V301">
        <v>1</v>
      </c>
    </row>
    <row r="302" spans="1:22" customFormat="1" x14ac:dyDescent="0.25">
      <c r="A302" s="6">
        <v>0</v>
      </c>
      <c r="B302" s="6">
        <v>0</v>
      </c>
      <c r="C302" s="6">
        <v>0</v>
      </c>
      <c r="D302" s="6">
        <v>0</v>
      </c>
      <c r="E302" s="6">
        <v>0.5</v>
      </c>
      <c r="F302" s="6">
        <v>0</v>
      </c>
      <c r="G302" s="6">
        <v>0</v>
      </c>
      <c r="H302" s="6">
        <v>0</v>
      </c>
      <c r="I302" s="6">
        <v>0</v>
      </c>
      <c r="J302" s="6">
        <v>0</v>
      </c>
      <c r="K302" s="6">
        <v>0</v>
      </c>
      <c r="L302" s="6">
        <v>4.5</v>
      </c>
      <c r="M302" s="6">
        <v>0.3</v>
      </c>
      <c r="N302" s="6">
        <v>0.375</v>
      </c>
      <c r="O302" s="6">
        <v>0</v>
      </c>
      <c r="P302" s="6">
        <v>0.375</v>
      </c>
      <c r="Q302" s="6">
        <v>214</v>
      </c>
      <c r="R302" s="6">
        <v>0</v>
      </c>
      <c r="S302" s="6">
        <v>448</v>
      </c>
      <c r="T302" s="6">
        <v>24</v>
      </c>
      <c r="U302" s="6">
        <v>0</v>
      </c>
      <c r="V302">
        <v>1</v>
      </c>
    </row>
    <row r="303" spans="1:22" customFormat="1" x14ac:dyDescent="0.25">
      <c r="A303" s="6">
        <v>0</v>
      </c>
      <c r="B303" s="6">
        <v>0</v>
      </c>
      <c r="C303" s="6">
        <v>0</v>
      </c>
      <c r="D303" s="6">
        <v>0</v>
      </c>
      <c r="E303" s="6">
        <v>0.5</v>
      </c>
      <c r="F303" s="6">
        <v>0</v>
      </c>
      <c r="G303" s="6">
        <v>0</v>
      </c>
      <c r="H303" s="6">
        <v>0</v>
      </c>
      <c r="I303" s="6">
        <v>0</v>
      </c>
      <c r="J303" s="6">
        <v>0</v>
      </c>
      <c r="K303" s="6">
        <v>0</v>
      </c>
      <c r="L303" s="6">
        <v>4.5</v>
      </c>
      <c r="M303" s="6">
        <v>0.15000000000000002</v>
      </c>
      <c r="N303" s="6">
        <v>0.375</v>
      </c>
      <c r="O303" s="6">
        <v>0</v>
      </c>
      <c r="P303" s="6">
        <v>0.375</v>
      </c>
      <c r="Q303" s="6">
        <v>228</v>
      </c>
      <c r="R303" s="6">
        <v>0</v>
      </c>
      <c r="S303" s="6">
        <v>448</v>
      </c>
      <c r="T303" s="6">
        <v>168</v>
      </c>
      <c r="U303" s="6">
        <v>0</v>
      </c>
      <c r="V303">
        <v>1</v>
      </c>
    </row>
    <row r="304" spans="1:22" customFormat="1" x14ac:dyDescent="0.25">
      <c r="A304" s="6">
        <v>0</v>
      </c>
      <c r="B304" s="6">
        <v>0</v>
      </c>
      <c r="C304" s="6">
        <v>0</v>
      </c>
      <c r="D304" s="6">
        <v>0</v>
      </c>
      <c r="E304" s="6">
        <v>0.5</v>
      </c>
      <c r="F304" s="6">
        <v>0</v>
      </c>
      <c r="G304" s="6">
        <v>0</v>
      </c>
      <c r="H304" s="6">
        <v>0</v>
      </c>
      <c r="I304" s="6">
        <v>0</v>
      </c>
      <c r="J304" s="6">
        <v>0</v>
      </c>
      <c r="K304" s="6">
        <v>0</v>
      </c>
      <c r="L304" s="6">
        <v>4.5</v>
      </c>
      <c r="M304" s="6">
        <v>0.30000000000000004</v>
      </c>
      <c r="N304" s="6">
        <v>0.375</v>
      </c>
      <c r="O304" s="6">
        <v>0</v>
      </c>
      <c r="P304" s="6">
        <v>0.375</v>
      </c>
      <c r="Q304" s="6">
        <v>228</v>
      </c>
      <c r="R304" s="6">
        <v>0</v>
      </c>
      <c r="S304" s="6">
        <v>448</v>
      </c>
      <c r="T304" s="6">
        <v>168</v>
      </c>
      <c r="U304" s="6">
        <v>0</v>
      </c>
      <c r="V304">
        <v>1</v>
      </c>
    </row>
    <row r="305" spans="1:22" customFormat="1" x14ac:dyDescent="0.25">
      <c r="A305" s="6">
        <v>0</v>
      </c>
      <c r="B305" s="6">
        <v>0</v>
      </c>
      <c r="C305" s="6">
        <v>0</v>
      </c>
      <c r="D305" s="6">
        <v>0</v>
      </c>
      <c r="E305" s="6">
        <v>0.5</v>
      </c>
      <c r="F305" s="6">
        <v>0</v>
      </c>
      <c r="G305" s="6">
        <v>0</v>
      </c>
      <c r="H305" s="6">
        <v>0</v>
      </c>
      <c r="I305" s="6">
        <v>0</v>
      </c>
      <c r="J305" s="6">
        <v>0</v>
      </c>
      <c r="K305" s="6">
        <v>0</v>
      </c>
      <c r="L305" s="6">
        <v>4.5</v>
      </c>
      <c r="M305" s="6">
        <v>0.15000000000000002</v>
      </c>
      <c r="N305" s="6">
        <v>0.375</v>
      </c>
      <c r="O305" s="6">
        <v>0</v>
      </c>
      <c r="P305" s="6">
        <v>0.375</v>
      </c>
      <c r="Q305" s="6">
        <v>218</v>
      </c>
      <c r="R305" s="6">
        <v>0</v>
      </c>
      <c r="S305" s="6">
        <v>448</v>
      </c>
      <c r="T305" s="6">
        <v>168</v>
      </c>
      <c r="U305" s="6">
        <v>0</v>
      </c>
      <c r="V305">
        <v>1</v>
      </c>
    </row>
    <row r="306" spans="1:22" customFormat="1" x14ac:dyDescent="0.25">
      <c r="A306" s="6">
        <v>0</v>
      </c>
      <c r="B306" s="6">
        <v>0</v>
      </c>
      <c r="C306" s="6">
        <v>0</v>
      </c>
      <c r="D306" s="6">
        <v>0</v>
      </c>
      <c r="E306" s="6">
        <v>0.5</v>
      </c>
      <c r="F306" s="6">
        <v>0</v>
      </c>
      <c r="G306" s="6">
        <v>0</v>
      </c>
      <c r="H306" s="6">
        <v>0</v>
      </c>
      <c r="I306" s="6">
        <v>0</v>
      </c>
      <c r="J306" s="6">
        <v>0</v>
      </c>
      <c r="K306" s="6">
        <v>0</v>
      </c>
      <c r="L306" s="6">
        <v>4.5</v>
      </c>
      <c r="M306" s="6">
        <v>0.15000000000000002</v>
      </c>
      <c r="N306" s="6">
        <v>0.375</v>
      </c>
      <c r="O306" s="6">
        <v>0</v>
      </c>
      <c r="P306" s="6">
        <v>0.375</v>
      </c>
      <c r="Q306" s="6">
        <v>218</v>
      </c>
      <c r="R306" s="6">
        <v>0</v>
      </c>
      <c r="S306" s="6">
        <v>448</v>
      </c>
      <c r="T306" s="6">
        <v>168</v>
      </c>
      <c r="U306" s="6">
        <v>0</v>
      </c>
      <c r="V306">
        <v>1</v>
      </c>
    </row>
    <row r="307" spans="1:22" customFormat="1" x14ac:dyDescent="0.25">
      <c r="A307" s="6">
        <v>0</v>
      </c>
      <c r="B307" s="6">
        <v>0</v>
      </c>
      <c r="C307" s="6">
        <v>0</v>
      </c>
      <c r="D307" s="6">
        <v>0</v>
      </c>
      <c r="E307" s="6">
        <v>0.1</v>
      </c>
      <c r="F307" s="6">
        <v>0</v>
      </c>
      <c r="G307" s="6">
        <v>0</v>
      </c>
      <c r="H307" s="6">
        <v>0</v>
      </c>
      <c r="I307" s="6">
        <v>0</v>
      </c>
      <c r="J307" s="6">
        <v>0</v>
      </c>
      <c r="K307" s="6">
        <v>0</v>
      </c>
      <c r="L307" s="6">
        <v>3.3000000000000003</v>
      </c>
      <c r="M307" s="6">
        <v>0.11000000000000001</v>
      </c>
      <c r="N307" s="6">
        <v>0.27500000000000002</v>
      </c>
      <c r="O307" s="6">
        <v>0</v>
      </c>
      <c r="P307" s="6">
        <v>0.27500000000000002</v>
      </c>
      <c r="Q307" s="6">
        <v>218</v>
      </c>
      <c r="R307" s="6">
        <v>0</v>
      </c>
      <c r="S307" s="6">
        <v>448</v>
      </c>
      <c r="T307" s="6">
        <v>168</v>
      </c>
      <c r="U307" s="6">
        <v>0</v>
      </c>
      <c r="V307">
        <v>1</v>
      </c>
    </row>
    <row r="308" spans="1:22" customFormat="1" x14ac:dyDescent="0.25">
      <c r="A308" s="6">
        <v>0</v>
      </c>
      <c r="B308" s="6">
        <v>0</v>
      </c>
      <c r="C308" s="6">
        <v>0</v>
      </c>
      <c r="D308" s="6">
        <v>0</v>
      </c>
      <c r="E308" s="6">
        <v>0.5</v>
      </c>
      <c r="F308" s="6">
        <v>0</v>
      </c>
      <c r="G308" s="6">
        <v>0</v>
      </c>
      <c r="H308" s="6">
        <v>0</v>
      </c>
      <c r="I308" s="6">
        <v>0</v>
      </c>
      <c r="J308" s="6">
        <v>0</v>
      </c>
      <c r="K308" s="6">
        <v>0</v>
      </c>
      <c r="L308" s="6">
        <v>4.5</v>
      </c>
      <c r="M308" s="6">
        <v>0.30000000000000004</v>
      </c>
      <c r="N308" s="6">
        <v>0.375</v>
      </c>
      <c r="O308" s="6">
        <v>0</v>
      </c>
      <c r="P308" s="6">
        <v>0.375</v>
      </c>
      <c r="Q308" s="6">
        <v>218</v>
      </c>
      <c r="R308" s="6">
        <v>0</v>
      </c>
      <c r="S308" s="6">
        <v>448</v>
      </c>
      <c r="T308" s="6">
        <v>168</v>
      </c>
      <c r="U308" s="6">
        <v>0</v>
      </c>
      <c r="V308">
        <v>1</v>
      </c>
    </row>
    <row r="309" spans="1:22" customFormat="1" x14ac:dyDescent="0.25">
      <c r="A309" s="6">
        <v>0</v>
      </c>
      <c r="B309" s="6">
        <v>0</v>
      </c>
      <c r="C309" s="6">
        <v>0</v>
      </c>
      <c r="D309" s="6">
        <v>0</v>
      </c>
      <c r="E309" s="6">
        <v>0.1</v>
      </c>
      <c r="F309" s="6">
        <v>0</v>
      </c>
      <c r="G309" s="6">
        <v>0</v>
      </c>
      <c r="H309" s="6">
        <v>0</v>
      </c>
      <c r="I309" s="6">
        <v>0</v>
      </c>
      <c r="J309" s="6">
        <v>0</v>
      </c>
      <c r="K309" s="6">
        <v>0</v>
      </c>
      <c r="L309" s="6">
        <v>3.3000000000000003</v>
      </c>
      <c r="M309" s="6">
        <v>0.22000000000000003</v>
      </c>
      <c r="N309" s="6">
        <v>0.27500000000000002</v>
      </c>
      <c r="O309" s="6">
        <v>0</v>
      </c>
      <c r="P309" s="6">
        <v>0.27500000000000002</v>
      </c>
      <c r="Q309" s="6">
        <v>218</v>
      </c>
      <c r="R309" s="6">
        <v>0</v>
      </c>
      <c r="S309" s="6">
        <v>448</v>
      </c>
      <c r="T309" s="6">
        <v>168</v>
      </c>
      <c r="U309" s="6">
        <v>0</v>
      </c>
      <c r="V309">
        <v>1</v>
      </c>
    </row>
    <row r="310" spans="1:22" customFormat="1" x14ac:dyDescent="0.25">
      <c r="A310" s="6">
        <v>0</v>
      </c>
      <c r="B310" s="6">
        <v>0</v>
      </c>
      <c r="C310" s="6">
        <v>0</v>
      </c>
      <c r="D310" s="6">
        <v>0</v>
      </c>
      <c r="E310" s="6">
        <v>0.5</v>
      </c>
      <c r="F310" s="6">
        <v>0</v>
      </c>
      <c r="G310" s="6">
        <v>0</v>
      </c>
      <c r="H310" s="6">
        <v>0</v>
      </c>
      <c r="I310" s="6">
        <v>0</v>
      </c>
      <c r="J310" s="6">
        <v>0</v>
      </c>
      <c r="K310" s="6">
        <v>0</v>
      </c>
      <c r="L310" s="6">
        <v>10.5</v>
      </c>
      <c r="M310" s="6">
        <v>0.30000000000000004</v>
      </c>
      <c r="N310" s="6">
        <v>0.375</v>
      </c>
      <c r="O310" s="6">
        <v>0</v>
      </c>
      <c r="P310" s="6">
        <v>0.375</v>
      </c>
      <c r="Q310" s="6">
        <v>218</v>
      </c>
      <c r="R310" s="6">
        <v>0</v>
      </c>
      <c r="S310" s="6">
        <v>448</v>
      </c>
      <c r="T310" s="6">
        <v>168</v>
      </c>
      <c r="U310" s="6">
        <v>0</v>
      </c>
      <c r="V310">
        <v>1</v>
      </c>
    </row>
    <row r="311" spans="1:22" customFormat="1" x14ac:dyDescent="0.25">
      <c r="A311" s="6">
        <v>0</v>
      </c>
      <c r="B311" s="6">
        <v>0</v>
      </c>
      <c r="C311" s="6">
        <v>0</v>
      </c>
      <c r="D311" s="6">
        <v>0</v>
      </c>
      <c r="E311" s="6">
        <v>0.5</v>
      </c>
      <c r="F311" s="6">
        <v>0</v>
      </c>
      <c r="G311" s="6">
        <v>0</v>
      </c>
      <c r="H311" s="6">
        <v>0</v>
      </c>
      <c r="I311" s="6">
        <v>0</v>
      </c>
      <c r="J311" s="6">
        <v>0</v>
      </c>
      <c r="K311" s="6">
        <v>0</v>
      </c>
      <c r="L311" s="6">
        <v>10.5</v>
      </c>
      <c r="M311" s="6">
        <v>0.375</v>
      </c>
      <c r="N311" s="6">
        <v>0.375</v>
      </c>
      <c r="O311" s="6">
        <v>0</v>
      </c>
      <c r="P311" s="6">
        <v>0.375</v>
      </c>
      <c r="Q311" s="6">
        <v>218</v>
      </c>
      <c r="R311" s="6">
        <v>0</v>
      </c>
      <c r="S311" s="6">
        <v>448</v>
      </c>
      <c r="T311" s="6">
        <v>168</v>
      </c>
      <c r="U311" s="6">
        <v>0</v>
      </c>
      <c r="V311">
        <v>1</v>
      </c>
    </row>
    <row r="312" spans="1:22" customFormat="1" x14ac:dyDescent="0.25">
      <c r="A312" s="6">
        <v>0</v>
      </c>
      <c r="B312" s="6">
        <v>0</v>
      </c>
      <c r="C312" s="6">
        <v>0</v>
      </c>
      <c r="D312" s="6">
        <v>0</v>
      </c>
      <c r="E312" s="6">
        <v>1</v>
      </c>
      <c r="F312" s="6">
        <v>0</v>
      </c>
      <c r="G312" s="6">
        <v>0</v>
      </c>
      <c r="H312" s="6">
        <v>0</v>
      </c>
      <c r="I312" s="6">
        <v>0</v>
      </c>
      <c r="J312" s="6">
        <v>0</v>
      </c>
      <c r="K312" s="6">
        <v>0</v>
      </c>
      <c r="L312" s="6">
        <v>3</v>
      </c>
      <c r="M312" s="6">
        <v>0.6</v>
      </c>
      <c r="N312" s="6">
        <v>0.6</v>
      </c>
      <c r="O312" s="6">
        <v>0</v>
      </c>
      <c r="P312" s="6">
        <v>0.6</v>
      </c>
      <c r="Q312" s="6">
        <v>233</v>
      </c>
      <c r="R312" s="6">
        <v>0</v>
      </c>
      <c r="S312" s="6">
        <v>433</v>
      </c>
      <c r="T312" s="6">
        <v>48</v>
      </c>
      <c r="U312" s="6">
        <v>0</v>
      </c>
      <c r="V312">
        <v>1</v>
      </c>
    </row>
    <row r="313" spans="1:22" customFormat="1" x14ac:dyDescent="0.25">
      <c r="A313" s="6">
        <v>0</v>
      </c>
      <c r="B313" s="6">
        <v>0</v>
      </c>
      <c r="C313" s="6">
        <v>0</v>
      </c>
      <c r="D313" s="6">
        <v>0</v>
      </c>
      <c r="E313" s="6">
        <v>1</v>
      </c>
      <c r="F313" s="6">
        <v>0</v>
      </c>
      <c r="G313" s="6">
        <v>0</v>
      </c>
      <c r="H313" s="6">
        <v>0</v>
      </c>
      <c r="I313" s="6">
        <v>0</v>
      </c>
      <c r="J313" s="6">
        <v>0</v>
      </c>
      <c r="K313" s="6">
        <v>0</v>
      </c>
      <c r="L313" s="6">
        <v>6</v>
      </c>
      <c r="M313" s="6">
        <v>0.6</v>
      </c>
      <c r="N313" s="6">
        <v>0.6</v>
      </c>
      <c r="O313" s="6">
        <v>0</v>
      </c>
      <c r="P313" s="6">
        <v>0.6</v>
      </c>
      <c r="Q313" s="6">
        <v>233</v>
      </c>
      <c r="R313" s="6">
        <v>0</v>
      </c>
      <c r="S313" s="6">
        <v>433</v>
      </c>
      <c r="T313" s="6">
        <v>48</v>
      </c>
      <c r="U313" s="6">
        <v>0</v>
      </c>
      <c r="V313">
        <v>1</v>
      </c>
    </row>
    <row r="314" spans="1:22" customFormat="1" x14ac:dyDescent="0.25">
      <c r="A314" s="6">
        <v>0</v>
      </c>
      <c r="B314" s="6">
        <v>0</v>
      </c>
      <c r="C314" s="6">
        <v>0</v>
      </c>
      <c r="D314" s="6">
        <v>0</v>
      </c>
      <c r="E314" s="6">
        <v>0.5</v>
      </c>
      <c r="F314" s="6">
        <v>0</v>
      </c>
      <c r="G314" s="6">
        <v>0</v>
      </c>
      <c r="H314" s="6">
        <v>0</v>
      </c>
      <c r="I314" s="6">
        <v>0</v>
      </c>
      <c r="J314" s="6">
        <v>0</v>
      </c>
      <c r="K314" s="6">
        <v>0</v>
      </c>
      <c r="L314" s="6">
        <v>4.5</v>
      </c>
      <c r="M314" s="6">
        <v>0.44999999999999996</v>
      </c>
      <c r="N314" s="6">
        <v>0.44999999999999996</v>
      </c>
      <c r="O314" s="6">
        <v>0</v>
      </c>
      <c r="P314" s="6">
        <v>0.44999999999999996</v>
      </c>
      <c r="Q314" s="6">
        <v>233</v>
      </c>
      <c r="R314" s="6">
        <v>0</v>
      </c>
      <c r="S314" s="6">
        <v>433</v>
      </c>
      <c r="T314" s="6">
        <v>48</v>
      </c>
      <c r="U314" s="6">
        <v>0</v>
      </c>
      <c r="V314">
        <v>1</v>
      </c>
    </row>
    <row r="315" spans="1:22" customFormat="1" x14ac:dyDescent="0.25">
      <c r="A315" s="6">
        <v>0</v>
      </c>
      <c r="B315" s="6">
        <v>0</v>
      </c>
      <c r="C315" s="6">
        <v>0</v>
      </c>
      <c r="D315" s="6">
        <v>0</v>
      </c>
      <c r="E315" s="6">
        <v>0.2</v>
      </c>
      <c r="F315" s="6">
        <v>0</v>
      </c>
      <c r="G315" s="6">
        <v>0</v>
      </c>
      <c r="H315" s="6">
        <v>0</v>
      </c>
      <c r="I315" s="6">
        <v>0</v>
      </c>
      <c r="J315" s="6">
        <v>0</v>
      </c>
      <c r="K315" s="6">
        <v>0</v>
      </c>
      <c r="L315" s="6">
        <v>1.7999999999999998</v>
      </c>
      <c r="M315" s="6">
        <v>0.36</v>
      </c>
      <c r="N315" s="6">
        <v>0.36</v>
      </c>
      <c r="O315" s="6">
        <v>0</v>
      </c>
      <c r="P315" s="6">
        <v>0.36</v>
      </c>
      <c r="Q315" s="6">
        <v>233</v>
      </c>
      <c r="R315" s="6">
        <v>0</v>
      </c>
      <c r="S315" s="6">
        <v>433</v>
      </c>
      <c r="T315" s="6">
        <v>48</v>
      </c>
      <c r="U315" s="6">
        <v>0</v>
      </c>
      <c r="V315">
        <v>1</v>
      </c>
    </row>
    <row r="316" spans="1:22" customFormat="1" x14ac:dyDescent="0.25">
      <c r="A316" s="6">
        <v>0</v>
      </c>
      <c r="B316" s="6">
        <v>0</v>
      </c>
      <c r="C316" s="6">
        <v>0</v>
      </c>
      <c r="D316" s="6">
        <v>0</v>
      </c>
      <c r="E316" s="6">
        <v>0.2</v>
      </c>
      <c r="F316" s="6">
        <v>0</v>
      </c>
      <c r="G316" s="6">
        <v>0</v>
      </c>
      <c r="H316" s="6">
        <v>0</v>
      </c>
      <c r="I316" s="6">
        <v>0</v>
      </c>
      <c r="J316" s="6">
        <v>0</v>
      </c>
      <c r="K316" s="6">
        <v>0</v>
      </c>
      <c r="L316" s="6">
        <v>3.5999999999999996</v>
      </c>
      <c r="M316" s="6">
        <v>0.36</v>
      </c>
      <c r="N316" s="6">
        <v>0.36</v>
      </c>
      <c r="O316" s="6">
        <v>0</v>
      </c>
      <c r="P316" s="6">
        <v>0.36</v>
      </c>
      <c r="Q316" s="6">
        <v>233</v>
      </c>
      <c r="R316" s="6">
        <v>0</v>
      </c>
      <c r="S316" s="6">
        <v>433</v>
      </c>
      <c r="T316" s="6">
        <v>48</v>
      </c>
      <c r="U316" s="6">
        <v>0</v>
      </c>
      <c r="V316">
        <v>1</v>
      </c>
    </row>
    <row r="317" spans="1:22" customFormat="1" x14ac:dyDescent="0.25">
      <c r="A317" s="6">
        <v>0</v>
      </c>
      <c r="B317" s="6">
        <v>0</v>
      </c>
      <c r="C317" s="6">
        <v>0</v>
      </c>
      <c r="D317" s="6">
        <v>0</v>
      </c>
      <c r="E317" s="6">
        <v>0.25</v>
      </c>
      <c r="F317" s="6">
        <v>0</v>
      </c>
      <c r="G317" s="6">
        <v>0</v>
      </c>
      <c r="H317" s="6">
        <v>0</v>
      </c>
      <c r="I317" s="6">
        <v>0</v>
      </c>
      <c r="J317" s="6">
        <v>0</v>
      </c>
      <c r="K317" s="6">
        <v>0</v>
      </c>
      <c r="L317" s="6">
        <v>3.75</v>
      </c>
      <c r="M317" s="6">
        <v>0.3125</v>
      </c>
      <c r="N317" s="6">
        <v>0.3125</v>
      </c>
      <c r="O317" s="6">
        <v>0</v>
      </c>
      <c r="P317" s="6">
        <v>0.3125</v>
      </c>
      <c r="Q317" s="6">
        <v>214</v>
      </c>
      <c r="R317" s="6">
        <v>0</v>
      </c>
      <c r="S317" s="6">
        <v>448</v>
      </c>
      <c r="T317" s="6">
        <v>24</v>
      </c>
      <c r="U317" s="6">
        <v>0</v>
      </c>
      <c r="V317">
        <v>1</v>
      </c>
    </row>
    <row r="318" spans="1:22" customFormat="1" x14ac:dyDescent="0.25">
      <c r="A318" s="6">
        <v>0</v>
      </c>
      <c r="B318" s="6">
        <v>0</v>
      </c>
      <c r="C318" s="6">
        <v>0</v>
      </c>
      <c r="D318" s="6">
        <v>0</v>
      </c>
      <c r="E318" s="6">
        <v>0.5</v>
      </c>
      <c r="F318" s="6">
        <v>0</v>
      </c>
      <c r="G318" s="6">
        <v>0</v>
      </c>
      <c r="H318" s="6">
        <v>0</v>
      </c>
      <c r="I318" s="6">
        <v>0</v>
      </c>
      <c r="J318" s="6">
        <v>0</v>
      </c>
      <c r="K318" s="6">
        <v>0</v>
      </c>
      <c r="L318" s="6">
        <v>4.5</v>
      </c>
      <c r="M318" s="6">
        <v>0.375</v>
      </c>
      <c r="N318" s="6">
        <v>0.375</v>
      </c>
      <c r="O318" s="6">
        <v>0</v>
      </c>
      <c r="P318" s="6">
        <v>0.375</v>
      </c>
      <c r="Q318" s="6">
        <v>214</v>
      </c>
      <c r="R318" s="6">
        <v>0</v>
      </c>
      <c r="S318" s="6">
        <v>448</v>
      </c>
      <c r="T318" s="6">
        <v>24</v>
      </c>
      <c r="U318" s="6">
        <v>0</v>
      </c>
      <c r="V318">
        <v>1</v>
      </c>
    </row>
    <row r="319" spans="1:22" customFormat="1" x14ac:dyDescent="0.25">
      <c r="A319" s="6">
        <v>0</v>
      </c>
      <c r="B319" s="6">
        <v>0</v>
      </c>
      <c r="C319" s="6">
        <v>0</v>
      </c>
      <c r="D319" s="6">
        <v>0</v>
      </c>
      <c r="E319" s="6">
        <v>0.5</v>
      </c>
      <c r="F319" s="6">
        <v>0</v>
      </c>
      <c r="G319" s="6">
        <v>0</v>
      </c>
      <c r="H319" s="6">
        <v>0</v>
      </c>
      <c r="I319" s="6">
        <v>0</v>
      </c>
      <c r="J319" s="6">
        <v>0</v>
      </c>
      <c r="K319" s="6">
        <v>0</v>
      </c>
      <c r="L319" s="6">
        <v>4.5</v>
      </c>
      <c r="M319" s="6">
        <v>0.375</v>
      </c>
      <c r="N319" s="6">
        <v>0.375</v>
      </c>
      <c r="O319" s="6">
        <v>0</v>
      </c>
      <c r="P319" s="6">
        <v>0.375</v>
      </c>
      <c r="Q319" s="6">
        <v>214</v>
      </c>
      <c r="R319" s="6">
        <v>0</v>
      </c>
      <c r="S319" s="6">
        <v>448</v>
      </c>
      <c r="T319" s="6">
        <v>24</v>
      </c>
      <c r="U319" s="6">
        <v>0</v>
      </c>
      <c r="V319">
        <v>1</v>
      </c>
    </row>
    <row r="320" spans="1:22" customFormat="1" x14ac:dyDescent="0.25">
      <c r="A320" s="6">
        <v>0</v>
      </c>
      <c r="B320" s="6">
        <v>0</v>
      </c>
      <c r="C320" s="6">
        <v>0</v>
      </c>
      <c r="D320" s="6">
        <v>0</v>
      </c>
      <c r="E320" s="6">
        <v>0.25</v>
      </c>
      <c r="F320" s="6">
        <v>0</v>
      </c>
      <c r="G320" s="6">
        <v>0</v>
      </c>
      <c r="H320" s="6">
        <v>0</v>
      </c>
      <c r="I320" s="6">
        <v>0</v>
      </c>
      <c r="J320" s="6">
        <v>0</v>
      </c>
      <c r="K320" s="6">
        <v>0</v>
      </c>
      <c r="L320" s="6">
        <v>3.75</v>
      </c>
      <c r="M320" s="6">
        <v>0.3125</v>
      </c>
      <c r="N320" s="6">
        <v>0.3125</v>
      </c>
      <c r="O320" s="6">
        <v>0</v>
      </c>
      <c r="P320" s="6">
        <v>0.3125</v>
      </c>
      <c r="Q320" s="6">
        <v>214</v>
      </c>
      <c r="R320" s="6">
        <v>0</v>
      </c>
      <c r="S320" s="6">
        <v>448</v>
      </c>
      <c r="T320" s="6">
        <v>24</v>
      </c>
      <c r="U320" s="6">
        <v>0</v>
      </c>
      <c r="V320">
        <v>1</v>
      </c>
    </row>
    <row r="321" spans="1:22" customFormat="1" x14ac:dyDescent="0.25">
      <c r="A321" s="6">
        <v>0</v>
      </c>
      <c r="B321" s="6">
        <v>0</v>
      </c>
      <c r="C321" s="6">
        <v>0</v>
      </c>
      <c r="D321" s="6">
        <v>0</v>
      </c>
      <c r="E321" s="6">
        <v>0.5</v>
      </c>
      <c r="F321" s="6">
        <v>0</v>
      </c>
      <c r="G321" s="6">
        <v>0</v>
      </c>
      <c r="H321" s="6">
        <v>0</v>
      </c>
      <c r="I321" s="6">
        <v>0</v>
      </c>
      <c r="J321" s="6">
        <v>0</v>
      </c>
      <c r="K321" s="6">
        <v>0</v>
      </c>
      <c r="L321" s="6">
        <v>4.5</v>
      </c>
      <c r="M321" s="6">
        <v>0.375</v>
      </c>
      <c r="N321" s="6">
        <v>0.375</v>
      </c>
      <c r="O321" s="6">
        <v>0</v>
      </c>
      <c r="P321" s="6">
        <v>0.375</v>
      </c>
      <c r="Q321" s="6">
        <v>214</v>
      </c>
      <c r="R321" s="6">
        <v>0</v>
      </c>
      <c r="S321" s="6">
        <v>448</v>
      </c>
      <c r="T321" s="6">
        <v>24</v>
      </c>
      <c r="U321" s="6">
        <v>0</v>
      </c>
      <c r="V321">
        <v>1</v>
      </c>
    </row>
    <row r="322" spans="1:22" customFormat="1" x14ac:dyDescent="0.25">
      <c r="A322" s="6">
        <v>0</v>
      </c>
      <c r="B322" s="6">
        <v>0</v>
      </c>
      <c r="C322" s="6">
        <v>0</v>
      </c>
      <c r="D322" s="6">
        <v>0</v>
      </c>
      <c r="E322" s="6">
        <v>0.5</v>
      </c>
      <c r="F322" s="6">
        <v>0</v>
      </c>
      <c r="G322" s="6">
        <v>0</v>
      </c>
      <c r="H322" s="6">
        <v>0</v>
      </c>
      <c r="I322" s="6">
        <v>0</v>
      </c>
      <c r="J322" s="6">
        <v>0</v>
      </c>
      <c r="K322" s="6">
        <v>0</v>
      </c>
      <c r="L322" s="6">
        <v>4.5</v>
      </c>
      <c r="M322" s="6">
        <v>0.375</v>
      </c>
      <c r="N322" s="6">
        <v>0.375</v>
      </c>
      <c r="O322" s="6">
        <v>0</v>
      </c>
      <c r="P322" s="6">
        <v>0.375</v>
      </c>
      <c r="Q322" s="6">
        <v>214</v>
      </c>
      <c r="R322" s="6">
        <v>0</v>
      </c>
      <c r="S322" s="6">
        <v>448</v>
      </c>
      <c r="T322" s="6">
        <v>24</v>
      </c>
      <c r="U322" s="6">
        <v>0</v>
      </c>
      <c r="V322">
        <v>1</v>
      </c>
    </row>
    <row r="323" spans="1:22" customFormat="1" x14ac:dyDescent="0.25">
      <c r="A323" s="6">
        <v>0</v>
      </c>
      <c r="B323" s="6">
        <v>0</v>
      </c>
      <c r="C323" s="6">
        <v>0</v>
      </c>
      <c r="D323" s="6">
        <v>0</v>
      </c>
      <c r="E323" s="6">
        <v>0.1</v>
      </c>
      <c r="F323" s="6">
        <v>0</v>
      </c>
      <c r="G323" s="6">
        <v>0</v>
      </c>
      <c r="H323" s="6">
        <v>0</v>
      </c>
      <c r="I323" s="6">
        <v>0</v>
      </c>
      <c r="J323" s="6">
        <v>0</v>
      </c>
      <c r="K323" s="6">
        <v>0</v>
      </c>
      <c r="L323" s="6">
        <v>3.3</v>
      </c>
      <c r="M323" s="6">
        <v>0.27500000000000002</v>
      </c>
      <c r="N323" s="6">
        <v>0.27500000000000002</v>
      </c>
      <c r="O323" s="6">
        <v>0</v>
      </c>
      <c r="P323" s="6">
        <v>0.27500000000000002</v>
      </c>
      <c r="Q323" s="6">
        <v>214</v>
      </c>
      <c r="R323" s="6">
        <v>0</v>
      </c>
      <c r="S323" s="6">
        <v>448</v>
      </c>
      <c r="T323" s="6">
        <v>24</v>
      </c>
      <c r="U323" s="6">
        <v>0</v>
      </c>
      <c r="V323">
        <v>1</v>
      </c>
    </row>
    <row r="324" spans="1:22" customFormat="1" x14ac:dyDescent="0.25">
      <c r="A324" s="6">
        <v>0</v>
      </c>
      <c r="B324" s="6">
        <v>0</v>
      </c>
      <c r="C324" s="6">
        <v>0</v>
      </c>
      <c r="D324" s="6">
        <v>0</v>
      </c>
      <c r="E324" s="6">
        <v>0.5</v>
      </c>
      <c r="F324" s="6">
        <v>0</v>
      </c>
      <c r="G324" s="6">
        <v>0</v>
      </c>
      <c r="H324" s="6">
        <v>0</v>
      </c>
      <c r="I324" s="6">
        <v>0</v>
      </c>
      <c r="J324" s="6">
        <v>0</v>
      </c>
      <c r="K324" s="6">
        <v>0</v>
      </c>
      <c r="L324" s="6">
        <v>4.5</v>
      </c>
      <c r="M324" s="6">
        <v>0.375</v>
      </c>
      <c r="N324" s="6">
        <v>0.375</v>
      </c>
      <c r="O324" s="6">
        <v>0</v>
      </c>
      <c r="P324" s="6">
        <v>0.375</v>
      </c>
      <c r="Q324" s="6">
        <v>214</v>
      </c>
      <c r="R324" s="6">
        <v>0</v>
      </c>
      <c r="S324" s="6">
        <v>448</v>
      </c>
      <c r="T324" s="6">
        <v>24</v>
      </c>
      <c r="U324" s="6">
        <v>0</v>
      </c>
      <c r="V324">
        <v>1</v>
      </c>
    </row>
    <row r="325" spans="1:22" customFormat="1" x14ac:dyDescent="0.25">
      <c r="A325" s="6">
        <v>0</v>
      </c>
      <c r="B325" s="6">
        <v>0</v>
      </c>
      <c r="C325" s="6">
        <v>0</v>
      </c>
      <c r="D325" s="6">
        <v>0</v>
      </c>
      <c r="E325" s="6">
        <v>0.1</v>
      </c>
      <c r="F325" s="6">
        <v>0</v>
      </c>
      <c r="G325" s="6">
        <v>0</v>
      </c>
      <c r="H325" s="6">
        <v>0</v>
      </c>
      <c r="I325" s="6">
        <v>0</v>
      </c>
      <c r="J325" s="6">
        <v>0</v>
      </c>
      <c r="K325" s="6">
        <v>0</v>
      </c>
      <c r="L325" s="6">
        <v>3.3</v>
      </c>
      <c r="M325" s="6">
        <v>0.27500000000000002</v>
      </c>
      <c r="N325" s="6">
        <v>0.27500000000000002</v>
      </c>
      <c r="O325" s="6">
        <v>0</v>
      </c>
      <c r="P325" s="6">
        <v>0.27500000000000002</v>
      </c>
      <c r="Q325" s="6">
        <v>214</v>
      </c>
      <c r="R325" s="6">
        <v>0</v>
      </c>
      <c r="S325" s="6">
        <v>448</v>
      </c>
      <c r="T325" s="6">
        <v>24</v>
      </c>
      <c r="U325" s="6">
        <v>0</v>
      </c>
      <c r="V325">
        <v>1</v>
      </c>
    </row>
    <row r="326" spans="1:22" customFormat="1" x14ac:dyDescent="0.25">
      <c r="A326" s="6">
        <v>0</v>
      </c>
      <c r="B326" s="6">
        <v>0</v>
      </c>
      <c r="C326" s="6">
        <v>0</v>
      </c>
      <c r="D326" s="6">
        <v>0</v>
      </c>
      <c r="E326" s="6">
        <v>0.5</v>
      </c>
      <c r="F326" s="6">
        <v>0</v>
      </c>
      <c r="G326" s="6">
        <v>0</v>
      </c>
      <c r="H326" s="6">
        <v>0</v>
      </c>
      <c r="I326" s="6">
        <v>0</v>
      </c>
      <c r="J326" s="6">
        <v>0</v>
      </c>
      <c r="K326" s="6">
        <v>0</v>
      </c>
      <c r="L326" s="6">
        <v>4.5</v>
      </c>
      <c r="M326" s="6">
        <v>0.30000000000000004</v>
      </c>
      <c r="N326" s="6">
        <v>0.375</v>
      </c>
      <c r="O326" s="6">
        <v>0</v>
      </c>
      <c r="P326" s="6">
        <v>0.375</v>
      </c>
      <c r="Q326" s="6">
        <v>228</v>
      </c>
      <c r="R326" s="6">
        <v>0</v>
      </c>
      <c r="S326" s="6">
        <v>448</v>
      </c>
      <c r="T326" s="6">
        <v>168</v>
      </c>
      <c r="U326" s="6">
        <v>0</v>
      </c>
      <c r="V326">
        <v>1</v>
      </c>
    </row>
    <row r="327" spans="1:22" customFormat="1" x14ac:dyDescent="0.25">
      <c r="A327" s="6">
        <v>0</v>
      </c>
      <c r="B327" s="6">
        <v>0</v>
      </c>
      <c r="C327" s="6">
        <v>0</v>
      </c>
      <c r="D327" s="6">
        <v>0</v>
      </c>
      <c r="E327" s="6">
        <v>0.5</v>
      </c>
      <c r="F327" s="6">
        <v>0</v>
      </c>
      <c r="G327" s="6">
        <v>0</v>
      </c>
      <c r="H327" s="6">
        <v>0</v>
      </c>
      <c r="I327" s="6">
        <v>0</v>
      </c>
      <c r="J327" s="6">
        <v>0</v>
      </c>
      <c r="K327" s="6">
        <v>0</v>
      </c>
      <c r="L327" s="6">
        <v>4.5</v>
      </c>
      <c r="M327" s="6">
        <v>0.375</v>
      </c>
      <c r="N327" s="6">
        <v>0.375</v>
      </c>
      <c r="O327" s="6">
        <v>0</v>
      </c>
      <c r="P327" s="6">
        <v>0.375</v>
      </c>
      <c r="Q327" s="6">
        <v>228</v>
      </c>
      <c r="R327" s="6">
        <v>0</v>
      </c>
      <c r="S327" s="6">
        <v>448</v>
      </c>
      <c r="T327" s="6">
        <v>168</v>
      </c>
      <c r="U327" s="6">
        <v>0</v>
      </c>
      <c r="V327">
        <v>1</v>
      </c>
    </row>
    <row r="328" spans="1:22" customFormat="1" x14ac:dyDescent="0.25">
      <c r="A328" s="6">
        <v>0</v>
      </c>
      <c r="B328" s="6">
        <v>0</v>
      </c>
      <c r="C328" s="6">
        <v>0</v>
      </c>
      <c r="D328" s="6">
        <v>0</v>
      </c>
      <c r="E328" s="6">
        <v>0.5</v>
      </c>
      <c r="F328" s="6">
        <v>0</v>
      </c>
      <c r="G328" s="6">
        <v>0</v>
      </c>
      <c r="H328" s="6">
        <v>0</v>
      </c>
      <c r="I328" s="6">
        <v>0</v>
      </c>
      <c r="J328" s="6">
        <v>0</v>
      </c>
      <c r="K328" s="6">
        <v>0</v>
      </c>
      <c r="L328" s="6">
        <v>4.5</v>
      </c>
      <c r="M328" s="6">
        <v>0.375</v>
      </c>
      <c r="N328" s="6">
        <v>0.375</v>
      </c>
      <c r="O328" s="6">
        <v>0</v>
      </c>
      <c r="P328" s="6">
        <v>0.375</v>
      </c>
      <c r="Q328" s="6">
        <v>218</v>
      </c>
      <c r="R328" s="6">
        <v>0</v>
      </c>
      <c r="S328" s="6">
        <v>448</v>
      </c>
      <c r="T328" s="6">
        <v>168</v>
      </c>
      <c r="U328" s="6">
        <v>0</v>
      </c>
      <c r="V328">
        <v>1</v>
      </c>
    </row>
    <row r="329" spans="1:22" customFormat="1" x14ac:dyDescent="0.25">
      <c r="A329" s="6">
        <v>0</v>
      </c>
      <c r="B329" s="6">
        <v>0</v>
      </c>
      <c r="C329" s="6">
        <v>0</v>
      </c>
      <c r="D329" s="6">
        <v>0</v>
      </c>
      <c r="E329" s="6">
        <v>0.5</v>
      </c>
      <c r="F329" s="6">
        <v>0</v>
      </c>
      <c r="G329" s="6">
        <v>0</v>
      </c>
      <c r="H329" s="6">
        <v>0</v>
      </c>
      <c r="I329" s="6">
        <v>0</v>
      </c>
      <c r="J329" s="6">
        <v>0</v>
      </c>
      <c r="K329" s="6">
        <v>0</v>
      </c>
      <c r="L329" s="6">
        <v>4.5</v>
      </c>
      <c r="M329" s="6">
        <v>0.375</v>
      </c>
      <c r="N329" s="6">
        <v>0.375</v>
      </c>
      <c r="O329" s="6">
        <v>0</v>
      </c>
      <c r="P329" s="6">
        <v>0.375</v>
      </c>
      <c r="Q329" s="6">
        <v>218</v>
      </c>
      <c r="R329" s="6">
        <v>0</v>
      </c>
      <c r="S329" s="6">
        <v>448</v>
      </c>
      <c r="T329" s="6">
        <v>168</v>
      </c>
      <c r="U329" s="6">
        <v>0</v>
      </c>
      <c r="V329">
        <v>1</v>
      </c>
    </row>
    <row r="330" spans="1:22" customFormat="1" x14ac:dyDescent="0.25">
      <c r="A330" s="6">
        <v>0</v>
      </c>
      <c r="B330" s="6">
        <v>0</v>
      </c>
      <c r="C330" s="6">
        <v>0</v>
      </c>
      <c r="D330" s="6">
        <v>0</v>
      </c>
      <c r="E330" s="6">
        <v>0.1</v>
      </c>
      <c r="F330" s="6">
        <v>0</v>
      </c>
      <c r="G330" s="6">
        <v>0</v>
      </c>
      <c r="H330" s="6">
        <v>0</v>
      </c>
      <c r="I330" s="6">
        <v>0</v>
      </c>
      <c r="J330" s="6">
        <v>0</v>
      </c>
      <c r="K330" s="6">
        <v>0</v>
      </c>
      <c r="L330" s="6">
        <v>3.3000000000000003</v>
      </c>
      <c r="M330" s="6">
        <v>0.27500000000000002</v>
      </c>
      <c r="N330" s="6">
        <v>0.27500000000000002</v>
      </c>
      <c r="O330" s="6">
        <v>0</v>
      </c>
      <c r="P330" s="6">
        <v>0.27500000000000002</v>
      </c>
      <c r="Q330" s="6">
        <v>218</v>
      </c>
      <c r="R330" s="6">
        <v>0</v>
      </c>
      <c r="S330" s="6">
        <v>448</v>
      </c>
      <c r="T330" s="6">
        <v>168</v>
      </c>
      <c r="U330" s="6">
        <v>0</v>
      </c>
      <c r="V330">
        <v>1</v>
      </c>
    </row>
    <row r="331" spans="1:22" customFormat="1" x14ac:dyDescent="0.25">
      <c r="A331" s="6">
        <v>0</v>
      </c>
      <c r="B331" s="6">
        <v>0</v>
      </c>
      <c r="C331" s="6">
        <v>0</v>
      </c>
      <c r="D331" s="6">
        <v>0</v>
      </c>
      <c r="E331" s="6">
        <v>0.1</v>
      </c>
      <c r="F331" s="6">
        <v>0</v>
      </c>
      <c r="G331" s="6">
        <v>0</v>
      </c>
      <c r="H331" s="6">
        <v>0</v>
      </c>
      <c r="I331" s="6">
        <v>0</v>
      </c>
      <c r="J331" s="6">
        <v>0</v>
      </c>
      <c r="K331" s="6">
        <v>0</v>
      </c>
      <c r="L331" s="6">
        <v>3.3000000000000003</v>
      </c>
      <c r="M331" s="6">
        <v>0.27500000000000002</v>
      </c>
      <c r="N331" s="6">
        <v>0.27500000000000002</v>
      </c>
      <c r="O331" s="6">
        <v>0</v>
      </c>
      <c r="P331" s="6">
        <v>0.27500000000000002</v>
      </c>
      <c r="Q331" s="6">
        <v>218</v>
      </c>
      <c r="R331" s="6">
        <v>0</v>
      </c>
      <c r="S331" s="6">
        <v>448</v>
      </c>
      <c r="T331" s="6">
        <v>168</v>
      </c>
      <c r="U331" s="6">
        <v>0</v>
      </c>
      <c r="V331">
        <v>1</v>
      </c>
    </row>
    <row r="332" spans="1:22" customFormat="1" x14ac:dyDescent="0.25">
      <c r="A332" s="6">
        <v>0</v>
      </c>
      <c r="B332" s="6">
        <v>0</v>
      </c>
      <c r="C332" s="6">
        <v>0</v>
      </c>
      <c r="D332" s="6">
        <v>0</v>
      </c>
      <c r="E332" s="6">
        <v>1</v>
      </c>
      <c r="F332" s="6">
        <v>0</v>
      </c>
      <c r="G332" s="6">
        <v>0</v>
      </c>
      <c r="H332" s="6">
        <v>0</v>
      </c>
      <c r="I332" s="6">
        <v>0</v>
      </c>
      <c r="J332" s="6">
        <v>0</v>
      </c>
      <c r="K332" s="6">
        <v>0</v>
      </c>
      <c r="L332" s="6">
        <v>2</v>
      </c>
      <c r="M332" s="6">
        <v>0.8</v>
      </c>
      <c r="N332" s="6">
        <v>0.8</v>
      </c>
      <c r="O332" s="6">
        <v>0</v>
      </c>
      <c r="P332" s="6">
        <v>0.8</v>
      </c>
      <c r="Q332" s="6">
        <v>205</v>
      </c>
      <c r="R332" s="6">
        <v>0</v>
      </c>
      <c r="S332" s="6">
        <v>448</v>
      </c>
      <c r="T332" s="6">
        <v>336</v>
      </c>
      <c r="U332" s="6">
        <v>0</v>
      </c>
      <c r="V332">
        <v>1</v>
      </c>
    </row>
    <row r="333" spans="1:22" customFormat="1" x14ac:dyDescent="0.25">
      <c r="A333" s="6">
        <v>3.3000000000000002E-2</v>
      </c>
      <c r="B333" s="6">
        <v>0</v>
      </c>
      <c r="C333" s="6">
        <v>0</v>
      </c>
      <c r="D333" s="6">
        <v>0</v>
      </c>
      <c r="E333" s="6">
        <v>1</v>
      </c>
      <c r="F333" s="6">
        <v>0</v>
      </c>
      <c r="G333" s="6">
        <v>0</v>
      </c>
      <c r="H333" s="6">
        <v>0</v>
      </c>
      <c r="I333" s="6">
        <v>0</v>
      </c>
      <c r="J333" s="6">
        <v>0</v>
      </c>
      <c r="K333" s="6">
        <v>0</v>
      </c>
      <c r="L333" s="6">
        <v>2</v>
      </c>
      <c r="M333" s="6">
        <v>0.8</v>
      </c>
      <c r="N333" s="6">
        <v>0.8</v>
      </c>
      <c r="O333" s="6">
        <v>0</v>
      </c>
      <c r="P333" s="6">
        <v>0.8</v>
      </c>
      <c r="Q333" s="6">
        <v>205</v>
      </c>
      <c r="R333" s="6">
        <v>0</v>
      </c>
      <c r="S333" s="6">
        <v>448</v>
      </c>
      <c r="T333" s="6">
        <v>336</v>
      </c>
      <c r="U333" s="6">
        <v>0</v>
      </c>
      <c r="V333">
        <v>1</v>
      </c>
    </row>
    <row r="334" spans="1:22" customFormat="1" x14ac:dyDescent="0.25">
      <c r="A334" s="6">
        <v>0</v>
      </c>
      <c r="B334" s="6">
        <v>3.3000000000000002E-2</v>
      </c>
      <c r="C334" s="6">
        <v>0</v>
      </c>
      <c r="D334" s="6">
        <v>0</v>
      </c>
      <c r="E334" s="6">
        <v>1</v>
      </c>
      <c r="F334" s="6">
        <v>0</v>
      </c>
      <c r="G334" s="6">
        <v>0</v>
      </c>
      <c r="H334" s="6">
        <v>0</v>
      </c>
      <c r="I334" s="6">
        <v>0</v>
      </c>
      <c r="J334" s="6">
        <v>0</v>
      </c>
      <c r="K334" s="6">
        <v>0</v>
      </c>
      <c r="L334" s="6">
        <v>2</v>
      </c>
      <c r="M334" s="6">
        <v>0.8</v>
      </c>
      <c r="N334" s="6">
        <v>0.8</v>
      </c>
      <c r="O334" s="6">
        <v>0</v>
      </c>
      <c r="P334" s="6">
        <v>0.8</v>
      </c>
      <c r="Q334" s="6">
        <v>205</v>
      </c>
      <c r="R334" s="6">
        <v>0</v>
      </c>
      <c r="S334" s="6">
        <v>448</v>
      </c>
      <c r="T334" s="6">
        <v>336</v>
      </c>
      <c r="U334" s="6">
        <v>0</v>
      </c>
      <c r="V334">
        <v>1</v>
      </c>
    </row>
    <row r="335" spans="1:22" customFormat="1" x14ac:dyDescent="0.25">
      <c r="A335" s="6">
        <v>0</v>
      </c>
      <c r="B335" s="6">
        <v>0</v>
      </c>
      <c r="C335" s="6">
        <v>0</v>
      </c>
      <c r="D335" s="6">
        <v>0</v>
      </c>
      <c r="E335" s="6">
        <v>1</v>
      </c>
      <c r="F335" s="6">
        <v>0</v>
      </c>
      <c r="G335" s="6">
        <v>0</v>
      </c>
      <c r="H335" s="6">
        <v>0</v>
      </c>
      <c r="I335" s="6">
        <v>0</v>
      </c>
      <c r="J335" s="6">
        <v>0</v>
      </c>
      <c r="K335" s="6">
        <v>0</v>
      </c>
      <c r="L335" s="6">
        <v>30</v>
      </c>
      <c r="M335" s="6">
        <v>0.8</v>
      </c>
      <c r="N335" s="6">
        <v>0.8</v>
      </c>
      <c r="O335" s="6">
        <v>0</v>
      </c>
      <c r="P335" s="6">
        <v>0.8</v>
      </c>
      <c r="Q335" s="6">
        <v>205</v>
      </c>
      <c r="R335" s="6">
        <v>0</v>
      </c>
      <c r="S335" s="6">
        <v>448</v>
      </c>
      <c r="T335" s="6">
        <v>336</v>
      </c>
      <c r="U335" s="6">
        <v>0</v>
      </c>
      <c r="V335">
        <v>1</v>
      </c>
    </row>
    <row r="336" spans="1:22" customFormat="1" x14ac:dyDescent="0.25">
      <c r="A336" s="6">
        <v>3.3000000000000002E-2</v>
      </c>
      <c r="B336" s="6">
        <v>0</v>
      </c>
      <c r="C336" s="6">
        <v>0</v>
      </c>
      <c r="D336" s="6">
        <v>0</v>
      </c>
      <c r="E336" s="6">
        <v>1</v>
      </c>
      <c r="F336" s="6">
        <v>0</v>
      </c>
      <c r="G336" s="6">
        <v>0</v>
      </c>
      <c r="H336" s="6">
        <v>0</v>
      </c>
      <c r="I336" s="6">
        <v>0</v>
      </c>
      <c r="J336" s="6">
        <v>0</v>
      </c>
      <c r="K336" s="6">
        <v>0</v>
      </c>
      <c r="L336" s="6">
        <v>30</v>
      </c>
      <c r="M336" s="6">
        <v>0.8</v>
      </c>
      <c r="N336" s="6">
        <v>0.8</v>
      </c>
      <c r="O336" s="6">
        <v>0</v>
      </c>
      <c r="P336" s="6">
        <v>0.8</v>
      </c>
      <c r="Q336" s="6">
        <v>205</v>
      </c>
      <c r="R336" s="6">
        <v>0</v>
      </c>
      <c r="S336" s="6">
        <v>448</v>
      </c>
      <c r="T336" s="6">
        <v>336</v>
      </c>
      <c r="U336" s="6">
        <v>0</v>
      </c>
      <c r="V336">
        <v>1</v>
      </c>
    </row>
    <row r="337" spans="1:22" customFormat="1" x14ac:dyDescent="0.25">
      <c r="A337" s="6">
        <v>0</v>
      </c>
      <c r="B337" s="6">
        <v>3.3000000000000002E-2</v>
      </c>
      <c r="C337" s="6">
        <v>0</v>
      </c>
      <c r="D337" s="6">
        <v>0</v>
      </c>
      <c r="E337" s="6">
        <v>1</v>
      </c>
      <c r="F337" s="6">
        <v>0</v>
      </c>
      <c r="G337" s="6">
        <v>0</v>
      </c>
      <c r="H337" s="6">
        <v>0</v>
      </c>
      <c r="I337" s="6">
        <v>0</v>
      </c>
      <c r="J337" s="6">
        <v>0</v>
      </c>
      <c r="K337" s="6">
        <v>0</v>
      </c>
      <c r="L337" s="6">
        <v>30</v>
      </c>
      <c r="M337" s="6">
        <v>0.8</v>
      </c>
      <c r="N337" s="6">
        <v>0.8</v>
      </c>
      <c r="O337" s="6">
        <v>0</v>
      </c>
      <c r="P337" s="6">
        <v>0.8</v>
      </c>
      <c r="Q337" s="6">
        <v>205</v>
      </c>
      <c r="R337" s="6">
        <v>0</v>
      </c>
      <c r="S337" s="6">
        <v>448</v>
      </c>
      <c r="T337" s="6">
        <v>336</v>
      </c>
      <c r="U337" s="6">
        <v>0</v>
      </c>
      <c r="V337">
        <v>1</v>
      </c>
    </row>
    <row r="338" spans="1:22" customFormat="1" x14ac:dyDescent="0.25">
      <c r="A338" s="6">
        <v>0</v>
      </c>
      <c r="B338" s="6">
        <v>0</v>
      </c>
      <c r="C338" s="6">
        <v>0</v>
      </c>
      <c r="D338" s="6">
        <v>0</v>
      </c>
      <c r="E338" s="6">
        <v>0.2</v>
      </c>
      <c r="F338" s="6">
        <v>0</v>
      </c>
      <c r="G338" s="6">
        <v>0</v>
      </c>
      <c r="H338" s="6">
        <v>0</v>
      </c>
      <c r="I338" s="6">
        <v>0</v>
      </c>
      <c r="J338" s="6">
        <v>0</v>
      </c>
      <c r="K338" s="6">
        <v>0</v>
      </c>
      <c r="L338" s="6">
        <v>2</v>
      </c>
      <c r="M338" s="6">
        <v>0.8</v>
      </c>
      <c r="N338" s="6">
        <v>0.8</v>
      </c>
      <c r="O338" s="6">
        <v>0</v>
      </c>
      <c r="P338" s="6">
        <v>0.8</v>
      </c>
      <c r="Q338" s="6">
        <v>205</v>
      </c>
      <c r="R338" s="6">
        <v>0</v>
      </c>
      <c r="S338" s="6">
        <v>448</v>
      </c>
      <c r="T338" s="6">
        <v>336</v>
      </c>
      <c r="U338" s="6">
        <v>0</v>
      </c>
      <c r="V338">
        <v>1</v>
      </c>
    </row>
    <row r="339" spans="1:22" customFormat="1" x14ac:dyDescent="0.25">
      <c r="A339" s="6">
        <v>3.3000000000000002E-2</v>
      </c>
      <c r="B339" s="6">
        <v>0</v>
      </c>
      <c r="C339" s="6">
        <v>0</v>
      </c>
      <c r="D339" s="6">
        <v>0</v>
      </c>
      <c r="E339" s="6">
        <v>0.2</v>
      </c>
      <c r="F339" s="6">
        <v>0</v>
      </c>
      <c r="G339" s="6">
        <v>0</v>
      </c>
      <c r="H339" s="6">
        <v>0</v>
      </c>
      <c r="I339" s="6">
        <v>0</v>
      </c>
      <c r="J339" s="6">
        <v>0</v>
      </c>
      <c r="K339" s="6">
        <v>0</v>
      </c>
      <c r="L339" s="6">
        <v>2</v>
      </c>
      <c r="M339" s="6">
        <v>0.8</v>
      </c>
      <c r="N339" s="6">
        <v>0.8</v>
      </c>
      <c r="O339" s="6">
        <v>0</v>
      </c>
      <c r="P339" s="6">
        <v>0.8</v>
      </c>
      <c r="Q339" s="6">
        <v>205</v>
      </c>
      <c r="R339" s="6">
        <v>0</v>
      </c>
      <c r="S339" s="6">
        <v>448</v>
      </c>
      <c r="T339" s="6">
        <v>336</v>
      </c>
      <c r="U339" s="6">
        <v>0</v>
      </c>
      <c r="V339">
        <v>1</v>
      </c>
    </row>
    <row r="340" spans="1:22" customFormat="1" x14ac:dyDescent="0.25">
      <c r="A340" s="6">
        <v>0</v>
      </c>
      <c r="B340" s="6">
        <v>3.3000000000000002E-2</v>
      </c>
      <c r="C340" s="6">
        <v>0</v>
      </c>
      <c r="D340" s="6">
        <v>0</v>
      </c>
      <c r="E340" s="6">
        <v>0.2</v>
      </c>
      <c r="F340" s="6">
        <v>0</v>
      </c>
      <c r="G340" s="6">
        <v>0</v>
      </c>
      <c r="H340" s="6">
        <v>0</v>
      </c>
      <c r="I340" s="6">
        <v>0</v>
      </c>
      <c r="J340" s="6">
        <v>0</v>
      </c>
      <c r="K340" s="6">
        <v>0</v>
      </c>
      <c r="L340" s="6">
        <v>2</v>
      </c>
      <c r="M340" s="6">
        <v>0.8</v>
      </c>
      <c r="N340" s="6">
        <v>0.8</v>
      </c>
      <c r="O340" s="6">
        <v>0</v>
      </c>
      <c r="P340" s="6">
        <v>0.8</v>
      </c>
      <c r="Q340" s="6">
        <v>205</v>
      </c>
      <c r="R340" s="6">
        <v>0</v>
      </c>
      <c r="S340" s="6">
        <v>448</v>
      </c>
      <c r="T340" s="6">
        <v>336</v>
      </c>
      <c r="U340" s="6">
        <v>0</v>
      </c>
      <c r="V340">
        <v>1</v>
      </c>
    </row>
    <row r="341" spans="1:22" customFormat="1" x14ac:dyDescent="0.25">
      <c r="A341" s="6">
        <v>3.3000000000000002E-2</v>
      </c>
      <c r="B341" s="6">
        <v>0</v>
      </c>
      <c r="C341" s="6">
        <v>0</v>
      </c>
      <c r="D341" s="6">
        <v>0</v>
      </c>
      <c r="E341" s="6">
        <v>0.2</v>
      </c>
      <c r="F341" s="6">
        <v>0</v>
      </c>
      <c r="G341" s="6">
        <v>0</v>
      </c>
      <c r="H341" s="6">
        <v>0</v>
      </c>
      <c r="I341" s="6">
        <v>0</v>
      </c>
      <c r="J341" s="6">
        <v>0</v>
      </c>
      <c r="K341" s="6">
        <v>0</v>
      </c>
      <c r="L341" s="6">
        <v>30</v>
      </c>
      <c r="M341" s="6">
        <v>0.8</v>
      </c>
      <c r="N341" s="6">
        <v>0.8</v>
      </c>
      <c r="O341" s="6">
        <v>0</v>
      </c>
      <c r="P341" s="6">
        <v>0.8</v>
      </c>
      <c r="Q341" s="6">
        <v>205</v>
      </c>
      <c r="R341" s="6">
        <v>0</v>
      </c>
      <c r="S341" s="6">
        <v>448</v>
      </c>
      <c r="T341" s="6">
        <v>336</v>
      </c>
      <c r="U341" s="6">
        <v>0</v>
      </c>
      <c r="V341">
        <v>1</v>
      </c>
    </row>
    <row r="342" spans="1:22" customFormat="1" x14ac:dyDescent="0.25">
      <c r="A342" s="6">
        <v>0</v>
      </c>
      <c r="B342" s="6">
        <v>3.3000000000000002E-2</v>
      </c>
      <c r="C342" s="6">
        <v>0</v>
      </c>
      <c r="D342" s="6">
        <v>0</v>
      </c>
      <c r="E342" s="6">
        <v>0.2</v>
      </c>
      <c r="F342" s="6">
        <v>0</v>
      </c>
      <c r="G342" s="6">
        <v>0</v>
      </c>
      <c r="H342" s="6">
        <v>0</v>
      </c>
      <c r="I342" s="6">
        <v>0</v>
      </c>
      <c r="J342" s="6">
        <v>0</v>
      </c>
      <c r="K342" s="6">
        <v>0</v>
      </c>
      <c r="L342" s="6">
        <v>30</v>
      </c>
      <c r="M342" s="6">
        <v>0.8</v>
      </c>
      <c r="N342" s="6">
        <v>0.8</v>
      </c>
      <c r="O342" s="6">
        <v>0</v>
      </c>
      <c r="P342" s="6">
        <v>0.8</v>
      </c>
      <c r="Q342" s="6">
        <v>205</v>
      </c>
      <c r="R342" s="6">
        <v>0</v>
      </c>
      <c r="S342" s="6">
        <v>448</v>
      </c>
      <c r="T342" s="6">
        <v>336</v>
      </c>
      <c r="U342" s="6">
        <v>0</v>
      </c>
      <c r="V342">
        <v>1</v>
      </c>
    </row>
    <row r="343" spans="1:22" customFormat="1" x14ac:dyDescent="0.25">
      <c r="A343" s="6">
        <v>0</v>
      </c>
      <c r="B343" s="6">
        <v>0</v>
      </c>
      <c r="C343" s="6">
        <v>0</v>
      </c>
      <c r="D343" s="6">
        <v>0</v>
      </c>
      <c r="E343" s="6">
        <v>1</v>
      </c>
      <c r="F343" s="6">
        <v>0</v>
      </c>
      <c r="G343" s="6">
        <v>0</v>
      </c>
      <c r="H343" s="6">
        <v>0</v>
      </c>
      <c r="I343" s="6">
        <v>0</v>
      </c>
      <c r="J343" s="6">
        <v>0</v>
      </c>
      <c r="K343" s="6">
        <v>0</v>
      </c>
      <c r="L343" s="6">
        <v>10</v>
      </c>
      <c r="M343" s="6">
        <v>0.8</v>
      </c>
      <c r="N343" s="6">
        <v>0.8</v>
      </c>
      <c r="O343" s="6">
        <v>0</v>
      </c>
      <c r="P343" s="6">
        <v>0.8</v>
      </c>
      <c r="Q343" s="6">
        <v>205</v>
      </c>
      <c r="R343" s="6">
        <v>0</v>
      </c>
      <c r="S343" s="6">
        <v>448</v>
      </c>
      <c r="T343" s="6">
        <v>336</v>
      </c>
      <c r="U343" s="6">
        <v>0</v>
      </c>
      <c r="V343">
        <v>1</v>
      </c>
    </row>
    <row r="344" spans="1:22" customFormat="1" x14ac:dyDescent="0.25">
      <c r="A344" s="6">
        <v>3.3000000000000002E-2</v>
      </c>
      <c r="B344" s="6">
        <v>0</v>
      </c>
      <c r="C344" s="6">
        <v>0</v>
      </c>
      <c r="D344" s="6">
        <v>0</v>
      </c>
      <c r="E344" s="6">
        <v>1</v>
      </c>
      <c r="F344" s="6">
        <v>0</v>
      </c>
      <c r="G344" s="6">
        <v>0</v>
      </c>
      <c r="H344" s="6">
        <v>0</v>
      </c>
      <c r="I344" s="6">
        <v>0</v>
      </c>
      <c r="J344" s="6">
        <v>0</v>
      </c>
      <c r="K344" s="6">
        <v>0</v>
      </c>
      <c r="L344" s="6">
        <v>10</v>
      </c>
      <c r="M344" s="6">
        <v>0.8</v>
      </c>
      <c r="N344" s="6">
        <v>0.8</v>
      </c>
      <c r="O344" s="6">
        <v>0</v>
      </c>
      <c r="P344" s="6">
        <v>0.8</v>
      </c>
      <c r="Q344" s="6">
        <v>205</v>
      </c>
      <c r="R344" s="6">
        <v>0</v>
      </c>
      <c r="S344" s="6">
        <v>448</v>
      </c>
      <c r="T344" s="6">
        <v>336</v>
      </c>
      <c r="U344" s="6">
        <v>0</v>
      </c>
      <c r="V344">
        <v>1</v>
      </c>
    </row>
    <row r="345" spans="1:22" customFormat="1" x14ac:dyDescent="0.25">
      <c r="A345" s="6">
        <v>0</v>
      </c>
      <c r="B345" s="6">
        <v>3.3000000000000002E-2</v>
      </c>
      <c r="C345" s="6">
        <v>0</v>
      </c>
      <c r="D345" s="6">
        <v>0</v>
      </c>
      <c r="E345" s="6">
        <v>1</v>
      </c>
      <c r="F345" s="6">
        <v>0</v>
      </c>
      <c r="G345" s="6">
        <v>0</v>
      </c>
      <c r="H345" s="6">
        <v>0</v>
      </c>
      <c r="I345" s="6">
        <v>0</v>
      </c>
      <c r="J345" s="6">
        <v>0</v>
      </c>
      <c r="K345" s="6">
        <v>0</v>
      </c>
      <c r="L345" s="6">
        <v>10</v>
      </c>
      <c r="M345" s="6">
        <v>0.8</v>
      </c>
      <c r="N345" s="6">
        <v>0.8</v>
      </c>
      <c r="O345" s="6">
        <v>0</v>
      </c>
      <c r="P345" s="6">
        <v>0.8</v>
      </c>
      <c r="Q345" s="6">
        <v>205</v>
      </c>
      <c r="R345" s="6">
        <v>0</v>
      </c>
      <c r="S345" s="6">
        <v>448</v>
      </c>
      <c r="T345" s="6">
        <v>336</v>
      </c>
      <c r="U345" s="6">
        <v>0</v>
      </c>
      <c r="V345">
        <v>1</v>
      </c>
    </row>
    <row r="346" spans="1:22" customFormat="1" x14ac:dyDescent="0.25">
      <c r="A346" s="6">
        <v>0</v>
      </c>
      <c r="B346" s="6">
        <v>0</v>
      </c>
      <c r="C346" s="6">
        <v>0</v>
      </c>
      <c r="D346" s="6">
        <v>0</v>
      </c>
      <c r="E346" s="6">
        <v>0</v>
      </c>
      <c r="F346" s="6">
        <v>0</v>
      </c>
      <c r="G346" s="6">
        <v>0</v>
      </c>
      <c r="H346" s="6">
        <v>0</v>
      </c>
      <c r="I346" s="6">
        <v>0</v>
      </c>
      <c r="J346" s="6">
        <v>0</v>
      </c>
      <c r="K346" s="6">
        <v>0</v>
      </c>
      <c r="L346" s="6">
        <v>4.13</v>
      </c>
      <c r="M346" s="6">
        <v>0.5</v>
      </c>
      <c r="N346" s="6">
        <v>0.5</v>
      </c>
      <c r="O346" s="6">
        <v>0</v>
      </c>
      <c r="P346" s="6">
        <v>0.5</v>
      </c>
      <c r="Q346" s="6">
        <v>217</v>
      </c>
      <c r="R346" s="6">
        <v>0</v>
      </c>
      <c r="S346" s="6">
        <v>423</v>
      </c>
      <c r="T346" s="6">
        <v>232.79999999999998</v>
      </c>
      <c r="U346" s="6">
        <v>0</v>
      </c>
      <c r="V346">
        <v>0</v>
      </c>
    </row>
    <row r="347" spans="1:22" customFormat="1" x14ac:dyDescent="0.25">
      <c r="A347" s="6">
        <v>0</v>
      </c>
      <c r="B347" s="6">
        <v>0</v>
      </c>
      <c r="C347" s="6">
        <v>0</v>
      </c>
      <c r="D347" s="6">
        <v>0</v>
      </c>
      <c r="E347" s="6">
        <v>0</v>
      </c>
      <c r="F347" s="6">
        <v>0</v>
      </c>
      <c r="G347" s="6">
        <v>0</v>
      </c>
      <c r="H347" s="6">
        <v>0</v>
      </c>
      <c r="I347" s="6">
        <v>0</v>
      </c>
      <c r="J347" s="6">
        <v>0</v>
      </c>
      <c r="K347" s="6">
        <v>0</v>
      </c>
      <c r="L347" s="6">
        <v>8.33</v>
      </c>
      <c r="M347" s="6">
        <v>0.5</v>
      </c>
      <c r="N347" s="6">
        <v>0.5</v>
      </c>
      <c r="O347" s="6">
        <v>0</v>
      </c>
      <c r="P347" s="6">
        <v>0.5</v>
      </c>
      <c r="Q347" s="6">
        <v>217</v>
      </c>
      <c r="R347" s="6">
        <v>0</v>
      </c>
      <c r="S347" s="6">
        <v>423</v>
      </c>
      <c r="T347" s="6">
        <v>232.79999999999998</v>
      </c>
      <c r="U347" s="6">
        <v>0</v>
      </c>
      <c r="V347">
        <v>0</v>
      </c>
    </row>
    <row r="348" spans="1:22" customFormat="1" x14ac:dyDescent="0.25">
      <c r="A348" s="6">
        <v>0</v>
      </c>
      <c r="B348" s="6">
        <v>0</v>
      </c>
      <c r="C348" s="6">
        <v>0</v>
      </c>
      <c r="D348" s="6">
        <v>0</v>
      </c>
      <c r="E348" s="6">
        <v>0</v>
      </c>
      <c r="F348" s="6">
        <v>0</v>
      </c>
      <c r="G348" s="6">
        <v>0</v>
      </c>
      <c r="H348" s="6">
        <v>0</v>
      </c>
      <c r="I348" s="6">
        <v>0</v>
      </c>
      <c r="J348" s="6">
        <v>0</v>
      </c>
      <c r="K348" s="6">
        <v>0</v>
      </c>
      <c r="L348" s="6">
        <v>2.97</v>
      </c>
      <c r="M348" s="6">
        <v>0.5</v>
      </c>
      <c r="N348" s="6">
        <v>0.5</v>
      </c>
      <c r="O348" s="6">
        <v>0</v>
      </c>
      <c r="P348" s="6">
        <v>0.5</v>
      </c>
      <c r="Q348" s="6">
        <v>217</v>
      </c>
      <c r="R348" s="6">
        <v>0</v>
      </c>
      <c r="S348" s="6">
        <v>438</v>
      </c>
      <c r="T348" s="6">
        <v>144</v>
      </c>
      <c r="U348" s="6">
        <v>0</v>
      </c>
      <c r="V348">
        <v>0</v>
      </c>
    </row>
    <row r="349" spans="1:22" customFormat="1" x14ac:dyDescent="0.25">
      <c r="A349" s="6">
        <v>0</v>
      </c>
      <c r="B349" s="6">
        <v>0</v>
      </c>
      <c r="C349" s="6">
        <v>0</v>
      </c>
      <c r="D349" s="6">
        <v>0</v>
      </c>
      <c r="E349" s="6">
        <v>0</v>
      </c>
      <c r="F349" s="6">
        <v>0</v>
      </c>
      <c r="G349" s="6">
        <v>0</v>
      </c>
      <c r="H349" s="6">
        <v>0</v>
      </c>
      <c r="I349" s="6">
        <v>0</v>
      </c>
      <c r="J349" s="6">
        <v>0</v>
      </c>
      <c r="K349" s="6">
        <v>0</v>
      </c>
      <c r="L349" s="6">
        <v>3.92</v>
      </c>
      <c r="M349" s="6">
        <v>0.5</v>
      </c>
      <c r="N349" s="6">
        <v>0.5</v>
      </c>
      <c r="O349" s="6">
        <v>0</v>
      </c>
      <c r="P349" s="6">
        <v>0.5</v>
      </c>
      <c r="Q349" s="6">
        <v>217</v>
      </c>
      <c r="R349" s="6">
        <v>0</v>
      </c>
      <c r="S349" s="6">
        <v>438</v>
      </c>
      <c r="T349" s="6">
        <v>144</v>
      </c>
      <c r="U349" s="6">
        <v>0</v>
      </c>
      <c r="V349">
        <v>0</v>
      </c>
    </row>
    <row r="350" spans="1:22" customFormat="1" x14ac:dyDescent="0.25">
      <c r="A350" s="6">
        <v>0</v>
      </c>
      <c r="B350" s="6">
        <v>0</v>
      </c>
      <c r="C350" s="6">
        <v>0</v>
      </c>
      <c r="D350" s="6">
        <v>0</v>
      </c>
      <c r="E350" s="6">
        <v>0</v>
      </c>
      <c r="F350" s="6">
        <v>0</v>
      </c>
      <c r="G350" s="6">
        <v>0</v>
      </c>
      <c r="H350" s="6">
        <v>0</v>
      </c>
      <c r="I350" s="6">
        <v>0</v>
      </c>
      <c r="J350" s="6">
        <v>0</v>
      </c>
      <c r="K350" s="6">
        <v>0</v>
      </c>
      <c r="L350" s="6">
        <v>4.6399999999999997</v>
      </c>
      <c r="M350" s="6">
        <v>0.5</v>
      </c>
      <c r="N350" s="6">
        <v>0.5</v>
      </c>
      <c r="O350" s="6">
        <v>0</v>
      </c>
      <c r="P350" s="6">
        <v>0.5</v>
      </c>
      <c r="Q350" s="6">
        <v>217</v>
      </c>
      <c r="R350" s="6">
        <v>0</v>
      </c>
      <c r="S350" s="6">
        <v>438</v>
      </c>
      <c r="T350" s="6">
        <v>144</v>
      </c>
      <c r="U350" s="6">
        <v>0</v>
      </c>
      <c r="V350">
        <v>0</v>
      </c>
    </row>
    <row r="351" spans="1:22" customFormat="1" x14ac:dyDescent="0.25">
      <c r="A351" s="6">
        <v>0</v>
      </c>
      <c r="B351" s="6">
        <v>0</v>
      </c>
      <c r="C351" s="6">
        <v>0</v>
      </c>
      <c r="D351" s="6">
        <v>0</v>
      </c>
      <c r="E351" s="6">
        <v>0</v>
      </c>
      <c r="F351" s="6">
        <v>0</v>
      </c>
      <c r="G351" s="6">
        <v>0</v>
      </c>
      <c r="H351" s="6">
        <v>0</v>
      </c>
      <c r="I351" s="6">
        <v>0</v>
      </c>
      <c r="J351" s="6">
        <v>0</v>
      </c>
      <c r="K351" s="6">
        <v>0</v>
      </c>
      <c r="L351" s="6">
        <v>8.33</v>
      </c>
      <c r="M351" s="6">
        <v>0.5</v>
      </c>
      <c r="N351" s="6">
        <v>0.5</v>
      </c>
      <c r="O351" s="6">
        <v>0</v>
      </c>
      <c r="P351" s="6">
        <v>0.5</v>
      </c>
      <c r="Q351" s="6">
        <v>217</v>
      </c>
      <c r="R351" s="6">
        <v>0</v>
      </c>
      <c r="S351" s="6">
        <v>438</v>
      </c>
      <c r="T351" s="6">
        <v>144</v>
      </c>
      <c r="U351" s="6">
        <v>0</v>
      </c>
      <c r="V351">
        <v>0</v>
      </c>
    </row>
    <row r="352" spans="1:22" customFormat="1" x14ac:dyDescent="0.25">
      <c r="A352" s="6">
        <v>0</v>
      </c>
      <c r="B352" s="6">
        <v>0</v>
      </c>
      <c r="C352" s="6">
        <v>0</v>
      </c>
      <c r="D352" s="6">
        <v>0</v>
      </c>
      <c r="E352" s="6">
        <v>0</v>
      </c>
      <c r="F352" s="6">
        <v>0</v>
      </c>
      <c r="G352" s="6">
        <v>0</v>
      </c>
      <c r="H352" s="6">
        <v>0</v>
      </c>
      <c r="I352" s="6">
        <v>0</v>
      </c>
      <c r="J352" s="6">
        <v>0</v>
      </c>
      <c r="K352" s="6">
        <v>0</v>
      </c>
      <c r="L352" s="6">
        <v>3.45</v>
      </c>
      <c r="M352" s="6">
        <v>0.5</v>
      </c>
      <c r="N352" s="6">
        <v>0.5</v>
      </c>
      <c r="O352" s="6">
        <v>0</v>
      </c>
      <c r="P352" s="6">
        <v>0.5</v>
      </c>
      <c r="Q352" s="6">
        <v>217</v>
      </c>
      <c r="R352" s="6">
        <v>0</v>
      </c>
      <c r="S352" s="6">
        <v>443</v>
      </c>
      <c r="T352" s="6">
        <v>153.60000000000002</v>
      </c>
      <c r="U352" s="6">
        <v>0</v>
      </c>
      <c r="V352">
        <v>0</v>
      </c>
    </row>
    <row r="353" spans="1:22" customFormat="1" x14ac:dyDescent="0.25">
      <c r="A353" s="6">
        <v>0</v>
      </c>
      <c r="B353" s="6">
        <v>0</v>
      </c>
      <c r="C353" s="6">
        <v>0</v>
      </c>
      <c r="D353" s="6">
        <v>0</v>
      </c>
      <c r="E353" s="6">
        <v>1</v>
      </c>
      <c r="F353" s="6">
        <v>0</v>
      </c>
      <c r="G353" s="6">
        <v>0</v>
      </c>
      <c r="H353" s="6">
        <v>0</v>
      </c>
      <c r="I353" s="6">
        <v>0</v>
      </c>
      <c r="J353" s="6">
        <v>0</v>
      </c>
      <c r="K353" s="6">
        <v>0</v>
      </c>
      <c r="L353" s="6">
        <v>6</v>
      </c>
      <c r="M353" s="6">
        <v>0.4</v>
      </c>
      <c r="N353" s="6">
        <v>0.5</v>
      </c>
      <c r="O353" s="6">
        <v>0</v>
      </c>
      <c r="P353" s="6">
        <v>0.5</v>
      </c>
      <c r="Q353" s="6">
        <v>231</v>
      </c>
      <c r="R353" s="6">
        <v>0</v>
      </c>
      <c r="S353" s="6">
        <v>443</v>
      </c>
      <c r="T353" s="6">
        <v>24</v>
      </c>
      <c r="U353" s="6">
        <v>0</v>
      </c>
      <c r="V353">
        <v>0</v>
      </c>
    </row>
    <row r="354" spans="1:22" customFormat="1" x14ac:dyDescent="0.25">
      <c r="A354" s="6">
        <v>0</v>
      </c>
      <c r="B354" s="6">
        <v>0</v>
      </c>
      <c r="C354" s="6">
        <v>0</v>
      </c>
      <c r="D354" s="6">
        <v>0</v>
      </c>
      <c r="E354" s="6">
        <v>0.2</v>
      </c>
      <c r="F354" s="6">
        <v>0</v>
      </c>
      <c r="G354" s="6">
        <v>0</v>
      </c>
      <c r="H354" s="6">
        <v>0</v>
      </c>
      <c r="I354" s="6">
        <v>0</v>
      </c>
      <c r="J354" s="6">
        <v>0</v>
      </c>
      <c r="K354" s="6">
        <v>0</v>
      </c>
      <c r="L354" s="6">
        <v>4.8</v>
      </c>
      <c r="M354" s="6">
        <v>0.6</v>
      </c>
      <c r="N354" s="6">
        <v>0.6</v>
      </c>
      <c r="O354" s="6">
        <v>0</v>
      </c>
      <c r="P354" s="6">
        <v>0.6</v>
      </c>
      <c r="Q354" s="6">
        <v>237</v>
      </c>
      <c r="R354" s="6">
        <v>0</v>
      </c>
      <c r="S354" s="6">
        <v>423</v>
      </c>
      <c r="T354" s="6">
        <v>48</v>
      </c>
      <c r="U354" s="6">
        <v>0</v>
      </c>
      <c r="V354">
        <v>0</v>
      </c>
    </row>
    <row r="355" spans="1:22" customFormat="1" x14ac:dyDescent="0.25">
      <c r="A355" s="6">
        <v>0</v>
      </c>
      <c r="B355" s="6">
        <v>0</v>
      </c>
      <c r="C355" s="6">
        <v>0</v>
      </c>
      <c r="D355" s="6">
        <v>0</v>
      </c>
      <c r="E355" s="6">
        <v>0.2</v>
      </c>
      <c r="F355" s="6">
        <v>0</v>
      </c>
      <c r="G355" s="6">
        <v>0</v>
      </c>
      <c r="H355" s="6">
        <v>0</v>
      </c>
      <c r="I355" s="6">
        <v>0</v>
      </c>
      <c r="J355" s="6">
        <v>0</v>
      </c>
      <c r="K355" s="6">
        <v>0</v>
      </c>
      <c r="L355" s="6">
        <v>4.8</v>
      </c>
      <c r="M355" s="6">
        <v>0.6</v>
      </c>
      <c r="N355" s="6">
        <v>0.6</v>
      </c>
      <c r="O355" s="6">
        <v>0</v>
      </c>
      <c r="P355" s="6">
        <v>0.6</v>
      </c>
      <c r="Q355" s="6">
        <v>237</v>
      </c>
      <c r="R355" s="6">
        <v>0</v>
      </c>
      <c r="S355" s="6">
        <v>423</v>
      </c>
      <c r="T355" s="6">
        <v>480</v>
      </c>
      <c r="U355" s="6">
        <v>0</v>
      </c>
      <c r="V355">
        <v>0</v>
      </c>
    </row>
    <row r="356" spans="1:22" customFormat="1" x14ac:dyDescent="0.25">
      <c r="A356" s="6">
        <v>0</v>
      </c>
      <c r="B356" s="6">
        <v>0</v>
      </c>
      <c r="C356" s="6">
        <v>0</v>
      </c>
      <c r="D356" s="6">
        <v>0</v>
      </c>
      <c r="E356" s="6">
        <v>0.1</v>
      </c>
      <c r="F356" s="6">
        <v>0</v>
      </c>
      <c r="G356" s="6">
        <v>0</v>
      </c>
      <c r="H356" s="6">
        <v>0</v>
      </c>
      <c r="I356" s="6">
        <v>0</v>
      </c>
      <c r="J356" s="6">
        <v>0</v>
      </c>
      <c r="K356" s="6">
        <v>0</v>
      </c>
      <c r="L356" s="6">
        <v>4.4000000000000004</v>
      </c>
      <c r="M356" s="6">
        <v>0.55000000000000004</v>
      </c>
      <c r="N356" s="6">
        <v>0.55000000000000004</v>
      </c>
      <c r="O356" s="6">
        <v>0</v>
      </c>
      <c r="P356" s="6">
        <v>0.55000000000000004</v>
      </c>
      <c r="Q356" s="6">
        <v>237</v>
      </c>
      <c r="R356" s="6">
        <v>0</v>
      </c>
      <c r="S356" s="6">
        <v>423</v>
      </c>
      <c r="T356" s="6">
        <v>48</v>
      </c>
      <c r="U356" s="6">
        <v>0</v>
      </c>
      <c r="V356">
        <v>0</v>
      </c>
    </row>
    <row r="357" spans="1:22" customFormat="1" x14ac:dyDescent="0.25">
      <c r="A357" s="6">
        <v>0</v>
      </c>
      <c r="B357" s="6">
        <v>0</v>
      </c>
      <c r="C357" s="6">
        <v>0</v>
      </c>
      <c r="D357" s="6">
        <v>0</v>
      </c>
      <c r="E357" s="6">
        <v>0.1</v>
      </c>
      <c r="F357" s="6">
        <v>0</v>
      </c>
      <c r="G357" s="6">
        <v>0</v>
      </c>
      <c r="H357" s="6">
        <v>0</v>
      </c>
      <c r="I357" s="6">
        <v>0</v>
      </c>
      <c r="J357" s="6">
        <v>0</v>
      </c>
      <c r="K357" s="6">
        <v>0</v>
      </c>
      <c r="L357" s="6">
        <v>4.4000000000000004</v>
      </c>
      <c r="M357" s="6">
        <v>0.55000000000000004</v>
      </c>
      <c r="N357" s="6">
        <v>0.55000000000000004</v>
      </c>
      <c r="O357" s="6">
        <v>0</v>
      </c>
      <c r="P357" s="6">
        <v>0.55000000000000004</v>
      </c>
      <c r="Q357" s="6">
        <v>237</v>
      </c>
      <c r="R357" s="6">
        <v>0</v>
      </c>
      <c r="S357" s="6">
        <v>423</v>
      </c>
      <c r="T357" s="6">
        <v>432</v>
      </c>
      <c r="U357" s="6">
        <v>0</v>
      </c>
      <c r="V357">
        <v>0</v>
      </c>
    </row>
    <row r="358" spans="1:22" customFormat="1" x14ac:dyDescent="0.25">
      <c r="A358" s="6">
        <v>0</v>
      </c>
      <c r="B358" s="6">
        <v>0</v>
      </c>
      <c r="C358" s="6">
        <v>0</v>
      </c>
      <c r="D358" s="6">
        <v>0</v>
      </c>
      <c r="E358" s="6">
        <v>0.05</v>
      </c>
      <c r="F358" s="6">
        <v>0</v>
      </c>
      <c r="G358" s="6">
        <v>0</v>
      </c>
      <c r="H358" s="6">
        <v>0</v>
      </c>
      <c r="I358" s="6">
        <v>0</v>
      </c>
      <c r="J358" s="6">
        <v>0</v>
      </c>
      <c r="K358" s="6">
        <v>0</v>
      </c>
      <c r="L358" s="6">
        <v>4.2</v>
      </c>
      <c r="M358" s="6">
        <v>0.52500000000000002</v>
      </c>
      <c r="N358" s="6">
        <v>0.52500000000000002</v>
      </c>
      <c r="O358" s="6">
        <v>0</v>
      </c>
      <c r="P358" s="6">
        <v>0.52500000000000002</v>
      </c>
      <c r="Q358" s="6">
        <v>237</v>
      </c>
      <c r="R358" s="6">
        <v>0</v>
      </c>
      <c r="S358" s="6">
        <v>423</v>
      </c>
      <c r="T358" s="6">
        <v>96</v>
      </c>
      <c r="U358" s="6">
        <v>0</v>
      </c>
      <c r="V358">
        <v>0</v>
      </c>
    </row>
    <row r="359" spans="1:22" customFormat="1" x14ac:dyDescent="0.25">
      <c r="A359" s="6">
        <v>0</v>
      </c>
      <c r="B359" s="6">
        <v>0</v>
      </c>
      <c r="C359" s="6">
        <v>0</v>
      </c>
      <c r="D359" s="6">
        <v>0</v>
      </c>
      <c r="E359" s="6">
        <v>0.05</v>
      </c>
      <c r="F359" s="6">
        <v>0</v>
      </c>
      <c r="G359" s="6">
        <v>0</v>
      </c>
      <c r="H359" s="6">
        <v>0</v>
      </c>
      <c r="I359" s="6">
        <v>0</v>
      </c>
      <c r="J359" s="6">
        <v>0</v>
      </c>
      <c r="K359" s="6">
        <v>0</v>
      </c>
      <c r="L359" s="6">
        <v>4.2</v>
      </c>
      <c r="M359" s="6">
        <v>0.52500000000000002</v>
      </c>
      <c r="N359" s="6">
        <v>0.52500000000000002</v>
      </c>
      <c r="O359" s="6">
        <v>0</v>
      </c>
      <c r="P359" s="6">
        <v>0.52500000000000002</v>
      </c>
      <c r="Q359" s="6">
        <v>237</v>
      </c>
      <c r="R359" s="6">
        <v>0</v>
      </c>
      <c r="S359" s="6">
        <v>423</v>
      </c>
      <c r="T359" s="6">
        <v>456</v>
      </c>
      <c r="U359" s="6">
        <v>0</v>
      </c>
      <c r="V359">
        <v>0</v>
      </c>
    </row>
    <row r="360" spans="1:22" customFormat="1" x14ac:dyDescent="0.25">
      <c r="A360" s="6">
        <v>0</v>
      </c>
      <c r="B360" s="6">
        <v>0</v>
      </c>
      <c r="C360" s="6">
        <v>0</v>
      </c>
      <c r="D360" s="6">
        <v>0</v>
      </c>
      <c r="E360" s="6">
        <v>0.02</v>
      </c>
      <c r="F360" s="6">
        <v>0</v>
      </c>
      <c r="G360" s="6">
        <v>0</v>
      </c>
      <c r="H360" s="6">
        <v>0</v>
      </c>
      <c r="I360" s="6">
        <v>0</v>
      </c>
      <c r="J360" s="6">
        <v>0</v>
      </c>
      <c r="K360" s="6">
        <v>0</v>
      </c>
      <c r="L360" s="6">
        <v>4.08</v>
      </c>
      <c r="M360" s="6">
        <v>0.51</v>
      </c>
      <c r="N360" s="6">
        <v>0.51</v>
      </c>
      <c r="O360" s="6">
        <v>0</v>
      </c>
      <c r="P360" s="6">
        <v>0.51</v>
      </c>
      <c r="Q360" s="6">
        <v>237</v>
      </c>
      <c r="R360" s="6">
        <v>0</v>
      </c>
      <c r="S360" s="6">
        <v>423</v>
      </c>
      <c r="T360" s="6">
        <v>336</v>
      </c>
      <c r="U360" s="6">
        <v>0</v>
      </c>
      <c r="V360">
        <v>0</v>
      </c>
    </row>
    <row r="361" spans="1:22" customFormat="1" x14ac:dyDescent="0.25">
      <c r="A361" s="6">
        <v>0</v>
      </c>
      <c r="B361" s="6">
        <v>0</v>
      </c>
      <c r="C361" s="6">
        <v>0</v>
      </c>
      <c r="D361" s="6">
        <v>0</v>
      </c>
      <c r="E361" s="6">
        <v>0.02</v>
      </c>
      <c r="F361" s="6">
        <v>0</v>
      </c>
      <c r="G361" s="6">
        <v>0</v>
      </c>
      <c r="H361" s="6">
        <v>0</v>
      </c>
      <c r="I361" s="6">
        <v>0</v>
      </c>
      <c r="J361" s="6">
        <v>0</v>
      </c>
      <c r="K361" s="6">
        <v>0</v>
      </c>
      <c r="L361" s="6">
        <v>4.08</v>
      </c>
      <c r="M361" s="6">
        <v>0.51</v>
      </c>
      <c r="N361" s="6">
        <v>0.51</v>
      </c>
      <c r="O361" s="6">
        <v>0</v>
      </c>
      <c r="P361" s="6">
        <v>0.51</v>
      </c>
      <c r="Q361" s="6">
        <v>237</v>
      </c>
      <c r="R361" s="6">
        <v>0</v>
      </c>
      <c r="S361" s="6">
        <v>423</v>
      </c>
      <c r="T361" s="6">
        <v>720</v>
      </c>
      <c r="U361" s="6">
        <v>0</v>
      </c>
      <c r="V361">
        <v>0</v>
      </c>
    </row>
    <row r="362" spans="1:22" customFormat="1" x14ac:dyDescent="0.25">
      <c r="A362" s="6">
        <v>0.04</v>
      </c>
      <c r="B362" s="6">
        <v>0</v>
      </c>
      <c r="C362" s="6">
        <v>0</v>
      </c>
      <c r="D362" s="6">
        <v>0</v>
      </c>
      <c r="E362" s="6">
        <v>0.2</v>
      </c>
      <c r="F362" s="6">
        <v>0</v>
      </c>
      <c r="G362" s="6">
        <v>0</v>
      </c>
      <c r="H362" s="6">
        <v>0</v>
      </c>
      <c r="I362" s="6">
        <v>0</v>
      </c>
      <c r="J362" s="6">
        <v>0</v>
      </c>
      <c r="K362" s="6">
        <v>0</v>
      </c>
      <c r="L362" s="6">
        <v>8.6999999999999993</v>
      </c>
      <c r="M362" s="6">
        <v>0.65</v>
      </c>
      <c r="N362" s="6">
        <v>0.65</v>
      </c>
      <c r="O362" s="6">
        <v>0</v>
      </c>
      <c r="P362" s="6">
        <v>0.65</v>
      </c>
      <c r="Q362" s="6">
        <v>238</v>
      </c>
      <c r="R362" s="6">
        <v>0</v>
      </c>
      <c r="S362" s="6">
        <v>448</v>
      </c>
      <c r="T362" s="6">
        <v>144</v>
      </c>
      <c r="U362" s="6">
        <v>0</v>
      </c>
      <c r="V362">
        <v>0</v>
      </c>
    </row>
    <row r="363" spans="1:22" customFormat="1" x14ac:dyDescent="0.25">
      <c r="A363" s="6">
        <v>0</v>
      </c>
      <c r="B363" s="6">
        <v>0</v>
      </c>
      <c r="C363" s="6">
        <v>0</v>
      </c>
      <c r="D363" s="6">
        <v>0</v>
      </c>
      <c r="E363" s="6">
        <v>0</v>
      </c>
      <c r="F363" s="6">
        <v>0</v>
      </c>
      <c r="G363" s="6">
        <v>0</v>
      </c>
      <c r="H363" s="6">
        <v>0</v>
      </c>
      <c r="I363" s="6">
        <v>0</v>
      </c>
      <c r="J363" s="6">
        <v>0</v>
      </c>
      <c r="K363" s="6">
        <v>0</v>
      </c>
      <c r="L363" s="6">
        <v>7.7</v>
      </c>
      <c r="M363" s="6">
        <v>0.5</v>
      </c>
      <c r="N363" s="6">
        <v>0.5</v>
      </c>
      <c r="O363" s="6">
        <v>0</v>
      </c>
      <c r="P363" s="6">
        <v>0.5</v>
      </c>
      <c r="Q363" s="6">
        <v>191</v>
      </c>
      <c r="R363" s="6">
        <v>0</v>
      </c>
      <c r="S363" s="6">
        <v>423</v>
      </c>
      <c r="T363" s="6">
        <v>456</v>
      </c>
      <c r="U363" s="6">
        <v>60</v>
      </c>
      <c r="V363">
        <v>0</v>
      </c>
    </row>
    <row r="364" spans="1:22" customFormat="1" x14ac:dyDescent="0.25">
      <c r="A364" s="6">
        <v>1.6500000000000001E-2</v>
      </c>
      <c r="B364" s="6">
        <v>0</v>
      </c>
      <c r="C364" s="6">
        <v>0</v>
      </c>
      <c r="D364" s="6">
        <v>0</v>
      </c>
      <c r="E364" s="6">
        <v>0</v>
      </c>
      <c r="F364" s="6">
        <v>0</v>
      </c>
      <c r="G364" s="6">
        <v>0</v>
      </c>
      <c r="H364" s="6">
        <v>0.05</v>
      </c>
      <c r="I364" s="6">
        <v>0</v>
      </c>
      <c r="J364" s="6">
        <v>0</v>
      </c>
      <c r="K364" s="6">
        <v>0</v>
      </c>
      <c r="L364" s="6">
        <v>40</v>
      </c>
      <c r="M364" s="6">
        <v>0</v>
      </c>
      <c r="N364" s="6">
        <v>0.1</v>
      </c>
      <c r="O364" s="6">
        <v>0</v>
      </c>
      <c r="P364" s="6">
        <v>0.2</v>
      </c>
      <c r="Q364" s="6">
        <v>188</v>
      </c>
      <c r="R364" s="6">
        <v>0</v>
      </c>
      <c r="S364" s="6">
        <v>448</v>
      </c>
      <c r="T364" s="6">
        <v>140</v>
      </c>
      <c r="U364" s="6">
        <v>0</v>
      </c>
      <c r="V364">
        <v>0</v>
      </c>
    </row>
    <row r="365" spans="1:22" customFormat="1" x14ac:dyDescent="0.25">
      <c r="A365" s="6">
        <v>1.0999999999999999E-2</v>
      </c>
      <c r="B365" s="6">
        <v>0</v>
      </c>
      <c r="C365" s="6">
        <v>0</v>
      </c>
      <c r="D365" s="6">
        <v>0</v>
      </c>
      <c r="E365" s="6">
        <v>0</v>
      </c>
      <c r="F365" s="6">
        <v>0</v>
      </c>
      <c r="G365" s="6">
        <v>0</v>
      </c>
      <c r="H365" s="6">
        <v>0.05</v>
      </c>
      <c r="I365" s="6">
        <v>0</v>
      </c>
      <c r="J365" s="6">
        <v>0</v>
      </c>
      <c r="K365" s="6">
        <v>0</v>
      </c>
      <c r="L365" s="6">
        <v>26</v>
      </c>
      <c r="M365" s="6">
        <v>0</v>
      </c>
      <c r="N365" s="6">
        <v>0.1</v>
      </c>
      <c r="O365" s="6">
        <v>0</v>
      </c>
      <c r="P365" s="6">
        <v>0.2</v>
      </c>
      <c r="Q365" s="6">
        <v>188</v>
      </c>
      <c r="R365" s="6">
        <v>0</v>
      </c>
      <c r="S365" s="6">
        <v>448</v>
      </c>
      <c r="T365" s="6">
        <v>146</v>
      </c>
      <c r="U365" s="6">
        <v>0</v>
      </c>
      <c r="V365">
        <v>0</v>
      </c>
    </row>
    <row r="366" spans="1:22" customFormat="1" x14ac:dyDescent="0.25">
      <c r="A366" s="6">
        <v>1.6500000000000001E-2</v>
      </c>
      <c r="B366" s="6">
        <v>0</v>
      </c>
      <c r="C366" s="6">
        <v>0</v>
      </c>
      <c r="D366" s="6">
        <v>0</v>
      </c>
      <c r="E366" s="6">
        <v>0</v>
      </c>
      <c r="F366" s="6">
        <v>0</v>
      </c>
      <c r="G366" s="6">
        <v>0</v>
      </c>
      <c r="H366" s="6">
        <v>0.05</v>
      </c>
      <c r="I366" s="6">
        <v>0</v>
      </c>
      <c r="J366" s="6">
        <v>0</v>
      </c>
      <c r="K366" s="6">
        <v>0</v>
      </c>
      <c r="L366" s="6">
        <v>26</v>
      </c>
      <c r="M366" s="6">
        <v>0</v>
      </c>
      <c r="N366" s="6">
        <v>0.1</v>
      </c>
      <c r="O366" s="6">
        <v>0</v>
      </c>
      <c r="P366" s="6">
        <v>0.2</v>
      </c>
      <c r="Q366" s="6">
        <v>188</v>
      </c>
      <c r="R366" s="6">
        <v>0</v>
      </c>
      <c r="S366" s="6">
        <v>448</v>
      </c>
      <c r="T366" s="6">
        <v>140</v>
      </c>
      <c r="U366" s="6">
        <v>0</v>
      </c>
      <c r="V366">
        <v>0</v>
      </c>
    </row>
    <row r="367" spans="1:22" customFormat="1" x14ac:dyDescent="0.25">
      <c r="A367" s="6">
        <v>2.5000000000000001E-2</v>
      </c>
      <c r="B367" s="6">
        <v>0</v>
      </c>
      <c r="C367" s="6">
        <v>0</v>
      </c>
      <c r="D367" s="6">
        <v>0</v>
      </c>
      <c r="E367" s="6">
        <v>0</v>
      </c>
      <c r="F367" s="6">
        <v>0</v>
      </c>
      <c r="G367" s="6">
        <v>0</v>
      </c>
      <c r="H367" s="6">
        <v>0.05</v>
      </c>
      <c r="I367" s="6">
        <v>0</v>
      </c>
      <c r="J367" s="6">
        <v>0</v>
      </c>
      <c r="K367" s="6">
        <v>0</v>
      </c>
      <c r="L367" s="6">
        <v>26</v>
      </c>
      <c r="M367" s="6">
        <v>0</v>
      </c>
      <c r="N367" s="6">
        <v>0.1</v>
      </c>
      <c r="O367" s="6">
        <v>0</v>
      </c>
      <c r="P367" s="6">
        <v>0.2</v>
      </c>
      <c r="Q367" s="6">
        <v>188</v>
      </c>
      <c r="R367" s="6">
        <v>0</v>
      </c>
      <c r="S367" s="6">
        <v>448</v>
      </c>
      <c r="T367" s="6">
        <v>210</v>
      </c>
      <c r="U367" s="6">
        <v>0</v>
      </c>
      <c r="V367">
        <v>0</v>
      </c>
    </row>
    <row r="368" spans="1:22" customFormat="1" x14ac:dyDescent="0.25">
      <c r="A368" s="6">
        <v>3.3000000000000002E-2</v>
      </c>
      <c r="B368" s="6">
        <v>0</v>
      </c>
      <c r="C368" s="6">
        <v>0</v>
      </c>
      <c r="D368" s="6">
        <v>0</v>
      </c>
      <c r="E368" s="6">
        <v>0</v>
      </c>
      <c r="F368" s="6">
        <v>0</v>
      </c>
      <c r="G368" s="6">
        <v>0</v>
      </c>
      <c r="H368" s="6">
        <v>0.05</v>
      </c>
      <c r="I368" s="6">
        <v>0</v>
      </c>
      <c r="J368" s="6">
        <v>0</v>
      </c>
      <c r="K368" s="6">
        <v>0</v>
      </c>
      <c r="L368" s="6">
        <v>26</v>
      </c>
      <c r="M368" s="6">
        <v>0</v>
      </c>
      <c r="N368" s="6">
        <v>0.1</v>
      </c>
      <c r="O368" s="6">
        <v>0</v>
      </c>
      <c r="P368" s="6">
        <v>0.2</v>
      </c>
      <c r="Q368" s="6">
        <v>188</v>
      </c>
      <c r="R368" s="6">
        <v>0</v>
      </c>
      <c r="S368" s="6">
        <v>448</v>
      </c>
      <c r="T368" s="6">
        <v>210</v>
      </c>
      <c r="U368" s="6">
        <v>0</v>
      </c>
      <c r="V368">
        <v>0</v>
      </c>
    </row>
    <row r="369" spans="1:22" customFormat="1" x14ac:dyDescent="0.25">
      <c r="A369" s="6">
        <v>0</v>
      </c>
      <c r="B369" s="6">
        <v>1.3333333333333332E-2</v>
      </c>
      <c r="C369" s="6">
        <v>0</v>
      </c>
      <c r="D369" s="6">
        <v>0</v>
      </c>
      <c r="E369" s="6">
        <v>0.33333333333333331</v>
      </c>
      <c r="F369" s="6">
        <v>0</v>
      </c>
      <c r="G369" s="6">
        <v>0</v>
      </c>
      <c r="H369" s="6">
        <v>0</v>
      </c>
      <c r="I369" s="6">
        <v>0</v>
      </c>
      <c r="J369" s="6">
        <v>0</v>
      </c>
      <c r="K369" s="6">
        <v>0</v>
      </c>
      <c r="L369" s="6">
        <v>26.666666666666664</v>
      </c>
      <c r="M369" s="6">
        <v>0</v>
      </c>
      <c r="N369" s="6">
        <v>0.33333333333333331</v>
      </c>
      <c r="O369" s="6">
        <v>0</v>
      </c>
      <c r="P369" s="6">
        <v>0.66666666666666663</v>
      </c>
      <c r="Q369" s="6">
        <v>214</v>
      </c>
      <c r="R369" s="6">
        <v>0</v>
      </c>
      <c r="S369" s="6">
        <v>448</v>
      </c>
      <c r="T369" s="6">
        <v>336</v>
      </c>
      <c r="U369" s="6">
        <v>0</v>
      </c>
      <c r="V369">
        <v>0</v>
      </c>
    </row>
    <row r="370" spans="1:22" customFormat="1" x14ac:dyDescent="0.25">
      <c r="A370" s="6">
        <v>0</v>
      </c>
      <c r="B370" s="6">
        <v>0</v>
      </c>
      <c r="C370" s="6">
        <v>0</v>
      </c>
      <c r="D370" s="6">
        <v>0</v>
      </c>
      <c r="E370" s="6">
        <v>0</v>
      </c>
      <c r="F370" s="6">
        <v>0</v>
      </c>
      <c r="G370" s="6">
        <v>0</v>
      </c>
      <c r="H370" s="6">
        <v>0</v>
      </c>
      <c r="I370" s="6">
        <v>0</v>
      </c>
      <c r="J370" s="6">
        <v>0</v>
      </c>
      <c r="K370" s="6">
        <v>0</v>
      </c>
      <c r="L370" s="6">
        <v>7</v>
      </c>
      <c r="M370" s="6">
        <v>0.56000000000000005</v>
      </c>
      <c r="N370" s="6">
        <v>0.28000000000000003</v>
      </c>
      <c r="O370" s="6">
        <v>0</v>
      </c>
      <c r="P370" s="6">
        <v>0.56000000000000005</v>
      </c>
      <c r="Q370" s="6">
        <v>258</v>
      </c>
      <c r="R370" s="6">
        <v>0</v>
      </c>
      <c r="S370" s="6">
        <v>408</v>
      </c>
      <c r="T370" s="6">
        <v>672</v>
      </c>
      <c r="U370" s="6">
        <v>60</v>
      </c>
      <c r="V370">
        <v>0</v>
      </c>
    </row>
    <row r="371" spans="1:22" customFormat="1" x14ac:dyDescent="0.25">
      <c r="A371" s="6">
        <v>0</v>
      </c>
      <c r="B371" s="6">
        <v>0</v>
      </c>
      <c r="C371" s="6">
        <v>0</v>
      </c>
      <c r="D371" s="6">
        <v>0</v>
      </c>
      <c r="E371" s="6">
        <v>0</v>
      </c>
      <c r="F371" s="6">
        <v>0</v>
      </c>
      <c r="G371" s="6">
        <v>0</v>
      </c>
      <c r="H371" s="6">
        <v>0</v>
      </c>
      <c r="I371" s="6">
        <v>0</v>
      </c>
      <c r="J371" s="6">
        <v>0</v>
      </c>
      <c r="K371" s="6">
        <v>0</v>
      </c>
      <c r="L371" s="6">
        <v>7</v>
      </c>
      <c r="M371" s="6">
        <v>0.56000000000000005</v>
      </c>
      <c r="N371" s="6">
        <v>0.28000000000000003</v>
      </c>
      <c r="O371" s="6">
        <v>0</v>
      </c>
      <c r="P371" s="6">
        <v>0.56000000000000005</v>
      </c>
      <c r="Q371" s="6">
        <v>258</v>
      </c>
      <c r="R371" s="6">
        <v>0</v>
      </c>
      <c r="S371" s="6">
        <v>408</v>
      </c>
      <c r="T371" s="6">
        <v>144</v>
      </c>
      <c r="U371" s="6">
        <v>60</v>
      </c>
      <c r="V371">
        <v>0</v>
      </c>
    </row>
    <row r="372" spans="1:22" customFormat="1" x14ac:dyDescent="0.25">
      <c r="A372" s="6">
        <v>0</v>
      </c>
      <c r="B372" s="6">
        <v>0</v>
      </c>
      <c r="C372" s="6">
        <v>0</v>
      </c>
      <c r="D372" s="6">
        <v>0</v>
      </c>
      <c r="E372" s="6">
        <v>0</v>
      </c>
      <c r="F372" s="6">
        <v>0</v>
      </c>
      <c r="G372" s="6">
        <v>0</v>
      </c>
      <c r="H372" s="6">
        <v>0</v>
      </c>
      <c r="I372" s="6">
        <v>0</v>
      </c>
      <c r="J372" s="6">
        <v>0</v>
      </c>
      <c r="K372" s="6">
        <v>0</v>
      </c>
      <c r="L372" s="6">
        <v>7</v>
      </c>
      <c r="M372" s="6">
        <v>0.56000000000000005</v>
      </c>
      <c r="N372" s="6">
        <v>0.28000000000000003</v>
      </c>
      <c r="O372" s="6">
        <v>0</v>
      </c>
      <c r="P372" s="6">
        <v>0.56000000000000005</v>
      </c>
      <c r="Q372" s="6">
        <v>258</v>
      </c>
      <c r="R372" s="6">
        <v>0</v>
      </c>
      <c r="S372" s="6">
        <v>408</v>
      </c>
      <c r="T372" s="6">
        <v>240</v>
      </c>
      <c r="U372" s="6">
        <v>60</v>
      </c>
      <c r="V372">
        <v>0</v>
      </c>
    </row>
    <row r="373" spans="1:22" customFormat="1" x14ac:dyDescent="0.25">
      <c r="A373" s="6">
        <v>0</v>
      </c>
      <c r="B373" s="6">
        <v>0</v>
      </c>
      <c r="C373" s="6">
        <v>0</v>
      </c>
      <c r="D373" s="6">
        <v>0</v>
      </c>
      <c r="E373" s="6">
        <v>0</v>
      </c>
      <c r="F373" s="6">
        <v>0</v>
      </c>
      <c r="G373" s="6">
        <v>0</v>
      </c>
      <c r="H373" s="6">
        <v>0</v>
      </c>
      <c r="I373" s="6">
        <v>0</v>
      </c>
      <c r="J373" s="6">
        <v>0</v>
      </c>
      <c r="K373" s="6">
        <v>0</v>
      </c>
      <c r="L373" s="6">
        <v>7</v>
      </c>
      <c r="M373" s="6">
        <v>0.56000000000000005</v>
      </c>
      <c r="N373" s="6">
        <v>0.28000000000000003</v>
      </c>
      <c r="O373" s="6">
        <v>0</v>
      </c>
      <c r="P373" s="6">
        <v>0.56000000000000005</v>
      </c>
      <c r="Q373" s="6">
        <v>258</v>
      </c>
      <c r="R373" s="6">
        <v>0</v>
      </c>
      <c r="S373" s="6">
        <v>408</v>
      </c>
      <c r="T373" s="6">
        <v>504</v>
      </c>
      <c r="U373" s="6">
        <v>60</v>
      </c>
      <c r="V373">
        <v>0</v>
      </c>
    </row>
    <row r="374" spans="1:22" customFormat="1" x14ac:dyDescent="0.25">
      <c r="A374" s="6">
        <v>0</v>
      </c>
      <c r="B374" s="6">
        <v>0</v>
      </c>
      <c r="C374" s="6">
        <v>0</v>
      </c>
      <c r="D374" s="6">
        <v>0</v>
      </c>
      <c r="E374" s="6">
        <v>0</v>
      </c>
      <c r="F374" s="6">
        <v>0</v>
      </c>
      <c r="G374" s="6">
        <v>0</v>
      </c>
      <c r="H374" s="6">
        <v>0</v>
      </c>
      <c r="I374" s="6">
        <v>0</v>
      </c>
      <c r="J374" s="6">
        <v>0</v>
      </c>
      <c r="K374" s="6">
        <v>0</v>
      </c>
      <c r="L374" s="6">
        <v>7</v>
      </c>
      <c r="M374" s="6">
        <v>0.56000000000000005</v>
      </c>
      <c r="N374" s="6">
        <v>0.28000000000000003</v>
      </c>
      <c r="O374" s="6">
        <v>0</v>
      </c>
      <c r="P374" s="6">
        <v>0.56000000000000005</v>
      </c>
      <c r="Q374" s="6">
        <v>258</v>
      </c>
      <c r="R374" s="6">
        <v>0</v>
      </c>
      <c r="S374" s="6">
        <v>408</v>
      </c>
      <c r="T374" s="6">
        <v>312</v>
      </c>
      <c r="U374" s="6">
        <v>60</v>
      </c>
      <c r="V374">
        <v>0</v>
      </c>
    </row>
    <row r="375" spans="1:22" customFormat="1" ht="21" customHeight="1" x14ac:dyDescent="0.25">
      <c r="A375" s="6">
        <v>0</v>
      </c>
      <c r="B375" s="6">
        <v>0</v>
      </c>
      <c r="C375" s="6">
        <v>0</v>
      </c>
      <c r="D375" s="6">
        <v>0</v>
      </c>
      <c r="E375" s="6">
        <v>0</v>
      </c>
      <c r="F375" s="6">
        <v>0</v>
      </c>
      <c r="G375" s="6">
        <v>0</v>
      </c>
      <c r="H375" s="6">
        <v>0</v>
      </c>
      <c r="I375" s="6">
        <v>0</v>
      </c>
      <c r="J375" s="6">
        <v>0</v>
      </c>
      <c r="K375" s="6">
        <v>0</v>
      </c>
      <c r="L375" s="6">
        <v>7</v>
      </c>
      <c r="M375" s="6">
        <v>0.56000000000000005</v>
      </c>
      <c r="N375" s="6">
        <v>0.28000000000000003</v>
      </c>
      <c r="O375" s="6">
        <v>0</v>
      </c>
      <c r="P375" s="6">
        <v>0.56000000000000005</v>
      </c>
      <c r="Q375" s="6">
        <v>258</v>
      </c>
      <c r="R375" s="6">
        <v>0</v>
      </c>
      <c r="S375" s="6">
        <v>408</v>
      </c>
      <c r="T375" s="6">
        <v>408</v>
      </c>
      <c r="U375" s="6">
        <v>60</v>
      </c>
      <c r="V375">
        <v>0</v>
      </c>
    </row>
    <row r="376" spans="1:22" customFormat="1" x14ac:dyDescent="0.25">
      <c r="A376" s="6">
        <v>0</v>
      </c>
      <c r="B376" s="6">
        <v>0</v>
      </c>
      <c r="C376" s="6">
        <v>0</v>
      </c>
      <c r="D376" s="6">
        <v>0</v>
      </c>
      <c r="E376" s="6">
        <v>0</v>
      </c>
      <c r="F376" s="6">
        <v>0</v>
      </c>
      <c r="G376" s="6">
        <v>0</v>
      </c>
      <c r="H376" s="6">
        <v>0</v>
      </c>
      <c r="I376" s="6">
        <v>0</v>
      </c>
      <c r="J376" s="6">
        <v>0</v>
      </c>
      <c r="K376" s="6">
        <v>0</v>
      </c>
      <c r="L376" s="6">
        <v>4</v>
      </c>
      <c r="M376" s="6">
        <v>0.56000000000000005</v>
      </c>
      <c r="N376" s="6">
        <v>0.28000000000000003</v>
      </c>
      <c r="O376" s="6">
        <v>0</v>
      </c>
      <c r="P376" s="6">
        <v>0.56000000000000005</v>
      </c>
      <c r="Q376" s="6">
        <v>258</v>
      </c>
      <c r="R376" s="6">
        <v>0</v>
      </c>
      <c r="S376" s="6">
        <v>408</v>
      </c>
      <c r="T376" s="6">
        <v>348</v>
      </c>
      <c r="U376" s="6">
        <v>60</v>
      </c>
      <c r="V376">
        <v>0</v>
      </c>
    </row>
    <row r="377" spans="1:22" customFormat="1" x14ac:dyDescent="0.25">
      <c r="A377" s="6">
        <v>0</v>
      </c>
      <c r="B377" s="6">
        <v>0</v>
      </c>
      <c r="C377" s="6">
        <v>0</v>
      </c>
      <c r="D377" s="6">
        <v>0</v>
      </c>
      <c r="E377" s="6">
        <v>0</v>
      </c>
      <c r="F377" s="6">
        <v>0</v>
      </c>
      <c r="G377" s="6">
        <v>0</v>
      </c>
      <c r="H377" s="6">
        <v>0</v>
      </c>
      <c r="I377" s="6">
        <v>0</v>
      </c>
      <c r="J377" s="6">
        <v>0</v>
      </c>
      <c r="K377" s="6">
        <v>0</v>
      </c>
      <c r="L377" s="6">
        <v>10</v>
      </c>
      <c r="M377" s="6">
        <v>0.56000000000000005</v>
      </c>
      <c r="N377" s="6">
        <v>0.28000000000000003</v>
      </c>
      <c r="O377" s="6">
        <v>0</v>
      </c>
      <c r="P377" s="6">
        <v>0.56000000000000005</v>
      </c>
      <c r="Q377" s="6">
        <v>258</v>
      </c>
      <c r="R377" s="6">
        <v>0</v>
      </c>
      <c r="S377" s="6">
        <v>408</v>
      </c>
      <c r="T377" s="6">
        <v>504</v>
      </c>
      <c r="U377" s="6">
        <v>60</v>
      </c>
      <c r="V377">
        <v>0</v>
      </c>
    </row>
    <row r="378" spans="1:22" customFormat="1" x14ac:dyDescent="0.25">
      <c r="A378" s="6">
        <v>0</v>
      </c>
      <c r="B378" s="6">
        <v>0.01</v>
      </c>
      <c r="C378" s="6">
        <v>0</v>
      </c>
      <c r="D378" s="6">
        <v>0</v>
      </c>
      <c r="E378" s="6">
        <v>0</v>
      </c>
      <c r="F378" s="6">
        <v>0</v>
      </c>
      <c r="G378" s="6">
        <v>0</v>
      </c>
      <c r="H378" s="6">
        <v>0</v>
      </c>
      <c r="I378" s="6">
        <v>0</v>
      </c>
      <c r="J378" s="6">
        <v>0</v>
      </c>
      <c r="K378" s="6">
        <v>0</v>
      </c>
      <c r="L378" s="6">
        <v>7</v>
      </c>
      <c r="M378" s="6">
        <v>0.64</v>
      </c>
      <c r="N378" s="6">
        <v>0.28999999999999998</v>
      </c>
      <c r="O378" s="6">
        <v>0</v>
      </c>
      <c r="P378" s="6">
        <v>0.57999999999999996</v>
      </c>
      <c r="Q378" s="6">
        <v>258</v>
      </c>
      <c r="R378" s="6">
        <v>0</v>
      </c>
      <c r="S378" s="6">
        <v>408</v>
      </c>
      <c r="T378" s="6">
        <v>504</v>
      </c>
      <c r="U378" s="6">
        <v>60</v>
      </c>
      <c r="V378">
        <v>0</v>
      </c>
    </row>
    <row r="379" spans="1:22" customFormat="1" x14ac:dyDescent="0.25">
      <c r="A379" s="6">
        <v>0</v>
      </c>
      <c r="B379" s="6">
        <v>5.5555555555555558E-3</v>
      </c>
      <c r="C379" s="6">
        <v>0</v>
      </c>
      <c r="D379" s="6">
        <v>0</v>
      </c>
      <c r="E379" s="6">
        <v>0</v>
      </c>
      <c r="F379" s="6">
        <v>0</v>
      </c>
      <c r="G379" s="6">
        <v>0</v>
      </c>
      <c r="H379" s="6">
        <v>0</v>
      </c>
      <c r="I379" s="6">
        <v>0</v>
      </c>
      <c r="J379" s="6">
        <v>0</v>
      </c>
      <c r="K379" s="6">
        <v>0</v>
      </c>
      <c r="L379" s="6">
        <v>7</v>
      </c>
      <c r="M379" s="6">
        <v>0.64</v>
      </c>
      <c r="N379" s="6">
        <v>0.28999999999999998</v>
      </c>
      <c r="O379" s="6">
        <v>0</v>
      </c>
      <c r="P379" s="6">
        <v>0.57999999999999996</v>
      </c>
      <c r="Q379" s="6">
        <v>258</v>
      </c>
      <c r="R379" s="6">
        <v>0</v>
      </c>
      <c r="S379" s="6">
        <v>408</v>
      </c>
      <c r="T379" s="6">
        <v>168</v>
      </c>
      <c r="U379" s="6">
        <v>60</v>
      </c>
      <c r="V379">
        <v>0</v>
      </c>
    </row>
    <row r="380" spans="1:22" customFormat="1" x14ac:dyDescent="0.25">
      <c r="A380" s="6">
        <v>0</v>
      </c>
      <c r="B380" s="6">
        <v>6.7567567567567571E-3</v>
      </c>
      <c r="C380" s="6">
        <v>0</v>
      </c>
      <c r="D380" s="6">
        <v>0</v>
      </c>
      <c r="E380" s="6">
        <v>0</v>
      </c>
      <c r="F380" s="6">
        <v>0</v>
      </c>
      <c r="G380" s="6">
        <v>0</v>
      </c>
      <c r="H380" s="6">
        <v>0</v>
      </c>
      <c r="I380" s="6">
        <v>0</v>
      </c>
      <c r="J380" s="6">
        <v>0</v>
      </c>
      <c r="K380" s="6">
        <v>0</v>
      </c>
      <c r="L380" s="6">
        <v>7</v>
      </c>
      <c r="M380" s="6">
        <v>0.64</v>
      </c>
      <c r="N380" s="6">
        <v>0.28999999999999998</v>
      </c>
      <c r="O380" s="6">
        <v>0</v>
      </c>
      <c r="P380" s="6">
        <v>0.57999999999999996</v>
      </c>
      <c r="Q380" s="6">
        <v>258</v>
      </c>
      <c r="R380" s="6">
        <v>0</v>
      </c>
      <c r="S380" s="6">
        <v>408</v>
      </c>
      <c r="T380" s="6">
        <v>336</v>
      </c>
      <c r="U380" s="6">
        <v>60</v>
      </c>
      <c r="V380">
        <v>0</v>
      </c>
    </row>
    <row r="381" spans="1:22" customFormat="1" x14ac:dyDescent="0.25">
      <c r="A381" s="6">
        <v>0</v>
      </c>
      <c r="B381" s="6">
        <v>7.0422535211267607E-3</v>
      </c>
      <c r="C381" s="6">
        <v>0</v>
      </c>
      <c r="D381" s="6">
        <v>0</v>
      </c>
      <c r="E381" s="6">
        <v>0</v>
      </c>
      <c r="F381" s="6">
        <v>0</v>
      </c>
      <c r="G381" s="6">
        <v>0</v>
      </c>
      <c r="H381" s="6">
        <v>0</v>
      </c>
      <c r="I381" s="6">
        <v>0</v>
      </c>
      <c r="J381" s="6">
        <v>0</v>
      </c>
      <c r="K381" s="6">
        <v>0</v>
      </c>
      <c r="L381" s="6">
        <v>7</v>
      </c>
      <c r="M381" s="6">
        <v>0.64</v>
      </c>
      <c r="N381" s="6">
        <v>0.28999999999999998</v>
      </c>
      <c r="O381" s="6">
        <v>0</v>
      </c>
      <c r="P381" s="6">
        <v>0.57999999999999996</v>
      </c>
      <c r="Q381" s="6">
        <v>258</v>
      </c>
      <c r="R381" s="6">
        <v>0</v>
      </c>
      <c r="S381" s="6">
        <v>408</v>
      </c>
      <c r="T381" s="6">
        <v>504</v>
      </c>
      <c r="U381" s="6">
        <v>60</v>
      </c>
      <c r="V381">
        <v>0</v>
      </c>
    </row>
    <row r="382" spans="1:22" customFormat="1" x14ac:dyDescent="0.25">
      <c r="A382" s="6">
        <v>0</v>
      </c>
      <c r="B382" s="6">
        <v>0</v>
      </c>
      <c r="C382" s="6">
        <v>0</v>
      </c>
      <c r="D382" s="6">
        <v>0</v>
      </c>
      <c r="E382" s="6">
        <v>0</v>
      </c>
      <c r="F382" s="6">
        <v>0</v>
      </c>
      <c r="G382" s="6">
        <v>0</v>
      </c>
      <c r="H382" s="6">
        <v>0</v>
      </c>
      <c r="I382" s="6">
        <v>0</v>
      </c>
      <c r="J382" s="6">
        <v>0</v>
      </c>
      <c r="K382" s="6">
        <v>0</v>
      </c>
      <c r="L382" s="6">
        <v>5</v>
      </c>
      <c r="M382" s="6">
        <v>0.5</v>
      </c>
      <c r="N382" s="6">
        <v>0.25</v>
      </c>
      <c r="O382" s="6">
        <v>0</v>
      </c>
      <c r="P382" s="6">
        <v>0.5</v>
      </c>
      <c r="Q382" s="6">
        <v>258</v>
      </c>
      <c r="R382" s="6">
        <v>0</v>
      </c>
      <c r="S382" s="6">
        <v>443</v>
      </c>
      <c r="T382" s="6">
        <v>168</v>
      </c>
      <c r="U382" s="6">
        <v>60</v>
      </c>
      <c r="V382">
        <v>0</v>
      </c>
    </row>
    <row r="383" spans="1:22" customFormat="1" x14ac:dyDescent="0.25">
      <c r="A383" s="6">
        <v>0</v>
      </c>
      <c r="B383" s="6">
        <v>0</v>
      </c>
      <c r="C383" s="6">
        <v>0</v>
      </c>
      <c r="D383" s="6">
        <v>0</v>
      </c>
      <c r="E383" s="6">
        <v>0</v>
      </c>
      <c r="F383" s="6">
        <v>0</v>
      </c>
      <c r="G383" s="6">
        <v>0</v>
      </c>
      <c r="H383" s="6">
        <v>0</v>
      </c>
      <c r="I383" s="6">
        <v>0</v>
      </c>
      <c r="J383" s="6">
        <v>0</v>
      </c>
      <c r="K383" s="6">
        <v>0</v>
      </c>
      <c r="L383" s="6">
        <v>5</v>
      </c>
      <c r="M383" s="6">
        <v>0.5</v>
      </c>
      <c r="N383" s="6">
        <v>0.25</v>
      </c>
      <c r="O383" s="6">
        <v>0</v>
      </c>
      <c r="P383" s="6">
        <v>0.5</v>
      </c>
      <c r="Q383" s="6">
        <v>258</v>
      </c>
      <c r="R383" s="6">
        <v>0</v>
      </c>
      <c r="S383" s="6">
        <v>473</v>
      </c>
      <c r="T383" s="6">
        <v>96</v>
      </c>
      <c r="U383" s="6">
        <v>60</v>
      </c>
      <c r="V383">
        <v>0</v>
      </c>
    </row>
    <row r="384" spans="1:22" customFormat="1" x14ac:dyDescent="0.25">
      <c r="A384" s="6">
        <v>0</v>
      </c>
      <c r="B384" s="6">
        <v>0</v>
      </c>
      <c r="C384" s="6">
        <v>0</v>
      </c>
      <c r="D384" s="6">
        <v>0</v>
      </c>
      <c r="E384" s="6">
        <v>0</v>
      </c>
      <c r="F384" s="6">
        <v>0</v>
      </c>
      <c r="G384" s="6">
        <v>0</v>
      </c>
      <c r="H384" s="6">
        <v>0</v>
      </c>
      <c r="I384" s="6">
        <v>0</v>
      </c>
      <c r="J384" s="6">
        <v>0</v>
      </c>
      <c r="K384" s="6">
        <v>0</v>
      </c>
      <c r="L384" s="6">
        <v>10</v>
      </c>
      <c r="M384" s="6">
        <v>0.5</v>
      </c>
      <c r="N384" s="6">
        <v>0.25</v>
      </c>
      <c r="O384" s="6">
        <v>0</v>
      </c>
      <c r="P384" s="6">
        <v>0.5</v>
      </c>
      <c r="Q384" s="6">
        <v>258</v>
      </c>
      <c r="R384" s="6">
        <v>0</v>
      </c>
      <c r="S384" s="6">
        <v>443</v>
      </c>
      <c r="T384" s="6">
        <v>168</v>
      </c>
      <c r="U384" s="6">
        <v>60</v>
      </c>
      <c r="V384">
        <v>0</v>
      </c>
    </row>
    <row r="385" spans="1:22" customFormat="1" x14ac:dyDescent="0.25">
      <c r="A385" s="6">
        <v>0</v>
      </c>
      <c r="B385" s="6">
        <v>0</v>
      </c>
      <c r="C385" s="6">
        <v>0</v>
      </c>
      <c r="D385" s="6">
        <v>0</v>
      </c>
      <c r="E385" s="6">
        <v>0</v>
      </c>
      <c r="F385" s="6">
        <v>0</v>
      </c>
      <c r="G385" s="6">
        <v>0</v>
      </c>
      <c r="H385" s="6">
        <v>0</v>
      </c>
      <c r="I385" s="6">
        <v>0</v>
      </c>
      <c r="J385" s="6">
        <v>0</v>
      </c>
      <c r="K385" s="6">
        <v>0</v>
      </c>
      <c r="L385" s="6">
        <v>5</v>
      </c>
      <c r="M385" s="6">
        <v>0.5</v>
      </c>
      <c r="N385" s="6">
        <v>0.25</v>
      </c>
      <c r="O385" s="6">
        <v>0</v>
      </c>
      <c r="P385" s="6">
        <v>0.5</v>
      </c>
      <c r="Q385" s="6">
        <v>258</v>
      </c>
      <c r="R385" s="6">
        <v>0</v>
      </c>
      <c r="S385" s="6">
        <v>473</v>
      </c>
      <c r="T385" s="6">
        <v>96</v>
      </c>
      <c r="U385" s="6">
        <v>60</v>
      </c>
      <c r="V385">
        <v>0</v>
      </c>
    </row>
    <row r="386" spans="1:22" customFormat="1" x14ac:dyDescent="0.25">
      <c r="A386" s="6">
        <v>0</v>
      </c>
      <c r="B386" s="6">
        <v>0</v>
      </c>
      <c r="C386" s="6">
        <v>0</v>
      </c>
      <c r="D386" s="6">
        <v>0</v>
      </c>
      <c r="E386" s="6">
        <v>3.3057851239669422E-2</v>
      </c>
      <c r="F386" s="6">
        <v>0</v>
      </c>
      <c r="G386" s="6">
        <v>0</v>
      </c>
      <c r="H386" s="6">
        <v>0</v>
      </c>
      <c r="I386" s="6">
        <v>0</v>
      </c>
      <c r="J386" s="6">
        <v>0</v>
      </c>
      <c r="K386" s="6">
        <v>0</v>
      </c>
      <c r="L386" s="6">
        <v>5.1652892561983474</v>
      </c>
      <c r="M386" s="6">
        <v>0.51652892561983477</v>
      </c>
      <c r="N386" s="6">
        <v>0.25826446280991738</v>
      </c>
      <c r="O386" s="6">
        <v>0</v>
      </c>
      <c r="P386" s="6">
        <v>0.51652892561983477</v>
      </c>
      <c r="Q386" s="6">
        <v>258</v>
      </c>
      <c r="R386" s="6">
        <v>0</v>
      </c>
      <c r="S386" s="6">
        <v>443</v>
      </c>
      <c r="T386" s="6">
        <v>120</v>
      </c>
      <c r="U386" s="6">
        <v>60</v>
      </c>
      <c r="V386">
        <v>0</v>
      </c>
    </row>
    <row r="387" spans="1:22" customFormat="1" x14ac:dyDescent="0.25">
      <c r="A387" s="6">
        <v>0</v>
      </c>
      <c r="B387" s="6">
        <v>0</v>
      </c>
      <c r="C387" s="6">
        <v>0</v>
      </c>
      <c r="D387" s="6">
        <v>0</v>
      </c>
      <c r="E387" s="6">
        <v>0.1013215859030837</v>
      </c>
      <c r="F387" s="6">
        <v>0</v>
      </c>
      <c r="G387" s="6">
        <v>0</v>
      </c>
      <c r="H387" s="6">
        <v>0</v>
      </c>
      <c r="I387" s="6">
        <v>0</v>
      </c>
      <c r="J387" s="6">
        <v>0</v>
      </c>
      <c r="K387" s="6">
        <v>0</v>
      </c>
      <c r="L387" s="6">
        <v>5.5066079295154182</v>
      </c>
      <c r="M387" s="6">
        <v>0.5506607929515418</v>
      </c>
      <c r="N387" s="6">
        <v>0.2753303964757709</v>
      </c>
      <c r="O387" s="6">
        <v>0</v>
      </c>
      <c r="P387" s="6">
        <v>0.5506607929515418</v>
      </c>
      <c r="Q387" s="6">
        <v>258</v>
      </c>
      <c r="R387" s="6">
        <v>0</v>
      </c>
      <c r="S387" s="6">
        <v>443</v>
      </c>
      <c r="T387" s="6">
        <v>120</v>
      </c>
      <c r="U387" s="6">
        <v>60</v>
      </c>
      <c r="V387">
        <v>0</v>
      </c>
    </row>
    <row r="388" spans="1:22" customFormat="1" x14ac:dyDescent="0.25">
      <c r="A388" s="6">
        <v>0</v>
      </c>
      <c r="B388" s="6">
        <v>0</v>
      </c>
      <c r="C388" s="6">
        <v>0</v>
      </c>
      <c r="D388" s="6">
        <v>0</v>
      </c>
      <c r="E388" s="6">
        <v>1.2658227848101266E-2</v>
      </c>
      <c r="F388" s="6">
        <v>0</v>
      </c>
      <c r="G388" s="6">
        <v>0</v>
      </c>
      <c r="H388" s="6">
        <v>0</v>
      </c>
      <c r="I388" s="6">
        <v>0</v>
      </c>
      <c r="J388" s="6">
        <v>0</v>
      </c>
      <c r="K388" s="6">
        <v>0</v>
      </c>
      <c r="L388" s="6">
        <v>5.0632911392405058</v>
      </c>
      <c r="M388" s="6">
        <v>0.50632911392405056</v>
      </c>
      <c r="N388" s="6">
        <v>0.25316455696202528</v>
      </c>
      <c r="O388" s="6">
        <v>0</v>
      </c>
      <c r="P388" s="6">
        <v>0.50632911392405056</v>
      </c>
      <c r="Q388" s="6">
        <v>258</v>
      </c>
      <c r="R388" s="6">
        <v>0</v>
      </c>
      <c r="S388" s="6">
        <v>443</v>
      </c>
      <c r="T388" s="6">
        <v>120</v>
      </c>
      <c r="U388" s="6">
        <v>60</v>
      </c>
      <c r="V388">
        <v>0</v>
      </c>
    </row>
    <row r="389" spans="1:22" customFormat="1" x14ac:dyDescent="0.25">
      <c r="A389" s="6">
        <v>0</v>
      </c>
      <c r="B389" s="6">
        <v>0</v>
      </c>
      <c r="C389" s="6">
        <v>0</v>
      </c>
      <c r="D389" s="6">
        <v>0</v>
      </c>
      <c r="E389" s="6">
        <v>0.25</v>
      </c>
      <c r="F389" s="6">
        <v>0</v>
      </c>
      <c r="G389" s="6">
        <v>0</v>
      </c>
      <c r="H389" s="6">
        <v>0</v>
      </c>
      <c r="I389" s="6">
        <v>0</v>
      </c>
      <c r="J389" s="6">
        <v>0</v>
      </c>
      <c r="K389" s="6">
        <v>0</v>
      </c>
      <c r="L389" s="6">
        <v>6.25</v>
      </c>
      <c r="M389" s="6">
        <v>0.625</v>
      </c>
      <c r="N389" s="6">
        <v>0.3125</v>
      </c>
      <c r="O389" s="6">
        <v>0</v>
      </c>
      <c r="P389" s="6">
        <v>0.625</v>
      </c>
      <c r="Q389" s="6">
        <v>258</v>
      </c>
      <c r="R389" s="6">
        <v>0</v>
      </c>
      <c r="S389" s="6">
        <v>443</v>
      </c>
      <c r="T389" s="6">
        <v>120</v>
      </c>
      <c r="U389" s="6">
        <v>60</v>
      </c>
      <c r="V389">
        <v>0</v>
      </c>
    </row>
    <row r="390" spans="1:22" customFormat="1" x14ac:dyDescent="0.25">
      <c r="A390" s="6">
        <v>0</v>
      </c>
      <c r="B390" s="6">
        <v>0</v>
      </c>
      <c r="C390" s="6">
        <v>0</v>
      </c>
      <c r="D390" s="6">
        <v>0</v>
      </c>
      <c r="E390" s="6">
        <v>1</v>
      </c>
      <c r="F390" s="6">
        <v>0</v>
      </c>
      <c r="G390" s="6">
        <v>0</v>
      </c>
      <c r="H390" s="6">
        <v>0</v>
      </c>
      <c r="I390" s="6">
        <v>0</v>
      </c>
      <c r="J390" s="6">
        <v>0</v>
      </c>
      <c r="K390" s="6">
        <v>0</v>
      </c>
      <c r="L390" s="6">
        <v>10</v>
      </c>
      <c r="M390" s="6">
        <v>1</v>
      </c>
      <c r="N390" s="6">
        <v>0.5</v>
      </c>
      <c r="O390" s="6">
        <v>0</v>
      </c>
      <c r="P390" s="6">
        <v>1</v>
      </c>
      <c r="Q390" s="6">
        <v>258</v>
      </c>
      <c r="R390" s="6">
        <v>0</v>
      </c>
      <c r="S390" s="6">
        <v>443</v>
      </c>
      <c r="T390" s="6">
        <v>120</v>
      </c>
      <c r="U390" s="6">
        <v>60</v>
      </c>
      <c r="V390">
        <v>0</v>
      </c>
    </row>
    <row r="391" spans="1:22" customFormat="1" x14ac:dyDescent="0.25">
      <c r="A391" s="6">
        <v>0</v>
      </c>
      <c r="B391" s="6">
        <v>0</v>
      </c>
      <c r="C391" s="6">
        <v>0</v>
      </c>
      <c r="D391" s="6">
        <v>0</v>
      </c>
      <c r="E391" s="6">
        <v>0.1</v>
      </c>
      <c r="F391" s="6">
        <v>0</v>
      </c>
      <c r="G391" s="6">
        <v>0</v>
      </c>
      <c r="H391" s="6">
        <v>0</v>
      </c>
      <c r="I391" s="6">
        <v>0</v>
      </c>
      <c r="J391" s="6">
        <v>0</v>
      </c>
      <c r="K391" s="6">
        <v>0</v>
      </c>
      <c r="L391" s="6">
        <v>5.5</v>
      </c>
      <c r="M391" s="6">
        <v>0</v>
      </c>
      <c r="N391" s="6">
        <v>0.27500000000000002</v>
      </c>
      <c r="O391" s="6">
        <v>0</v>
      </c>
      <c r="P391" s="6">
        <v>0.55000000000000004</v>
      </c>
      <c r="Q391" s="6">
        <v>258</v>
      </c>
      <c r="R391" s="6">
        <v>0</v>
      </c>
      <c r="S391" s="6">
        <v>448</v>
      </c>
      <c r="T391" s="6">
        <v>600</v>
      </c>
      <c r="U391" s="6">
        <v>60</v>
      </c>
      <c r="V391">
        <v>0</v>
      </c>
    </row>
    <row r="392" spans="1:22" customFormat="1" x14ac:dyDescent="0.25">
      <c r="A392" s="6">
        <v>0</v>
      </c>
      <c r="B392" s="6">
        <v>0</v>
      </c>
      <c r="C392" s="6">
        <v>0</v>
      </c>
      <c r="D392" s="6">
        <v>0</v>
      </c>
      <c r="E392" s="6">
        <v>0.1</v>
      </c>
      <c r="F392" s="6">
        <v>0</v>
      </c>
      <c r="G392" s="6">
        <v>0</v>
      </c>
      <c r="H392" s="6">
        <v>0</v>
      </c>
      <c r="I392" s="6">
        <v>0</v>
      </c>
      <c r="J392" s="6">
        <v>0</v>
      </c>
      <c r="K392" s="6">
        <v>0</v>
      </c>
      <c r="L392" s="6">
        <v>5.5</v>
      </c>
      <c r="M392" s="6">
        <v>7.7000000000000013E-2</v>
      </c>
      <c r="N392" s="6">
        <v>0.27500000000000002</v>
      </c>
      <c r="O392" s="6">
        <v>0</v>
      </c>
      <c r="P392" s="6">
        <v>0.55000000000000004</v>
      </c>
      <c r="Q392" s="6">
        <v>258</v>
      </c>
      <c r="R392" s="6">
        <v>0</v>
      </c>
      <c r="S392" s="6">
        <v>448</v>
      </c>
      <c r="T392" s="6">
        <v>240</v>
      </c>
      <c r="U392" s="6">
        <v>60</v>
      </c>
      <c r="V392">
        <v>0</v>
      </c>
    </row>
    <row r="393" spans="1:22" customFormat="1" x14ac:dyDescent="0.25">
      <c r="A393" s="6">
        <v>0</v>
      </c>
      <c r="B393" s="6">
        <v>0</v>
      </c>
      <c r="C393" s="6">
        <v>0</v>
      </c>
      <c r="D393" s="6">
        <v>0</v>
      </c>
      <c r="E393" s="6">
        <v>0.1</v>
      </c>
      <c r="F393" s="6">
        <v>0</v>
      </c>
      <c r="G393" s="6">
        <v>0</v>
      </c>
      <c r="H393" s="6">
        <v>0</v>
      </c>
      <c r="I393" s="6">
        <v>0</v>
      </c>
      <c r="J393" s="6">
        <v>0</v>
      </c>
      <c r="K393" s="6">
        <v>0</v>
      </c>
      <c r="L393" s="6">
        <v>5.5</v>
      </c>
      <c r="M393" s="6">
        <v>0.55000000000000004</v>
      </c>
      <c r="N393" s="6">
        <v>0.27500000000000002</v>
      </c>
      <c r="O393" s="6">
        <v>0</v>
      </c>
      <c r="P393" s="6">
        <v>0.55000000000000004</v>
      </c>
      <c r="Q393" s="6">
        <v>258</v>
      </c>
      <c r="R393" s="6">
        <v>0</v>
      </c>
      <c r="S393" s="6">
        <v>448</v>
      </c>
      <c r="T393" s="6">
        <v>120</v>
      </c>
      <c r="U393" s="6">
        <v>60</v>
      </c>
      <c r="V393">
        <v>0</v>
      </c>
    </row>
    <row r="394" spans="1:22" customFormat="1" x14ac:dyDescent="0.25">
      <c r="A394" s="6">
        <v>0</v>
      </c>
      <c r="B394" s="6">
        <v>0</v>
      </c>
      <c r="C394" s="6">
        <v>0</v>
      </c>
      <c r="D394" s="6">
        <v>0</v>
      </c>
      <c r="E394" s="6">
        <v>0.1</v>
      </c>
      <c r="F394" s="6">
        <v>0</v>
      </c>
      <c r="G394" s="6">
        <v>0</v>
      </c>
      <c r="H394" s="6">
        <v>0</v>
      </c>
      <c r="I394" s="6">
        <v>0</v>
      </c>
      <c r="J394" s="6">
        <v>0</v>
      </c>
      <c r="K394" s="6">
        <v>0</v>
      </c>
      <c r="L394" s="6">
        <v>5.5</v>
      </c>
      <c r="M394" s="6">
        <v>0.55000000000000004</v>
      </c>
      <c r="N394" s="6">
        <v>0.27500000000000002</v>
      </c>
      <c r="O394" s="6">
        <v>0</v>
      </c>
      <c r="P394" s="6">
        <v>0.55000000000000004</v>
      </c>
      <c r="Q394" s="6">
        <v>258</v>
      </c>
      <c r="R394" s="6">
        <v>0</v>
      </c>
      <c r="S394" s="6">
        <v>448</v>
      </c>
      <c r="T394" s="6">
        <v>240</v>
      </c>
      <c r="U394" s="6">
        <v>60</v>
      </c>
      <c r="V394">
        <v>0</v>
      </c>
    </row>
    <row r="395" spans="1:22" customFormat="1" x14ac:dyDescent="0.25">
      <c r="A395" s="6">
        <v>0</v>
      </c>
      <c r="B395" s="6">
        <v>0</v>
      </c>
      <c r="C395" s="6">
        <v>0</v>
      </c>
      <c r="D395" s="6">
        <v>0</v>
      </c>
      <c r="E395" s="6">
        <v>0.05</v>
      </c>
      <c r="F395" s="6">
        <v>0</v>
      </c>
      <c r="G395" s="6">
        <v>0</v>
      </c>
      <c r="H395" s="6">
        <v>0</v>
      </c>
      <c r="I395" s="6">
        <v>0</v>
      </c>
      <c r="J395" s="6">
        <v>0</v>
      </c>
      <c r="K395" s="6">
        <v>0</v>
      </c>
      <c r="L395" s="6">
        <v>5.25</v>
      </c>
      <c r="M395" s="6">
        <v>0</v>
      </c>
      <c r="N395" s="6">
        <v>0.26250000000000001</v>
      </c>
      <c r="O395" s="6">
        <v>0</v>
      </c>
      <c r="P395" s="6">
        <v>0.52500000000000002</v>
      </c>
      <c r="Q395" s="6">
        <v>258</v>
      </c>
      <c r="R395" s="6">
        <v>0</v>
      </c>
      <c r="S395" s="6">
        <v>448</v>
      </c>
      <c r="T395" s="6">
        <v>600</v>
      </c>
      <c r="U395" s="6">
        <v>60</v>
      </c>
      <c r="V395">
        <v>0</v>
      </c>
    </row>
    <row r="396" spans="1:22" customFormat="1" x14ac:dyDescent="0.25">
      <c r="A396" s="6">
        <v>0</v>
      </c>
      <c r="B396" s="6">
        <v>0</v>
      </c>
      <c r="C396" s="6">
        <v>0</v>
      </c>
      <c r="D396" s="6">
        <v>0</v>
      </c>
      <c r="E396" s="6">
        <v>0.05</v>
      </c>
      <c r="F396" s="6">
        <v>0</v>
      </c>
      <c r="G396" s="6">
        <v>0</v>
      </c>
      <c r="H396" s="6">
        <v>0</v>
      </c>
      <c r="I396" s="6">
        <v>0</v>
      </c>
      <c r="J396" s="6">
        <v>0</v>
      </c>
      <c r="K396" s="6">
        <v>0</v>
      </c>
      <c r="L396" s="6">
        <v>5.25</v>
      </c>
      <c r="M396" s="6">
        <v>0.52500000000000002</v>
      </c>
      <c r="N396" s="6">
        <v>0.26250000000000001</v>
      </c>
      <c r="O396" s="6">
        <v>0</v>
      </c>
      <c r="P396" s="6">
        <v>0.52500000000000002</v>
      </c>
      <c r="Q396" s="6">
        <v>258</v>
      </c>
      <c r="R396" s="6">
        <v>0</v>
      </c>
      <c r="S396" s="6">
        <v>448</v>
      </c>
      <c r="T396" s="6">
        <v>120</v>
      </c>
      <c r="U396" s="6">
        <v>60</v>
      </c>
      <c r="V396">
        <v>0</v>
      </c>
    </row>
    <row r="397" spans="1:22" customFormat="1" x14ac:dyDescent="0.25">
      <c r="A397" s="6">
        <v>0</v>
      </c>
      <c r="B397" s="6">
        <v>0</v>
      </c>
      <c r="C397" s="6">
        <v>0</v>
      </c>
      <c r="D397" s="6">
        <v>0</v>
      </c>
      <c r="E397" s="6">
        <v>0.05</v>
      </c>
      <c r="F397" s="6">
        <v>0</v>
      </c>
      <c r="G397" s="6">
        <v>0</v>
      </c>
      <c r="H397" s="6">
        <v>0</v>
      </c>
      <c r="I397" s="6">
        <v>0</v>
      </c>
      <c r="J397" s="6">
        <v>0</v>
      </c>
      <c r="K397" s="6">
        <v>0</v>
      </c>
      <c r="L397" s="6">
        <v>5.25</v>
      </c>
      <c r="M397" s="6">
        <v>0.52500000000000002</v>
      </c>
      <c r="N397" s="6">
        <v>0.26250000000000001</v>
      </c>
      <c r="O397" s="6">
        <v>0</v>
      </c>
      <c r="P397" s="6">
        <v>0.52500000000000002</v>
      </c>
      <c r="Q397" s="6">
        <v>258</v>
      </c>
      <c r="R397" s="6">
        <v>0</v>
      </c>
      <c r="S397" s="6">
        <v>448</v>
      </c>
      <c r="T397" s="6">
        <v>240</v>
      </c>
      <c r="U397" s="6">
        <v>60</v>
      </c>
      <c r="V397">
        <v>0</v>
      </c>
    </row>
    <row r="398" spans="1:22" customFormat="1" x14ac:dyDescent="0.25">
      <c r="A398" s="6">
        <v>0</v>
      </c>
      <c r="B398" s="6">
        <v>0</v>
      </c>
      <c r="C398" s="6">
        <v>0</v>
      </c>
      <c r="D398" s="6">
        <v>0</v>
      </c>
      <c r="E398" s="6">
        <v>0.1</v>
      </c>
      <c r="F398" s="6">
        <v>0</v>
      </c>
      <c r="G398" s="6">
        <v>0</v>
      </c>
      <c r="H398" s="6">
        <v>0</v>
      </c>
      <c r="I398" s="6">
        <v>0</v>
      </c>
      <c r="J398" s="6">
        <v>0</v>
      </c>
      <c r="K398" s="6">
        <v>0</v>
      </c>
      <c r="L398" s="6">
        <v>5.5</v>
      </c>
      <c r="M398" s="6">
        <v>0</v>
      </c>
      <c r="N398" s="6">
        <v>0.27500000000000002</v>
      </c>
      <c r="O398" s="6">
        <v>0</v>
      </c>
      <c r="P398" s="6">
        <v>0.55000000000000004</v>
      </c>
      <c r="Q398" s="6">
        <v>258</v>
      </c>
      <c r="R398" s="6">
        <v>0</v>
      </c>
      <c r="S398" s="6">
        <v>448</v>
      </c>
      <c r="T398" s="6">
        <v>600</v>
      </c>
      <c r="U398" s="6">
        <v>60</v>
      </c>
      <c r="V398">
        <v>0</v>
      </c>
    </row>
    <row r="399" spans="1:22" customFormat="1" x14ac:dyDescent="0.25">
      <c r="A399" s="6">
        <v>0</v>
      </c>
      <c r="B399" s="6">
        <v>0</v>
      </c>
      <c r="C399" s="6">
        <v>0</v>
      </c>
      <c r="D399" s="6">
        <v>0</v>
      </c>
      <c r="E399" s="6">
        <v>0</v>
      </c>
      <c r="F399" s="6">
        <v>0</v>
      </c>
      <c r="G399" s="6">
        <v>0</v>
      </c>
      <c r="H399" s="6">
        <v>0</v>
      </c>
      <c r="I399" s="6">
        <v>0</v>
      </c>
      <c r="J399" s="6">
        <v>0</v>
      </c>
      <c r="K399" s="6">
        <v>0</v>
      </c>
      <c r="L399" s="6">
        <v>5</v>
      </c>
      <c r="M399" s="6">
        <v>0.5</v>
      </c>
      <c r="N399" s="6">
        <v>0.25</v>
      </c>
      <c r="O399" s="6">
        <v>0</v>
      </c>
      <c r="P399" s="6">
        <v>0.5</v>
      </c>
      <c r="Q399" s="6">
        <v>258</v>
      </c>
      <c r="R399" s="6">
        <v>0</v>
      </c>
      <c r="S399" s="6">
        <v>448</v>
      </c>
      <c r="T399" s="6">
        <v>120</v>
      </c>
      <c r="U399" s="6">
        <v>60</v>
      </c>
      <c r="V399">
        <v>0</v>
      </c>
    </row>
    <row r="400" spans="1:22" customFormat="1" x14ac:dyDescent="0.25">
      <c r="A400" s="6">
        <v>0</v>
      </c>
      <c r="B400" s="6">
        <v>0</v>
      </c>
      <c r="C400" s="6">
        <v>0</v>
      </c>
      <c r="D400" s="6">
        <v>0</v>
      </c>
      <c r="E400" s="6">
        <v>0</v>
      </c>
      <c r="F400" s="6">
        <v>0</v>
      </c>
      <c r="G400" s="6">
        <v>0</v>
      </c>
      <c r="H400" s="6">
        <v>0</v>
      </c>
      <c r="I400" s="6">
        <v>0</v>
      </c>
      <c r="J400" s="6">
        <v>0</v>
      </c>
      <c r="K400" s="6">
        <v>0</v>
      </c>
      <c r="L400" s="6">
        <v>5</v>
      </c>
      <c r="M400" s="6">
        <v>0.5</v>
      </c>
      <c r="N400" s="6">
        <v>0.25</v>
      </c>
      <c r="O400" s="6">
        <v>0</v>
      </c>
      <c r="P400" s="6">
        <v>0.5</v>
      </c>
      <c r="Q400" s="6">
        <v>258</v>
      </c>
      <c r="R400" s="6">
        <v>0</v>
      </c>
      <c r="S400" s="6">
        <v>448</v>
      </c>
      <c r="T400" s="6">
        <v>168</v>
      </c>
      <c r="U400" s="6">
        <v>60</v>
      </c>
      <c r="V400">
        <v>0</v>
      </c>
    </row>
    <row r="401" spans="1:22" customFormat="1" x14ac:dyDescent="0.25">
      <c r="A401" s="6">
        <v>0</v>
      </c>
      <c r="B401" s="6">
        <v>0</v>
      </c>
      <c r="C401" s="6">
        <v>0</v>
      </c>
      <c r="D401" s="6">
        <v>0</v>
      </c>
      <c r="E401" s="6">
        <v>9.8901098901098897E-2</v>
      </c>
      <c r="F401" s="6">
        <v>0</v>
      </c>
      <c r="G401" s="6">
        <v>0</v>
      </c>
      <c r="H401" s="6">
        <v>0</v>
      </c>
      <c r="I401" s="6">
        <v>0</v>
      </c>
      <c r="J401" s="6">
        <v>0</v>
      </c>
      <c r="K401" s="6">
        <v>0</v>
      </c>
      <c r="L401" s="6">
        <v>7.6923076923076916</v>
      </c>
      <c r="M401" s="6">
        <v>0.32967032967032966</v>
      </c>
      <c r="N401" s="6">
        <v>0.16483516483516483</v>
      </c>
      <c r="O401" s="6">
        <v>0</v>
      </c>
      <c r="P401" s="6">
        <v>0.32967032967032966</v>
      </c>
      <c r="Q401" s="6">
        <v>213</v>
      </c>
      <c r="R401" s="6">
        <v>0</v>
      </c>
      <c r="S401" s="6">
        <v>448</v>
      </c>
      <c r="T401" s="6">
        <v>144</v>
      </c>
      <c r="U401" s="6">
        <v>30</v>
      </c>
      <c r="V401">
        <v>0</v>
      </c>
    </row>
    <row r="402" spans="1:22" customFormat="1" x14ac:dyDescent="0.25">
      <c r="A402" s="6">
        <v>0</v>
      </c>
      <c r="B402" s="6">
        <v>0</v>
      </c>
      <c r="C402" s="6">
        <v>0</v>
      </c>
      <c r="D402" s="6">
        <v>0</v>
      </c>
      <c r="E402" s="6">
        <v>0.25</v>
      </c>
      <c r="F402" s="6">
        <v>0</v>
      </c>
      <c r="G402" s="6">
        <v>0</v>
      </c>
      <c r="H402" s="6">
        <v>0</v>
      </c>
      <c r="I402" s="6">
        <v>0</v>
      </c>
      <c r="J402" s="6">
        <v>0</v>
      </c>
      <c r="K402" s="6">
        <v>0</v>
      </c>
      <c r="L402" s="6">
        <v>3.75</v>
      </c>
      <c r="M402" s="6">
        <v>0.3125</v>
      </c>
      <c r="N402" s="6">
        <v>0.3125</v>
      </c>
      <c r="O402" s="6">
        <v>0</v>
      </c>
      <c r="P402" s="6">
        <v>0.3125</v>
      </c>
      <c r="Q402" s="6">
        <v>298</v>
      </c>
      <c r="R402" s="6">
        <v>0</v>
      </c>
      <c r="S402" s="6">
        <v>443</v>
      </c>
      <c r="T402" s="6">
        <v>72</v>
      </c>
      <c r="U402" s="6">
        <v>0</v>
      </c>
      <c r="V402">
        <v>1</v>
      </c>
    </row>
    <row r="403" spans="1:22" customFormat="1" x14ac:dyDescent="0.25">
      <c r="A403" s="6">
        <v>3.6764705882352942E-2</v>
      </c>
      <c r="B403" s="6">
        <v>0</v>
      </c>
      <c r="C403" s="6">
        <v>0</v>
      </c>
      <c r="D403" s="6">
        <v>0</v>
      </c>
      <c r="E403" s="6">
        <v>0.25</v>
      </c>
      <c r="F403" s="6">
        <v>0</v>
      </c>
      <c r="G403" s="6">
        <v>0</v>
      </c>
      <c r="H403" s="6">
        <v>0</v>
      </c>
      <c r="I403" s="6">
        <v>0</v>
      </c>
      <c r="J403" s="6">
        <v>0</v>
      </c>
      <c r="K403" s="6">
        <v>0</v>
      </c>
      <c r="L403" s="6">
        <v>3.75</v>
      </c>
      <c r="M403" s="6">
        <v>0.3125</v>
      </c>
      <c r="N403" s="6">
        <v>0.3125</v>
      </c>
      <c r="O403" s="6">
        <v>0</v>
      </c>
      <c r="P403" s="6">
        <v>0.3125</v>
      </c>
      <c r="Q403" s="6">
        <v>298</v>
      </c>
      <c r="R403" s="6">
        <v>0</v>
      </c>
      <c r="S403" s="6">
        <v>443</v>
      </c>
      <c r="T403" s="6">
        <v>72</v>
      </c>
      <c r="U403" s="6">
        <v>0</v>
      </c>
      <c r="V403">
        <v>1</v>
      </c>
    </row>
    <row r="404" spans="1:22" customFormat="1" x14ac:dyDescent="0.25">
      <c r="A404" s="6">
        <v>0.11029411764705883</v>
      </c>
      <c r="B404" s="6">
        <v>0</v>
      </c>
      <c r="C404" s="6">
        <v>0</v>
      </c>
      <c r="D404" s="6">
        <v>0</v>
      </c>
      <c r="E404" s="6">
        <v>0.25</v>
      </c>
      <c r="F404" s="6">
        <v>0</v>
      </c>
      <c r="G404" s="6">
        <v>0</v>
      </c>
      <c r="H404" s="6">
        <v>0</v>
      </c>
      <c r="I404" s="6">
        <v>0</v>
      </c>
      <c r="J404" s="6">
        <v>0</v>
      </c>
      <c r="K404" s="6">
        <v>0</v>
      </c>
      <c r="L404" s="6">
        <v>3.75</v>
      </c>
      <c r="M404" s="6">
        <v>0.3125</v>
      </c>
      <c r="N404" s="6">
        <v>0.3125</v>
      </c>
      <c r="O404" s="6">
        <v>0</v>
      </c>
      <c r="P404" s="6">
        <v>0.3125</v>
      </c>
      <c r="Q404" s="6">
        <v>298</v>
      </c>
      <c r="R404" s="6">
        <v>0</v>
      </c>
      <c r="S404" s="6">
        <v>443</v>
      </c>
      <c r="T404" s="6">
        <v>72</v>
      </c>
      <c r="U404" s="6">
        <v>0</v>
      </c>
      <c r="V404">
        <v>1</v>
      </c>
    </row>
    <row r="405" spans="1:22" customFormat="1" x14ac:dyDescent="0.25">
      <c r="A405" s="6">
        <v>0.18382352941176472</v>
      </c>
      <c r="B405" s="6">
        <v>0</v>
      </c>
      <c r="C405" s="6">
        <v>0</v>
      </c>
      <c r="D405" s="6">
        <v>0</v>
      </c>
      <c r="E405" s="6">
        <v>0.25</v>
      </c>
      <c r="F405" s="6">
        <v>0</v>
      </c>
      <c r="G405" s="6">
        <v>0</v>
      </c>
      <c r="H405" s="6">
        <v>0</v>
      </c>
      <c r="I405" s="6">
        <v>0</v>
      </c>
      <c r="J405" s="6">
        <v>0</v>
      </c>
      <c r="K405" s="6">
        <v>0</v>
      </c>
      <c r="L405" s="6">
        <v>3.75</v>
      </c>
      <c r="M405" s="6">
        <v>0.3125</v>
      </c>
      <c r="N405" s="6">
        <v>0.3125</v>
      </c>
      <c r="O405" s="6">
        <v>0</v>
      </c>
      <c r="P405" s="6">
        <v>0.3125</v>
      </c>
      <c r="Q405" s="6">
        <v>298</v>
      </c>
      <c r="R405" s="6">
        <v>0</v>
      </c>
      <c r="S405" s="6">
        <v>443</v>
      </c>
      <c r="T405" s="6">
        <v>72</v>
      </c>
      <c r="U405" s="6">
        <v>0</v>
      </c>
      <c r="V405">
        <v>1</v>
      </c>
    </row>
    <row r="406" spans="1:22" customFormat="1" x14ac:dyDescent="0.25">
      <c r="A406" s="6">
        <v>0</v>
      </c>
      <c r="B406" s="6">
        <v>0</v>
      </c>
      <c r="C406" s="6">
        <v>0</v>
      </c>
      <c r="D406" s="6">
        <v>0</v>
      </c>
      <c r="E406" s="6">
        <v>1</v>
      </c>
      <c r="F406" s="6">
        <v>0</v>
      </c>
      <c r="G406" s="6">
        <v>0</v>
      </c>
      <c r="H406" s="6">
        <v>0</v>
      </c>
      <c r="I406" s="6">
        <v>0</v>
      </c>
      <c r="J406" s="6">
        <v>0</v>
      </c>
      <c r="K406" s="6">
        <v>0</v>
      </c>
      <c r="L406" s="6">
        <v>6</v>
      </c>
      <c r="M406" s="6">
        <v>0.5</v>
      </c>
      <c r="N406" s="6">
        <v>0.5</v>
      </c>
      <c r="O406" s="6">
        <v>0</v>
      </c>
      <c r="P406" s="6">
        <v>0.5</v>
      </c>
      <c r="Q406" s="6">
        <v>298</v>
      </c>
      <c r="R406" s="6">
        <v>0</v>
      </c>
      <c r="S406" s="6">
        <v>443</v>
      </c>
      <c r="T406" s="6">
        <v>72</v>
      </c>
      <c r="U406" s="6">
        <v>0</v>
      </c>
      <c r="V406">
        <v>1</v>
      </c>
    </row>
    <row r="407" spans="1:22" customFormat="1" x14ac:dyDescent="0.25">
      <c r="A407" s="6">
        <v>0.05</v>
      </c>
      <c r="B407" s="6">
        <v>0</v>
      </c>
      <c r="C407" s="6">
        <v>0</v>
      </c>
      <c r="D407" s="6">
        <v>0</v>
      </c>
      <c r="E407" s="6">
        <v>1</v>
      </c>
      <c r="F407" s="6">
        <v>0</v>
      </c>
      <c r="G407" s="6">
        <v>0</v>
      </c>
      <c r="H407" s="6">
        <v>0</v>
      </c>
      <c r="I407" s="6">
        <v>0</v>
      </c>
      <c r="J407" s="6">
        <v>0</v>
      </c>
      <c r="K407" s="6">
        <v>0</v>
      </c>
      <c r="L407" s="6">
        <v>6</v>
      </c>
      <c r="M407" s="6">
        <v>0.5</v>
      </c>
      <c r="N407" s="6">
        <v>0.5</v>
      </c>
      <c r="O407" s="6">
        <v>0</v>
      </c>
      <c r="P407" s="6">
        <v>0.5</v>
      </c>
      <c r="Q407" s="6">
        <v>298</v>
      </c>
      <c r="R407" s="6">
        <v>0</v>
      </c>
      <c r="S407" s="6">
        <v>443</v>
      </c>
      <c r="T407" s="6">
        <v>72</v>
      </c>
      <c r="U407" s="6">
        <v>0</v>
      </c>
      <c r="V407">
        <v>1</v>
      </c>
    </row>
    <row r="408" spans="1:22" customFormat="1" x14ac:dyDescent="0.25">
      <c r="A408" s="6">
        <v>0.15</v>
      </c>
      <c r="B408" s="6">
        <v>0</v>
      </c>
      <c r="C408" s="6">
        <v>0</v>
      </c>
      <c r="D408" s="6">
        <v>0</v>
      </c>
      <c r="E408" s="6">
        <v>1</v>
      </c>
      <c r="F408" s="6">
        <v>0</v>
      </c>
      <c r="G408" s="6">
        <v>0</v>
      </c>
      <c r="H408" s="6">
        <v>0</v>
      </c>
      <c r="I408" s="6">
        <v>0</v>
      </c>
      <c r="J408" s="6">
        <v>0</v>
      </c>
      <c r="K408" s="6">
        <v>0</v>
      </c>
      <c r="L408" s="6">
        <v>6</v>
      </c>
      <c r="M408" s="6">
        <v>0.5</v>
      </c>
      <c r="N408" s="6">
        <v>0.5</v>
      </c>
      <c r="O408" s="6">
        <v>0</v>
      </c>
      <c r="P408" s="6">
        <v>0.5</v>
      </c>
      <c r="Q408" s="6">
        <v>298</v>
      </c>
      <c r="R408" s="6">
        <v>0</v>
      </c>
      <c r="S408" s="6">
        <v>443</v>
      </c>
      <c r="T408" s="6">
        <v>72</v>
      </c>
      <c r="U408" s="6">
        <v>0</v>
      </c>
      <c r="V408">
        <v>1</v>
      </c>
    </row>
    <row r="409" spans="1:22" customFormat="1" x14ac:dyDescent="0.25">
      <c r="A409" s="6">
        <v>0.25</v>
      </c>
      <c r="B409" s="6">
        <v>0</v>
      </c>
      <c r="C409" s="6">
        <v>0</v>
      </c>
      <c r="D409" s="6">
        <v>0</v>
      </c>
      <c r="E409" s="6">
        <v>1</v>
      </c>
      <c r="F409" s="6">
        <v>0</v>
      </c>
      <c r="G409" s="6">
        <v>0</v>
      </c>
      <c r="H409" s="6">
        <v>0</v>
      </c>
      <c r="I409" s="6">
        <v>0</v>
      </c>
      <c r="J409" s="6">
        <v>0</v>
      </c>
      <c r="K409" s="6">
        <v>0</v>
      </c>
      <c r="L409" s="6">
        <v>6</v>
      </c>
      <c r="M409" s="6">
        <v>0.5</v>
      </c>
      <c r="N409" s="6">
        <v>0.5</v>
      </c>
      <c r="O409" s="6">
        <v>0</v>
      </c>
      <c r="P409" s="6">
        <v>0.5</v>
      </c>
      <c r="Q409" s="6">
        <v>298</v>
      </c>
      <c r="R409" s="6">
        <v>0</v>
      </c>
      <c r="S409" s="6">
        <v>443</v>
      </c>
      <c r="T409" s="6">
        <v>72</v>
      </c>
      <c r="U409" s="6">
        <v>0</v>
      </c>
      <c r="V409">
        <v>1</v>
      </c>
    </row>
    <row r="410" spans="1:22" customFormat="1" x14ac:dyDescent="0.25">
      <c r="A410" s="6">
        <v>0</v>
      </c>
      <c r="B410" s="6">
        <v>0</v>
      </c>
      <c r="C410" s="6">
        <v>0</v>
      </c>
      <c r="D410" s="6">
        <v>0</v>
      </c>
      <c r="E410" s="6">
        <v>4</v>
      </c>
      <c r="F410" s="6">
        <v>0</v>
      </c>
      <c r="G410" s="6">
        <v>0</v>
      </c>
      <c r="H410" s="6">
        <v>0</v>
      </c>
      <c r="I410" s="6">
        <v>0</v>
      </c>
      <c r="J410" s="6">
        <v>0</v>
      </c>
      <c r="K410" s="6">
        <v>0</v>
      </c>
      <c r="L410" s="6">
        <v>15</v>
      </c>
      <c r="M410" s="6">
        <v>1.25</v>
      </c>
      <c r="N410" s="6">
        <v>1.25</v>
      </c>
      <c r="O410" s="6">
        <v>0</v>
      </c>
      <c r="P410" s="6">
        <v>1.25</v>
      </c>
      <c r="Q410" s="6">
        <v>298</v>
      </c>
      <c r="R410" s="6">
        <v>0</v>
      </c>
      <c r="S410" s="6">
        <v>443</v>
      </c>
      <c r="T410" s="6">
        <v>72</v>
      </c>
      <c r="U410" s="6">
        <v>0</v>
      </c>
      <c r="V410">
        <v>1</v>
      </c>
    </row>
    <row r="411" spans="1:22" customFormat="1" x14ac:dyDescent="0.25">
      <c r="A411" s="6">
        <v>3.6764705882352942E-2</v>
      </c>
      <c r="B411" s="6">
        <v>0</v>
      </c>
      <c r="C411" s="6">
        <v>0</v>
      </c>
      <c r="D411" s="6">
        <v>0</v>
      </c>
      <c r="E411" s="6">
        <v>4</v>
      </c>
      <c r="F411" s="6">
        <v>0</v>
      </c>
      <c r="G411" s="6">
        <v>0</v>
      </c>
      <c r="H411" s="6">
        <v>0</v>
      </c>
      <c r="I411" s="6">
        <v>0</v>
      </c>
      <c r="J411" s="6">
        <v>0</v>
      </c>
      <c r="K411" s="6">
        <v>0</v>
      </c>
      <c r="L411" s="6">
        <v>15</v>
      </c>
      <c r="M411" s="6">
        <v>1.25</v>
      </c>
      <c r="N411" s="6">
        <v>1.25</v>
      </c>
      <c r="O411" s="6">
        <v>0</v>
      </c>
      <c r="P411" s="6">
        <v>1.25</v>
      </c>
      <c r="Q411" s="6">
        <v>298</v>
      </c>
      <c r="R411" s="6">
        <v>0</v>
      </c>
      <c r="S411" s="6">
        <v>443</v>
      </c>
      <c r="T411" s="6">
        <v>72</v>
      </c>
      <c r="U411" s="6">
        <v>0</v>
      </c>
      <c r="V411">
        <v>1</v>
      </c>
    </row>
    <row r="412" spans="1:22" customFormat="1" x14ac:dyDescent="0.25">
      <c r="A412" s="6">
        <v>0.11029411764705883</v>
      </c>
      <c r="B412" s="6">
        <v>0</v>
      </c>
      <c r="C412" s="6">
        <v>0</v>
      </c>
      <c r="D412" s="6">
        <v>0</v>
      </c>
      <c r="E412" s="6">
        <v>4</v>
      </c>
      <c r="F412" s="6">
        <v>0</v>
      </c>
      <c r="G412" s="6">
        <v>0</v>
      </c>
      <c r="H412" s="6">
        <v>0</v>
      </c>
      <c r="I412" s="6">
        <v>0</v>
      </c>
      <c r="J412" s="6">
        <v>0</v>
      </c>
      <c r="K412" s="6">
        <v>0</v>
      </c>
      <c r="L412" s="6">
        <v>15</v>
      </c>
      <c r="M412" s="6">
        <v>1.25</v>
      </c>
      <c r="N412" s="6">
        <v>1.25</v>
      </c>
      <c r="O412" s="6">
        <v>0</v>
      </c>
      <c r="P412" s="6">
        <v>1.25</v>
      </c>
      <c r="Q412" s="6">
        <v>298</v>
      </c>
      <c r="R412" s="6">
        <v>0</v>
      </c>
      <c r="S412" s="6">
        <v>443</v>
      </c>
      <c r="T412" s="6">
        <v>72</v>
      </c>
      <c r="U412" s="6">
        <v>0</v>
      </c>
      <c r="V412">
        <v>1</v>
      </c>
    </row>
    <row r="413" spans="1:22" customFormat="1" x14ac:dyDescent="0.25">
      <c r="A413" s="6">
        <v>0.18382352941176472</v>
      </c>
      <c r="B413" s="6">
        <v>0</v>
      </c>
      <c r="C413" s="6">
        <v>0</v>
      </c>
      <c r="D413" s="6">
        <v>0</v>
      </c>
      <c r="E413" s="6">
        <v>4</v>
      </c>
      <c r="F413" s="6">
        <v>0</v>
      </c>
      <c r="G413" s="6">
        <v>0</v>
      </c>
      <c r="H413" s="6">
        <v>0</v>
      </c>
      <c r="I413" s="6">
        <v>0</v>
      </c>
      <c r="J413" s="6">
        <v>0</v>
      </c>
      <c r="K413" s="6">
        <v>0</v>
      </c>
      <c r="L413" s="6">
        <v>15</v>
      </c>
      <c r="M413" s="6">
        <v>1.25</v>
      </c>
      <c r="N413" s="6">
        <v>1.25</v>
      </c>
      <c r="O413" s="6">
        <v>0</v>
      </c>
      <c r="P413" s="6">
        <v>1.25</v>
      </c>
      <c r="Q413" s="6">
        <v>298</v>
      </c>
      <c r="R413" s="6">
        <v>0</v>
      </c>
      <c r="S413" s="6">
        <v>443</v>
      </c>
      <c r="T413" s="6">
        <v>72</v>
      </c>
      <c r="U413" s="6">
        <v>0</v>
      </c>
      <c r="V413">
        <v>1</v>
      </c>
    </row>
    <row r="414" spans="1:22" customFormat="1" x14ac:dyDescent="0.25">
      <c r="A414" s="6">
        <v>0</v>
      </c>
      <c r="B414" s="6">
        <v>0.03</v>
      </c>
      <c r="C414" s="6">
        <v>0</v>
      </c>
      <c r="D414" s="6">
        <v>0</v>
      </c>
      <c r="E414" s="6">
        <v>0.5</v>
      </c>
      <c r="F414" s="6">
        <v>0</v>
      </c>
      <c r="G414" s="6">
        <v>0</v>
      </c>
      <c r="H414" s="6">
        <v>0</v>
      </c>
      <c r="I414" s="6">
        <v>0</v>
      </c>
      <c r="J414" s="6">
        <v>0</v>
      </c>
      <c r="K414" s="6">
        <v>0</v>
      </c>
      <c r="L414" s="6">
        <v>4.5</v>
      </c>
      <c r="M414" s="6">
        <v>0</v>
      </c>
      <c r="N414" s="6">
        <v>0.375</v>
      </c>
      <c r="O414" s="6">
        <v>0</v>
      </c>
      <c r="P414" s="6">
        <v>0.44999999999999996</v>
      </c>
      <c r="Q414" s="6">
        <v>258</v>
      </c>
      <c r="R414" s="6">
        <v>0</v>
      </c>
      <c r="S414" s="6">
        <v>448</v>
      </c>
      <c r="T414" s="6">
        <v>336</v>
      </c>
      <c r="U414" s="6">
        <v>0</v>
      </c>
      <c r="V414">
        <v>1</v>
      </c>
    </row>
    <row r="415" spans="1:22" customFormat="1" x14ac:dyDescent="0.25">
      <c r="A415" s="6">
        <v>0</v>
      </c>
      <c r="B415" s="6">
        <v>7.4999999999999997E-2</v>
      </c>
      <c r="C415" s="6">
        <v>0</v>
      </c>
      <c r="D415" s="6">
        <v>0</v>
      </c>
      <c r="E415" s="6">
        <v>0.5</v>
      </c>
      <c r="F415" s="6">
        <v>0</v>
      </c>
      <c r="G415" s="6">
        <v>0</v>
      </c>
      <c r="H415" s="6">
        <v>0</v>
      </c>
      <c r="I415" s="6">
        <v>0</v>
      </c>
      <c r="J415" s="6">
        <v>0</v>
      </c>
      <c r="K415" s="6">
        <v>0</v>
      </c>
      <c r="L415" s="6">
        <v>4.5</v>
      </c>
      <c r="M415" s="6">
        <v>0</v>
      </c>
      <c r="N415" s="6">
        <v>0.375</v>
      </c>
      <c r="O415" s="6">
        <v>0</v>
      </c>
      <c r="P415" s="6">
        <v>0.44999999999999996</v>
      </c>
      <c r="Q415" s="6">
        <v>258</v>
      </c>
      <c r="R415" s="6">
        <v>0</v>
      </c>
      <c r="S415" s="6">
        <v>448</v>
      </c>
      <c r="T415" s="6">
        <v>336</v>
      </c>
      <c r="U415" s="6">
        <v>0</v>
      </c>
      <c r="V415">
        <v>1</v>
      </c>
    </row>
    <row r="416" spans="1:22" customFormat="1" x14ac:dyDescent="0.25">
      <c r="A416" s="6">
        <v>3.7499999999999999E-2</v>
      </c>
      <c r="B416" s="6">
        <v>0</v>
      </c>
      <c r="C416" s="6">
        <v>0</v>
      </c>
      <c r="D416" s="6">
        <v>0</v>
      </c>
      <c r="E416" s="6">
        <v>0.5</v>
      </c>
      <c r="F416" s="6">
        <v>0</v>
      </c>
      <c r="G416" s="6">
        <v>0</v>
      </c>
      <c r="H416" s="6">
        <v>0</v>
      </c>
      <c r="I416" s="6">
        <v>0</v>
      </c>
      <c r="J416" s="6">
        <v>0</v>
      </c>
      <c r="K416" s="6">
        <v>0</v>
      </c>
      <c r="L416" s="6">
        <v>4.5</v>
      </c>
      <c r="M416" s="6">
        <v>0.44999999999999996</v>
      </c>
      <c r="N416" s="6">
        <v>0.375</v>
      </c>
      <c r="O416" s="6">
        <v>0</v>
      </c>
      <c r="P416" s="6">
        <v>0.44999999999999996</v>
      </c>
      <c r="Q416" s="6">
        <v>258</v>
      </c>
      <c r="R416" s="6">
        <v>0</v>
      </c>
      <c r="S416" s="6">
        <v>448</v>
      </c>
      <c r="T416" s="6">
        <v>336</v>
      </c>
      <c r="U416" s="6">
        <v>0</v>
      </c>
      <c r="V416">
        <v>1</v>
      </c>
    </row>
    <row r="417" spans="1:22" customFormat="1" x14ac:dyDescent="0.25">
      <c r="A417" s="6">
        <v>3.7313432835820899E-2</v>
      </c>
      <c r="B417" s="6">
        <v>0</v>
      </c>
      <c r="C417" s="6">
        <v>0</v>
      </c>
      <c r="D417" s="6">
        <v>0</v>
      </c>
      <c r="E417" s="6">
        <v>0.49253731343283602</v>
      </c>
      <c r="F417" s="6">
        <v>0</v>
      </c>
      <c r="G417" s="6">
        <v>0</v>
      </c>
      <c r="H417" s="6">
        <v>0</v>
      </c>
      <c r="I417" s="6">
        <v>0</v>
      </c>
      <c r="J417" s="6">
        <v>0</v>
      </c>
      <c r="K417" s="6">
        <v>0</v>
      </c>
      <c r="L417" s="6">
        <v>2.23880597014925</v>
      </c>
      <c r="M417" s="6">
        <v>0.44776119402985098</v>
      </c>
      <c r="N417" s="6">
        <v>0.224</v>
      </c>
      <c r="O417" s="6">
        <v>0</v>
      </c>
      <c r="P417" s="6">
        <v>0.44800000000000001</v>
      </c>
      <c r="Q417" s="6">
        <v>258</v>
      </c>
      <c r="R417" s="6">
        <v>0</v>
      </c>
      <c r="S417" s="6">
        <v>443</v>
      </c>
      <c r="T417" s="6">
        <v>5</v>
      </c>
      <c r="U417" s="6">
        <v>0</v>
      </c>
      <c r="V417">
        <v>1</v>
      </c>
    </row>
    <row r="418" spans="1:22" customFormat="1" x14ac:dyDescent="0.25">
      <c r="A418" s="6">
        <v>0</v>
      </c>
      <c r="B418" s="6">
        <v>0</v>
      </c>
      <c r="C418" s="6">
        <v>0</v>
      </c>
      <c r="D418" s="6">
        <v>0</v>
      </c>
      <c r="E418" s="6">
        <v>1</v>
      </c>
      <c r="F418" s="6">
        <v>0</v>
      </c>
      <c r="G418" s="6">
        <v>0</v>
      </c>
      <c r="H418" s="6">
        <v>0</v>
      </c>
      <c r="I418" s="6">
        <v>0</v>
      </c>
      <c r="J418" s="6">
        <v>0</v>
      </c>
      <c r="K418" s="6">
        <v>0</v>
      </c>
      <c r="L418" s="6">
        <v>3</v>
      </c>
      <c r="M418" s="6">
        <v>0.5</v>
      </c>
      <c r="N418" s="6">
        <v>0.5</v>
      </c>
      <c r="O418" s="6">
        <v>0</v>
      </c>
      <c r="P418" s="6">
        <v>0.5</v>
      </c>
      <c r="Q418" s="6">
        <v>200</v>
      </c>
      <c r="R418" s="6">
        <v>0</v>
      </c>
      <c r="S418" s="6">
        <v>423</v>
      </c>
      <c r="T418" s="6">
        <v>360</v>
      </c>
      <c r="U418" s="6">
        <v>0</v>
      </c>
      <c r="V418">
        <v>1</v>
      </c>
    </row>
    <row r="419" spans="1:22" customFormat="1" x14ac:dyDescent="0.25">
      <c r="A419" s="6">
        <v>0</v>
      </c>
      <c r="B419" s="6">
        <v>0</v>
      </c>
      <c r="C419" s="6">
        <v>0</v>
      </c>
      <c r="D419" s="6">
        <v>0</v>
      </c>
      <c r="E419" s="6">
        <v>1</v>
      </c>
      <c r="F419" s="6">
        <v>0</v>
      </c>
      <c r="G419" s="6">
        <v>0</v>
      </c>
      <c r="H419" s="6">
        <v>0</v>
      </c>
      <c r="I419" s="6">
        <v>0</v>
      </c>
      <c r="J419" s="6">
        <v>0</v>
      </c>
      <c r="K419" s="6">
        <v>0</v>
      </c>
      <c r="L419" s="6">
        <v>5</v>
      </c>
      <c r="M419" s="6">
        <v>0.5</v>
      </c>
      <c r="N419" s="6">
        <v>0.5</v>
      </c>
      <c r="O419" s="6">
        <v>0</v>
      </c>
      <c r="P419" s="6">
        <v>0.5</v>
      </c>
      <c r="Q419" s="6">
        <v>200</v>
      </c>
      <c r="R419" s="6">
        <v>0</v>
      </c>
      <c r="S419" s="6">
        <v>423</v>
      </c>
      <c r="T419" s="6">
        <v>360</v>
      </c>
      <c r="U419" s="6">
        <v>0</v>
      </c>
      <c r="V419">
        <v>1</v>
      </c>
    </row>
    <row r="420" spans="1:22" customFormat="1" x14ac:dyDescent="0.25">
      <c r="A420" s="6">
        <v>0</v>
      </c>
      <c r="B420" s="6">
        <v>0</v>
      </c>
      <c r="C420" s="6">
        <v>0</v>
      </c>
      <c r="D420" s="6">
        <v>0</v>
      </c>
      <c r="E420" s="6">
        <v>1</v>
      </c>
      <c r="F420" s="6">
        <v>0</v>
      </c>
      <c r="G420" s="6">
        <v>0</v>
      </c>
      <c r="H420" s="6">
        <v>0</v>
      </c>
      <c r="I420" s="6">
        <v>0</v>
      </c>
      <c r="J420" s="6">
        <v>0</v>
      </c>
      <c r="K420" s="6">
        <v>0</v>
      </c>
      <c r="L420" s="6">
        <v>3</v>
      </c>
      <c r="M420" s="6">
        <v>0.5</v>
      </c>
      <c r="N420" s="6">
        <v>0.16666666666666666</v>
      </c>
      <c r="O420" s="6">
        <v>0</v>
      </c>
      <c r="P420" s="6">
        <v>0.5</v>
      </c>
      <c r="Q420" s="6">
        <v>368</v>
      </c>
      <c r="R420" s="6">
        <v>0</v>
      </c>
      <c r="S420" s="6">
        <v>423</v>
      </c>
      <c r="T420" s="6">
        <v>1080</v>
      </c>
      <c r="U420" s="6">
        <v>0</v>
      </c>
      <c r="V420">
        <v>1</v>
      </c>
    </row>
    <row r="421" spans="1:22" customFormat="1" x14ac:dyDescent="0.25">
      <c r="A421" s="6">
        <v>0</v>
      </c>
      <c r="B421" s="6">
        <v>0</v>
      </c>
      <c r="C421" s="6">
        <v>0</v>
      </c>
      <c r="D421" s="6">
        <v>0</v>
      </c>
      <c r="E421" s="6">
        <v>1</v>
      </c>
      <c r="F421" s="6">
        <v>0</v>
      </c>
      <c r="G421" s="6">
        <v>0</v>
      </c>
      <c r="H421" s="6">
        <v>0</v>
      </c>
      <c r="I421" s="6">
        <v>0</v>
      </c>
      <c r="J421" s="6">
        <v>0</v>
      </c>
      <c r="K421" s="6">
        <v>0</v>
      </c>
      <c r="L421" s="6">
        <v>3</v>
      </c>
      <c r="M421" s="6">
        <v>0.5</v>
      </c>
      <c r="N421" s="6">
        <v>0.16666666666666666</v>
      </c>
      <c r="O421" s="6">
        <v>0</v>
      </c>
      <c r="P421" s="6">
        <v>0.5</v>
      </c>
      <c r="Q421" s="6">
        <v>368</v>
      </c>
      <c r="R421" s="6">
        <v>0</v>
      </c>
      <c r="S421" s="6">
        <v>448</v>
      </c>
      <c r="T421" s="6">
        <v>1080</v>
      </c>
      <c r="U421" s="6">
        <v>0</v>
      </c>
      <c r="V421">
        <v>1</v>
      </c>
    </row>
    <row r="422" spans="1:22" customFormat="1" x14ac:dyDescent="0.25">
      <c r="A422" s="6">
        <v>0</v>
      </c>
      <c r="B422" s="6">
        <v>0</v>
      </c>
      <c r="C422" s="6">
        <v>0</v>
      </c>
      <c r="D422" s="6">
        <v>0</v>
      </c>
      <c r="E422" s="6">
        <v>1</v>
      </c>
      <c r="F422" s="6">
        <v>0</v>
      </c>
      <c r="G422" s="6">
        <v>0</v>
      </c>
      <c r="H422" s="6">
        <v>0</v>
      </c>
      <c r="I422" s="6">
        <v>0</v>
      </c>
      <c r="J422" s="6">
        <v>0</v>
      </c>
      <c r="K422" s="6">
        <v>0</v>
      </c>
      <c r="L422" s="6">
        <v>3</v>
      </c>
      <c r="M422" s="6">
        <v>1</v>
      </c>
      <c r="N422" s="6">
        <v>0.33333333333333331</v>
      </c>
      <c r="O422" s="6">
        <v>0</v>
      </c>
      <c r="P422" s="6">
        <v>1</v>
      </c>
      <c r="Q422" s="6">
        <v>368</v>
      </c>
      <c r="R422" s="6">
        <v>0</v>
      </c>
      <c r="S422" s="6">
        <v>423</v>
      </c>
      <c r="T422" s="6">
        <v>1080</v>
      </c>
      <c r="U422" s="6">
        <v>0</v>
      </c>
      <c r="V422">
        <v>1</v>
      </c>
    </row>
    <row r="423" spans="1:22" customFormat="1" x14ac:dyDescent="0.25">
      <c r="A423" s="6">
        <v>0</v>
      </c>
      <c r="B423" s="6">
        <v>0</v>
      </c>
      <c r="C423" s="6">
        <v>0</v>
      </c>
      <c r="D423" s="6">
        <v>0</v>
      </c>
      <c r="E423" s="6">
        <v>1</v>
      </c>
      <c r="F423" s="6">
        <v>0</v>
      </c>
      <c r="G423" s="6">
        <v>0</v>
      </c>
      <c r="H423" s="6">
        <v>0</v>
      </c>
      <c r="I423" s="6">
        <v>0</v>
      </c>
      <c r="J423" s="6">
        <v>0</v>
      </c>
      <c r="K423" s="6">
        <v>0</v>
      </c>
      <c r="L423" s="6">
        <v>5</v>
      </c>
      <c r="M423" s="6">
        <v>1</v>
      </c>
      <c r="N423" s="6">
        <v>0.33333333333333331</v>
      </c>
      <c r="O423" s="6">
        <v>0</v>
      </c>
      <c r="P423" s="6">
        <v>1</v>
      </c>
      <c r="Q423" s="6">
        <v>368</v>
      </c>
      <c r="R423" s="6">
        <v>0</v>
      </c>
      <c r="S423" s="6">
        <v>423</v>
      </c>
      <c r="T423" s="6">
        <v>1080</v>
      </c>
      <c r="U423" s="6">
        <v>0</v>
      </c>
      <c r="V423">
        <v>1</v>
      </c>
    </row>
    <row r="424" spans="1:22" customFormat="1" x14ac:dyDescent="0.25">
      <c r="A424" s="6">
        <v>0</v>
      </c>
      <c r="B424" s="6">
        <v>0</v>
      </c>
      <c r="C424" s="6">
        <v>0</v>
      </c>
      <c r="D424" s="6">
        <v>0</v>
      </c>
      <c r="E424" s="6">
        <v>0.5</v>
      </c>
      <c r="F424" s="6">
        <v>0</v>
      </c>
      <c r="G424" s="6">
        <v>0</v>
      </c>
      <c r="H424" s="6">
        <v>0</v>
      </c>
      <c r="I424" s="6">
        <v>0</v>
      </c>
      <c r="J424" s="6">
        <v>0</v>
      </c>
      <c r="K424" s="6">
        <v>0</v>
      </c>
      <c r="L424" s="6">
        <v>3</v>
      </c>
      <c r="M424" s="6">
        <v>1</v>
      </c>
      <c r="N424" s="6">
        <v>0.33333333333333331</v>
      </c>
      <c r="O424" s="6">
        <v>0</v>
      </c>
      <c r="P424" s="6">
        <v>1</v>
      </c>
      <c r="Q424" s="6">
        <v>368</v>
      </c>
      <c r="R424" s="6">
        <v>0</v>
      </c>
      <c r="S424" s="6">
        <v>423</v>
      </c>
      <c r="T424" s="6">
        <v>1080</v>
      </c>
      <c r="U424" s="6">
        <v>0</v>
      </c>
      <c r="V424">
        <v>1</v>
      </c>
    </row>
    <row r="425" spans="1:22" customFormat="1" x14ac:dyDescent="0.25">
      <c r="A425" s="6">
        <v>0</v>
      </c>
      <c r="B425" s="6">
        <v>0</v>
      </c>
      <c r="C425" s="6">
        <v>0</v>
      </c>
      <c r="D425" s="6">
        <v>0</v>
      </c>
      <c r="E425" s="6">
        <v>0.5</v>
      </c>
      <c r="F425" s="6">
        <v>0</v>
      </c>
      <c r="G425" s="6">
        <v>0</v>
      </c>
      <c r="H425" s="6">
        <v>0</v>
      </c>
      <c r="I425" s="6">
        <v>0</v>
      </c>
      <c r="J425" s="6">
        <v>0</v>
      </c>
      <c r="K425" s="6">
        <v>0</v>
      </c>
      <c r="L425" s="6">
        <v>5</v>
      </c>
      <c r="M425" s="6">
        <v>1</v>
      </c>
      <c r="N425" s="6">
        <v>0.33333333333333331</v>
      </c>
      <c r="O425" s="6">
        <v>0</v>
      </c>
      <c r="P425" s="6">
        <v>1</v>
      </c>
      <c r="Q425" s="6">
        <v>368</v>
      </c>
      <c r="R425" s="6">
        <v>0</v>
      </c>
      <c r="S425" s="6">
        <v>423</v>
      </c>
      <c r="T425" s="6">
        <v>1080</v>
      </c>
      <c r="U425" s="6">
        <v>0</v>
      </c>
      <c r="V425">
        <v>1</v>
      </c>
    </row>
    <row r="426" spans="1:22" customFormat="1" x14ac:dyDescent="0.25">
      <c r="A426" s="6">
        <v>0</v>
      </c>
      <c r="B426" s="6">
        <v>0</v>
      </c>
      <c r="C426" s="6">
        <v>0</v>
      </c>
      <c r="D426" s="6">
        <v>0</v>
      </c>
      <c r="E426" s="6">
        <v>1</v>
      </c>
      <c r="F426" s="6">
        <v>0</v>
      </c>
      <c r="G426" s="6">
        <v>0</v>
      </c>
      <c r="H426" s="6">
        <v>0</v>
      </c>
      <c r="I426" s="6">
        <v>0</v>
      </c>
      <c r="J426" s="6">
        <v>0</v>
      </c>
      <c r="K426" s="6">
        <v>0</v>
      </c>
      <c r="L426" s="6">
        <v>3</v>
      </c>
      <c r="M426" s="6">
        <v>1</v>
      </c>
      <c r="N426" s="6">
        <v>0.33333333333333331</v>
      </c>
      <c r="O426" s="6">
        <v>0</v>
      </c>
      <c r="P426" s="6">
        <v>1</v>
      </c>
      <c r="Q426" s="6">
        <v>368</v>
      </c>
      <c r="R426" s="6">
        <v>0</v>
      </c>
      <c r="S426" s="6">
        <v>448</v>
      </c>
      <c r="T426" s="6">
        <v>1080</v>
      </c>
      <c r="U426" s="6">
        <v>0</v>
      </c>
      <c r="V426">
        <v>1</v>
      </c>
    </row>
    <row r="427" spans="1:22" customFormat="1" x14ac:dyDescent="0.25">
      <c r="A427" s="6">
        <v>0</v>
      </c>
      <c r="B427" s="6">
        <v>0</v>
      </c>
      <c r="C427" s="6">
        <v>0</v>
      </c>
      <c r="D427" s="6">
        <v>0</v>
      </c>
      <c r="E427" s="6">
        <v>0.5</v>
      </c>
      <c r="F427" s="6">
        <v>0</v>
      </c>
      <c r="G427" s="6">
        <v>0</v>
      </c>
      <c r="H427" s="6">
        <v>0</v>
      </c>
      <c r="I427" s="6">
        <v>0</v>
      </c>
      <c r="J427" s="6">
        <v>0</v>
      </c>
      <c r="K427" s="6">
        <v>0</v>
      </c>
      <c r="L427" s="6">
        <v>3</v>
      </c>
      <c r="M427" s="6">
        <v>1</v>
      </c>
      <c r="N427" s="6">
        <v>0.33333333333333331</v>
      </c>
      <c r="O427" s="6">
        <v>0</v>
      </c>
      <c r="P427" s="6">
        <v>1</v>
      </c>
      <c r="Q427" s="6">
        <v>368</v>
      </c>
      <c r="R427" s="6">
        <v>0</v>
      </c>
      <c r="S427" s="6">
        <v>448</v>
      </c>
      <c r="T427" s="6">
        <v>1080</v>
      </c>
      <c r="U427" s="6">
        <v>0</v>
      </c>
      <c r="V427">
        <v>1</v>
      </c>
    </row>
    <row r="428" spans="1:22" customFormat="1" x14ac:dyDescent="0.25">
      <c r="A428" s="6">
        <v>0</v>
      </c>
      <c r="B428" s="6">
        <v>0</v>
      </c>
      <c r="C428" s="6">
        <v>0</v>
      </c>
      <c r="D428" s="6">
        <v>0</v>
      </c>
      <c r="E428" s="6">
        <v>1</v>
      </c>
      <c r="F428" s="6">
        <v>0</v>
      </c>
      <c r="G428" s="6">
        <v>0</v>
      </c>
      <c r="H428" s="6">
        <v>0</v>
      </c>
      <c r="I428" s="6">
        <v>0</v>
      </c>
      <c r="J428" s="6">
        <v>0</v>
      </c>
      <c r="K428" s="6">
        <v>0</v>
      </c>
      <c r="L428" s="6">
        <v>10</v>
      </c>
      <c r="M428" s="6">
        <v>0.4</v>
      </c>
      <c r="N428" s="6">
        <v>0.5</v>
      </c>
      <c r="O428" s="6">
        <v>0</v>
      </c>
      <c r="P428" s="6">
        <v>0.5</v>
      </c>
      <c r="Q428" s="6">
        <v>231</v>
      </c>
      <c r="R428" s="6">
        <v>0</v>
      </c>
      <c r="S428" s="6">
        <v>403</v>
      </c>
      <c r="T428" s="6">
        <v>12</v>
      </c>
      <c r="U428" s="6">
        <v>0</v>
      </c>
      <c r="V428">
        <v>1</v>
      </c>
    </row>
    <row r="429" spans="1:22" customFormat="1" x14ac:dyDescent="0.25">
      <c r="A429" s="6">
        <v>0</v>
      </c>
      <c r="B429" s="6">
        <v>0</v>
      </c>
      <c r="C429" s="6">
        <v>0</v>
      </c>
      <c r="D429" s="6">
        <v>0</v>
      </c>
      <c r="E429" s="6">
        <v>1</v>
      </c>
      <c r="F429" s="6">
        <v>0</v>
      </c>
      <c r="G429" s="6">
        <v>0</v>
      </c>
      <c r="H429" s="6">
        <v>0</v>
      </c>
      <c r="I429" s="6">
        <v>0</v>
      </c>
      <c r="J429" s="6">
        <v>0</v>
      </c>
      <c r="K429" s="6">
        <v>0</v>
      </c>
      <c r="L429" s="6">
        <v>10</v>
      </c>
      <c r="M429" s="6">
        <v>0.4</v>
      </c>
      <c r="N429" s="6">
        <v>0.5</v>
      </c>
      <c r="O429" s="6">
        <v>0</v>
      </c>
      <c r="P429" s="6">
        <v>0.5</v>
      </c>
      <c r="Q429" s="6">
        <v>231</v>
      </c>
      <c r="R429" s="6">
        <v>0</v>
      </c>
      <c r="S429" s="6">
        <v>403</v>
      </c>
      <c r="T429" s="6">
        <v>24</v>
      </c>
      <c r="U429" s="6">
        <v>0</v>
      </c>
      <c r="V429">
        <v>1</v>
      </c>
    </row>
    <row r="430" spans="1:22" customFormat="1" x14ac:dyDescent="0.25">
      <c r="A430" s="6">
        <v>0</v>
      </c>
      <c r="B430" s="6">
        <v>0</v>
      </c>
      <c r="C430" s="6">
        <v>0</v>
      </c>
      <c r="D430" s="6">
        <v>0</v>
      </c>
      <c r="E430" s="6">
        <v>1</v>
      </c>
      <c r="F430" s="6">
        <v>0</v>
      </c>
      <c r="G430" s="6">
        <v>0</v>
      </c>
      <c r="H430" s="6">
        <v>0</v>
      </c>
      <c r="I430" s="6">
        <v>0</v>
      </c>
      <c r="J430" s="6">
        <v>0</v>
      </c>
      <c r="K430" s="6">
        <v>0</v>
      </c>
      <c r="L430" s="6">
        <v>6</v>
      </c>
      <c r="M430" s="6">
        <v>0.4</v>
      </c>
      <c r="N430" s="6">
        <v>0.5</v>
      </c>
      <c r="O430" s="6">
        <v>0</v>
      </c>
      <c r="P430" s="6">
        <v>0.5</v>
      </c>
      <c r="Q430" s="6">
        <v>231</v>
      </c>
      <c r="R430" s="6">
        <v>0</v>
      </c>
      <c r="S430" s="6">
        <v>423</v>
      </c>
      <c r="T430" s="6">
        <v>12</v>
      </c>
      <c r="U430" s="6">
        <v>0</v>
      </c>
      <c r="V430">
        <v>1</v>
      </c>
    </row>
    <row r="431" spans="1:22" customFormat="1" x14ac:dyDescent="0.25">
      <c r="A431" s="6">
        <v>0</v>
      </c>
      <c r="B431" s="6">
        <v>0</v>
      </c>
      <c r="C431" s="6">
        <v>0</v>
      </c>
      <c r="D431" s="6">
        <v>0</v>
      </c>
      <c r="E431" s="6">
        <v>1</v>
      </c>
      <c r="F431" s="6">
        <v>0</v>
      </c>
      <c r="G431" s="6">
        <v>0</v>
      </c>
      <c r="H431" s="6">
        <v>0</v>
      </c>
      <c r="I431" s="6">
        <v>0</v>
      </c>
      <c r="J431" s="6">
        <v>0</v>
      </c>
      <c r="K431" s="6">
        <v>0</v>
      </c>
      <c r="L431" s="6">
        <v>6</v>
      </c>
      <c r="M431" s="6">
        <v>0.4</v>
      </c>
      <c r="N431" s="6">
        <v>0.5</v>
      </c>
      <c r="O431" s="6">
        <v>0</v>
      </c>
      <c r="P431" s="6">
        <v>0.5</v>
      </c>
      <c r="Q431" s="6">
        <v>231</v>
      </c>
      <c r="R431" s="6">
        <v>0</v>
      </c>
      <c r="S431" s="6">
        <v>423</v>
      </c>
      <c r="T431" s="6">
        <v>24</v>
      </c>
      <c r="U431" s="6">
        <v>0</v>
      </c>
      <c r="V431">
        <v>1</v>
      </c>
    </row>
    <row r="432" spans="1:22" customFormat="1" x14ac:dyDescent="0.25">
      <c r="A432" s="6">
        <v>0</v>
      </c>
      <c r="B432" s="6">
        <v>0</v>
      </c>
      <c r="C432" s="6">
        <v>0</v>
      </c>
      <c r="D432" s="6">
        <v>0</v>
      </c>
      <c r="E432" s="6">
        <v>1</v>
      </c>
      <c r="F432" s="6">
        <v>0</v>
      </c>
      <c r="G432" s="6">
        <v>0</v>
      </c>
      <c r="H432" s="6">
        <v>0</v>
      </c>
      <c r="I432" s="6">
        <v>0</v>
      </c>
      <c r="J432" s="6">
        <v>0</v>
      </c>
      <c r="K432" s="6">
        <v>0</v>
      </c>
      <c r="L432" s="6">
        <v>10</v>
      </c>
      <c r="M432" s="6">
        <v>0.4</v>
      </c>
      <c r="N432" s="6">
        <v>0.5</v>
      </c>
      <c r="O432" s="6">
        <v>0</v>
      </c>
      <c r="P432" s="6">
        <v>0.5</v>
      </c>
      <c r="Q432" s="6">
        <v>231</v>
      </c>
      <c r="R432" s="6">
        <v>0</v>
      </c>
      <c r="S432" s="6">
        <v>423</v>
      </c>
      <c r="T432" s="6">
        <v>2</v>
      </c>
      <c r="U432" s="6">
        <v>0</v>
      </c>
      <c r="V432">
        <v>1</v>
      </c>
    </row>
    <row r="433" spans="1:22" customFormat="1" x14ac:dyDescent="0.25">
      <c r="A433" s="6">
        <v>0</v>
      </c>
      <c r="B433" s="6">
        <v>0</v>
      </c>
      <c r="C433" s="6">
        <v>0</v>
      </c>
      <c r="D433" s="6">
        <v>0</v>
      </c>
      <c r="E433" s="6">
        <v>1</v>
      </c>
      <c r="F433" s="6">
        <v>0</v>
      </c>
      <c r="G433" s="6">
        <v>0</v>
      </c>
      <c r="H433" s="6">
        <v>0</v>
      </c>
      <c r="I433" s="6">
        <v>0</v>
      </c>
      <c r="J433" s="6">
        <v>0</v>
      </c>
      <c r="K433" s="6">
        <v>0</v>
      </c>
      <c r="L433" s="6">
        <v>10</v>
      </c>
      <c r="M433" s="6">
        <v>0.4</v>
      </c>
      <c r="N433" s="6">
        <v>0.5</v>
      </c>
      <c r="O433" s="6">
        <v>0</v>
      </c>
      <c r="P433" s="6">
        <v>0.5</v>
      </c>
      <c r="Q433" s="6">
        <v>231</v>
      </c>
      <c r="R433" s="6">
        <v>0</v>
      </c>
      <c r="S433" s="6">
        <v>423</v>
      </c>
      <c r="T433" s="6">
        <v>6</v>
      </c>
      <c r="U433" s="6">
        <v>0</v>
      </c>
      <c r="V433">
        <v>1</v>
      </c>
    </row>
    <row r="434" spans="1:22" customFormat="1" x14ac:dyDescent="0.25">
      <c r="A434" s="6">
        <v>0</v>
      </c>
      <c r="B434" s="6">
        <v>0</v>
      </c>
      <c r="C434" s="6">
        <v>0</v>
      </c>
      <c r="D434" s="6">
        <v>0</v>
      </c>
      <c r="E434" s="6">
        <v>1</v>
      </c>
      <c r="F434" s="6">
        <v>0</v>
      </c>
      <c r="G434" s="6">
        <v>0</v>
      </c>
      <c r="H434" s="6">
        <v>0</v>
      </c>
      <c r="I434" s="6">
        <v>0</v>
      </c>
      <c r="J434" s="6">
        <v>0</v>
      </c>
      <c r="K434" s="6">
        <v>0</v>
      </c>
      <c r="L434" s="6">
        <v>10</v>
      </c>
      <c r="M434" s="6">
        <v>0.4</v>
      </c>
      <c r="N434" s="6">
        <v>0.5</v>
      </c>
      <c r="O434" s="6">
        <v>0</v>
      </c>
      <c r="P434" s="6">
        <v>0.5</v>
      </c>
      <c r="Q434" s="6">
        <v>231</v>
      </c>
      <c r="R434" s="6">
        <v>0</v>
      </c>
      <c r="S434" s="6">
        <v>423</v>
      </c>
      <c r="T434" s="6">
        <v>12</v>
      </c>
      <c r="U434" s="6">
        <v>0</v>
      </c>
      <c r="V434">
        <v>1</v>
      </c>
    </row>
    <row r="435" spans="1:22" customFormat="1" x14ac:dyDescent="0.25">
      <c r="A435" s="6">
        <v>0</v>
      </c>
      <c r="B435" s="6">
        <v>0</v>
      </c>
      <c r="C435" s="6">
        <v>0</v>
      </c>
      <c r="D435" s="6">
        <v>0</v>
      </c>
      <c r="E435" s="6">
        <v>1</v>
      </c>
      <c r="F435" s="6">
        <v>0</v>
      </c>
      <c r="G435" s="6">
        <v>0</v>
      </c>
      <c r="H435" s="6">
        <v>0</v>
      </c>
      <c r="I435" s="6">
        <v>0</v>
      </c>
      <c r="J435" s="6">
        <v>0</v>
      </c>
      <c r="K435" s="6">
        <v>0</v>
      </c>
      <c r="L435" s="6">
        <v>10</v>
      </c>
      <c r="M435" s="6">
        <v>0.4</v>
      </c>
      <c r="N435" s="6">
        <v>0.5</v>
      </c>
      <c r="O435" s="6">
        <v>0</v>
      </c>
      <c r="P435" s="6">
        <v>0.5</v>
      </c>
      <c r="Q435" s="6">
        <v>231</v>
      </c>
      <c r="R435" s="6">
        <v>0</v>
      </c>
      <c r="S435" s="6">
        <v>423</v>
      </c>
      <c r="T435" s="6">
        <v>24</v>
      </c>
      <c r="U435" s="6">
        <v>0</v>
      </c>
      <c r="V435">
        <v>1</v>
      </c>
    </row>
    <row r="436" spans="1:22" customFormat="1" x14ac:dyDescent="0.25">
      <c r="A436" s="6">
        <v>0</v>
      </c>
      <c r="B436" s="6">
        <v>0</v>
      </c>
      <c r="C436" s="6">
        <v>0</v>
      </c>
      <c r="D436" s="6">
        <v>0</v>
      </c>
      <c r="E436" s="6">
        <v>1</v>
      </c>
      <c r="F436" s="6">
        <v>0</v>
      </c>
      <c r="G436" s="6">
        <v>0</v>
      </c>
      <c r="H436" s="6">
        <v>0</v>
      </c>
      <c r="I436" s="6">
        <v>0</v>
      </c>
      <c r="J436" s="6">
        <v>0</v>
      </c>
      <c r="K436" s="6">
        <v>0</v>
      </c>
      <c r="L436" s="6">
        <v>6</v>
      </c>
      <c r="M436" s="6">
        <v>0.4</v>
      </c>
      <c r="N436" s="6">
        <v>0.5</v>
      </c>
      <c r="O436" s="6">
        <v>0</v>
      </c>
      <c r="P436" s="6">
        <v>0.5</v>
      </c>
      <c r="Q436" s="6">
        <v>231</v>
      </c>
      <c r="R436" s="6">
        <v>0</v>
      </c>
      <c r="S436" s="6">
        <v>443</v>
      </c>
      <c r="T436" s="6">
        <v>2</v>
      </c>
      <c r="U436" s="6">
        <v>0</v>
      </c>
      <c r="V436">
        <v>1</v>
      </c>
    </row>
    <row r="437" spans="1:22" customFormat="1" x14ac:dyDescent="0.25">
      <c r="A437" s="6">
        <v>0</v>
      </c>
      <c r="B437" s="6">
        <v>0</v>
      </c>
      <c r="C437" s="6">
        <v>0</v>
      </c>
      <c r="D437" s="6">
        <v>0</v>
      </c>
      <c r="E437" s="6">
        <v>1</v>
      </c>
      <c r="F437" s="6">
        <v>0</v>
      </c>
      <c r="G437" s="6">
        <v>0</v>
      </c>
      <c r="H437" s="6">
        <v>0</v>
      </c>
      <c r="I437" s="6">
        <v>0</v>
      </c>
      <c r="J437" s="6">
        <v>0</v>
      </c>
      <c r="K437" s="6">
        <v>0</v>
      </c>
      <c r="L437" s="6">
        <v>6</v>
      </c>
      <c r="M437" s="6">
        <v>0.4</v>
      </c>
      <c r="N437" s="6">
        <v>0.5</v>
      </c>
      <c r="O437" s="6">
        <v>0</v>
      </c>
      <c r="P437" s="6">
        <v>0.5</v>
      </c>
      <c r="Q437" s="6">
        <v>231</v>
      </c>
      <c r="R437" s="6">
        <v>0</v>
      </c>
      <c r="S437" s="6">
        <v>443</v>
      </c>
      <c r="T437" s="6">
        <v>6</v>
      </c>
      <c r="U437" s="6">
        <v>0</v>
      </c>
      <c r="V437">
        <v>1</v>
      </c>
    </row>
    <row r="438" spans="1:22" customFormat="1" x14ac:dyDescent="0.25">
      <c r="A438" s="6">
        <v>0</v>
      </c>
      <c r="B438" s="6">
        <v>0</v>
      </c>
      <c r="C438" s="6">
        <v>0</v>
      </c>
      <c r="D438" s="6">
        <v>0</v>
      </c>
      <c r="E438" s="6">
        <v>1</v>
      </c>
      <c r="F438" s="6">
        <v>0</v>
      </c>
      <c r="G438" s="6">
        <v>0</v>
      </c>
      <c r="H438" s="6">
        <v>0</v>
      </c>
      <c r="I438" s="6">
        <v>0</v>
      </c>
      <c r="J438" s="6">
        <v>0</v>
      </c>
      <c r="K438" s="6">
        <v>0</v>
      </c>
      <c r="L438" s="6">
        <v>6</v>
      </c>
      <c r="M438" s="6">
        <v>0.4</v>
      </c>
      <c r="N438" s="6">
        <v>0.5</v>
      </c>
      <c r="O438" s="6">
        <v>0</v>
      </c>
      <c r="P438" s="6">
        <v>0.5</v>
      </c>
      <c r="Q438" s="6">
        <v>231</v>
      </c>
      <c r="R438" s="6">
        <v>0</v>
      </c>
      <c r="S438" s="6">
        <v>443</v>
      </c>
      <c r="T438" s="6">
        <v>12</v>
      </c>
      <c r="U438" s="6">
        <v>0</v>
      </c>
      <c r="V438">
        <v>1</v>
      </c>
    </row>
    <row r="439" spans="1:22" customFormat="1" x14ac:dyDescent="0.25">
      <c r="A439" s="6">
        <v>0</v>
      </c>
      <c r="B439" s="6">
        <v>0</v>
      </c>
      <c r="C439" s="6">
        <v>0</v>
      </c>
      <c r="D439" s="6">
        <v>0</v>
      </c>
      <c r="E439" s="6">
        <v>1</v>
      </c>
      <c r="F439" s="6">
        <v>0</v>
      </c>
      <c r="G439" s="6">
        <v>0</v>
      </c>
      <c r="H439" s="6">
        <v>0</v>
      </c>
      <c r="I439" s="6">
        <v>0</v>
      </c>
      <c r="J439" s="6">
        <v>0</v>
      </c>
      <c r="K439" s="6">
        <v>0</v>
      </c>
      <c r="L439" s="6">
        <v>10</v>
      </c>
      <c r="M439" s="6">
        <v>0.4</v>
      </c>
      <c r="N439" s="6">
        <v>0.5</v>
      </c>
      <c r="O439" s="6">
        <v>0</v>
      </c>
      <c r="P439" s="6">
        <v>0.5</v>
      </c>
      <c r="Q439" s="6">
        <v>231</v>
      </c>
      <c r="R439" s="6">
        <v>0</v>
      </c>
      <c r="S439" s="6">
        <v>443</v>
      </c>
      <c r="T439" s="6">
        <v>2</v>
      </c>
      <c r="U439" s="6">
        <v>0</v>
      </c>
      <c r="V439">
        <v>1</v>
      </c>
    </row>
    <row r="440" spans="1:22" customFormat="1" x14ac:dyDescent="0.25">
      <c r="A440" s="6">
        <v>0</v>
      </c>
      <c r="B440" s="6">
        <v>0</v>
      </c>
      <c r="C440" s="6">
        <v>0</v>
      </c>
      <c r="D440" s="6">
        <v>0</v>
      </c>
      <c r="E440" s="6">
        <v>1</v>
      </c>
      <c r="F440" s="6">
        <v>0</v>
      </c>
      <c r="G440" s="6">
        <v>0</v>
      </c>
      <c r="H440" s="6">
        <v>0</v>
      </c>
      <c r="I440" s="6">
        <v>0</v>
      </c>
      <c r="J440" s="6">
        <v>0</v>
      </c>
      <c r="K440" s="6">
        <v>0</v>
      </c>
      <c r="L440" s="6">
        <v>10</v>
      </c>
      <c r="M440" s="6">
        <v>0.4</v>
      </c>
      <c r="N440" s="6">
        <v>0.5</v>
      </c>
      <c r="O440" s="6">
        <v>0</v>
      </c>
      <c r="P440" s="6">
        <v>0.5</v>
      </c>
      <c r="Q440" s="6">
        <v>231</v>
      </c>
      <c r="R440" s="6">
        <v>0</v>
      </c>
      <c r="S440" s="6">
        <v>443</v>
      </c>
      <c r="T440" s="6">
        <v>6</v>
      </c>
      <c r="U440" s="6">
        <v>0</v>
      </c>
      <c r="V440">
        <v>1</v>
      </c>
    </row>
    <row r="441" spans="1:22" customFormat="1" x14ac:dyDescent="0.25">
      <c r="A441" s="6">
        <v>0</v>
      </c>
      <c r="B441" s="6">
        <v>0</v>
      </c>
      <c r="C441" s="6">
        <v>0</v>
      </c>
      <c r="D441" s="6">
        <v>0</v>
      </c>
      <c r="E441" s="6">
        <v>1</v>
      </c>
      <c r="F441" s="6">
        <v>0</v>
      </c>
      <c r="G441" s="6">
        <v>0</v>
      </c>
      <c r="H441" s="6">
        <v>0</v>
      </c>
      <c r="I441" s="6">
        <v>0</v>
      </c>
      <c r="J441" s="6">
        <v>0</v>
      </c>
      <c r="K441" s="6">
        <v>0</v>
      </c>
      <c r="L441" s="6">
        <v>10</v>
      </c>
      <c r="M441" s="6">
        <v>0.4</v>
      </c>
      <c r="N441" s="6">
        <v>0.5</v>
      </c>
      <c r="O441" s="6">
        <v>0</v>
      </c>
      <c r="P441" s="6">
        <v>0.5</v>
      </c>
      <c r="Q441" s="6">
        <v>231</v>
      </c>
      <c r="R441" s="6">
        <v>0</v>
      </c>
      <c r="S441" s="6">
        <v>443</v>
      </c>
      <c r="T441" s="6">
        <v>12</v>
      </c>
      <c r="U441" s="6">
        <v>0</v>
      </c>
      <c r="V441">
        <v>1</v>
      </c>
    </row>
    <row r="442" spans="1:22" customFormat="1" x14ac:dyDescent="0.25">
      <c r="A442" s="6">
        <v>0</v>
      </c>
      <c r="B442" s="6">
        <v>0</v>
      </c>
      <c r="C442" s="6">
        <v>0</v>
      </c>
      <c r="D442" s="6">
        <v>0</v>
      </c>
      <c r="E442" s="6">
        <v>1</v>
      </c>
      <c r="F442" s="6">
        <v>0</v>
      </c>
      <c r="G442" s="6">
        <v>0</v>
      </c>
      <c r="H442" s="6">
        <v>0</v>
      </c>
      <c r="I442" s="6">
        <v>0</v>
      </c>
      <c r="J442" s="6">
        <v>0</v>
      </c>
      <c r="K442" s="6">
        <v>0</v>
      </c>
      <c r="L442" s="6">
        <v>10</v>
      </c>
      <c r="M442" s="6">
        <v>0.4</v>
      </c>
      <c r="N442" s="6">
        <v>0.5</v>
      </c>
      <c r="O442" s="6">
        <v>0</v>
      </c>
      <c r="P442" s="6">
        <v>0.5</v>
      </c>
      <c r="Q442" s="6">
        <v>231</v>
      </c>
      <c r="R442" s="6">
        <v>0</v>
      </c>
      <c r="S442" s="6">
        <v>443</v>
      </c>
      <c r="T442" s="6">
        <v>24</v>
      </c>
      <c r="U442" s="6">
        <v>0</v>
      </c>
      <c r="V442">
        <v>1</v>
      </c>
    </row>
    <row r="443" spans="1:22" customFormat="1" x14ac:dyDescent="0.25">
      <c r="A443" s="6">
        <v>0</v>
      </c>
      <c r="B443" s="6">
        <v>0</v>
      </c>
      <c r="C443" s="6">
        <v>0</v>
      </c>
      <c r="D443" s="6">
        <v>0</v>
      </c>
      <c r="E443" s="6">
        <v>1</v>
      </c>
      <c r="F443" s="6">
        <v>0</v>
      </c>
      <c r="G443" s="6">
        <v>0</v>
      </c>
      <c r="H443" s="6">
        <v>0</v>
      </c>
      <c r="I443" s="6">
        <v>0</v>
      </c>
      <c r="J443" s="6">
        <v>0</v>
      </c>
      <c r="K443" s="6">
        <v>0</v>
      </c>
      <c r="L443" s="6">
        <v>14</v>
      </c>
      <c r="M443" s="6">
        <v>0.4</v>
      </c>
      <c r="N443" s="6">
        <v>0.5</v>
      </c>
      <c r="O443" s="6">
        <v>0</v>
      </c>
      <c r="P443" s="6">
        <v>0.5</v>
      </c>
      <c r="Q443" s="6">
        <v>231</v>
      </c>
      <c r="R443" s="6">
        <v>0</v>
      </c>
      <c r="S443" s="6">
        <v>443</v>
      </c>
      <c r="T443" s="6">
        <v>2</v>
      </c>
      <c r="U443" s="6">
        <v>0</v>
      </c>
      <c r="V443">
        <v>1</v>
      </c>
    </row>
    <row r="444" spans="1:22" customFormat="1" x14ac:dyDescent="0.25">
      <c r="A444" s="6">
        <v>0</v>
      </c>
      <c r="B444" s="6">
        <v>0</v>
      </c>
      <c r="C444" s="6">
        <v>0</v>
      </c>
      <c r="D444" s="6">
        <v>0</v>
      </c>
      <c r="E444" s="6">
        <v>1</v>
      </c>
      <c r="F444" s="6">
        <v>0</v>
      </c>
      <c r="G444" s="6">
        <v>0</v>
      </c>
      <c r="H444" s="6">
        <v>0</v>
      </c>
      <c r="I444" s="6">
        <v>0</v>
      </c>
      <c r="J444" s="6">
        <v>0</v>
      </c>
      <c r="K444" s="6">
        <v>0</v>
      </c>
      <c r="L444" s="6">
        <v>14</v>
      </c>
      <c r="M444" s="6">
        <v>0.4</v>
      </c>
      <c r="N444" s="6">
        <v>0.5</v>
      </c>
      <c r="O444" s="6">
        <v>0</v>
      </c>
      <c r="P444" s="6">
        <v>0.5</v>
      </c>
      <c r="Q444" s="6">
        <v>231</v>
      </c>
      <c r="R444" s="6">
        <v>0</v>
      </c>
      <c r="S444" s="6">
        <v>443</v>
      </c>
      <c r="T444" s="6">
        <v>6</v>
      </c>
      <c r="U444" s="6">
        <v>0</v>
      </c>
      <c r="V444">
        <v>1</v>
      </c>
    </row>
    <row r="445" spans="1:22" customFormat="1" x14ac:dyDescent="0.25">
      <c r="A445" s="6">
        <v>0</v>
      </c>
      <c r="B445" s="6">
        <v>0</v>
      </c>
      <c r="C445" s="6">
        <v>0</v>
      </c>
      <c r="D445" s="6">
        <v>0</v>
      </c>
      <c r="E445" s="6">
        <v>1</v>
      </c>
      <c r="F445" s="6">
        <v>0</v>
      </c>
      <c r="G445" s="6">
        <v>0</v>
      </c>
      <c r="H445" s="6">
        <v>0</v>
      </c>
      <c r="I445" s="6">
        <v>0</v>
      </c>
      <c r="J445" s="6">
        <v>0</v>
      </c>
      <c r="K445" s="6">
        <v>0</v>
      </c>
      <c r="L445" s="6">
        <v>3</v>
      </c>
      <c r="M445" s="6">
        <v>0.6</v>
      </c>
      <c r="N445" s="6">
        <v>0.6</v>
      </c>
      <c r="O445" s="6">
        <v>0</v>
      </c>
      <c r="P445" s="6">
        <v>0.6</v>
      </c>
      <c r="Q445" s="6">
        <v>233</v>
      </c>
      <c r="R445" s="6">
        <v>0</v>
      </c>
      <c r="S445" s="6">
        <v>433</v>
      </c>
      <c r="T445" s="6">
        <v>48</v>
      </c>
      <c r="U445" s="6">
        <v>0</v>
      </c>
      <c r="V445">
        <v>1</v>
      </c>
    </row>
    <row r="446" spans="1:22" customFormat="1" x14ac:dyDescent="0.25">
      <c r="A446" s="6">
        <v>0</v>
      </c>
      <c r="B446" s="6">
        <v>0.05</v>
      </c>
      <c r="C446" s="6">
        <v>0</v>
      </c>
      <c r="D446" s="6">
        <v>0</v>
      </c>
      <c r="E446" s="6">
        <v>1</v>
      </c>
      <c r="F446" s="6">
        <v>0</v>
      </c>
      <c r="G446" s="6">
        <v>0</v>
      </c>
      <c r="H446" s="6">
        <v>0</v>
      </c>
      <c r="I446" s="6">
        <v>0</v>
      </c>
      <c r="J446" s="6">
        <v>0</v>
      </c>
      <c r="K446" s="6">
        <v>0</v>
      </c>
      <c r="L446" s="6">
        <v>3</v>
      </c>
      <c r="M446" s="6">
        <v>0.6</v>
      </c>
      <c r="N446" s="6">
        <v>0.6</v>
      </c>
      <c r="O446" s="6">
        <v>0</v>
      </c>
      <c r="P446" s="6">
        <v>0.6</v>
      </c>
      <c r="Q446" s="6">
        <v>233</v>
      </c>
      <c r="R446" s="6">
        <v>0</v>
      </c>
      <c r="S446" s="6">
        <v>433</v>
      </c>
      <c r="T446" s="6">
        <v>48</v>
      </c>
      <c r="U446" s="6">
        <v>0</v>
      </c>
      <c r="V446">
        <v>1</v>
      </c>
    </row>
    <row r="447" spans="1:22" customFormat="1" x14ac:dyDescent="0.25">
      <c r="A447" s="6">
        <v>0</v>
      </c>
      <c r="B447" s="6">
        <v>0</v>
      </c>
      <c r="C447" s="6">
        <v>0</v>
      </c>
      <c r="D447" s="6">
        <v>0</v>
      </c>
      <c r="E447" s="6">
        <v>1</v>
      </c>
      <c r="F447" s="6">
        <v>0</v>
      </c>
      <c r="G447" s="6">
        <v>0</v>
      </c>
      <c r="H447" s="6">
        <v>0</v>
      </c>
      <c r="I447" s="6">
        <v>0</v>
      </c>
      <c r="J447" s="6">
        <v>0</v>
      </c>
      <c r="K447" s="6">
        <v>0</v>
      </c>
      <c r="L447" s="6">
        <v>6</v>
      </c>
      <c r="M447" s="6">
        <v>0.6</v>
      </c>
      <c r="N447" s="6">
        <v>0.6</v>
      </c>
      <c r="O447" s="6">
        <v>0</v>
      </c>
      <c r="P447" s="6">
        <v>0.6</v>
      </c>
      <c r="Q447" s="6">
        <v>233</v>
      </c>
      <c r="R447" s="6">
        <v>0</v>
      </c>
      <c r="S447" s="6">
        <v>433</v>
      </c>
      <c r="T447" s="6">
        <v>48</v>
      </c>
      <c r="U447" s="6">
        <v>0</v>
      </c>
      <c r="V447">
        <v>1</v>
      </c>
    </row>
    <row r="448" spans="1:22" customFormat="1" x14ac:dyDescent="0.25">
      <c r="A448" s="6">
        <v>0</v>
      </c>
      <c r="B448" s="6">
        <v>0.05</v>
      </c>
      <c r="C448" s="6">
        <v>0</v>
      </c>
      <c r="D448" s="6">
        <v>0</v>
      </c>
      <c r="E448" s="6">
        <v>1</v>
      </c>
      <c r="F448" s="6">
        <v>0</v>
      </c>
      <c r="G448" s="6">
        <v>0</v>
      </c>
      <c r="H448" s="6">
        <v>0</v>
      </c>
      <c r="I448" s="6">
        <v>0</v>
      </c>
      <c r="J448" s="6">
        <v>0</v>
      </c>
      <c r="K448" s="6">
        <v>0</v>
      </c>
      <c r="L448" s="6">
        <v>6</v>
      </c>
      <c r="M448" s="6">
        <v>0.6</v>
      </c>
      <c r="N448" s="6">
        <v>0.6</v>
      </c>
      <c r="O448" s="6">
        <v>0</v>
      </c>
      <c r="P448" s="6">
        <v>0.6</v>
      </c>
      <c r="Q448" s="6">
        <v>233</v>
      </c>
      <c r="R448" s="6">
        <v>0</v>
      </c>
      <c r="S448" s="6">
        <v>433</v>
      </c>
      <c r="T448" s="6">
        <v>48</v>
      </c>
      <c r="U448" s="6">
        <v>0</v>
      </c>
      <c r="V448">
        <v>1</v>
      </c>
    </row>
    <row r="449" spans="1:22" customFormat="1" x14ac:dyDescent="0.25">
      <c r="A449" s="6">
        <v>0</v>
      </c>
      <c r="B449" s="6">
        <v>0</v>
      </c>
      <c r="C449" s="6">
        <v>0</v>
      </c>
      <c r="D449" s="6">
        <v>0</v>
      </c>
      <c r="E449" s="6">
        <v>0.5</v>
      </c>
      <c r="F449" s="6">
        <v>0</v>
      </c>
      <c r="G449" s="6">
        <v>0</v>
      </c>
      <c r="H449" s="6">
        <v>0</v>
      </c>
      <c r="I449" s="6">
        <v>0</v>
      </c>
      <c r="J449" s="6">
        <v>0</v>
      </c>
      <c r="K449" s="6">
        <v>0</v>
      </c>
      <c r="L449" s="6">
        <v>2.25</v>
      </c>
      <c r="M449" s="6">
        <v>0.44999999999999996</v>
      </c>
      <c r="N449" s="6">
        <v>0.44999999999999996</v>
      </c>
      <c r="O449" s="6">
        <v>0</v>
      </c>
      <c r="P449" s="6">
        <v>0.44999999999999996</v>
      </c>
      <c r="Q449" s="6">
        <v>233</v>
      </c>
      <c r="R449" s="6">
        <v>0</v>
      </c>
      <c r="S449" s="6">
        <v>433</v>
      </c>
      <c r="T449" s="6">
        <v>48</v>
      </c>
      <c r="U449" s="6">
        <v>0</v>
      </c>
      <c r="V449">
        <v>1</v>
      </c>
    </row>
    <row r="450" spans="1:22" customFormat="1" x14ac:dyDescent="0.25">
      <c r="A450" s="6">
        <v>0</v>
      </c>
      <c r="B450" s="6">
        <v>3.7500000000000006E-2</v>
      </c>
      <c r="C450" s="6">
        <v>0</v>
      </c>
      <c r="D450" s="6">
        <v>0</v>
      </c>
      <c r="E450" s="6">
        <v>0.5</v>
      </c>
      <c r="F450" s="6">
        <v>0</v>
      </c>
      <c r="G450" s="6">
        <v>0</v>
      </c>
      <c r="H450" s="6">
        <v>0</v>
      </c>
      <c r="I450" s="6">
        <v>0</v>
      </c>
      <c r="J450" s="6">
        <v>0</v>
      </c>
      <c r="K450" s="6">
        <v>0</v>
      </c>
      <c r="L450" s="6">
        <v>2.25</v>
      </c>
      <c r="M450" s="6">
        <v>0.44999999999999996</v>
      </c>
      <c r="N450" s="6">
        <v>0.44999999999999996</v>
      </c>
      <c r="O450" s="6">
        <v>0</v>
      </c>
      <c r="P450" s="6">
        <v>0.44999999999999996</v>
      </c>
      <c r="Q450" s="6">
        <v>233</v>
      </c>
      <c r="R450" s="6">
        <v>0</v>
      </c>
      <c r="S450" s="6">
        <v>433</v>
      </c>
      <c r="T450" s="6">
        <v>48</v>
      </c>
      <c r="U450" s="6">
        <v>0</v>
      </c>
      <c r="V450">
        <v>1</v>
      </c>
    </row>
    <row r="451" spans="1:22" customFormat="1" x14ac:dyDescent="0.25">
      <c r="A451" s="6">
        <v>0</v>
      </c>
      <c r="B451" s="6">
        <v>0</v>
      </c>
      <c r="C451" s="6">
        <v>0</v>
      </c>
      <c r="D451" s="6">
        <v>0</v>
      </c>
      <c r="E451" s="6">
        <v>0.5</v>
      </c>
      <c r="F451" s="6">
        <v>0</v>
      </c>
      <c r="G451" s="6">
        <v>0</v>
      </c>
      <c r="H451" s="6">
        <v>0</v>
      </c>
      <c r="I451" s="6">
        <v>0</v>
      </c>
      <c r="J451" s="6">
        <v>0</v>
      </c>
      <c r="K451" s="6">
        <v>0</v>
      </c>
      <c r="L451" s="6">
        <v>4.5</v>
      </c>
      <c r="M451" s="6">
        <v>0.30000000000000004</v>
      </c>
      <c r="N451" s="6">
        <v>0.375</v>
      </c>
      <c r="O451" s="6">
        <v>0</v>
      </c>
      <c r="P451" s="6">
        <v>0.375</v>
      </c>
      <c r="Q451" s="6">
        <v>231</v>
      </c>
      <c r="R451" s="6">
        <v>0</v>
      </c>
      <c r="S451" s="6">
        <v>448</v>
      </c>
      <c r="T451" s="6">
        <v>168</v>
      </c>
      <c r="U451" s="6">
        <v>0</v>
      </c>
      <c r="V451">
        <v>1</v>
      </c>
    </row>
    <row r="452" spans="1:22" customFormat="1" x14ac:dyDescent="0.25">
      <c r="A452" s="6">
        <v>0</v>
      </c>
      <c r="B452" s="6">
        <v>0</v>
      </c>
      <c r="C452" s="6">
        <v>0</v>
      </c>
      <c r="D452" s="6">
        <v>0</v>
      </c>
      <c r="E452" s="6">
        <v>0.5</v>
      </c>
      <c r="F452" s="6">
        <v>0</v>
      </c>
      <c r="G452" s="6">
        <v>0</v>
      </c>
      <c r="H452" s="6">
        <v>0</v>
      </c>
      <c r="I452" s="6">
        <v>0</v>
      </c>
      <c r="J452" s="6">
        <v>0</v>
      </c>
      <c r="K452" s="6">
        <v>0</v>
      </c>
      <c r="L452" s="6">
        <v>4.5</v>
      </c>
      <c r="M452" s="6">
        <v>0.30000000000000004</v>
      </c>
      <c r="N452" s="6">
        <v>0.375</v>
      </c>
      <c r="O452" s="6">
        <v>0</v>
      </c>
      <c r="P452" s="6">
        <v>0.375</v>
      </c>
      <c r="Q452" s="6">
        <v>231</v>
      </c>
      <c r="R452" s="6">
        <v>0</v>
      </c>
      <c r="S452" s="6">
        <v>448</v>
      </c>
      <c r="T452" s="6">
        <v>168</v>
      </c>
      <c r="U452" s="6">
        <v>0</v>
      </c>
      <c r="V452">
        <v>1</v>
      </c>
    </row>
    <row r="453" spans="1:22" customFormat="1" x14ac:dyDescent="0.25">
      <c r="A453" s="6">
        <v>3.7500000000000006E-2</v>
      </c>
      <c r="B453" s="6">
        <v>0</v>
      </c>
      <c r="C453" s="6">
        <v>0</v>
      </c>
      <c r="D453" s="6">
        <v>0</v>
      </c>
      <c r="E453" s="6">
        <v>0.5</v>
      </c>
      <c r="F453" s="6">
        <v>0</v>
      </c>
      <c r="G453" s="6">
        <v>0</v>
      </c>
      <c r="H453" s="6">
        <v>0</v>
      </c>
      <c r="I453" s="6">
        <v>0</v>
      </c>
      <c r="J453" s="6">
        <v>0</v>
      </c>
      <c r="K453" s="6">
        <v>0</v>
      </c>
      <c r="L453" s="6">
        <v>4.5</v>
      </c>
      <c r="M453" s="6">
        <v>0.30000000000000004</v>
      </c>
      <c r="N453" s="6">
        <v>0.375</v>
      </c>
      <c r="O453" s="6">
        <v>0</v>
      </c>
      <c r="P453" s="6">
        <v>0.375</v>
      </c>
      <c r="Q453" s="6">
        <v>231</v>
      </c>
      <c r="R453" s="6">
        <v>0</v>
      </c>
      <c r="S453" s="6">
        <v>448</v>
      </c>
      <c r="T453" s="6">
        <v>168</v>
      </c>
      <c r="U453" s="6">
        <v>0</v>
      </c>
      <c r="V453">
        <v>1</v>
      </c>
    </row>
    <row r="454" spans="1:22" customFormat="1" x14ac:dyDescent="0.25">
      <c r="A454" s="6">
        <v>3.7500000000000006E-2</v>
      </c>
      <c r="B454" s="6">
        <v>0</v>
      </c>
      <c r="C454" s="6">
        <v>0</v>
      </c>
      <c r="D454" s="6">
        <v>0</v>
      </c>
      <c r="E454" s="6">
        <v>0.5</v>
      </c>
      <c r="F454" s="6">
        <v>0</v>
      </c>
      <c r="G454" s="6">
        <v>0</v>
      </c>
      <c r="H454" s="6">
        <v>0</v>
      </c>
      <c r="I454" s="6">
        <v>0</v>
      </c>
      <c r="J454" s="6">
        <v>0</v>
      </c>
      <c r="K454" s="6">
        <v>0</v>
      </c>
      <c r="L454" s="6">
        <v>4.5</v>
      </c>
      <c r="M454" s="6">
        <v>0.30000000000000004</v>
      </c>
      <c r="N454" s="6">
        <v>0.375</v>
      </c>
      <c r="O454" s="6">
        <v>0</v>
      </c>
      <c r="P454" s="6">
        <v>0.375</v>
      </c>
      <c r="Q454" s="6">
        <v>231</v>
      </c>
      <c r="R454" s="6">
        <v>0</v>
      </c>
      <c r="S454" s="6">
        <v>448</v>
      </c>
      <c r="T454" s="6">
        <v>168</v>
      </c>
      <c r="U454" s="6">
        <v>0</v>
      </c>
      <c r="V454">
        <v>1</v>
      </c>
    </row>
    <row r="455" spans="1:22" customFormat="1" x14ac:dyDescent="0.25">
      <c r="A455" s="6">
        <v>5.5000000000000007E-2</v>
      </c>
      <c r="B455" s="6">
        <v>0</v>
      </c>
      <c r="C455" s="6">
        <v>0</v>
      </c>
      <c r="D455" s="6">
        <v>0</v>
      </c>
      <c r="E455" s="6">
        <v>0.1</v>
      </c>
      <c r="F455" s="6">
        <v>0</v>
      </c>
      <c r="G455" s="6">
        <v>0</v>
      </c>
      <c r="H455" s="6">
        <v>0</v>
      </c>
      <c r="I455" s="6">
        <v>0</v>
      </c>
      <c r="J455" s="6">
        <v>0</v>
      </c>
      <c r="K455" s="6">
        <v>0</v>
      </c>
      <c r="L455" s="6">
        <v>3.3000000000000003</v>
      </c>
      <c r="M455" s="6">
        <v>0.22000000000000003</v>
      </c>
      <c r="N455" s="6">
        <v>0.27500000000000002</v>
      </c>
      <c r="O455" s="6">
        <v>0</v>
      </c>
      <c r="P455" s="6">
        <v>0.27500000000000002</v>
      </c>
      <c r="Q455" s="6">
        <v>231</v>
      </c>
      <c r="R455" s="6">
        <v>0</v>
      </c>
      <c r="S455" s="6">
        <v>448</v>
      </c>
      <c r="T455" s="6">
        <v>168</v>
      </c>
      <c r="U455" s="6">
        <v>0</v>
      </c>
      <c r="V455">
        <v>1</v>
      </c>
    </row>
    <row r="456" spans="1:22" customFormat="1" x14ac:dyDescent="0.25">
      <c r="A456" s="6">
        <v>0</v>
      </c>
      <c r="B456" s="6">
        <v>0</v>
      </c>
      <c r="C456" s="6">
        <v>0</v>
      </c>
      <c r="D456" s="6">
        <v>0</v>
      </c>
      <c r="E456" s="6">
        <v>0.5</v>
      </c>
      <c r="F456" s="6">
        <v>0</v>
      </c>
      <c r="G456" s="6">
        <v>0</v>
      </c>
      <c r="H456" s="6">
        <v>0</v>
      </c>
      <c r="I456" s="6">
        <v>0</v>
      </c>
      <c r="J456" s="6">
        <v>0</v>
      </c>
      <c r="K456" s="6">
        <v>0</v>
      </c>
      <c r="L456" s="6">
        <v>4.5</v>
      </c>
      <c r="M456" s="6">
        <v>0.375</v>
      </c>
      <c r="N456" s="6">
        <v>0.375</v>
      </c>
      <c r="O456" s="6">
        <v>0</v>
      </c>
      <c r="P456" s="6">
        <v>0.375</v>
      </c>
      <c r="Q456" s="6">
        <v>231</v>
      </c>
      <c r="R456" s="6">
        <v>0</v>
      </c>
      <c r="S456" s="6">
        <v>448</v>
      </c>
      <c r="T456" s="6">
        <v>168</v>
      </c>
      <c r="U456" s="6">
        <v>0</v>
      </c>
      <c r="V456">
        <v>1</v>
      </c>
    </row>
    <row r="457" spans="1:22" customFormat="1" x14ac:dyDescent="0.25">
      <c r="A457" s="6">
        <v>3.7500000000000006E-2</v>
      </c>
      <c r="B457" s="6">
        <v>0</v>
      </c>
      <c r="C457" s="6">
        <v>0</v>
      </c>
      <c r="D457" s="6">
        <v>0</v>
      </c>
      <c r="E457" s="6">
        <v>0.5</v>
      </c>
      <c r="F457" s="6">
        <v>0</v>
      </c>
      <c r="G457" s="6">
        <v>0</v>
      </c>
      <c r="H457" s="6">
        <v>0</v>
      </c>
      <c r="I457" s="6">
        <v>0</v>
      </c>
      <c r="J457" s="6">
        <v>0</v>
      </c>
      <c r="K457" s="6">
        <v>0</v>
      </c>
      <c r="L457" s="6">
        <v>4.5</v>
      </c>
      <c r="M457" s="6">
        <v>0.375</v>
      </c>
      <c r="N457" s="6">
        <v>0.375</v>
      </c>
      <c r="O457" s="6">
        <v>0</v>
      </c>
      <c r="P457" s="6">
        <v>0.375</v>
      </c>
      <c r="Q457" s="6">
        <v>231</v>
      </c>
      <c r="R457" s="6">
        <v>0</v>
      </c>
      <c r="S457" s="6">
        <v>448</v>
      </c>
      <c r="T457" s="6">
        <v>168</v>
      </c>
      <c r="U457" s="6">
        <v>0</v>
      </c>
      <c r="V457">
        <v>1</v>
      </c>
    </row>
    <row r="458" spans="1:22" customFormat="1" x14ac:dyDescent="0.25">
      <c r="A458" s="6">
        <v>3.7500000000000006E-2</v>
      </c>
      <c r="B458" s="6">
        <v>0</v>
      </c>
      <c r="C458" s="6">
        <v>0</v>
      </c>
      <c r="D458" s="6">
        <v>0</v>
      </c>
      <c r="E458" s="6">
        <v>0.5</v>
      </c>
      <c r="F458" s="6">
        <v>0</v>
      </c>
      <c r="G458" s="6">
        <v>0</v>
      </c>
      <c r="H458" s="6">
        <v>0</v>
      </c>
      <c r="I458" s="6">
        <v>0</v>
      </c>
      <c r="J458" s="6">
        <v>0</v>
      </c>
      <c r="K458" s="6">
        <v>0</v>
      </c>
      <c r="L458" s="6">
        <v>4.5</v>
      </c>
      <c r="M458" s="6">
        <v>0.375</v>
      </c>
      <c r="N458" s="6">
        <v>0.375</v>
      </c>
      <c r="O458" s="6">
        <v>0</v>
      </c>
      <c r="P458" s="6">
        <v>0.375</v>
      </c>
      <c r="Q458" s="6">
        <v>231</v>
      </c>
      <c r="R458" s="6">
        <v>0</v>
      </c>
      <c r="S458" s="6">
        <v>448</v>
      </c>
      <c r="T458" s="6">
        <v>168</v>
      </c>
      <c r="U458" s="6">
        <v>0</v>
      </c>
      <c r="V458">
        <v>1</v>
      </c>
    </row>
    <row r="459" spans="1:22" customFormat="1" x14ac:dyDescent="0.25">
      <c r="A459" s="6">
        <v>0</v>
      </c>
      <c r="B459" s="6">
        <v>0</v>
      </c>
      <c r="C459" s="6">
        <v>0</v>
      </c>
      <c r="D459" s="6">
        <v>0</v>
      </c>
      <c r="E459" s="6">
        <v>0</v>
      </c>
      <c r="F459" s="6">
        <v>0</v>
      </c>
      <c r="G459" s="6">
        <v>0</v>
      </c>
      <c r="H459" s="6">
        <v>0</v>
      </c>
      <c r="I459" s="6">
        <v>0</v>
      </c>
      <c r="J459" s="6">
        <v>0</v>
      </c>
      <c r="K459" s="6">
        <v>0</v>
      </c>
      <c r="L459" s="6">
        <v>15</v>
      </c>
      <c r="M459" s="6">
        <v>0.62</v>
      </c>
      <c r="N459" s="6">
        <v>0.56000000000000005</v>
      </c>
      <c r="O459" s="6">
        <v>0</v>
      </c>
      <c r="P459" s="6">
        <v>0.56000000000000005</v>
      </c>
      <c r="Q459" s="6">
        <v>142</v>
      </c>
      <c r="R459" s="6">
        <v>0</v>
      </c>
      <c r="S459" s="6">
        <v>448</v>
      </c>
      <c r="T459" s="6">
        <v>240</v>
      </c>
      <c r="U459" s="6">
        <v>0</v>
      </c>
      <c r="V459">
        <v>0</v>
      </c>
    </row>
    <row r="460" spans="1:22" customFormat="1" x14ac:dyDescent="0.25">
      <c r="A460" s="6">
        <v>0.05</v>
      </c>
      <c r="B460" s="6">
        <v>0</v>
      </c>
      <c r="C460" s="6">
        <v>0</v>
      </c>
      <c r="D460" s="6">
        <v>0</v>
      </c>
      <c r="E460" s="6">
        <v>0.2</v>
      </c>
      <c r="F460" s="6">
        <v>0</v>
      </c>
      <c r="G460" s="6">
        <v>0</v>
      </c>
      <c r="H460" s="6">
        <v>0</v>
      </c>
      <c r="I460" s="6">
        <v>0</v>
      </c>
      <c r="J460" s="6">
        <v>0</v>
      </c>
      <c r="K460" s="6">
        <v>0</v>
      </c>
      <c r="L460" s="6">
        <v>5</v>
      </c>
      <c r="M460" s="6">
        <v>0</v>
      </c>
      <c r="N460" s="6">
        <v>0.3</v>
      </c>
      <c r="O460" s="6">
        <v>0</v>
      </c>
      <c r="P460" s="6">
        <v>0.6</v>
      </c>
      <c r="Q460" s="6">
        <v>258</v>
      </c>
      <c r="R460" s="6">
        <v>0</v>
      </c>
      <c r="S460" s="6">
        <v>448</v>
      </c>
      <c r="T460" s="6">
        <v>240</v>
      </c>
      <c r="U460" s="6">
        <v>60</v>
      </c>
      <c r="V460">
        <v>0</v>
      </c>
    </row>
    <row r="461" spans="1:22" customFormat="1" x14ac:dyDescent="0.25">
      <c r="A461" s="6">
        <v>0</v>
      </c>
      <c r="B461" s="6">
        <v>0</v>
      </c>
      <c r="C461" s="6">
        <v>0</v>
      </c>
      <c r="D461" s="6">
        <v>0</v>
      </c>
      <c r="E461" s="6">
        <v>0.5</v>
      </c>
      <c r="F461" s="6">
        <v>0</v>
      </c>
      <c r="G461" s="6">
        <v>0</v>
      </c>
      <c r="H461" s="6">
        <v>0</v>
      </c>
      <c r="I461" s="6">
        <v>0</v>
      </c>
      <c r="J461" s="6">
        <v>0</v>
      </c>
      <c r="K461" s="6">
        <v>0</v>
      </c>
      <c r="L461" s="6">
        <v>7.5</v>
      </c>
      <c r="M461" s="6">
        <v>0</v>
      </c>
      <c r="N461" s="6">
        <v>0.375</v>
      </c>
      <c r="O461" s="6">
        <v>0</v>
      </c>
      <c r="P461" s="6">
        <v>0.44999999999999996</v>
      </c>
      <c r="Q461" s="6">
        <v>258</v>
      </c>
      <c r="R461" s="6">
        <v>0</v>
      </c>
      <c r="S461" s="6">
        <v>448</v>
      </c>
      <c r="T461" s="6">
        <v>336</v>
      </c>
      <c r="U461" s="6">
        <v>0</v>
      </c>
      <c r="V461">
        <v>0</v>
      </c>
    </row>
    <row r="462" spans="1:22" customFormat="1" x14ac:dyDescent="0.25">
      <c r="A462" s="6">
        <v>0</v>
      </c>
      <c r="B462" s="6">
        <v>7.4999999999999997E-3</v>
      </c>
      <c r="C462" s="6">
        <v>0</v>
      </c>
      <c r="D462" s="6">
        <v>0</v>
      </c>
      <c r="E462" s="6">
        <v>0.5</v>
      </c>
      <c r="F462" s="6">
        <v>0</v>
      </c>
      <c r="G462" s="6">
        <v>0</v>
      </c>
      <c r="H462" s="6">
        <v>0</v>
      </c>
      <c r="I462" s="6">
        <v>0</v>
      </c>
      <c r="J462" s="6">
        <v>0</v>
      </c>
      <c r="K462" s="6">
        <v>0</v>
      </c>
      <c r="L462" s="6">
        <v>7.5</v>
      </c>
      <c r="M462" s="6">
        <v>0</v>
      </c>
      <c r="N462" s="6">
        <v>0.375</v>
      </c>
      <c r="O462" s="6">
        <v>0</v>
      </c>
      <c r="P462" s="6">
        <v>0.44999999999999996</v>
      </c>
      <c r="Q462" s="6">
        <v>258</v>
      </c>
      <c r="R462" s="6">
        <v>0</v>
      </c>
      <c r="S462" s="6">
        <v>448</v>
      </c>
      <c r="T462" s="6">
        <v>336</v>
      </c>
      <c r="U462" s="6">
        <v>0</v>
      </c>
      <c r="V462">
        <v>0</v>
      </c>
    </row>
    <row r="463" spans="1:22" customFormat="1" x14ac:dyDescent="0.25">
      <c r="A463" s="6">
        <v>0</v>
      </c>
      <c r="B463" s="6">
        <v>0.03</v>
      </c>
      <c r="C463" s="6">
        <v>0</v>
      </c>
      <c r="D463" s="6">
        <v>0</v>
      </c>
      <c r="E463" s="6">
        <v>0.5</v>
      </c>
      <c r="F463" s="6">
        <v>0</v>
      </c>
      <c r="G463" s="6">
        <v>0</v>
      </c>
      <c r="H463" s="6">
        <v>0</v>
      </c>
      <c r="I463" s="6">
        <v>0</v>
      </c>
      <c r="J463" s="6">
        <v>0</v>
      </c>
      <c r="K463" s="6">
        <v>0</v>
      </c>
      <c r="L463" s="6">
        <v>7.5</v>
      </c>
      <c r="M463" s="6">
        <v>0</v>
      </c>
      <c r="N463" s="6">
        <v>0.375</v>
      </c>
      <c r="O463" s="6">
        <v>0</v>
      </c>
      <c r="P463" s="6">
        <v>0.44999999999999996</v>
      </c>
      <c r="Q463" s="6">
        <v>258</v>
      </c>
      <c r="R463" s="6">
        <v>0</v>
      </c>
      <c r="S463" s="6">
        <v>448</v>
      </c>
      <c r="T463" s="6">
        <v>336</v>
      </c>
      <c r="U463" s="6">
        <v>0</v>
      </c>
      <c r="V463">
        <v>0</v>
      </c>
    </row>
    <row r="464" spans="1:22" customFormat="1" x14ac:dyDescent="0.25">
      <c r="A464" s="6">
        <v>0</v>
      </c>
      <c r="B464" s="6">
        <v>0.03</v>
      </c>
      <c r="C464" s="6">
        <v>0</v>
      </c>
      <c r="D464" s="6">
        <v>0</v>
      </c>
      <c r="E464" s="6">
        <v>0.5</v>
      </c>
      <c r="F464" s="6">
        <v>0</v>
      </c>
      <c r="G464" s="6">
        <v>0</v>
      </c>
      <c r="H464" s="6">
        <v>0</v>
      </c>
      <c r="I464" s="6">
        <v>0</v>
      </c>
      <c r="J464" s="6">
        <v>0</v>
      </c>
      <c r="K464" s="6">
        <v>0</v>
      </c>
      <c r="L464" s="6">
        <v>19.95</v>
      </c>
      <c r="M464" s="6">
        <v>0</v>
      </c>
      <c r="N464" s="6">
        <v>0.375</v>
      </c>
      <c r="O464" s="6">
        <v>0</v>
      </c>
      <c r="P464" s="6">
        <v>0.44999999999999996</v>
      </c>
      <c r="Q464" s="6">
        <v>258</v>
      </c>
      <c r="R464" s="6">
        <v>0</v>
      </c>
      <c r="S464" s="6">
        <v>448</v>
      </c>
      <c r="T464" s="6">
        <v>336</v>
      </c>
      <c r="U464" s="6">
        <v>0</v>
      </c>
      <c r="V464">
        <v>0</v>
      </c>
    </row>
    <row r="465" spans="1:22" customFormat="1" x14ac:dyDescent="0.25">
      <c r="A465" s="6">
        <v>0</v>
      </c>
      <c r="B465" s="6">
        <v>0.03</v>
      </c>
      <c r="C465" s="6">
        <v>0</v>
      </c>
      <c r="D465" s="6">
        <v>0</v>
      </c>
      <c r="E465" s="6">
        <v>0.5</v>
      </c>
      <c r="F465" s="6">
        <v>0</v>
      </c>
      <c r="G465" s="6">
        <v>0</v>
      </c>
      <c r="H465" s="6">
        <v>0</v>
      </c>
      <c r="I465" s="6">
        <v>0</v>
      </c>
      <c r="J465" s="6">
        <v>0</v>
      </c>
      <c r="K465" s="6">
        <v>0</v>
      </c>
      <c r="L465" s="6">
        <v>7.5</v>
      </c>
      <c r="M465" s="6">
        <v>0</v>
      </c>
      <c r="N465" s="6">
        <v>0.375</v>
      </c>
      <c r="O465" s="6">
        <v>0</v>
      </c>
      <c r="P465" s="6">
        <v>0.44999999999999996</v>
      </c>
      <c r="Q465" s="6">
        <v>258</v>
      </c>
      <c r="R465" s="6">
        <v>0</v>
      </c>
      <c r="S465" s="6">
        <v>448</v>
      </c>
      <c r="T465" s="6">
        <v>336</v>
      </c>
      <c r="U465" s="6">
        <v>0</v>
      </c>
      <c r="V465">
        <v>0</v>
      </c>
    </row>
    <row r="466" spans="1:22" customFormat="1" x14ac:dyDescent="0.25">
      <c r="A466" s="6">
        <v>0</v>
      </c>
      <c r="B466" s="6">
        <v>0.03</v>
      </c>
      <c r="C466" s="6">
        <v>0</v>
      </c>
      <c r="D466" s="6">
        <v>0</v>
      </c>
      <c r="E466" s="6">
        <v>0.5</v>
      </c>
      <c r="F466" s="6">
        <v>0</v>
      </c>
      <c r="G466" s="6">
        <v>0</v>
      </c>
      <c r="H466" s="6">
        <v>0</v>
      </c>
      <c r="I466" s="6">
        <v>0</v>
      </c>
      <c r="J466" s="6">
        <v>0</v>
      </c>
      <c r="K466" s="6">
        <v>0</v>
      </c>
      <c r="L466" s="6">
        <v>19.95</v>
      </c>
      <c r="M466" s="6">
        <v>0</v>
      </c>
      <c r="N466" s="6">
        <v>0.375</v>
      </c>
      <c r="O466" s="6">
        <v>0</v>
      </c>
      <c r="P466" s="6">
        <v>0.44999999999999996</v>
      </c>
      <c r="Q466" s="6">
        <v>258</v>
      </c>
      <c r="R466" s="6">
        <v>0</v>
      </c>
      <c r="S466" s="6">
        <v>448</v>
      </c>
      <c r="T466" s="6">
        <v>336</v>
      </c>
      <c r="U466" s="6">
        <v>0</v>
      </c>
      <c r="V466">
        <v>0</v>
      </c>
    </row>
    <row r="467" spans="1:22" customFormat="1" x14ac:dyDescent="0.25">
      <c r="A467" s="6">
        <v>0</v>
      </c>
      <c r="B467" s="6">
        <v>7.4999999999999997E-2</v>
      </c>
      <c r="C467" s="6">
        <v>0</v>
      </c>
      <c r="D467" s="6">
        <v>0</v>
      </c>
      <c r="E467" s="6">
        <v>0.5</v>
      </c>
      <c r="F467" s="6">
        <v>0</v>
      </c>
      <c r="G467" s="6">
        <v>0</v>
      </c>
      <c r="H467" s="6">
        <v>0</v>
      </c>
      <c r="I467" s="6">
        <v>0</v>
      </c>
      <c r="J467" s="6">
        <v>0</v>
      </c>
      <c r="K467" s="6">
        <v>0</v>
      </c>
      <c r="L467" s="6">
        <v>7.5</v>
      </c>
      <c r="M467" s="6">
        <v>0</v>
      </c>
      <c r="N467" s="6">
        <v>0.375</v>
      </c>
      <c r="O467" s="6">
        <v>0</v>
      </c>
      <c r="P467" s="6">
        <v>0.44999999999999996</v>
      </c>
      <c r="Q467" s="6">
        <v>258</v>
      </c>
      <c r="R467" s="6">
        <v>0</v>
      </c>
      <c r="S467" s="6">
        <v>448</v>
      </c>
      <c r="T467" s="6">
        <v>336</v>
      </c>
      <c r="U467" s="6">
        <v>0</v>
      </c>
      <c r="V467">
        <v>0</v>
      </c>
    </row>
    <row r="468" spans="1:22" customFormat="1" x14ac:dyDescent="0.25">
      <c r="A468" s="6">
        <v>0</v>
      </c>
      <c r="B468" s="6">
        <v>7.4999999999999997E-2</v>
      </c>
      <c r="C468" s="6">
        <v>0</v>
      </c>
      <c r="D468" s="6">
        <v>0</v>
      </c>
      <c r="E468" s="6">
        <v>0.5</v>
      </c>
      <c r="F468" s="6">
        <v>0</v>
      </c>
      <c r="G468" s="6">
        <v>0</v>
      </c>
      <c r="H468" s="6">
        <v>0</v>
      </c>
      <c r="I468" s="6">
        <v>0</v>
      </c>
      <c r="J468" s="6">
        <v>0</v>
      </c>
      <c r="K468" s="6">
        <v>0</v>
      </c>
      <c r="L468" s="6">
        <v>19.95</v>
      </c>
      <c r="M468" s="6">
        <v>0</v>
      </c>
      <c r="N468" s="6">
        <v>0.375</v>
      </c>
      <c r="O468" s="6">
        <v>0</v>
      </c>
      <c r="P468" s="6">
        <v>0.44999999999999996</v>
      </c>
      <c r="Q468" s="6">
        <v>258</v>
      </c>
      <c r="R468" s="6">
        <v>0</v>
      </c>
      <c r="S468" s="6">
        <v>448</v>
      </c>
      <c r="T468" s="6">
        <v>336</v>
      </c>
      <c r="U468" s="6">
        <v>0</v>
      </c>
      <c r="V468">
        <v>0</v>
      </c>
    </row>
    <row r="469" spans="1:22" customFormat="1" x14ac:dyDescent="0.25">
      <c r="A469" s="6">
        <v>0</v>
      </c>
      <c r="B469" s="6">
        <v>7.4999999999999997E-2</v>
      </c>
      <c r="C469" s="6">
        <v>0</v>
      </c>
      <c r="D469" s="6">
        <v>0</v>
      </c>
      <c r="E469" s="6">
        <v>0.5</v>
      </c>
      <c r="F469" s="6">
        <v>0</v>
      </c>
      <c r="G469" s="6">
        <v>0</v>
      </c>
      <c r="H469" s="6">
        <v>0</v>
      </c>
      <c r="I469" s="6">
        <v>0</v>
      </c>
      <c r="J469" s="6">
        <v>0</v>
      </c>
      <c r="K469" s="6">
        <v>0</v>
      </c>
      <c r="L469" s="6">
        <v>32.549999999999997</v>
      </c>
      <c r="M469" s="6">
        <v>0</v>
      </c>
      <c r="N469" s="6">
        <v>0.375</v>
      </c>
      <c r="O469" s="6">
        <v>0</v>
      </c>
      <c r="P469" s="6">
        <v>0.44999999999999996</v>
      </c>
      <c r="Q469" s="6">
        <v>258</v>
      </c>
      <c r="R469" s="6">
        <v>0</v>
      </c>
      <c r="S469" s="6">
        <v>448</v>
      </c>
      <c r="T469" s="6">
        <v>336</v>
      </c>
      <c r="U469" s="6">
        <v>0</v>
      </c>
      <c r="V469">
        <v>0</v>
      </c>
    </row>
    <row r="470" spans="1:22" customFormat="1" x14ac:dyDescent="0.25">
      <c r="A470" s="6">
        <v>0</v>
      </c>
      <c r="B470" s="6">
        <v>7.4999999999999997E-2</v>
      </c>
      <c r="C470" s="6">
        <v>0</v>
      </c>
      <c r="D470" s="6">
        <v>0</v>
      </c>
      <c r="E470" s="6">
        <v>0.5</v>
      </c>
      <c r="F470" s="6">
        <v>0</v>
      </c>
      <c r="G470" s="6">
        <v>0</v>
      </c>
      <c r="H470" s="6">
        <v>0</v>
      </c>
      <c r="I470" s="6">
        <v>0</v>
      </c>
      <c r="J470" s="6">
        <v>0</v>
      </c>
      <c r="K470" s="6">
        <v>0</v>
      </c>
      <c r="L470" s="6">
        <v>7.5</v>
      </c>
      <c r="M470" s="6">
        <v>0</v>
      </c>
      <c r="N470" s="6">
        <v>0.375</v>
      </c>
      <c r="O470" s="6">
        <v>0</v>
      </c>
      <c r="P470" s="6">
        <v>0.44999999999999996</v>
      </c>
      <c r="Q470" s="6">
        <v>258</v>
      </c>
      <c r="R470" s="6">
        <v>0</v>
      </c>
      <c r="S470" s="6">
        <v>448</v>
      </c>
      <c r="T470" s="6">
        <v>336</v>
      </c>
      <c r="U470" s="6">
        <v>0</v>
      </c>
      <c r="V470">
        <v>0</v>
      </c>
    </row>
    <row r="471" spans="1:22" customFormat="1" x14ac:dyDescent="0.25">
      <c r="A471" s="6">
        <v>0</v>
      </c>
      <c r="B471" s="6">
        <v>7.4999999999999997E-2</v>
      </c>
      <c r="C471" s="6">
        <v>0</v>
      </c>
      <c r="D471" s="6">
        <v>0</v>
      </c>
      <c r="E471" s="6">
        <v>0.5</v>
      </c>
      <c r="F471" s="6">
        <v>0</v>
      </c>
      <c r="G471" s="6">
        <v>0</v>
      </c>
      <c r="H471" s="6">
        <v>0</v>
      </c>
      <c r="I471" s="6">
        <v>0</v>
      </c>
      <c r="J471" s="6">
        <v>0</v>
      </c>
      <c r="K471" s="6">
        <v>0</v>
      </c>
      <c r="L471" s="6">
        <v>19.95</v>
      </c>
      <c r="M471" s="6">
        <v>0</v>
      </c>
      <c r="N471" s="6">
        <v>0.375</v>
      </c>
      <c r="O471" s="6">
        <v>0</v>
      </c>
      <c r="P471" s="6">
        <v>0.44999999999999996</v>
      </c>
      <c r="Q471" s="6">
        <v>258</v>
      </c>
      <c r="R471" s="6">
        <v>0</v>
      </c>
      <c r="S471" s="6">
        <v>448</v>
      </c>
      <c r="T471" s="6">
        <v>336</v>
      </c>
      <c r="U471" s="6">
        <v>0</v>
      </c>
      <c r="V471">
        <v>0</v>
      </c>
    </row>
    <row r="472" spans="1:22" customFormat="1" x14ac:dyDescent="0.25">
      <c r="A472" s="6">
        <v>0</v>
      </c>
      <c r="B472" s="6">
        <v>6.2500000000000003E-3</v>
      </c>
      <c r="C472" s="6">
        <v>0</v>
      </c>
      <c r="D472" s="6">
        <v>0</v>
      </c>
      <c r="E472" s="6">
        <v>0.25</v>
      </c>
      <c r="F472" s="6">
        <v>0</v>
      </c>
      <c r="G472" s="6">
        <v>0</v>
      </c>
      <c r="H472" s="6">
        <v>0</v>
      </c>
      <c r="I472" s="6">
        <v>0</v>
      </c>
      <c r="J472" s="6">
        <v>0</v>
      </c>
      <c r="K472" s="6">
        <v>0</v>
      </c>
      <c r="L472" s="6">
        <v>6.25</v>
      </c>
      <c r="M472" s="6">
        <v>0</v>
      </c>
      <c r="N472" s="6">
        <v>0.3125</v>
      </c>
      <c r="O472" s="6">
        <v>0</v>
      </c>
      <c r="P472" s="6">
        <v>0.375</v>
      </c>
      <c r="Q472" s="6">
        <v>258</v>
      </c>
      <c r="R472" s="6">
        <v>0</v>
      </c>
      <c r="S472" s="6">
        <v>448</v>
      </c>
      <c r="T472" s="6">
        <v>336</v>
      </c>
      <c r="U472" s="6">
        <v>0</v>
      </c>
      <c r="V472">
        <v>0</v>
      </c>
    </row>
    <row r="473" spans="1:22" customFormat="1" x14ac:dyDescent="0.25">
      <c r="A473" s="6">
        <v>0</v>
      </c>
      <c r="B473" s="6">
        <v>6.2500000000000003E-3</v>
      </c>
      <c r="C473" s="6">
        <v>0</v>
      </c>
      <c r="D473" s="6">
        <v>0</v>
      </c>
      <c r="E473" s="6">
        <v>0.25</v>
      </c>
      <c r="F473" s="6">
        <v>0</v>
      </c>
      <c r="G473" s="6">
        <v>0</v>
      </c>
      <c r="H473" s="6">
        <v>0</v>
      </c>
      <c r="I473" s="6">
        <v>0</v>
      </c>
      <c r="J473" s="6">
        <v>0</v>
      </c>
      <c r="K473" s="6">
        <v>0</v>
      </c>
      <c r="L473" s="6">
        <v>6.25</v>
      </c>
      <c r="M473" s="6">
        <v>0</v>
      </c>
      <c r="N473" s="6">
        <v>0.3125</v>
      </c>
      <c r="O473" s="6">
        <v>0</v>
      </c>
      <c r="P473" s="6">
        <v>0.375</v>
      </c>
      <c r="Q473" s="6">
        <v>258</v>
      </c>
      <c r="R473" s="6">
        <v>0</v>
      </c>
      <c r="S473" s="6">
        <v>448</v>
      </c>
      <c r="T473" s="6">
        <v>336</v>
      </c>
      <c r="U473" s="6">
        <v>0</v>
      </c>
      <c r="V473">
        <v>0</v>
      </c>
    </row>
    <row r="474" spans="1:22" customFormat="1" x14ac:dyDescent="0.25">
      <c r="A474" s="6">
        <v>0</v>
      </c>
      <c r="B474" s="6">
        <v>2.5000000000000001E-2</v>
      </c>
      <c r="C474" s="6">
        <v>0</v>
      </c>
      <c r="D474" s="6">
        <v>0</v>
      </c>
      <c r="E474" s="6">
        <v>0.25</v>
      </c>
      <c r="F474" s="6">
        <v>0</v>
      </c>
      <c r="G474" s="6">
        <v>0</v>
      </c>
      <c r="H474" s="6">
        <v>0</v>
      </c>
      <c r="I474" s="6">
        <v>0</v>
      </c>
      <c r="J474" s="6">
        <v>0</v>
      </c>
      <c r="K474" s="6">
        <v>0</v>
      </c>
      <c r="L474" s="6">
        <v>6.25</v>
      </c>
      <c r="M474" s="6">
        <v>0</v>
      </c>
      <c r="N474" s="6">
        <v>0.3125</v>
      </c>
      <c r="O474" s="6">
        <v>0</v>
      </c>
      <c r="P474" s="6">
        <v>0.375</v>
      </c>
      <c r="Q474" s="6">
        <v>258</v>
      </c>
      <c r="R474" s="6">
        <v>0</v>
      </c>
      <c r="S474" s="6">
        <v>448</v>
      </c>
      <c r="T474" s="6">
        <v>336</v>
      </c>
      <c r="U474" s="6">
        <v>0</v>
      </c>
      <c r="V474">
        <v>0</v>
      </c>
    </row>
    <row r="475" spans="1:22" customFormat="1" x14ac:dyDescent="0.25">
      <c r="A475" s="6">
        <v>0</v>
      </c>
      <c r="B475" s="6">
        <v>2.5000000000000001E-2</v>
      </c>
      <c r="C475" s="6">
        <v>0</v>
      </c>
      <c r="D475" s="6">
        <v>0</v>
      </c>
      <c r="E475" s="6">
        <v>0.25</v>
      </c>
      <c r="F475" s="6">
        <v>0</v>
      </c>
      <c r="G475" s="6">
        <v>0</v>
      </c>
      <c r="H475" s="6">
        <v>0</v>
      </c>
      <c r="I475" s="6">
        <v>0</v>
      </c>
      <c r="J475" s="6">
        <v>0</v>
      </c>
      <c r="K475" s="6">
        <v>0</v>
      </c>
      <c r="L475" s="6">
        <v>6.25</v>
      </c>
      <c r="M475" s="6">
        <v>0</v>
      </c>
      <c r="N475" s="6">
        <v>0.3125</v>
      </c>
      <c r="O475" s="6">
        <v>0</v>
      </c>
      <c r="P475" s="6">
        <v>0.375</v>
      </c>
      <c r="Q475" s="6">
        <v>258</v>
      </c>
      <c r="R475" s="6">
        <v>0</v>
      </c>
      <c r="S475" s="6">
        <v>448</v>
      </c>
      <c r="T475" s="6">
        <v>336</v>
      </c>
      <c r="U475" s="6">
        <v>0</v>
      </c>
      <c r="V475">
        <v>0</v>
      </c>
    </row>
    <row r="476" spans="1:22" customFormat="1" x14ac:dyDescent="0.25">
      <c r="A476" s="6">
        <v>0</v>
      </c>
      <c r="B476" s="6">
        <v>2.5000000000000001E-2</v>
      </c>
      <c r="C476" s="6">
        <v>0</v>
      </c>
      <c r="D476" s="6">
        <v>0</v>
      </c>
      <c r="E476" s="6">
        <v>0.25</v>
      </c>
      <c r="F476" s="6">
        <v>0</v>
      </c>
      <c r="G476" s="6">
        <v>0</v>
      </c>
      <c r="H476" s="6">
        <v>0</v>
      </c>
      <c r="I476" s="6">
        <v>0</v>
      </c>
      <c r="J476" s="6">
        <v>0</v>
      </c>
      <c r="K476" s="6">
        <v>0</v>
      </c>
      <c r="L476" s="6">
        <v>6.25</v>
      </c>
      <c r="M476" s="6">
        <v>0</v>
      </c>
      <c r="N476" s="6">
        <v>0.3125</v>
      </c>
      <c r="O476" s="6">
        <v>0</v>
      </c>
      <c r="P476" s="6">
        <v>0.375</v>
      </c>
      <c r="Q476" s="6">
        <v>258</v>
      </c>
      <c r="R476" s="6">
        <v>0</v>
      </c>
      <c r="S476" s="6">
        <v>448</v>
      </c>
      <c r="T476" s="6">
        <v>336</v>
      </c>
      <c r="U476" s="6">
        <v>0</v>
      </c>
      <c r="V476">
        <v>0</v>
      </c>
    </row>
    <row r="477" spans="1:22" customFormat="1" x14ac:dyDescent="0.25">
      <c r="A477" s="6">
        <v>0</v>
      </c>
      <c r="B477" s="6">
        <v>6.25E-2</v>
      </c>
      <c r="C477" s="6">
        <v>0</v>
      </c>
      <c r="D477" s="6">
        <v>0</v>
      </c>
      <c r="E477" s="6">
        <v>0.25</v>
      </c>
      <c r="F477" s="6">
        <v>0</v>
      </c>
      <c r="G477" s="6">
        <v>0</v>
      </c>
      <c r="H477" s="6">
        <v>0</v>
      </c>
      <c r="I477" s="6">
        <v>0</v>
      </c>
      <c r="J477" s="6">
        <v>0</v>
      </c>
      <c r="K477" s="6">
        <v>0</v>
      </c>
      <c r="L477" s="6">
        <v>6.25</v>
      </c>
      <c r="M477" s="6">
        <v>0</v>
      </c>
      <c r="N477" s="6">
        <v>0.3125</v>
      </c>
      <c r="O477" s="6">
        <v>0</v>
      </c>
      <c r="P477" s="6">
        <v>0.375</v>
      </c>
      <c r="Q477" s="6">
        <v>258</v>
      </c>
      <c r="R477" s="6">
        <v>0</v>
      </c>
      <c r="S477" s="6">
        <v>448</v>
      </c>
      <c r="T477" s="6">
        <v>336</v>
      </c>
      <c r="U477" s="6">
        <v>0</v>
      </c>
      <c r="V477">
        <v>0</v>
      </c>
    </row>
    <row r="478" spans="1:22" customFormat="1" x14ac:dyDescent="0.25">
      <c r="A478" s="6">
        <v>0</v>
      </c>
      <c r="B478" s="6">
        <v>6.25E-2</v>
      </c>
      <c r="C478" s="6">
        <v>0</v>
      </c>
      <c r="D478" s="6">
        <v>0</v>
      </c>
      <c r="E478" s="6">
        <v>0.25</v>
      </c>
      <c r="F478" s="6">
        <v>0</v>
      </c>
      <c r="G478" s="6">
        <v>0</v>
      </c>
      <c r="H478" s="6">
        <v>0</v>
      </c>
      <c r="I478" s="6">
        <v>0</v>
      </c>
      <c r="J478" s="6">
        <v>0</v>
      </c>
      <c r="K478" s="6">
        <v>0</v>
      </c>
      <c r="L478" s="6">
        <v>16.625</v>
      </c>
      <c r="M478" s="6">
        <v>0</v>
      </c>
      <c r="N478" s="6">
        <v>0.3125</v>
      </c>
      <c r="O478" s="6">
        <v>0</v>
      </c>
      <c r="P478" s="6">
        <v>0.375</v>
      </c>
      <c r="Q478" s="6">
        <v>258</v>
      </c>
      <c r="R478" s="6">
        <v>0</v>
      </c>
      <c r="S478" s="6">
        <v>448</v>
      </c>
      <c r="T478" s="6">
        <v>336</v>
      </c>
      <c r="U478" s="6">
        <v>0</v>
      </c>
      <c r="V478">
        <v>0</v>
      </c>
    </row>
    <row r="479" spans="1:22" customFormat="1" x14ac:dyDescent="0.25">
      <c r="A479" s="6">
        <v>0</v>
      </c>
      <c r="B479" s="6">
        <v>6.25E-2</v>
      </c>
      <c r="C479" s="6">
        <v>0</v>
      </c>
      <c r="D479" s="6">
        <v>0</v>
      </c>
      <c r="E479" s="6">
        <v>0.25</v>
      </c>
      <c r="F479" s="6">
        <v>0</v>
      </c>
      <c r="G479" s="6">
        <v>0</v>
      </c>
      <c r="H479" s="6">
        <v>0</v>
      </c>
      <c r="I479" s="6">
        <v>0</v>
      </c>
      <c r="J479" s="6">
        <v>0</v>
      </c>
      <c r="K479" s="6">
        <v>0</v>
      </c>
      <c r="L479" s="6">
        <v>6.25</v>
      </c>
      <c r="M479" s="6">
        <v>0</v>
      </c>
      <c r="N479" s="6">
        <v>0.3125</v>
      </c>
      <c r="O479" s="6">
        <v>0</v>
      </c>
      <c r="P479" s="6">
        <v>0.375</v>
      </c>
      <c r="Q479" s="6">
        <v>258</v>
      </c>
      <c r="R479" s="6">
        <v>0</v>
      </c>
      <c r="S479" s="6">
        <v>448</v>
      </c>
      <c r="T479" s="6">
        <v>336</v>
      </c>
      <c r="U479" s="6">
        <v>0</v>
      </c>
      <c r="V479">
        <v>0</v>
      </c>
    </row>
    <row r="480" spans="1:22" customFormat="1" x14ac:dyDescent="0.25">
      <c r="A480" s="6">
        <v>0</v>
      </c>
      <c r="B480" s="6">
        <v>6.25E-2</v>
      </c>
      <c r="C480" s="6">
        <v>0</v>
      </c>
      <c r="D480" s="6">
        <v>0</v>
      </c>
      <c r="E480" s="6">
        <v>0.25</v>
      </c>
      <c r="F480" s="6">
        <v>0</v>
      </c>
      <c r="G480" s="6">
        <v>0</v>
      </c>
      <c r="H480" s="6">
        <v>0</v>
      </c>
      <c r="I480" s="6">
        <v>0</v>
      </c>
      <c r="J480" s="6">
        <v>0</v>
      </c>
      <c r="K480" s="6">
        <v>0</v>
      </c>
      <c r="L480" s="6">
        <v>16.625</v>
      </c>
      <c r="M480" s="6">
        <v>0</v>
      </c>
      <c r="N480" s="6">
        <v>0.3125</v>
      </c>
      <c r="O480" s="6">
        <v>0</v>
      </c>
      <c r="P480" s="6">
        <v>0.375</v>
      </c>
      <c r="Q480" s="6">
        <v>258</v>
      </c>
      <c r="R480" s="6">
        <v>0</v>
      </c>
      <c r="S480" s="6">
        <v>448</v>
      </c>
      <c r="T480" s="6">
        <v>336</v>
      </c>
      <c r="U480" s="6">
        <v>0</v>
      </c>
      <c r="V480">
        <v>0</v>
      </c>
    </row>
    <row r="481" spans="1:22" customFormat="1" x14ac:dyDescent="0.25">
      <c r="A481" s="6">
        <v>0</v>
      </c>
      <c r="B481" s="6">
        <v>6.25E-2</v>
      </c>
      <c r="C481" s="6">
        <v>0</v>
      </c>
      <c r="D481" s="6">
        <v>0</v>
      </c>
      <c r="E481" s="6">
        <v>0.25</v>
      </c>
      <c r="F481" s="6">
        <v>0</v>
      </c>
      <c r="G481" s="6">
        <v>0</v>
      </c>
      <c r="H481" s="6">
        <v>0</v>
      </c>
      <c r="I481" s="6">
        <v>0</v>
      </c>
      <c r="J481" s="6">
        <v>0</v>
      </c>
      <c r="K481" s="6">
        <v>0</v>
      </c>
      <c r="L481" s="6">
        <v>27.125</v>
      </c>
      <c r="M481" s="6">
        <v>0</v>
      </c>
      <c r="N481" s="6">
        <v>0.3125</v>
      </c>
      <c r="O481" s="6">
        <v>0</v>
      </c>
      <c r="P481" s="6">
        <v>0.375</v>
      </c>
      <c r="Q481" s="6">
        <v>258</v>
      </c>
      <c r="R481" s="6">
        <v>0</v>
      </c>
      <c r="S481" s="6">
        <v>448</v>
      </c>
      <c r="T481" s="6">
        <v>336</v>
      </c>
      <c r="U481" s="6">
        <v>0</v>
      </c>
      <c r="V481">
        <v>0</v>
      </c>
    </row>
    <row r="482" spans="1:22" customFormat="1" x14ac:dyDescent="0.25">
      <c r="A482" s="6">
        <v>0</v>
      </c>
      <c r="B482" s="6">
        <v>6.25E-2</v>
      </c>
      <c r="C482" s="6">
        <v>0</v>
      </c>
      <c r="D482" s="6">
        <v>0</v>
      </c>
      <c r="E482" s="6">
        <v>0.25</v>
      </c>
      <c r="F482" s="6">
        <v>0</v>
      </c>
      <c r="G482" s="6">
        <v>0</v>
      </c>
      <c r="H482" s="6">
        <v>0</v>
      </c>
      <c r="I482" s="6">
        <v>0</v>
      </c>
      <c r="J482" s="6">
        <v>0</v>
      </c>
      <c r="K482" s="6">
        <v>0</v>
      </c>
      <c r="L482" s="6">
        <v>6.25</v>
      </c>
      <c r="M482" s="6">
        <v>0</v>
      </c>
      <c r="N482" s="6">
        <v>0.3125</v>
      </c>
      <c r="O482" s="6">
        <v>0</v>
      </c>
      <c r="P482" s="6">
        <v>0.375</v>
      </c>
      <c r="Q482" s="6">
        <v>258</v>
      </c>
      <c r="R482" s="6">
        <v>0</v>
      </c>
      <c r="S482" s="6">
        <v>448</v>
      </c>
      <c r="T482" s="6">
        <v>336</v>
      </c>
      <c r="U482" s="6">
        <v>0</v>
      </c>
      <c r="V482">
        <v>0</v>
      </c>
    </row>
    <row r="483" spans="1:22" customFormat="1" x14ac:dyDescent="0.25">
      <c r="A483" s="6">
        <v>0</v>
      </c>
      <c r="B483" s="6">
        <v>5.3350000000000012E-3</v>
      </c>
      <c r="C483" s="6">
        <v>0</v>
      </c>
      <c r="D483" s="6">
        <v>0</v>
      </c>
      <c r="E483" s="6">
        <v>6.7000000000000004E-2</v>
      </c>
      <c r="F483" s="6">
        <v>0</v>
      </c>
      <c r="G483" s="6">
        <v>0</v>
      </c>
      <c r="H483" s="6">
        <v>0</v>
      </c>
      <c r="I483" s="6">
        <v>0</v>
      </c>
      <c r="J483" s="6">
        <v>0</v>
      </c>
      <c r="K483" s="6">
        <v>0</v>
      </c>
      <c r="L483" s="6">
        <v>5.335</v>
      </c>
      <c r="M483" s="6">
        <v>0</v>
      </c>
      <c r="N483" s="6">
        <v>0.26674999999999999</v>
      </c>
      <c r="O483" s="6">
        <v>0</v>
      </c>
      <c r="P483" s="6">
        <v>0.3201</v>
      </c>
      <c r="Q483" s="6">
        <v>258</v>
      </c>
      <c r="R483" s="6">
        <v>0</v>
      </c>
      <c r="S483" s="6">
        <v>448</v>
      </c>
      <c r="T483" s="6">
        <v>336</v>
      </c>
      <c r="U483" s="6">
        <v>0</v>
      </c>
      <c r="V483">
        <v>0</v>
      </c>
    </row>
    <row r="484" spans="1:22" customFormat="1" x14ac:dyDescent="0.25">
      <c r="A484" s="6">
        <v>0</v>
      </c>
      <c r="B484" s="6">
        <v>2.1340000000000005E-2</v>
      </c>
      <c r="C484" s="6">
        <v>0</v>
      </c>
      <c r="D484" s="6">
        <v>0</v>
      </c>
      <c r="E484" s="6">
        <v>6.7000000000000004E-2</v>
      </c>
      <c r="F484" s="6">
        <v>0</v>
      </c>
      <c r="G484" s="6">
        <v>0</v>
      </c>
      <c r="H484" s="6">
        <v>0</v>
      </c>
      <c r="I484" s="6">
        <v>0</v>
      </c>
      <c r="J484" s="6">
        <v>0</v>
      </c>
      <c r="K484" s="6">
        <v>0</v>
      </c>
      <c r="L484" s="6">
        <v>5.335</v>
      </c>
      <c r="M484" s="6">
        <v>0</v>
      </c>
      <c r="N484" s="6">
        <v>0.26674999999999999</v>
      </c>
      <c r="O484" s="6">
        <v>0</v>
      </c>
      <c r="P484" s="6">
        <v>0.3201</v>
      </c>
      <c r="Q484" s="6">
        <v>258</v>
      </c>
      <c r="R484" s="6">
        <v>0</v>
      </c>
      <c r="S484" s="6">
        <v>448</v>
      </c>
      <c r="T484" s="6">
        <v>336</v>
      </c>
      <c r="U484" s="6">
        <v>0</v>
      </c>
      <c r="V484">
        <v>0</v>
      </c>
    </row>
    <row r="485" spans="1:22" customFormat="1" x14ac:dyDescent="0.25">
      <c r="A485" s="6">
        <v>0</v>
      </c>
      <c r="B485" s="6">
        <v>5.3350000000000002E-2</v>
      </c>
      <c r="C485" s="6">
        <v>0</v>
      </c>
      <c r="D485" s="6">
        <v>0</v>
      </c>
      <c r="E485" s="6">
        <v>6.7000000000000004E-2</v>
      </c>
      <c r="F485" s="6">
        <v>0</v>
      </c>
      <c r="G485" s="6">
        <v>0</v>
      </c>
      <c r="H485" s="6">
        <v>0</v>
      </c>
      <c r="I485" s="6">
        <v>0</v>
      </c>
      <c r="J485" s="6">
        <v>0</v>
      </c>
      <c r="K485" s="6">
        <v>0</v>
      </c>
      <c r="L485" s="6">
        <v>5.335</v>
      </c>
      <c r="M485" s="6">
        <v>0</v>
      </c>
      <c r="N485" s="6">
        <v>0.26674999999999999</v>
      </c>
      <c r="O485" s="6">
        <v>0</v>
      </c>
      <c r="P485" s="6">
        <v>0.3201</v>
      </c>
      <c r="Q485" s="6">
        <v>258</v>
      </c>
      <c r="R485" s="6">
        <v>0</v>
      </c>
      <c r="S485" s="6">
        <v>448</v>
      </c>
      <c r="T485" s="6">
        <v>336</v>
      </c>
      <c r="U485" s="6">
        <v>0</v>
      </c>
      <c r="V485">
        <v>0</v>
      </c>
    </row>
    <row r="486" spans="1:22" customFormat="1" x14ac:dyDescent="0.25">
      <c r="A486" s="6">
        <v>0</v>
      </c>
      <c r="B486" s="6">
        <v>5.3350000000000002E-2</v>
      </c>
      <c r="C486" s="6">
        <v>0</v>
      </c>
      <c r="D486" s="6">
        <v>0</v>
      </c>
      <c r="E486" s="6">
        <v>6.7000000000000004E-2</v>
      </c>
      <c r="F486" s="6">
        <v>0</v>
      </c>
      <c r="G486" s="6">
        <v>0</v>
      </c>
      <c r="H486" s="6">
        <v>0</v>
      </c>
      <c r="I486" s="6">
        <v>0</v>
      </c>
      <c r="J486" s="6">
        <v>0</v>
      </c>
      <c r="K486" s="6">
        <v>0</v>
      </c>
      <c r="L486" s="6">
        <v>5.335</v>
      </c>
      <c r="M486" s="6">
        <v>0</v>
      </c>
      <c r="N486" s="6">
        <v>0.26674999999999999</v>
      </c>
      <c r="O486" s="6">
        <v>0</v>
      </c>
      <c r="P486" s="6">
        <v>0.3201</v>
      </c>
      <c r="Q486" s="6">
        <v>258</v>
      </c>
      <c r="R486" s="6">
        <v>0</v>
      </c>
      <c r="S486" s="6">
        <v>448</v>
      </c>
      <c r="T486" s="6">
        <v>336</v>
      </c>
      <c r="U486" s="6">
        <v>0</v>
      </c>
      <c r="V486">
        <v>0</v>
      </c>
    </row>
    <row r="487" spans="1:22" customFormat="1" x14ac:dyDescent="0.25">
      <c r="A487" s="6">
        <v>0</v>
      </c>
      <c r="B487" s="6">
        <v>5.3350000000000002E-2</v>
      </c>
      <c r="C487" s="6">
        <v>0</v>
      </c>
      <c r="D487" s="6">
        <v>0</v>
      </c>
      <c r="E487" s="6">
        <v>6.7000000000000004E-2</v>
      </c>
      <c r="F487" s="6">
        <v>0</v>
      </c>
      <c r="G487" s="6">
        <v>0</v>
      </c>
      <c r="H487" s="6">
        <v>0</v>
      </c>
      <c r="I487" s="6">
        <v>0</v>
      </c>
      <c r="J487" s="6">
        <v>0</v>
      </c>
      <c r="K487" s="6">
        <v>0</v>
      </c>
      <c r="L487" s="6">
        <v>5.335</v>
      </c>
      <c r="M487" s="6">
        <v>0</v>
      </c>
      <c r="N487" s="6">
        <v>0.26674999999999999</v>
      </c>
      <c r="O487" s="6">
        <v>0</v>
      </c>
      <c r="P487" s="6">
        <v>0.3201</v>
      </c>
      <c r="Q487" s="6">
        <v>258</v>
      </c>
      <c r="R487" s="6">
        <v>0</v>
      </c>
      <c r="S487" s="6">
        <v>448</v>
      </c>
      <c r="T487" s="6">
        <v>336</v>
      </c>
      <c r="U487" s="6">
        <v>0</v>
      </c>
      <c r="V487">
        <v>0</v>
      </c>
    </row>
    <row r="488" spans="1:22" customFormat="1" x14ac:dyDescent="0.25">
      <c r="A488" s="6">
        <v>6.2500000000000003E-3</v>
      </c>
      <c r="B488" s="6">
        <v>0</v>
      </c>
      <c r="C488" s="6">
        <v>0</v>
      </c>
      <c r="D488" s="6">
        <v>0</v>
      </c>
      <c r="E488" s="6">
        <v>0.25</v>
      </c>
      <c r="F488" s="6">
        <v>0</v>
      </c>
      <c r="G488" s="6">
        <v>0</v>
      </c>
      <c r="H488" s="6">
        <v>0</v>
      </c>
      <c r="I488" s="6">
        <v>0</v>
      </c>
      <c r="J488" s="6">
        <v>0</v>
      </c>
      <c r="K488" s="6">
        <v>0</v>
      </c>
      <c r="L488" s="6">
        <v>6.25</v>
      </c>
      <c r="M488" s="6">
        <v>0</v>
      </c>
      <c r="N488" s="6">
        <v>0.3125</v>
      </c>
      <c r="O488" s="6">
        <v>0</v>
      </c>
      <c r="P488" s="6">
        <v>0.375</v>
      </c>
      <c r="Q488" s="6">
        <v>258</v>
      </c>
      <c r="R488" s="6">
        <v>0</v>
      </c>
      <c r="S488" s="6">
        <v>448</v>
      </c>
      <c r="T488" s="6">
        <v>336</v>
      </c>
      <c r="U488" s="6">
        <v>0</v>
      </c>
      <c r="V488">
        <v>0</v>
      </c>
    </row>
    <row r="489" spans="1:22" customFormat="1" x14ac:dyDescent="0.25">
      <c r="A489" s="6">
        <v>6.2500000000000003E-3</v>
      </c>
      <c r="B489" s="6">
        <v>0</v>
      </c>
      <c r="C489" s="6">
        <v>0</v>
      </c>
      <c r="D489" s="6">
        <v>0</v>
      </c>
      <c r="E489" s="6">
        <v>0.25</v>
      </c>
      <c r="F489" s="6">
        <v>0</v>
      </c>
      <c r="G489" s="6">
        <v>0</v>
      </c>
      <c r="H489" s="6">
        <v>0</v>
      </c>
      <c r="I489" s="6">
        <v>0</v>
      </c>
      <c r="J489" s="6">
        <v>0</v>
      </c>
      <c r="K489" s="6">
        <v>0</v>
      </c>
      <c r="L489" s="6">
        <v>6.25</v>
      </c>
      <c r="M489" s="6">
        <v>0</v>
      </c>
      <c r="N489" s="6">
        <v>0.3125</v>
      </c>
      <c r="O489" s="6">
        <v>0</v>
      </c>
      <c r="P489" s="6">
        <v>0.375</v>
      </c>
      <c r="Q489" s="6">
        <v>258</v>
      </c>
      <c r="R489" s="6">
        <v>0</v>
      </c>
      <c r="S489" s="6">
        <v>448</v>
      </c>
      <c r="T489" s="6">
        <v>336</v>
      </c>
      <c r="U489" s="6">
        <v>0</v>
      </c>
      <c r="V489">
        <v>0</v>
      </c>
    </row>
    <row r="490" spans="1:22" customFormat="1" x14ac:dyDescent="0.25">
      <c r="A490" s="6">
        <v>2.5000000000000001E-2</v>
      </c>
      <c r="B490" s="6">
        <v>0</v>
      </c>
      <c r="C490" s="6">
        <v>0</v>
      </c>
      <c r="D490" s="6">
        <v>0</v>
      </c>
      <c r="E490" s="6">
        <v>0.25</v>
      </c>
      <c r="F490" s="6">
        <v>0</v>
      </c>
      <c r="G490" s="6">
        <v>0</v>
      </c>
      <c r="H490" s="6">
        <v>0</v>
      </c>
      <c r="I490" s="6">
        <v>0</v>
      </c>
      <c r="J490" s="6">
        <v>0</v>
      </c>
      <c r="K490" s="6">
        <v>0</v>
      </c>
      <c r="L490" s="6">
        <v>6.25</v>
      </c>
      <c r="M490" s="6">
        <v>0</v>
      </c>
      <c r="N490" s="6">
        <v>0.3125</v>
      </c>
      <c r="O490" s="6">
        <v>0</v>
      </c>
      <c r="P490" s="6">
        <v>0.375</v>
      </c>
      <c r="Q490" s="6">
        <v>258</v>
      </c>
      <c r="R490" s="6">
        <v>0</v>
      </c>
      <c r="S490" s="6">
        <v>448</v>
      </c>
      <c r="T490" s="6">
        <v>336</v>
      </c>
      <c r="U490" s="6">
        <v>0</v>
      </c>
      <c r="V490">
        <v>0</v>
      </c>
    </row>
    <row r="491" spans="1:22" customFormat="1" x14ac:dyDescent="0.25">
      <c r="A491" s="6">
        <v>2.5000000000000001E-2</v>
      </c>
      <c r="B491" s="6">
        <v>0</v>
      </c>
      <c r="C491" s="6">
        <v>0</v>
      </c>
      <c r="D491" s="6">
        <v>0</v>
      </c>
      <c r="E491" s="6">
        <v>0.25</v>
      </c>
      <c r="F491" s="6">
        <v>0</v>
      </c>
      <c r="G491" s="6">
        <v>0</v>
      </c>
      <c r="H491" s="6">
        <v>0</v>
      </c>
      <c r="I491" s="6">
        <v>0</v>
      </c>
      <c r="J491" s="6">
        <v>0</v>
      </c>
      <c r="K491" s="6">
        <v>0</v>
      </c>
      <c r="L491" s="6">
        <v>6.25</v>
      </c>
      <c r="M491" s="6">
        <v>0</v>
      </c>
      <c r="N491" s="6">
        <v>0.3125</v>
      </c>
      <c r="O491" s="6">
        <v>0</v>
      </c>
      <c r="P491" s="6">
        <v>0.375</v>
      </c>
      <c r="Q491" s="6">
        <v>258</v>
      </c>
      <c r="R491" s="6">
        <v>0</v>
      </c>
      <c r="S491" s="6">
        <v>448</v>
      </c>
      <c r="T491" s="6">
        <v>336</v>
      </c>
      <c r="U491" s="6">
        <v>0</v>
      </c>
      <c r="V491">
        <v>0</v>
      </c>
    </row>
    <row r="492" spans="1:22" customFormat="1" x14ac:dyDescent="0.25">
      <c r="A492" s="6">
        <v>6.25E-2</v>
      </c>
      <c r="B492" s="6">
        <v>0</v>
      </c>
      <c r="C492" s="6">
        <v>0</v>
      </c>
      <c r="D492" s="6">
        <v>0</v>
      </c>
      <c r="E492" s="6">
        <v>0.25</v>
      </c>
      <c r="F492" s="6">
        <v>0</v>
      </c>
      <c r="G492" s="6">
        <v>0</v>
      </c>
      <c r="H492" s="6">
        <v>0</v>
      </c>
      <c r="I492" s="6">
        <v>0</v>
      </c>
      <c r="J492" s="6">
        <v>0</v>
      </c>
      <c r="K492" s="6">
        <v>0</v>
      </c>
      <c r="L492" s="6">
        <v>6.25</v>
      </c>
      <c r="M492" s="6">
        <v>0</v>
      </c>
      <c r="N492" s="6">
        <v>0.3125</v>
      </c>
      <c r="O492" s="6">
        <v>0</v>
      </c>
      <c r="P492" s="6">
        <v>0.375</v>
      </c>
      <c r="Q492" s="6">
        <v>258</v>
      </c>
      <c r="R492" s="6">
        <v>0</v>
      </c>
      <c r="S492" s="6">
        <v>448</v>
      </c>
      <c r="T492" s="6">
        <v>336</v>
      </c>
      <c r="U492" s="6">
        <v>0</v>
      </c>
      <c r="V492">
        <v>0</v>
      </c>
    </row>
    <row r="493" spans="1:22" customFormat="1" x14ac:dyDescent="0.25">
      <c r="A493" s="6">
        <v>6.25E-2</v>
      </c>
      <c r="B493" s="6">
        <v>0</v>
      </c>
      <c r="C493" s="6">
        <v>0</v>
      </c>
      <c r="D493" s="6">
        <v>0</v>
      </c>
      <c r="E493" s="6">
        <v>0.25</v>
      </c>
      <c r="F493" s="6">
        <v>0</v>
      </c>
      <c r="G493" s="6">
        <v>0</v>
      </c>
      <c r="H493" s="6">
        <v>0</v>
      </c>
      <c r="I493" s="6">
        <v>0</v>
      </c>
      <c r="J493" s="6">
        <v>0</v>
      </c>
      <c r="K493" s="6">
        <v>0</v>
      </c>
      <c r="L493" s="6">
        <v>6.25</v>
      </c>
      <c r="M493" s="6">
        <v>0</v>
      </c>
      <c r="N493" s="6">
        <v>0.3125</v>
      </c>
      <c r="O493" s="6">
        <v>0</v>
      </c>
      <c r="P493" s="6">
        <v>0.375</v>
      </c>
      <c r="Q493" s="6">
        <v>258</v>
      </c>
      <c r="R493" s="6">
        <v>0</v>
      </c>
      <c r="S493" s="6">
        <v>448</v>
      </c>
      <c r="T493" s="6">
        <v>336</v>
      </c>
      <c r="U493" s="6">
        <v>0</v>
      </c>
      <c r="V493">
        <v>0</v>
      </c>
    </row>
    <row r="494" spans="1:22" customFormat="1" x14ac:dyDescent="0.25">
      <c r="A494" s="6">
        <v>6.25E-2</v>
      </c>
      <c r="B494" s="6">
        <v>0</v>
      </c>
      <c r="C494" s="6">
        <v>0</v>
      </c>
      <c r="D494" s="6">
        <v>0</v>
      </c>
      <c r="E494" s="6">
        <v>0.25</v>
      </c>
      <c r="F494" s="6">
        <v>0</v>
      </c>
      <c r="G494" s="6">
        <v>0</v>
      </c>
      <c r="H494" s="6">
        <v>0</v>
      </c>
      <c r="I494" s="6">
        <v>0</v>
      </c>
      <c r="J494" s="6">
        <v>0</v>
      </c>
      <c r="K494" s="6">
        <v>0</v>
      </c>
      <c r="L494" s="6">
        <v>6.25</v>
      </c>
      <c r="M494" s="6">
        <v>0</v>
      </c>
      <c r="N494" s="6">
        <v>0.3125</v>
      </c>
      <c r="O494" s="6">
        <v>0</v>
      </c>
      <c r="P494" s="6">
        <v>0.375</v>
      </c>
      <c r="Q494" s="6">
        <v>258</v>
      </c>
      <c r="R494" s="6">
        <v>0</v>
      </c>
      <c r="S494" s="6">
        <v>448</v>
      </c>
      <c r="T494" s="6">
        <v>336</v>
      </c>
      <c r="U494" s="6">
        <v>0</v>
      </c>
      <c r="V494">
        <v>0</v>
      </c>
    </row>
    <row r="495" spans="1:22" customFormat="1" x14ac:dyDescent="0.25">
      <c r="A495" s="6">
        <v>0</v>
      </c>
      <c r="B495" s="6">
        <v>0.06</v>
      </c>
      <c r="C495" s="6">
        <v>0</v>
      </c>
      <c r="D495" s="6">
        <v>0</v>
      </c>
      <c r="E495" s="6">
        <v>0.2</v>
      </c>
      <c r="F495" s="6">
        <v>0</v>
      </c>
      <c r="G495" s="6">
        <v>0</v>
      </c>
      <c r="H495" s="6">
        <v>0</v>
      </c>
      <c r="I495" s="6">
        <v>0</v>
      </c>
      <c r="J495" s="6">
        <v>0</v>
      </c>
      <c r="K495" s="6">
        <v>0</v>
      </c>
      <c r="L495" s="6">
        <v>3.5999999999999996</v>
      </c>
      <c r="M495" s="6">
        <v>0.36</v>
      </c>
      <c r="N495" s="6">
        <v>0.3</v>
      </c>
      <c r="O495" s="6">
        <v>0</v>
      </c>
      <c r="P495" s="6">
        <v>0.36</v>
      </c>
      <c r="Q495" s="6">
        <v>258</v>
      </c>
      <c r="R495" s="6">
        <v>0</v>
      </c>
      <c r="S495" s="6">
        <v>448</v>
      </c>
      <c r="T495" s="6">
        <v>336</v>
      </c>
      <c r="U495" s="6">
        <v>0</v>
      </c>
      <c r="V495">
        <v>0</v>
      </c>
    </row>
    <row r="496" spans="1:22" customFormat="1" x14ac:dyDescent="0.25">
      <c r="A496" s="6">
        <v>0</v>
      </c>
      <c r="B496" s="6">
        <v>5.3350000000000002E-2</v>
      </c>
      <c r="C496" s="6">
        <v>0</v>
      </c>
      <c r="D496" s="6">
        <v>0</v>
      </c>
      <c r="E496" s="6">
        <v>6.7000000000000004E-2</v>
      </c>
      <c r="F496" s="6">
        <v>0</v>
      </c>
      <c r="G496" s="6">
        <v>0</v>
      </c>
      <c r="H496" s="6">
        <v>0</v>
      </c>
      <c r="I496" s="6">
        <v>0</v>
      </c>
      <c r="J496" s="6">
        <v>0</v>
      </c>
      <c r="K496" s="6">
        <v>0</v>
      </c>
      <c r="L496" s="6">
        <v>3.2009999999999996</v>
      </c>
      <c r="M496" s="6">
        <v>0.3201</v>
      </c>
      <c r="N496" s="6">
        <v>0.26674999999999999</v>
      </c>
      <c r="O496" s="6">
        <v>0</v>
      </c>
      <c r="P496" s="6">
        <v>0.3201</v>
      </c>
      <c r="Q496" s="6">
        <v>258</v>
      </c>
      <c r="R496" s="6">
        <v>0</v>
      </c>
      <c r="S496" s="6">
        <v>448</v>
      </c>
      <c r="T496" s="6">
        <v>336</v>
      </c>
      <c r="U496" s="6">
        <v>0</v>
      </c>
      <c r="V496">
        <v>0</v>
      </c>
    </row>
    <row r="497" spans="1:22" customFormat="1" x14ac:dyDescent="0.25">
      <c r="A497" s="6">
        <v>0</v>
      </c>
      <c r="B497" s="6">
        <v>0.06</v>
      </c>
      <c r="C497" s="6">
        <v>0</v>
      </c>
      <c r="D497" s="6">
        <v>0</v>
      </c>
      <c r="E497" s="6">
        <v>0.2</v>
      </c>
      <c r="F497" s="6">
        <v>0</v>
      </c>
      <c r="G497" s="6">
        <v>0</v>
      </c>
      <c r="H497" s="6">
        <v>0</v>
      </c>
      <c r="I497" s="6">
        <v>0</v>
      </c>
      <c r="J497" s="6">
        <v>0</v>
      </c>
      <c r="K497" s="6">
        <v>0</v>
      </c>
      <c r="L497" s="6">
        <v>3.5999999999999996</v>
      </c>
      <c r="M497" s="6">
        <v>0.6</v>
      </c>
      <c r="N497" s="6">
        <v>0.3</v>
      </c>
      <c r="O497" s="6">
        <v>0</v>
      </c>
      <c r="P497" s="6">
        <v>0.36</v>
      </c>
      <c r="Q497" s="6">
        <v>258</v>
      </c>
      <c r="R497" s="6">
        <v>0</v>
      </c>
      <c r="S497" s="6">
        <v>448</v>
      </c>
      <c r="T497" s="6">
        <v>336</v>
      </c>
      <c r="U497" s="6">
        <v>0</v>
      </c>
      <c r="V497">
        <v>0</v>
      </c>
    </row>
    <row r="498" spans="1:22" customFormat="1" x14ac:dyDescent="0.25">
      <c r="A498" s="6">
        <v>0</v>
      </c>
      <c r="B498" s="6">
        <v>5.3350000000000002E-2</v>
      </c>
      <c r="C498" s="6">
        <v>0</v>
      </c>
      <c r="D498" s="6">
        <v>0</v>
      </c>
      <c r="E498" s="6">
        <v>6.7000000000000004E-2</v>
      </c>
      <c r="F498" s="6">
        <v>0</v>
      </c>
      <c r="G498" s="6">
        <v>0</v>
      </c>
      <c r="H498" s="6">
        <v>0</v>
      </c>
      <c r="I498" s="6">
        <v>0</v>
      </c>
      <c r="J498" s="6">
        <v>0</v>
      </c>
      <c r="K498" s="6">
        <v>0</v>
      </c>
      <c r="L498" s="6">
        <v>3.2009999999999996</v>
      </c>
      <c r="M498" s="6">
        <v>0.53349999999999997</v>
      </c>
      <c r="N498" s="6">
        <v>0.26674999999999999</v>
      </c>
      <c r="O498" s="6">
        <v>0</v>
      </c>
      <c r="P498" s="6">
        <v>0.3201</v>
      </c>
      <c r="Q498" s="6">
        <v>258</v>
      </c>
      <c r="R498" s="6">
        <v>0</v>
      </c>
      <c r="S498" s="6">
        <v>448</v>
      </c>
      <c r="T498" s="6">
        <v>336</v>
      </c>
      <c r="U498" s="6">
        <v>0</v>
      </c>
      <c r="V498">
        <v>0</v>
      </c>
    </row>
    <row r="499" spans="1:22" customFormat="1" x14ac:dyDescent="0.25">
      <c r="A499" s="6">
        <v>0</v>
      </c>
      <c r="B499" s="6">
        <v>0.12</v>
      </c>
      <c r="C499" s="6">
        <v>0</v>
      </c>
      <c r="D499" s="6">
        <v>0</v>
      </c>
      <c r="E499" s="6">
        <v>0.5</v>
      </c>
      <c r="F499" s="6">
        <v>0</v>
      </c>
      <c r="G499" s="6">
        <v>0</v>
      </c>
      <c r="H499" s="6">
        <v>0</v>
      </c>
      <c r="I499" s="6">
        <v>0</v>
      </c>
      <c r="J499" s="6">
        <v>0</v>
      </c>
      <c r="K499" s="6">
        <v>0</v>
      </c>
      <c r="L499" s="6">
        <v>4.5</v>
      </c>
      <c r="M499" s="6">
        <v>0.75</v>
      </c>
      <c r="N499" s="6">
        <v>0.375</v>
      </c>
      <c r="O499" s="6">
        <v>0</v>
      </c>
      <c r="P499" s="6">
        <v>0.75</v>
      </c>
      <c r="Q499" s="6">
        <v>258</v>
      </c>
      <c r="R499" s="6">
        <v>0</v>
      </c>
      <c r="S499" s="6">
        <v>448</v>
      </c>
      <c r="T499" s="6">
        <v>336</v>
      </c>
      <c r="U499" s="6">
        <v>0</v>
      </c>
      <c r="V499">
        <v>0</v>
      </c>
    </row>
    <row r="500" spans="1:22" customFormat="1" x14ac:dyDescent="0.25">
      <c r="A500" s="6">
        <v>0</v>
      </c>
      <c r="B500" s="6">
        <v>0.15</v>
      </c>
      <c r="C500" s="6">
        <v>0</v>
      </c>
      <c r="D500" s="6">
        <v>0</v>
      </c>
      <c r="E500" s="6">
        <v>0.5</v>
      </c>
      <c r="F500" s="6">
        <v>0</v>
      </c>
      <c r="G500" s="6">
        <v>0</v>
      </c>
      <c r="H500" s="6">
        <v>0</v>
      </c>
      <c r="I500" s="6">
        <v>0</v>
      </c>
      <c r="J500" s="6">
        <v>0</v>
      </c>
      <c r="K500" s="6">
        <v>0</v>
      </c>
      <c r="L500" s="6">
        <v>4.5</v>
      </c>
      <c r="M500" s="6">
        <v>0.75</v>
      </c>
      <c r="N500" s="6">
        <v>0.375</v>
      </c>
      <c r="O500" s="6">
        <v>0</v>
      </c>
      <c r="P500" s="6">
        <v>0.75</v>
      </c>
      <c r="Q500" s="6">
        <v>258</v>
      </c>
      <c r="R500" s="6">
        <v>0</v>
      </c>
      <c r="S500" s="6">
        <v>448</v>
      </c>
      <c r="T500" s="6">
        <v>336</v>
      </c>
      <c r="U500" s="6">
        <v>0</v>
      </c>
      <c r="V500">
        <v>0</v>
      </c>
    </row>
    <row r="501" spans="1:22" customFormat="1" x14ac:dyDescent="0.25">
      <c r="A501" s="6">
        <v>0</v>
      </c>
      <c r="B501" s="6">
        <v>0.22499999999999998</v>
      </c>
      <c r="C501" s="6">
        <v>0</v>
      </c>
      <c r="D501" s="6">
        <v>0</v>
      </c>
      <c r="E501" s="6">
        <v>0.5</v>
      </c>
      <c r="F501" s="6">
        <v>0</v>
      </c>
      <c r="G501" s="6">
        <v>0</v>
      </c>
      <c r="H501" s="6">
        <v>0</v>
      </c>
      <c r="I501" s="6">
        <v>0</v>
      </c>
      <c r="J501" s="6">
        <v>0</v>
      </c>
      <c r="K501" s="6">
        <v>0</v>
      </c>
      <c r="L501" s="6">
        <v>4.5</v>
      </c>
      <c r="M501" s="6">
        <v>0.75</v>
      </c>
      <c r="N501" s="6">
        <v>0.375</v>
      </c>
      <c r="O501" s="6">
        <v>0</v>
      </c>
      <c r="P501" s="6">
        <v>0.75</v>
      </c>
      <c r="Q501" s="6">
        <v>258</v>
      </c>
      <c r="R501" s="6">
        <v>0</v>
      </c>
      <c r="S501" s="6">
        <v>448</v>
      </c>
      <c r="T501" s="6">
        <v>336</v>
      </c>
      <c r="U501" s="6">
        <v>0</v>
      </c>
      <c r="V501">
        <v>0</v>
      </c>
    </row>
    <row r="502" spans="1:22" customFormat="1" x14ac:dyDescent="0.25">
      <c r="A502" s="6">
        <v>0</v>
      </c>
      <c r="B502" s="6">
        <v>0.06</v>
      </c>
      <c r="C502" s="6">
        <v>0</v>
      </c>
      <c r="D502" s="6">
        <v>0</v>
      </c>
      <c r="E502" s="6">
        <v>0.2</v>
      </c>
      <c r="F502" s="6">
        <v>0</v>
      </c>
      <c r="G502" s="6">
        <v>0</v>
      </c>
      <c r="H502" s="6">
        <v>0</v>
      </c>
      <c r="I502" s="6">
        <v>0</v>
      </c>
      <c r="J502" s="6">
        <v>0</v>
      </c>
      <c r="K502" s="6">
        <v>0</v>
      </c>
      <c r="L502" s="6">
        <v>3.5999999999999996</v>
      </c>
      <c r="M502" s="6">
        <v>0.6</v>
      </c>
      <c r="N502" s="6">
        <v>0.3</v>
      </c>
      <c r="O502" s="6">
        <v>0</v>
      </c>
      <c r="P502" s="6">
        <v>0.6</v>
      </c>
      <c r="Q502" s="6">
        <v>258</v>
      </c>
      <c r="R502" s="6">
        <v>0</v>
      </c>
      <c r="S502" s="6">
        <v>448</v>
      </c>
      <c r="T502" s="6">
        <v>336</v>
      </c>
      <c r="U502" s="6">
        <v>0</v>
      </c>
      <c r="V502">
        <v>0</v>
      </c>
    </row>
    <row r="503" spans="1:22" customFormat="1" x14ac:dyDescent="0.25">
      <c r="A503" s="6">
        <v>0</v>
      </c>
      <c r="B503" s="6">
        <v>9.6000000000000002E-2</v>
      </c>
      <c r="C503" s="6">
        <v>0</v>
      </c>
      <c r="D503" s="6">
        <v>0</v>
      </c>
      <c r="E503" s="6">
        <v>0.2</v>
      </c>
      <c r="F503" s="6">
        <v>0</v>
      </c>
      <c r="G503" s="6">
        <v>0</v>
      </c>
      <c r="H503" s="6">
        <v>0</v>
      </c>
      <c r="I503" s="6">
        <v>0</v>
      </c>
      <c r="J503" s="6">
        <v>0</v>
      </c>
      <c r="K503" s="6">
        <v>0</v>
      </c>
      <c r="L503" s="6">
        <v>3.5999999999999996</v>
      </c>
      <c r="M503" s="6">
        <v>0.6</v>
      </c>
      <c r="N503" s="6">
        <v>0.3</v>
      </c>
      <c r="O503" s="6">
        <v>0</v>
      </c>
      <c r="P503" s="6">
        <v>0.6</v>
      </c>
      <c r="Q503" s="6">
        <v>258</v>
      </c>
      <c r="R503" s="6">
        <v>0</v>
      </c>
      <c r="S503" s="6">
        <v>448</v>
      </c>
      <c r="T503" s="6">
        <v>336</v>
      </c>
      <c r="U503" s="6">
        <v>0</v>
      </c>
      <c r="V503">
        <v>0</v>
      </c>
    </row>
    <row r="504" spans="1:22" customFormat="1" x14ac:dyDescent="0.25">
      <c r="A504" s="6">
        <v>0</v>
      </c>
      <c r="B504" s="6">
        <v>0.12</v>
      </c>
      <c r="C504" s="6">
        <v>0</v>
      </c>
      <c r="D504" s="6">
        <v>0</v>
      </c>
      <c r="E504" s="6">
        <v>0.2</v>
      </c>
      <c r="F504" s="6">
        <v>0</v>
      </c>
      <c r="G504" s="6">
        <v>0</v>
      </c>
      <c r="H504" s="6">
        <v>0</v>
      </c>
      <c r="I504" s="6">
        <v>0</v>
      </c>
      <c r="J504" s="6">
        <v>0</v>
      </c>
      <c r="K504" s="6">
        <v>0</v>
      </c>
      <c r="L504" s="6">
        <v>3.5999999999999996</v>
      </c>
      <c r="M504" s="6">
        <v>0.6</v>
      </c>
      <c r="N504" s="6">
        <v>0.3</v>
      </c>
      <c r="O504" s="6">
        <v>0</v>
      </c>
      <c r="P504" s="6">
        <v>0.6</v>
      </c>
      <c r="Q504" s="6">
        <v>258</v>
      </c>
      <c r="R504" s="6">
        <v>0</v>
      </c>
      <c r="S504" s="6">
        <v>448</v>
      </c>
      <c r="T504" s="6">
        <v>336</v>
      </c>
      <c r="U504" s="6">
        <v>0</v>
      </c>
      <c r="V504">
        <v>0</v>
      </c>
    </row>
    <row r="505" spans="1:22" customFormat="1" x14ac:dyDescent="0.25">
      <c r="A505" s="6">
        <v>0</v>
      </c>
      <c r="B505" s="6">
        <v>0.18</v>
      </c>
      <c r="C505" s="6">
        <v>0</v>
      </c>
      <c r="D505" s="6">
        <v>0</v>
      </c>
      <c r="E505" s="6">
        <v>0.2</v>
      </c>
      <c r="F505" s="6">
        <v>0</v>
      </c>
      <c r="G505" s="6">
        <v>0</v>
      </c>
      <c r="H505" s="6">
        <v>0</v>
      </c>
      <c r="I505" s="6">
        <v>0</v>
      </c>
      <c r="J505" s="6">
        <v>0</v>
      </c>
      <c r="K505" s="6">
        <v>0</v>
      </c>
      <c r="L505" s="6">
        <v>3.5999999999999996</v>
      </c>
      <c r="M505" s="6">
        <v>0.6</v>
      </c>
      <c r="N505" s="6">
        <v>0.3</v>
      </c>
      <c r="O505" s="6">
        <v>0</v>
      </c>
      <c r="P505" s="6">
        <v>0.6</v>
      </c>
      <c r="Q505" s="6">
        <v>258</v>
      </c>
      <c r="R505" s="6">
        <v>0</v>
      </c>
      <c r="S505" s="6">
        <v>448</v>
      </c>
      <c r="T505" s="6">
        <v>336</v>
      </c>
      <c r="U505" s="6">
        <v>0</v>
      </c>
      <c r="V505">
        <v>0</v>
      </c>
    </row>
    <row r="506" spans="1:22" customFormat="1" x14ac:dyDescent="0.25">
      <c r="A506" s="6">
        <v>0</v>
      </c>
      <c r="B506" s="6">
        <v>5.3350000000000002E-2</v>
      </c>
      <c r="C506" s="6">
        <v>0</v>
      </c>
      <c r="D506" s="6">
        <v>0</v>
      </c>
      <c r="E506" s="6">
        <v>6.7000000000000004E-2</v>
      </c>
      <c r="F506" s="6">
        <v>0</v>
      </c>
      <c r="G506" s="6">
        <v>0</v>
      </c>
      <c r="H506" s="6">
        <v>0</v>
      </c>
      <c r="I506" s="6">
        <v>0</v>
      </c>
      <c r="J506" s="6">
        <v>0</v>
      </c>
      <c r="K506" s="6">
        <v>0</v>
      </c>
      <c r="L506" s="6">
        <v>3.2009999999999996</v>
      </c>
      <c r="M506" s="6">
        <v>0.53349999999999997</v>
      </c>
      <c r="N506" s="6">
        <v>0.26674999999999999</v>
      </c>
      <c r="O506" s="6">
        <v>0</v>
      </c>
      <c r="P506" s="6">
        <v>0.53349999999999997</v>
      </c>
      <c r="Q506" s="6">
        <v>258</v>
      </c>
      <c r="R506" s="6">
        <v>0</v>
      </c>
      <c r="S506" s="6">
        <v>448</v>
      </c>
      <c r="T506" s="6">
        <v>336</v>
      </c>
      <c r="U506" s="6">
        <v>0</v>
      </c>
      <c r="V506">
        <v>0</v>
      </c>
    </row>
    <row r="507" spans="1:22" customFormat="1" x14ac:dyDescent="0.25">
      <c r="A507" s="6">
        <v>0</v>
      </c>
      <c r="B507" s="6">
        <v>8.5360000000000019E-2</v>
      </c>
      <c r="C507" s="6">
        <v>0</v>
      </c>
      <c r="D507" s="6">
        <v>0</v>
      </c>
      <c r="E507" s="6">
        <v>6.7000000000000004E-2</v>
      </c>
      <c r="F507" s="6">
        <v>0</v>
      </c>
      <c r="G507" s="6">
        <v>0</v>
      </c>
      <c r="H507" s="6">
        <v>0</v>
      </c>
      <c r="I507" s="6">
        <v>0</v>
      </c>
      <c r="J507" s="6">
        <v>0</v>
      </c>
      <c r="K507" s="6">
        <v>0</v>
      </c>
      <c r="L507" s="6">
        <v>3.2009999999999996</v>
      </c>
      <c r="M507" s="6">
        <v>0.53349999999999997</v>
      </c>
      <c r="N507" s="6">
        <v>0.26674999999999999</v>
      </c>
      <c r="O507" s="6">
        <v>0</v>
      </c>
      <c r="P507" s="6">
        <v>0.53349999999999997</v>
      </c>
      <c r="Q507" s="6">
        <v>258</v>
      </c>
      <c r="R507" s="6">
        <v>0</v>
      </c>
      <c r="S507" s="6">
        <v>448</v>
      </c>
      <c r="T507" s="6">
        <v>336</v>
      </c>
      <c r="U507" s="6">
        <v>0</v>
      </c>
      <c r="V507">
        <v>0</v>
      </c>
    </row>
    <row r="508" spans="1:22" customFormat="1" x14ac:dyDescent="0.25">
      <c r="A508" s="6">
        <v>0</v>
      </c>
      <c r="B508" s="6">
        <v>0.1067</v>
      </c>
      <c r="C508" s="6">
        <v>0</v>
      </c>
      <c r="D508" s="6">
        <v>0</v>
      </c>
      <c r="E508" s="6">
        <v>6.7000000000000004E-2</v>
      </c>
      <c r="F508" s="6">
        <v>0</v>
      </c>
      <c r="G508" s="6">
        <v>0</v>
      </c>
      <c r="H508" s="6">
        <v>0</v>
      </c>
      <c r="I508" s="6">
        <v>0</v>
      </c>
      <c r="J508" s="6">
        <v>0</v>
      </c>
      <c r="K508" s="6">
        <v>0</v>
      </c>
      <c r="L508" s="6">
        <v>3.2009999999999996</v>
      </c>
      <c r="M508" s="6">
        <v>0.53349999999999997</v>
      </c>
      <c r="N508" s="6">
        <v>0.26674999999999999</v>
      </c>
      <c r="O508" s="6">
        <v>0</v>
      </c>
      <c r="P508" s="6">
        <v>0.53349999999999997</v>
      </c>
      <c r="Q508" s="6">
        <v>258</v>
      </c>
      <c r="R508" s="6">
        <v>0</v>
      </c>
      <c r="S508" s="6">
        <v>448</v>
      </c>
      <c r="T508" s="6">
        <v>336</v>
      </c>
      <c r="U508" s="6">
        <v>0</v>
      </c>
      <c r="V508">
        <v>0</v>
      </c>
    </row>
    <row r="509" spans="1:22" customFormat="1" x14ac:dyDescent="0.25">
      <c r="A509" s="6">
        <v>0</v>
      </c>
      <c r="B509" s="6">
        <v>0.16005</v>
      </c>
      <c r="C509" s="6">
        <v>0</v>
      </c>
      <c r="D509" s="6">
        <v>0</v>
      </c>
      <c r="E509" s="6">
        <v>6.7000000000000004E-2</v>
      </c>
      <c r="F509" s="6">
        <v>0</v>
      </c>
      <c r="G509" s="6">
        <v>0</v>
      </c>
      <c r="H509" s="6">
        <v>0</v>
      </c>
      <c r="I509" s="6">
        <v>0</v>
      </c>
      <c r="J509" s="6">
        <v>0</v>
      </c>
      <c r="K509" s="6">
        <v>0</v>
      </c>
      <c r="L509" s="6">
        <v>3.2009999999999996</v>
      </c>
      <c r="M509" s="6">
        <v>0.53349999999999997</v>
      </c>
      <c r="N509" s="6">
        <v>0.26674999999999999</v>
      </c>
      <c r="O509" s="6">
        <v>0</v>
      </c>
      <c r="P509" s="6">
        <v>0.53349999999999997</v>
      </c>
      <c r="Q509" s="6">
        <v>258</v>
      </c>
      <c r="R509" s="6">
        <v>0</v>
      </c>
      <c r="S509" s="6">
        <v>448</v>
      </c>
      <c r="T509" s="6">
        <v>336</v>
      </c>
      <c r="U509" s="6">
        <v>0</v>
      </c>
      <c r="V509">
        <v>0</v>
      </c>
    </row>
    <row r="510" spans="1:22" customFormat="1" x14ac:dyDescent="0.25">
      <c r="A510" s="6">
        <v>0</v>
      </c>
      <c r="B510" s="6">
        <v>5.1999999999999998E-2</v>
      </c>
      <c r="C510" s="6">
        <v>0</v>
      </c>
      <c r="D510" s="6">
        <v>0</v>
      </c>
      <c r="E510" s="6">
        <v>0.04</v>
      </c>
      <c r="F510" s="6">
        <v>0</v>
      </c>
      <c r="G510" s="6">
        <v>0</v>
      </c>
      <c r="H510" s="6">
        <v>0</v>
      </c>
      <c r="I510" s="6">
        <v>0</v>
      </c>
      <c r="J510" s="6">
        <v>0</v>
      </c>
      <c r="K510" s="6">
        <v>0</v>
      </c>
      <c r="L510" s="6">
        <v>3.12</v>
      </c>
      <c r="M510" s="6">
        <v>0.52</v>
      </c>
      <c r="N510" s="6">
        <v>0.26</v>
      </c>
      <c r="O510" s="6">
        <v>0</v>
      </c>
      <c r="P510" s="6">
        <v>0.52</v>
      </c>
      <c r="Q510" s="6">
        <v>258</v>
      </c>
      <c r="R510" s="6">
        <v>0</v>
      </c>
      <c r="S510" s="6">
        <v>448</v>
      </c>
      <c r="T510" s="6">
        <v>336</v>
      </c>
      <c r="U510" s="6">
        <v>0</v>
      </c>
      <c r="V510">
        <v>0</v>
      </c>
    </row>
    <row r="511" spans="1:22" customFormat="1" x14ac:dyDescent="0.25">
      <c r="A511" s="6">
        <v>0</v>
      </c>
      <c r="B511" s="6">
        <v>8.3199999999999996E-2</v>
      </c>
      <c r="C511" s="6">
        <v>0</v>
      </c>
      <c r="D511" s="6">
        <v>0</v>
      </c>
      <c r="E511" s="6">
        <v>0.04</v>
      </c>
      <c r="F511" s="6">
        <v>0</v>
      </c>
      <c r="G511" s="6">
        <v>0</v>
      </c>
      <c r="H511" s="6">
        <v>0</v>
      </c>
      <c r="I511" s="6">
        <v>0</v>
      </c>
      <c r="J511" s="6">
        <v>0</v>
      </c>
      <c r="K511" s="6">
        <v>0</v>
      </c>
      <c r="L511" s="6">
        <v>3.12</v>
      </c>
      <c r="M511" s="6">
        <v>0.52</v>
      </c>
      <c r="N511" s="6">
        <v>0.26</v>
      </c>
      <c r="O511" s="6">
        <v>0</v>
      </c>
      <c r="P511" s="6">
        <v>0.52</v>
      </c>
      <c r="Q511" s="6">
        <v>258</v>
      </c>
      <c r="R511" s="6">
        <v>0</v>
      </c>
      <c r="S511" s="6">
        <v>448</v>
      </c>
      <c r="T511" s="6">
        <v>336</v>
      </c>
      <c r="U511" s="6">
        <v>0</v>
      </c>
      <c r="V511">
        <v>0</v>
      </c>
    </row>
    <row r="512" spans="1:22" customFormat="1" x14ac:dyDescent="0.25">
      <c r="A512" s="6">
        <v>0</v>
      </c>
      <c r="B512" s="6">
        <v>0.104</v>
      </c>
      <c r="C512" s="6">
        <v>0</v>
      </c>
      <c r="D512" s="6">
        <v>0</v>
      </c>
      <c r="E512" s="6">
        <v>0.04</v>
      </c>
      <c r="F512" s="6">
        <v>0</v>
      </c>
      <c r="G512" s="6">
        <v>0</v>
      </c>
      <c r="H512" s="6">
        <v>0</v>
      </c>
      <c r="I512" s="6">
        <v>0</v>
      </c>
      <c r="J512" s="6">
        <v>0</v>
      </c>
      <c r="K512" s="6">
        <v>0</v>
      </c>
      <c r="L512" s="6">
        <v>3.12</v>
      </c>
      <c r="M512" s="6">
        <v>0.52</v>
      </c>
      <c r="N512" s="6">
        <v>0.26</v>
      </c>
      <c r="O512" s="6">
        <v>0</v>
      </c>
      <c r="P512" s="6">
        <v>0.52</v>
      </c>
      <c r="Q512" s="6">
        <v>258</v>
      </c>
      <c r="R512" s="6">
        <v>0</v>
      </c>
      <c r="S512" s="6">
        <v>448</v>
      </c>
      <c r="T512" s="6">
        <v>336</v>
      </c>
      <c r="U512" s="6">
        <v>0</v>
      </c>
      <c r="V512">
        <v>0</v>
      </c>
    </row>
    <row r="513" spans="1:22" customFormat="1" x14ac:dyDescent="0.25">
      <c r="A513" s="6">
        <v>0</v>
      </c>
      <c r="B513" s="6">
        <v>5.0999999999999997E-2</v>
      </c>
      <c r="C513" s="6">
        <v>0</v>
      </c>
      <c r="D513" s="6">
        <v>0</v>
      </c>
      <c r="E513" s="6">
        <v>0.02</v>
      </c>
      <c r="F513" s="6">
        <v>0</v>
      </c>
      <c r="G513" s="6">
        <v>0</v>
      </c>
      <c r="H513" s="6">
        <v>0</v>
      </c>
      <c r="I513" s="6">
        <v>0</v>
      </c>
      <c r="J513" s="6">
        <v>0</v>
      </c>
      <c r="K513" s="6">
        <v>0</v>
      </c>
      <c r="L513" s="6">
        <v>3.06</v>
      </c>
      <c r="M513" s="6">
        <v>0.51</v>
      </c>
      <c r="N513" s="6">
        <v>0.255</v>
      </c>
      <c r="O513" s="6">
        <v>0</v>
      </c>
      <c r="P513" s="6">
        <v>0.51</v>
      </c>
      <c r="Q513" s="6">
        <v>258</v>
      </c>
      <c r="R513" s="6">
        <v>0</v>
      </c>
      <c r="S513" s="6">
        <v>448</v>
      </c>
      <c r="T513" s="6">
        <v>336</v>
      </c>
      <c r="U513" s="6">
        <v>0</v>
      </c>
      <c r="V513">
        <v>0</v>
      </c>
    </row>
    <row r="514" spans="1:22" customFormat="1" x14ac:dyDescent="0.25">
      <c r="A514" s="6">
        <v>0</v>
      </c>
      <c r="B514" s="6">
        <v>8.1600000000000006E-2</v>
      </c>
      <c r="C514" s="6">
        <v>0</v>
      </c>
      <c r="D514" s="6">
        <v>0</v>
      </c>
      <c r="E514" s="6">
        <v>0.02</v>
      </c>
      <c r="F514" s="6">
        <v>0</v>
      </c>
      <c r="G514" s="6">
        <v>0</v>
      </c>
      <c r="H514" s="6">
        <v>0</v>
      </c>
      <c r="I514" s="6">
        <v>0</v>
      </c>
      <c r="J514" s="6">
        <v>0</v>
      </c>
      <c r="K514" s="6">
        <v>0</v>
      </c>
      <c r="L514" s="6">
        <v>3.06</v>
      </c>
      <c r="M514" s="6">
        <v>0.51</v>
      </c>
      <c r="N514" s="6">
        <v>0.255</v>
      </c>
      <c r="O514" s="6">
        <v>0</v>
      </c>
      <c r="P514" s="6">
        <v>0.51</v>
      </c>
      <c r="Q514" s="6">
        <v>258</v>
      </c>
      <c r="R514" s="6">
        <v>0</v>
      </c>
      <c r="S514" s="6">
        <v>448</v>
      </c>
      <c r="T514" s="6">
        <v>336</v>
      </c>
      <c r="U514" s="6">
        <v>0</v>
      </c>
      <c r="V514">
        <v>0</v>
      </c>
    </row>
    <row r="515" spans="1:22" customFormat="1" x14ac:dyDescent="0.25">
      <c r="A515" s="6">
        <v>0</v>
      </c>
      <c r="B515" s="6">
        <v>0.10199999999999999</v>
      </c>
      <c r="C515" s="6">
        <v>0</v>
      </c>
      <c r="D515" s="6">
        <v>0</v>
      </c>
      <c r="E515" s="6">
        <v>0.02</v>
      </c>
      <c r="F515" s="6">
        <v>0</v>
      </c>
      <c r="G515" s="6">
        <v>0</v>
      </c>
      <c r="H515" s="6">
        <v>0</v>
      </c>
      <c r="I515" s="6">
        <v>0</v>
      </c>
      <c r="J515" s="6">
        <v>0</v>
      </c>
      <c r="K515" s="6">
        <v>0</v>
      </c>
      <c r="L515" s="6">
        <v>3.06</v>
      </c>
      <c r="M515" s="6">
        <v>0.51</v>
      </c>
      <c r="N515" s="6">
        <v>0.255</v>
      </c>
      <c r="O515" s="6">
        <v>0</v>
      </c>
      <c r="P515" s="6">
        <v>0.51</v>
      </c>
      <c r="Q515" s="6">
        <v>258</v>
      </c>
      <c r="R515" s="6">
        <v>0</v>
      </c>
      <c r="S515" s="6">
        <v>448</v>
      </c>
      <c r="T515" s="6">
        <v>336</v>
      </c>
      <c r="U515" s="6">
        <v>0</v>
      </c>
      <c r="V515">
        <v>0</v>
      </c>
    </row>
    <row r="516" spans="1:22" customFormat="1" x14ac:dyDescent="0.25">
      <c r="A516" s="6">
        <v>0</v>
      </c>
      <c r="B516" s="6">
        <v>0</v>
      </c>
      <c r="C516" s="6">
        <v>0</v>
      </c>
      <c r="D516" s="6">
        <v>0</v>
      </c>
      <c r="E516" s="6">
        <v>0.5</v>
      </c>
      <c r="F516" s="6">
        <v>0</v>
      </c>
      <c r="G516" s="6">
        <v>0</v>
      </c>
      <c r="H516" s="6">
        <v>0</v>
      </c>
      <c r="I516" s="6">
        <v>0</v>
      </c>
      <c r="J516" s="6">
        <v>0</v>
      </c>
      <c r="K516" s="6">
        <v>0</v>
      </c>
      <c r="L516" s="6">
        <v>7.5</v>
      </c>
      <c r="M516" s="6">
        <v>0.75</v>
      </c>
      <c r="N516" s="6">
        <v>0.375</v>
      </c>
      <c r="O516" s="6">
        <v>0</v>
      </c>
      <c r="P516" s="6">
        <v>0.75</v>
      </c>
      <c r="Q516" s="6">
        <v>318</v>
      </c>
      <c r="R516" s="6">
        <v>0</v>
      </c>
      <c r="S516" s="6">
        <v>448</v>
      </c>
      <c r="T516" s="6">
        <v>336</v>
      </c>
      <c r="U516" s="6">
        <v>0</v>
      </c>
      <c r="V516">
        <v>0</v>
      </c>
    </row>
    <row r="517" spans="1:22" customFormat="1" x14ac:dyDescent="0.25">
      <c r="A517" s="6">
        <v>0.06</v>
      </c>
      <c r="B517" s="6">
        <v>0</v>
      </c>
      <c r="C517" s="6">
        <v>0</v>
      </c>
      <c r="D517" s="6">
        <v>0</v>
      </c>
      <c r="E517" s="6">
        <v>0.5</v>
      </c>
      <c r="F517" s="6">
        <v>0</v>
      </c>
      <c r="G517" s="6">
        <v>0</v>
      </c>
      <c r="H517" s="6">
        <v>0</v>
      </c>
      <c r="I517" s="6">
        <v>0</v>
      </c>
      <c r="J517" s="6">
        <v>0</v>
      </c>
      <c r="K517" s="6">
        <v>0</v>
      </c>
      <c r="L517" s="6">
        <v>7.5</v>
      </c>
      <c r="M517" s="6">
        <v>0.75</v>
      </c>
      <c r="N517" s="6">
        <v>0.375</v>
      </c>
      <c r="O517" s="6">
        <v>0</v>
      </c>
      <c r="P517" s="6">
        <v>0.75</v>
      </c>
      <c r="Q517" s="6">
        <v>318</v>
      </c>
      <c r="R517" s="6">
        <v>0</v>
      </c>
      <c r="S517" s="6">
        <v>448</v>
      </c>
      <c r="T517" s="6">
        <v>336</v>
      </c>
      <c r="U517" s="6">
        <v>0</v>
      </c>
      <c r="V517">
        <v>0</v>
      </c>
    </row>
    <row r="518" spans="1:22" customFormat="1" x14ac:dyDescent="0.25">
      <c r="A518" s="6">
        <v>0</v>
      </c>
      <c r="B518" s="6">
        <v>0.03</v>
      </c>
      <c r="C518" s="6">
        <v>0</v>
      </c>
      <c r="D518" s="6">
        <v>0</v>
      </c>
      <c r="E518" s="6">
        <v>0.5</v>
      </c>
      <c r="F518" s="6">
        <v>0</v>
      </c>
      <c r="G518" s="6">
        <v>0</v>
      </c>
      <c r="H518" s="6">
        <v>0</v>
      </c>
      <c r="I518" s="6">
        <v>0</v>
      </c>
      <c r="J518" s="6">
        <v>0</v>
      </c>
      <c r="K518" s="6">
        <v>0</v>
      </c>
      <c r="L518" s="6">
        <v>7.5</v>
      </c>
      <c r="M518" s="6">
        <v>0.75</v>
      </c>
      <c r="N518" s="6">
        <v>0.375</v>
      </c>
      <c r="O518" s="6">
        <v>0</v>
      </c>
      <c r="P518" s="6">
        <v>0.75</v>
      </c>
      <c r="Q518" s="6">
        <v>318</v>
      </c>
      <c r="R518" s="6">
        <v>0</v>
      </c>
      <c r="S518" s="6">
        <v>448</v>
      </c>
      <c r="T518" s="6">
        <v>336</v>
      </c>
      <c r="U518" s="6">
        <v>0</v>
      </c>
      <c r="V518">
        <v>0</v>
      </c>
    </row>
    <row r="519" spans="1:22" customFormat="1" x14ac:dyDescent="0.25">
      <c r="A519" s="6">
        <v>0</v>
      </c>
      <c r="B519" s="6">
        <v>0</v>
      </c>
      <c r="C519" s="6">
        <v>0</v>
      </c>
      <c r="D519" s="6">
        <v>0</v>
      </c>
      <c r="E519" s="6">
        <v>0.5</v>
      </c>
      <c r="F519" s="6">
        <v>0</v>
      </c>
      <c r="G519" s="6">
        <v>0</v>
      </c>
      <c r="H519" s="6">
        <v>0</v>
      </c>
      <c r="I519" s="6">
        <v>0</v>
      </c>
      <c r="J519" s="6">
        <v>0</v>
      </c>
      <c r="K519" s="6">
        <v>0</v>
      </c>
      <c r="L519" s="6">
        <v>22.5</v>
      </c>
      <c r="M519" s="6">
        <v>0.75</v>
      </c>
      <c r="N519" s="6">
        <v>0.375</v>
      </c>
      <c r="O519" s="6">
        <v>0</v>
      </c>
      <c r="P519" s="6">
        <v>0.75</v>
      </c>
      <c r="Q519" s="6">
        <v>318</v>
      </c>
      <c r="R519" s="6">
        <v>0</v>
      </c>
      <c r="S519" s="6">
        <v>448</v>
      </c>
      <c r="T519" s="6">
        <v>336</v>
      </c>
      <c r="U519" s="6">
        <v>0</v>
      </c>
      <c r="V519">
        <v>0</v>
      </c>
    </row>
    <row r="520" spans="1:22" customFormat="1" x14ac:dyDescent="0.25">
      <c r="A520" s="6">
        <v>0.06</v>
      </c>
      <c r="B520" s="6">
        <v>0</v>
      </c>
      <c r="C520" s="6">
        <v>0</v>
      </c>
      <c r="D520" s="6">
        <v>0</v>
      </c>
      <c r="E520" s="6">
        <v>0.5</v>
      </c>
      <c r="F520" s="6">
        <v>0</v>
      </c>
      <c r="G520" s="6">
        <v>0</v>
      </c>
      <c r="H520" s="6">
        <v>0</v>
      </c>
      <c r="I520" s="6">
        <v>0</v>
      </c>
      <c r="J520" s="6">
        <v>0</v>
      </c>
      <c r="K520" s="6">
        <v>0</v>
      </c>
      <c r="L520" s="6">
        <v>22.5</v>
      </c>
      <c r="M520" s="6">
        <v>0.75</v>
      </c>
      <c r="N520" s="6">
        <v>0.375</v>
      </c>
      <c r="O520" s="6">
        <v>0</v>
      </c>
      <c r="P520" s="6">
        <v>0.75</v>
      </c>
      <c r="Q520" s="6">
        <v>318</v>
      </c>
      <c r="R520" s="6">
        <v>0</v>
      </c>
      <c r="S520" s="6">
        <v>448</v>
      </c>
      <c r="T520" s="6">
        <v>336</v>
      </c>
      <c r="U520" s="6">
        <v>0</v>
      </c>
      <c r="V520">
        <v>0</v>
      </c>
    </row>
    <row r="521" spans="1:22" customFormat="1" x14ac:dyDescent="0.25">
      <c r="A521" s="6">
        <v>0</v>
      </c>
      <c r="B521" s="6">
        <v>0.03</v>
      </c>
      <c r="C521" s="6">
        <v>0</v>
      </c>
      <c r="D521" s="6">
        <v>0</v>
      </c>
      <c r="E521" s="6">
        <v>0.5</v>
      </c>
      <c r="F521" s="6">
        <v>0</v>
      </c>
      <c r="G521" s="6">
        <v>0</v>
      </c>
      <c r="H521" s="6">
        <v>0</v>
      </c>
      <c r="I521" s="6">
        <v>0</v>
      </c>
      <c r="J521" s="6">
        <v>0</v>
      </c>
      <c r="K521" s="6">
        <v>0</v>
      </c>
      <c r="L521" s="6">
        <v>22.5</v>
      </c>
      <c r="M521" s="6">
        <v>0.75</v>
      </c>
      <c r="N521" s="6">
        <v>0.375</v>
      </c>
      <c r="O521" s="6">
        <v>0</v>
      </c>
      <c r="P521" s="6">
        <v>0.75</v>
      </c>
      <c r="Q521" s="6">
        <v>318</v>
      </c>
      <c r="R521" s="6">
        <v>0</v>
      </c>
      <c r="S521" s="6">
        <v>448</v>
      </c>
      <c r="T521" s="6">
        <v>336</v>
      </c>
      <c r="U521" s="6">
        <v>0</v>
      </c>
      <c r="V521">
        <v>0</v>
      </c>
    </row>
    <row r="522" spans="1:22" customFormat="1" x14ac:dyDescent="0.25">
      <c r="A522" s="6">
        <v>0</v>
      </c>
      <c r="B522" s="6">
        <v>0</v>
      </c>
      <c r="C522" s="6">
        <v>0</v>
      </c>
      <c r="D522" s="6">
        <v>0</v>
      </c>
      <c r="E522" s="6">
        <v>0.2</v>
      </c>
      <c r="F522" s="6">
        <v>0</v>
      </c>
      <c r="G522" s="6">
        <v>0</v>
      </c>
      <c r="H522" s="6">
        <v>0</v>
      </c>
      <c r="I522" s="6">
        <v>0</v>
      </c>
      <c r="J522" s="6">
        <v>0</v>
      </c>
      <c r="K522" s="6">
        <v>0</v>
      </c>
      <c r="L522" s="6">
        <v>6</v>
      </c>
      <c r="M522" s="6">
        <v>0.6</v>
      </c>
      <c r="N522" s="6">
        <v>0.3</v>
      </c>
      <c r="O522" s="6">
        <v>0</v>
      </c>
      <c r="P522" s="6">
        <v>0.6</v>
      </c>
      <c r="Q522" s="6">
        <v>318</v>
      </c>
      <c r="R522" s="6">
        <v>0</v>
      </c>
      <c r="S522" s="6">
        <v>448</v>
      </c>
      <c r="T522" s="6">
        <v>336</v>
      </c>
      <c r="U522" s="6">
        <v>0</v>
      </c>
      <c r="V522">
        <v>0</v>
      </c>
    </row>
    <row r="523" spans="1:22" customFormat="1" x14ac:dyDescent="0.25">
      <c r="A523" s="6">
        <v>4.8000000000000001E-2</v>
      </c>
      <c r="B523" s="6">
        <v>0</v>
      </c>
      <c r="C523" s="6">
        <v>0</v>
      </c>
      <c r="D523" s="6">
        <v>0</v>
      </c>
      <c r="E523" s="6">
        <v>0.2</v>
      </c>
      <c r="F523" s="6">
        <v>0</v>
      </c>
      <c r="G523" s="6">
        <v>0</v>
      </c>
      <c r="H523" s="6">
        <v>0</v>
      </c>
      <c r="I523" s="6">
        <v>0</v>
      </c>
      <c r="J523" s="6">
        <v>0</v>
      </c>
      <c r="K523" s="6">
        <v>0</v>
      </c>
      <c r="L523" s="6">
        <v>6</v>
      </c>
      <c r="M523" s="6">
        <v>0.6</v>
      </c>
      <c r="N523" s="6">
        <v>0.3</v>
      </c>
      <c r="O523" s="6">
        <v>0</v>
      </c>
      <c r="P523" s="6">
        <v>0.6</v>
      </c>
      <c r="Q523" s="6">
        <v>318</v>
      </c>
      <c r="R523" s="6">
        <v>0</v>
      </c>
      <c r="S523" s="6">
        <v>448</v>
      </c>
      <c r="T523" s="6">
        <v>336</v>
      </c>
      <c r="U523" s="6">
        <v>0</v>
      </c>
      <c r="V523">
        <v>0</v>
      </c>
    </row>
    <row r="524" spans="1:22" customFormat="1" x14ac:dyDescent="0.25">
      <c r="A524" s="6">
        <v>0</v>
      </c>
      <c r="B524" s="6">
        <v>2.4E-2</v>
      </c>
      <c r="C524" s="6">
        <v>0</v>
      </c>
      <c r="D524" s="6">
        <v>0</v>
      </c>
      <c r="E524" s="6">
        <v>0.2</v>
      </c>
      <c r="F524" s="6">
        <v>0</v>
      </c>
      <c r="G524" s="6">
        <v>0</v>
      </c>
      <c r="H524" s="6">
        <v>0</v>
      </c>
      <c r="I524" s="6">
        <v>0</v>
      </c>
      <c r="J524" s="6">
        <v>0</v>
      </c>
      <c r="K524" s="6">
        <v>0</v>
      </c>
      <c r="L524" s="6">
        <v>6</v>
      </c>
      <c r="M524" s="6">
        <v>0.6</v>
      </c>
      <c r="N524" s="6">
        <v>0.3</v>
      </c>
      <c r="O524" s="6">
        <v>0</v>
      </c>
      <c r="P524" s="6">
        <v>0.6</v>
      </c>
      <c r="Q524" s="6">
        <v>318</v>
      </c>
      <c r="R524" s="6">
        <v>0</v>
      </c>
      <c r="S524" s="6">
        <v>448</v>
      </c>
      <c r="T524" s="6">
        <v>336</v>
      </c>
      <c r="U524" s="6">
        <v>0</v>
      </c>
      <c r="V524">
        <v>0</v>
      </c>
    </row>
    <row r="525" spans="1:22" customFormat="1" x14ac:dyDescent="0.25">
      <c r="A525" s="6">
        <v>0</v>
      </c>
      <c r="B525" s="6">
        <v>0</v>
      </c>
      <c r="C525" s="6">
        <v>0</v>
      </c>
      <c r="D525" s="6">
        <v>0</v>
      </c>
      <c r="E525" s="6">
        <v>0.2</v>
      </c>
      <c r="F525" s="6">
        <v>0</v>
      </c>
      <c r="G525" s="6">
        <v>0</v>
      </c>
      <c r="H525" s="6">
        <v>0</v>
      </c>
      <c r="I525" s="6">
        <v>0</v>
      </c>
      <c r="J525" s="6">
        <v>0</v>
      </c>
      <c r="K525" s="6">
        <v>0</v>
      </c>
      <c r="L525" s="6">
        <v>18</v>
      </c>
      <c r="M525" s="6">
        <v>0.6</v>
      </c>
      <c r="N525" s="6">
        <v>0.3</v>
      </c>
      <c r="O525" s="6">
        <v>0</v>
      </c>
      <c r="P525" s="6">
        <v>0.6</v>
      </c>
      <c r="Q525" s="6">
        <v>318</v>
      </c>
      <c r="R525" s="6">
        <v>0</v>
      </c>
      <c r="S525" s="6">
        <v>448</v>
      </c>
      <c r="T525" s="6">
        <v>336</v>
      </c>
      <c r="U525" s="6">
        <v>0</v>
      </c>
      <c r="V525">
        <v>0</v>
      </c>
    </row>
    <row r="526" spans="1:22" customFormat="1" x14ac:dyDescent="0.25">
      <c r="A526" s="6">
        <v>4.8000000000000001E-2</v>
      </c>
      <c r="B526" s="6">
        <v>0</v>
      </c>
      <c r="C526" s="6">
        <v>0</v>
      </c>
      <c r="D526" s="6">
        <v>0</v>
      </c>
      <c r="E526" s="6">
        <v>0.2</v>
      </c>
      <c r="F526" s="6">
        <v>0</v>
      </c>
      <c r="G526" s="6">
        <v>0</v>
      </c>
      <c r="H526" s="6">
        <v>0</v>
      </c>
      <c r="I526" s="6">
        <v>0</v>
      </c>
      <c r="J526" s="6">
        <v>0</v>
      </c>
      <c r="K526" s="6">
        <v>0</v>
      </c>
      <c r="L526" s="6">
        <v>18</v>
      </c>
      <c r="M526" s="6">
        <v>0.6</v>
      </c>
      <c r="N526" s="6">
        <v>0.3</v>
      </c>
      <c r="O526" s="6">
        <v>0</v>
      </c>
      <c r="P526" s="6">
        <v>0.6</v>
      </c>
      <c r="Q526" s="6">
        <v>318</v>
      </c>
      <c r="R526" s="6">
        <v>0</v>
      </c>
      <c r="S526" s="6">
        <v>448</v>
      </c>
      <c r="T526" s="6">
        <v>336</v>
      </c>
      <c r="U526" s="6">
        <v>0</v>
      </c>
      <c r="V526">
        <v>0</v>
      </c>
    </row>
    <row r="527" spans="1:22" customFormat="1" x14ac:dyDescent="0.25">
      <c r="A527" s="6">
        <v>0</v>
      </c>
      <c r="B527" s="6">
        <v>2.4E-2</v>
      </c>
      <c r="C527" s="6">
        <v>0</v>
      </c>
      <c r="D527" s="6">
        <v>0</v>
      </c>
      <c r="E527" s="6">
        <v>0.2</v>
      </c>
      <c r="F527" s="6">
        <v>0</v>
      </c>
      <c r="G527" s="6">
        <v>0</v>
      </c>
      <c r="H527" s="6">
        <v>0</v>
      </c>
      <c r="I527" s="6">
        <v>0</v>
      </c>
      <c r="J527" s="6">
        <v>0</v>
      </c>
      <c r="K527" s="6">
        <v>0</v>
      </c>
      <c r="L527" s="6">
        <v>18</v>
      </c>
      <c r="M527" s="6">
        <v>0.6</v>
      </c>
      <c r="N527" s="6">
        <v>0.3</v>
      </c>
      <c r="O527" s="6">
        <v>0</v>
      </c>
      <c r="P527" s="6">
        <v>0.6</v>
      </c>
      <c r="Q527" s="6">
        <v>318</v>
      </c>
      <c r="R527" s="6">
        <v>0</v>
      </c>
      <c r="S527" s="6">
        <v>448</v>
      </c>
      <c r="T527" s="6">
        <v>336</v>
      </c>
      <c r="U527" s="6">
        <v>0</v>
      </c>
      <c r="V527">
        <v>0</v>
      </c>
    </row>
    <row r="528" spans="1:22" customFormat="1" x14ac:dyDescent="0.25">
      <c r="A528" s="6">
        <v>0</v>
      </c>
      <c r="B528" s="6">
        <v>0</v>
      </c>
      <c r="C528" s="6">
        <v>0</v>
      </c>
      <c r="D528" s="6">
        <v>0</v>
      </c>
      <c r="E528" s="6">
        <v>6.7000000000000004E-2</v>
      </c>
      <c r="F528" s="6">
        <v>0</v>
      </c>
      <c r="G528" s="6">
        <v>0</v>
      </c>
      <c r="H528" s="6">
        <v>0</v>
      </c>
      <c r="I528" s="6">
        <v>0</v>
      </c>
      <c r="J528" s="6">
        <v>0</v>
      </c>
      <c r="K528" s="6">
        <v>0</v>
      </c>
      <c r="L528" s="6">
        <v>5.335</v>
      </c>
      <c r="M528" s="6">
        <v>0.53349999999999997</v>
      </c>
      <c r="N528" s="6">
        <v>0.26674999999999999</v>
      </c>
      <c r="O528" s="6">
        <v>0</v>
      </c>
      <c r="P528" s="6">
        <v>0.53349999999999997</v>
      </c>
      <c r="Q528" s="6">
        <v>318</v>
      </c>
      <c r="R528" s="6">
        <v>0</v>
      </c>
      <c r="S528" s="6">
        <v>448</v>
      </c>
      <c r="T528" s="6">
        <v>336</v>
      </c>
      <c r="U528" s="6">
        <v>0</v>
      </c>
      <c r="V528">
        <v>0</v>
      </c>
    </row>
    <row r="529" spans="1:22" customFormat="1" x14ac:dyDescent="0.25">
      <c r="A529" s="6">
        <v>4.268000000000001E-2</v>
      </c>
      <c r="B529" s="6">
        <v>0</v>
      </c>
      <c r="C529" s="6">
        <v>0</v>
      </c>
      <c r="D529" s="6">
        <v>0</v>
      </c>
      <c r="E529" s="6">
        <v>6.7000000000000004E-2</v>
      </c>
      <c r="F529" s="6">
        <v>0</v>
      </c>
      <c r="G529" s="6">
        <v>0</v>
      </c>
      <c r="H529" s="6">
        <v>0</v>
      </c>
      <c r="I529" s="6">
        <v>0</v>
      </c>
      <c r="J529" s="6">
        <v>0</v>
      </c>
      <c r="K529" s="6">
        <v>0</v>
      </c>
      <c r="L529" s="6">
        <v>5.335</v>
      </c>
      <c r="M529" s="6">
        <v>0.53349999999999997</v>
      </c>
      <c r="N529" s="6">
        <v>0.26674999999999999</v>
      </c>
      <c r="O529" s="6">
        <v>0</v>
      </c>
      <c r="P529" s="6">
        <v>0.53349999999999997</v>
      </c>
      <c r="Q529" s="6">
        <v>318</v>
      </c>
      <c r="R529" s="6">
        <v>0</v>
      </c>
      <c r="S529" s="6">
        <v>448</v>
      </c>
      <c r="T529" s="6">
        <v>336</v>
      </c>
      <c r="U529" s="6">
        <v>0</v>
      </c>
      <c r="V529">
        <v>0</v>
      </c>
    </row>
    <row r="530" spans="1:22" customFormat="1" x14ac:dyDescent="0.25">
      <c r="A530" s="6">
        <v>0</v>
      </c>
      <c r="B530" s="6">
        <v>2.1340000000000005E-2</v>
      </c>
      <c r="C530" s="6">
        <v>0</v>
      </c>
      <c r="D530" s="6">
        <v>0</v>
      </c>
      <c r="E530" s="6">
        <v>6.7000000000000004E-2</v>
      </c>
      <c r="F530" s="6">
        <v>0</v>
      </c>
      <c r="G530" s="6">
        <v>0</v>
      </c>
      <c r="H530" s="6">
        <v>0</v>
      </c>
      <c r="I530" s="6">
        <v>0</v>
      </c>
      <c r="J530" s="6">
        <v>0</v>
      </c>
      <c r="K530" s="6">
        <v>0</v>
      </c>
      <c r="L530" s="6">
        <v>5.335</v>
      </c>
      <c r="M530" s="6">
        <v>0.53349999999999997</v>
      </c>
      <c r="N530" s="6">
        <v>0.26674999999999999</v>
      </c>
      <c r="O530" s="6">
        <v>0</v>
      </c>
      <c r="P530" s="6">
        <v>0.53349999999999997</v>
      </c>
      <c r="Q530" s="6">
        <v>318</v>
      </c>
      <c r="R530" s="6">
        <v>0</v>
      </c>
      <c r="S530" s="6">
        <v>448</v>
      </c>
      <c r="T530" s="6">
        <v>336</v>
      </c>
      <c r="U530" s="6">
        <v>0</v>
      </c>
      <c r="V530">
        <v>0</v>
      </c>
    </row>
    <row r="531" spans="1:22" customFormat="1" x14ac:dyDescent="0.25">
      <c r="A531" s="6">
        <v>0</v>
      </c>
      <c r="B531" s="6">
        <v>0</v>
      </c>
      <c r="C531" s="6">
        <v>0</v>
      </c>
      <c r="D531" s="6">
        <v>0</v>
      </c>
      <c r="E531" s="6">
        <v>6.7000000000000004E-2</v>
      </c>
      <c r="F531" s="6">
        <v>0</v>
      </c>
      <c r="G531" s="6">
        <v>0</v>
      </c>
      <c r="H531" s="6">
        <v>0</v>
      </c>
      <c r="I531" s="6">
        <v>0</v>
      </c>
      <c r="J531" s="6">
        <v>0</v>
      </c>
      <c r="K531" s="6">
        <v>0</v>
      </c>
      <c r="L531" s="6">
        <v>16.004999999999999</v>
      </c>
      <c r="M531" s="6">
        <v>0.53349999999999997</v>
      </c>
      <c r="N531" s="6">
        <v>0.26674999999999999</v>
      </c>
      <c r="O531" s="6">
        <v>0</v>
      </c>
      <c r="P531" s="6">
        <v>0.53349999999999997</v>
      </c>
      <c r="Q531" s="6">
        <v>318</v>
      </c>
      <c r="R531" s="6">
        <v>0</v>
      </c>
      <c r="S531" s="6">
        <v>448</v>
      </c>
      <c r="T531" s="6">
        <v>336</v>
      </c>
      <c r="U531" s="6">
        <v>0</v>
      </c>
      <c r="V531">
        <v>0</v>
      </c>
    </row>
    <row r="532" spans="1:22" customFormat="1" x14ac:dyDescent="0.25">
      <c r="A532" s="6">
        <v>4.268000000000001E-2</v>
      </c>
      <c r="B532" s="6">
        <v>0</v>
      </c>
      <c r="C532" s="6">
        <v>0</v>
      </c>
      <c r="D532" s="6">
        <v>0</v>
      </c>
      <c r="E532" s="6">
        <v>6.7000000000000004E-2</v>
      </c>
      <c r="F532" s="6">
        <v>0</v>
      </c>
      <c r="G532" s="6">
        <v>0</v>
      </c>
      <c r="H532" s="6">
        <v>0</v>
      </c>
      <c r="I532" s="6">
        <v>0</v>
      </c>
      <c r="J532" s="6">
        <v>0</v>
      </c>
      <c r="K532" s="6">
        <v>0</v>
      </c>
      <c r="L532" s="6">
        <v>16.004999999999999</v>
      </c>
      <c r="M532" s="6">
        <v>0.53349999999999997</v>
      </c>
      <c r="N532" s="6">
        <v>0.26674999999999999</v>
      </c>
      <c r="O532" s="6">
        <v>0</v>
      </c>
      <c r="P532" s="6">
        <v>0.53349999999999997</v>
      </c>
      <c r="Q532" s="6">
        <v>318</v>
      </c>
      <c r="R532" s="6">
        <v>0</v>
      </c>
      <c r="S532" s="6">
        <v>448</v>
      </c>
      <c r="T532" s="6">
        <v>336</v>
      </c>
      <c r="U532" s="6">
        <v>0</v>
      </c>
      <c r="V532">
        <v>0</v>
      </c>
    </row>
    <row r="533" spans="1:22" customFormat="1" x14ac:dyDescent="0.25">
      <c r="A533" s="6">
        <v>0</v>
      </c>
      <c r="B533" s="6">
        <v>2.1340000000000005E-2</v>
      </c>
      <c r="C533" s="6">
        <v>0</v>
      </c>
      <c r="D533" s="6">
        <v>0</v>
      </c>
      <c r="E533" s="6">
        <v>6.7000000000000004E-2</v>
      </c>
      <c r="F533" s="6">
        <v>0</v>
      </c>
      <c r="G533" s="6">
        <v>0</v>
      </c>
      <c r="H533" s="6">
        <v>0</v>
      </c>
      <c r="I533" s="6">
        <v>0</v>
      </c>
      <c r="J533" s="6">
        <v>0</v>
      </c>
      <c r="K533" s="6">
        <v>0</v>
      </c>
      <c r="L533" s="6">
        <v>16.004999999999999</v>
      </c>
      <c r="M533" s="6">
        <v>0.53349999999999997</v>
      </c>
      <c r="N533" s="6">
        <v>0.26674999999999999</v>
      </c>
      <c r="O533" s="6">
        <v>0</v>
      </c>
      <c r="P533" s="6">
        <v>0.53349999999999997</v>
      </c>
      <c r="Q533" s="6">
        <v>318</v>
      </c>
      <c r="R533" s="6">
        <v>0</v>
      </c>
      <c r="S533" s="6">
        <v>448</v>
      </c>
      <c r="T533" s="6">
        <v>336</v>
      </c>
      <c r="U533" s="6">
        <v>0</v>
      </c>
      <c r="V533">
        <v>0</v>
      </c>
    </row>
    <row r="534" spans="1:22" customFormat="1" x14ac:dyDescent="0.25">
      <c r="A534" s="6">
        <v>0</v>
      </c>
      <c r="B534" s="6">
        <v>0</v>
      </c>
      <c r="C534" s="6">
        <v>0</v>
      </c>
      <c r="D534" s="6">
        <v>0</v>
      </c>
      <c r="E534" s="6">
        <v>0.04</v>
      </c>
      <c r="F534" s="6">
        <v>0</v>
      </c>
      <c r="G534" s="6">
        <v>0</v>
      </c>
      <c r="H534" s="6">
        <v>0</v>
      </c>
      <c r="I534" s="6">
        <v>0</v>
      </c>
      <c r="J534" s="6">
        <v>0</v>
      </c>
      <c r="K534" s="6">
        <v>0</v>
      </c>
      <c r="L534" s="6">
        <v>5.2</v>
      </c>
      <c r="M534" s="6">
        <v>0.52</v>
      </c>
      <c r="N534" s="6">
        <v>0.26</v>
      </c>
      <c r="O534" s="6">
        <v>0</v>
      </c>
      <c r="P534" s="6">
        <v>0.52</v>
      </c>
      <c r="Q534" s="6">
        <v>318</v>
      </c>
      <c r="R534" s="6">
        <v>0</v>
      </c>
      <c r="S534" s="6">
        <v>448</v>
      </c>
      <c r="T534" s="6">
        <v>336</v>
      </c>
      <c r="U534" s="6">
        <v>0</v>
      </c>
      <c r="V534">
        <v>0</v>
      </c>
    </row>
    <row r="535" spans="1:22" customFormat="1" x14ac:dyDescent="0.25">
      <c r="A535" s="6">
        <v>4.1599999999999998E-2</v>
      </c>
      <c r="B535" s="6">
        <v>0</v>
      </c>
      <c r="C535" s="6">
        <v>0</v>
      </c>
      <c r="D535" s="6">
        <v>0</v>
      </c>
      <c r="E535" s="6">
        <v>0.04</v>
      </c>
      <c r="F535" s="6">
        <v>0</v>
      </c>
      <c r="G535" s="6">
        <v>0</v>
      </c>
      <c r="H535" s="6">
        <v>0</v>
      </c>
      <c r="I535" s="6">
        <v>0</v>
      </c>
      <c r="J535" s="6">
        <v>0</v>
      </c>
      <c r="K535" s="6">
        <v>0</v>
      </c>
      <c r="L535" s="6">
        <v>5.2</v>
      </c>
      <c r="M535" s="6">
        <v>0.52</v>
      </c>
      <c r="N535" s="6">
        <v>0.26</v>
      </c>
      <c r="O535" s="6">
        <v>0</v>
      </c>
      <c r="P535" s="6">
        <v>0.52</v>
      </c>
      <c r="Q535" s="6">
        <v>318</v>
      </c>
      <c r="R535" s="6">
        <v>0</v>
      </c>
      <c r="S535" s="6">
        <v>448</v>
      </c>
      <c r="T535" s="6">
        <v>336</v>
      </c>
      <c r="U535" s="6">
        <v>0</v>
      </c>
      <c r="V535">
        <v>0</v>
      </c>
    </row>
    <row r="536" spans="1:22" customFormat="1" x14ac:dyDescent="0.25">
      <c r="A536" s="6">
        <v>0</v>
      </c>
      <c r="B536" s="6">
        <v>0</v>
      </c>
      <c r="C536" s="6">
        <v>0</v>
      </c>
      <c r="D536" s="6">
        <v>0</v>
      </c>
      <c r="E536" s="6">
        <v>0.2</v>
      </c>
      <c r="F536" s="6">
        <v>0</v>
      </c>
      <c r="G536" s="6">
        <v>0</v>
      </c>
      <c r="H536" s="6">
        <v>0</v>
      </c>
      <c r="I536" s="6">
        <v>0</v>
      </c>
      <c r="J536" s="6">
        <v>0</v>
      </c>
      <c r="K536" s="6">
        <v>0</v>
      </c>
      <c r="L536" s="6">
        <v>6</v>
      </c>
      <c r="M536" s="6">
        <v>0.6</v>
      </c>
      <c r="N536" s="6">
        <v>0.3</v>
      </c>
      <c r="O536" s="6">
        <v>0</v>
      </c>
      <c r="P536" s="6">
        <v>0.6</v>
      </c>
      <c r="Q536" s="6">
        <v>318</v>
      </c>
      <c r="R536" s="6">
        <v>0</v>
      </c>
      <c r="S536" s="6">
        <v>448</v>
      </c>
      <c r="T536" s="6">
        <v>336</v>
      </c>
      <c r="U536" s="6">
        <v>0</v>
      </c>
      <c r="V536">
        <v>0</v>
      </c>
    </row>
    <row r="537" spans="1:22" customFormat="1" x14ac:dyDescent="0.25">
      <c r="A537" s="6">
        <v>0</v>
      </c>
      <c r="B537" s="6">
        <v>0</v>
      </c>
      <c r="C537" s="6">
        <v>0</v>
      </c>
      <c r="D537" s="6">
        <v>0</v>
      </c>
      <c r="E537" s="6">
        <v>0.5</v>
      </c>
      <c r="F537" s="6">
        <v>0</v>
      </c>
      <c r="G537" s="6">
        <v>0</v>
      </c>
      <c r="H537" s="6">
        <v>0</v>
      </c>
      <c r="I537" s="6">
        <v>0</v>
      </c>
      <c r="J537" s="6">
        <v>0</v>
      </c>
      <c r="K537" s="6">
        <v>0</v>
      </c>
      <c r="L537" s="6">
        <v>7.5</v>
      </c>
      <c r="M537" s="6">
        <v>0</v>
      </c>
      <c r="N537" s="6">
        <v>0.375</v>
      </c>
      <c r="O537" s="6">
        <v>0</v>
      </c>
      <c r="P537" s="6">
        <v>0.75</v>
      </c>
      <c r="Q537" s="6">
        <v>318</v>
      </c>
      <c r="R537" s="6">
        <v>0</v>
      </c>
      <c r="S537" s="6">
        <v>448</v>
      </c>
      <c r="T537" s="6">
        <v>336</v>
      </c>
      <c r="U537" s="6">
        <v>0</v>
      </c>
      <c r="V537">
        <v>0</v>
      </c>
    </row>
    <row r="538" spans="1:22" customFormat="1" x14ac:dyDescent="0.25">
      <c r="A538" s="6">
        <v>0</v>
      </c>
      <c r="B538" s="6">
        <v>0</v>
      </c>
      <c r="C538" s="6">
        <v>0</v>
      </c>
      <c r="D538" s="6">
        <v>0</v>
      </c>
      <c r="E538" s="6">
        <v>0.5</v>
      </c>
      <c r="F538" s="6">
        <v>0</v>
      </c>
      <c r="G538" s="6">
        <v>0</v>
      </c>
      <c r="H538" s="6">
        <v>0</v>
      </c>
      <c r="I538" s="6">
        <v>0</v>
      </c>
      <c r="J538" s="6">
        <v>0</v>
      </c>
      <c r="K538" s="6">
        <v>0</v>
      </c>
      <c r="L538" s="6">
        <v>22.5</v>
      </c>
      <c r="M538" s="6">
        <v>0</v>
      </c>
      <c r="N538" s="6">
        <v>0.375</v>
      </c>
      <c r="O538" s="6">
        <v>0</v>
      </c>
      <c r="P538" s="6">
        <v>0.75</v>
      </c>
      <c r="Q538" s="6">
        <v>318</v>
      </c>
      <c r="R538" s="6">
        <v>0</v>
      </c>
      <c r="S538" s="6">
        <v>448</v>
      </c>
      <c r="T538" s="6">
        <v>336</v>
      </c>
      <c r="U538" s="6">
        <v>0</v>
      </c>
      <c r="V538">
        <v>0</v>
      </c>
    </row>
    <row r="539" spans="1:22" customFormat="1" x14ac:dyDescent="0.25">
      <c r="A539" s="6">
        <v>0</v>
      </c>
      <c r="B539" s="6">
        <v>0</v>
      </c>
      <c r="C539" s="6">
        <v>0</v>
      </c>
      <c r="D539" s="6">
        <v>0</v>
      </c>
      <c r="E539" s="6">
        <v>0.5</v>
      </c>
      <c r="F539" s="6">
        <v>0</v>
      </c>
      <c r="G539" s="6">
        <v>0</v>
      </c>
      <c r="H539" s="6">
        <v>0</v>
      </c>
      <c r="I539" s="6">
        <v>0</v>
      </c>
      <c r="J539" s="6">
        <v>0</v>
      </c>
      <c r="K539" s="6">
        <v>0</v>
      </c>
      <c r="L539" s="6">
        <v>45</v>
      </c>
      <c r="M539" s="6">
        <v>0</v>
      </c>
      <c r="N539" s="6">
        <v>0.375</v>
      </c>
      <c r="O539" s="6">
        <v>0</v>
      </c>
      <c r="P539" s="6">
        <v>0.75</v>
      </c>
      <c r="Q539" s="6">
        <v>318</v>
      </c>
      <c r="R539" s="6">
        <v>0</v>
      </c>
      <c r="S539" s="6">
        <v>448</v>
      </c>
      <c r="T539" s="6">
        <v>336</v>
      </c>
      <c r="U539" s="6">
        <v>0</v>
      </c>
      <c r="V539">
        <v>0</v>
      </c>
    </row>
    <row r="540" spans="1:22" customFormat="1" x14ac:dyDescent="0.25">
      <c r="A540" s="6">
        <v>0.06</v>
      </c>
      <c r="B540" s="6">
        <v>0</v>
      </c>
      <c r="C540" s="6">
        <v>0</v>
      </c>
      <c r="D540" s="6">
        <v>0</v>
      </c>
      <c r="E540" s="6">
        <v>0.5</v>
      </c>
      <c r="F540" s="6">
        <v>0</v>
      </c>
      <c r="G540" s="6">
        <v>0</v>
      </c>
      <c r="H540" s="6">
        <v>0</v>
      </c>
      <c r="I540" s="6">
        <v>0</v>
      </c>
      <c r="J540" s="6">
        <v>0</v>
      </c>
      <c r="K540" s="6">
        <v>0</v>
      </c>
      <c r="L540" s="6">
        <v>22.5</v>
      </c>
      <c r="M540" s="6">
        <v>0</v>
      </c>
      <c r="N540" s="6">
        <v>0.375</v>
      </c>
      <c r="O540" s="6">
        <v>0</v>
      </c>
      <c r="P540" s="6">
        <v>0.75</v>
      </c>
      <c r="Q540" s="6">
        <v>318</v>
      </c>
      <c r="R540" s="6">
        <v>0</v>
      </c>
      <c r="S540" s="6">
        <v>448</v>
      </c>
      <c r="T540" s="6">
        <v>336</v>
      </c>
      <c r="U540" s="6">
        <v>0</v>
      </c>
      <c r="V540">
        <v>0</v>
      </c>
    </row>
    <row r="541" spans="1:22" customFormat="1" x14ac:dyDescent="0.25">
      <c r="A541" s="6">
        <v>0.06</v>
      </c>
      <c r="B541" s="6">
        <v>0</v>
      </c>
      <c r="C541" s="6">
        <v>0</v>
      </c>
      <c r="D541" s="6">
        <v>0</v>
      </c>
      <c r="E541" s="6">
        <v>0.5</v>
      </c>
      <c r="F541" s="6">
        <v>0</v>
      </c>
      <c r="G541" s="6">
        <v>0</v>
      </c>
      <c r="H541" s="6">
        <v>0</v>
      </c>
      <c r="I541" s="6">
        <v>0</v>
      </c>
      <c r="J541" s="6">
        <v>0</v>
      </c>
      <c r="K541" s="6">
        <v>0</v>
      </c>
      <c r="L541" s="6">
        <v>45</v>
      </c>
      <c r="M541" s="6">
        <v>0</v>
      </c>
      <c r="N541" s="6">
        <v>0.375</v>
      </c>
      <c r="O541" s="6">
        <v>0</v>
      </c>
      <c r="P541" s="6">
        <v>0.75</v>
      </c>
      <c r="Q541" s="6">
        <v>318</v>
      </c>
      <c r="R541" s="6">
        <v>0</v>
      </c>
      <c r="S541" s="6">
        <v>448</v>
      </c>
      <c r="T541" s="6">
        <v>336</v>
      </c>
      <c r="U541" s="6">
        <v>0</v>
      </c>
      <c r="V541">
        <v>0</v>
      </c>
    </row>
    <row r="542" spans="1:22" customFormat="1" x14ac:dyDescent="0.25">
      <c r="A542" s="6">
        <v>0</v>
      </c>
      <c r="B542" s="6">
        <v>0</v>
      </c>
      <c r="C542" s="6">
        <v>0</v>
      </c>
      <c r="D542" s="6">
        <v>0</v>
      </c>
      <c r="E542" s="6">
        <v>0.2</v>
      </c>
      <c r="F542" s="6">
        <v>0</v>
      </c>
      <c r="G542" s="6">
        <v>0</v>
      </c>
      <c r="H542" s="6">
        <v>0</v>
      </c>
      <c r="I542" s="6">
        <v>0</v>
      </c>
      <c r="J542" s="6">
        <v>0</v>
      </c>
      <c r="K542" s="6">
        <v>0</v>
      </c>
      <c r="L542" s="6">
        <v>6</v>
      </c>
      <c r="M542" s="6">
        <v>0</v>
      </c>
      <c r="N542" s="6">
        <v>0.3</v>
      </c>
      <c r="O542" s="6">
        <v>0</v>
      </c>
      <c r="P542" s="6">
        <v>0.6</v>
      </c>
      <c r="Q542" s="6">
        <v>318</v>
      </c>
      <c r="R542" s="6">
        <v>0</v>
      </c>
      <c r="S542" s="6">
        <v>448</v>
      </c>
      <c r="T542" s="6">
        <v>336</v>
      </c>
      <c r="U542" s="6">
        <v>0</v>
      </c>
      <c r="V542">
        <v>0</v>
      </c>
    </row>
    <row r="543" spans="1:22" customFormat="1" x14ac:dyDescent="0.25">
      <c r="A543" s="6">
        <v>0</v>
      </c>
      <c r="B543" s="6">
        <v>0</v>
      </c>
      <c r="C543" s="6">
        <v>0</v>
      </c>
      <c r="D543" s="6">
        <v>0</v>
      </c>
      <c r="E543" s="6">
        <v>0.2</v>
      </c>
      <c r="F543" s="6">
        <v>0</v>
      </c>
      <c r="G543" s="6">
        <v>0</v>
      </c>
      <c r="H543" s="6">
        <v>0</v>
      </c>
      <c r="I543" s="6">
        <v>0</v>
      </c>
      <c r="J543" s="6">
        <v>0</v>
      </c>
      <c r="K543" s="6">
        <v>0</v>
      </c>
      <c r="L543" s="6">
        <v>18</v>
      </c>
      <c r="M543" s="6">
        <v>0</v>
      </c>
      <c r="N543" s="6">
        <v>0.3</v>
      </c>
      <c r="O543" s="6">
        <v>0</v>
      </c>
      <c r="P543" s="6">
        <v>0.6</v>
      </c>
      <c r="Q543" s="6">
        <v>318</v>
      </c>
      <c r="R543" s="6">
        <v>0</v>
      </c>
      <c r="S543" s="6">
        <v>448</v>
      </c>
      <c r="T543" s="6">
        <v>336</v>
      </c>
      <c r="U543" s="6">
        <v>0</v>
      </c>
      <c r="V543">
        <v>0</v>
      </c>
    </row>
    <row r="544" spans="1:22" customFormat="1" x14ac:dyDescent="0.25">
      <c r="A544" s="6">
        <v>0</v>
      </c>
      <c r="B544" s="6">
        <v>0</v>
      </c>
      <c r="C544" s="6">
        <v>0</v>
      </c>
      <c r="D544" s="6">
        <v>0</v>
      </c>
      <c r="E544" s="6">
        <v>0.2</v>
      </c>
      <c r="F544" s="6">
        <v>0</v>
      </c>
      <c r="G544" s="6">
        <v>0</v>
      </c>
      <c r="H544" s="6">
        <v>0</v>
      </c>
      <c r="I544" s="6">
        <v>0</v>
      </c>
      <c r="J544" s="6">
        <v>0</v>
      </c>
      <c r="K544" s="6">
        <v>0</v>
      </c>
      <c r="L544" s="6">
        <v>36</v>
      </c>
      <c r="M544" s="6">
        <v>0</v>
      </c>
      <c r="N544" s="6">
        <v>0.3</v>
      </c>
      <c r="O544" s="6">
        <v>0</v>
      </c>
      <c r="P544" s="6">
        <v>0.6</v>
      </c>
      <c r="Q544" s="6">
        <v>318</v>
      </c>
      <c r="R544" s="6">
        <v>0</v>
      </c>
      <c r="S544" s="6">
        <v>448</v>
      </c>
      <c r="T544" s="6">
        <v>336</v>
      </c>
      <c r="U544" s="6">
        <v>0</v>
      </c>
      <c r="V544">
        <v>0</v>
      </c>
    </row>
    <row r="545" spans="1:22" customFormat="1" x14ac:dyDescent="0.25">
      <c r="A545" s="6">
        <v>0</v>
      </c>
      <c r="B545" s="6">
        <v>0</v>
      </c>
      <c r="C545" s="6">
        <v>0</v>
      </c>
      <c r="D545" s="6">
        <v>0</v>
      </c>
      <c r="E545" s="6">
        <v>6.7000000000000004E-2</v>
      </c>
      <c r="F545" s="6">
        <v>0</v>
      </c>
      <c r="G545" s="6">
        <v>0</v>
      </c>
      <c r="H545" s="6">
        <v>0</v>
      </c>
      <c r="I545" s="6">
        <v>0</v>
      </c>
      <c r="J545" s="6">
        <v>0</v>
      </c>
      <c r="K545" s="6">
        <v>0</v>
      </c>
      <c r="L545" s="6">
        <v>5.335</v>
      </c>
      <c r="M545" s="6">
        <v>0</v>
      </c>
      <c r="N545" s="6">
        <v>0.26674999999999999</v>
      </c>
      <c r="O545" s="6">
        <v>0</v>
      </c>
      <c r="P545" s="6">
        <v>0.53349999999999997</v>
      </c>
      <c r="Q545" s="6">
        <v>318</v>
      </c>
      <c r="R545" s="6">
        <v>0</v>
      </c>
      <c r="S545" s="6">
        <v>448</v>
      </c>
      <c r="T545" s="6">
        <v>336</v>
      </c>
      <c r="U545" s="6">
        <v>0</v>
      </c>
      <c r="V545">
        <v>0</v>
      </c>
    </row>
    <row r="546" spans="1:22" customFormat="1" x14ac:dyDescent="0.25">
      <c r="A546" s="6">
        <v>0.03</v>
      </c>
      <c r="B546" s="6">
        <v>0</v>
      </c>
      <c r="C546" s="6">
        <v>0</v>
      </c>
      <c r="D546" s="6">
        <v>0</v>
      </c>
      <c r="E546" s="6">
        <v>0.2</v>
      </c>
      <c r="F546" s="6">
        <v>0</v>
      </c>
      <c r="G546" s="6">
        <v>0</v>
      </c>
      <c r="H546" s="6">
        <v>0</v>
      </c>
      <c r="I546" s="6">
        <v>0</v>
      </c>
      <c r="J546" s="6">
        <v>0</v>
      </c>
      <c r="K546" s="6">
        <v>0</v>
      </c>
      <c r="L546" s="6">
        <v>6</v>
      </c>
      <c r="M546" s="6">
        <v>0</v>
      </c>
      <c r="N546" s="6">
        <v>0.3</v>
      </c>
      <c r="O546" s="6">
        <v>0</v>
      </c>
      <c r="P546" s="6">
        <v>0.6</v>
      </c>
      <c r="Q546" s="6">
        <v>258</v>
      </c>
      <c r="R546" s="6">
        <v>0</v>
      </c>
      <c r="S546" s="6">
        <v>448</v>
      </c>
      <c r="T546" s="6">
        <v>360</v>
      </c>
      <c r="U546" s="6">
        <v>0</v>
      </c>
      <c r="V546">
        <v>0</v>
      </c>
    </row>
    <row r="547" spans="1:22" customFormat="1" x14ac:dyDescent="0.25">
      <c r="A547" s="6">
        <v>0</v>
      </c>
      <c r="B547" s="6">
        <v>4.8000000000000001E-2</v>
      </c>
      <c r="C547" s="6">
        <v>0</v>
      </c>
      <c r="D547" s="6">
        <v>0</v>
      </c>
      <c r="E547" s="6">
        <v>0.2</v>
      </c>
      <c r="F547" s="6">
        <v>0</v>
      </c>
      <c r="G547" s="6">
        <v>0</v>
      </c>
      <c r="H547" s="6">
        <v>0</v>
      </c>
      <c r="I547" s="6">
        <v>0</v>
      </c>
      <c r="J547" s="6">
        <v>0</v>
      </c>
      <c r="K547" s="6">
        <v>0</v>
      </c>
      <c r="L547" s="6">
        <v>6</v>
      </c>
      <c r="M547" s="6">
        <v>0</v>
      </c>
      <c r="N547" s="6">
        <v>0.3</v>
      </c>
      <c r="O547" s="6">
        <v>0</v>
      </c>
      <c r="P547" s="6">
        <v>0.6</v>
      </c>
      <c r="Q547" s="6">
        <v>258</v>
      </c>
      <c r="R547" s="6">
        <v>0</v>
      </c>
      <c r="S547" s="6">
        <v>448</v>
      </c>
      <c r="T547" s="6">
        <v>720</v>
      </c>
      <c r="U547" s="6">
        <v>0</v>
      </c>
      <c r="V547">
        <v>0</v>
      </c>
    </row>
    <row r="548" spans="1:22" customFormat="1" x14ac:dyDescent="0.25">
      <c r="A548" s="6">
        <v>0.03</v>
      </c>
      <c r="B548" s="6">
        <v>0</v>
      </c>
      <c r="C548" s="6">
        <v>0</v>
      </c>
      <c r="D548" s="6">
        <v>0</v>
      </c>
      <c r="E548" s="6">
        <v>0.2</v>
      </c>
      <c r="F548" s="6">
        <v>0</v>
      </c>
      <c r="G548" s="6">
        <v>0</v>
      </c>
      <c r="H548" s="6">
        <v>0</v>
      </c>
      <c r="I548" s="6">
        <v>0</v>
      </c>
      <c r="J548" s="6">
        <v>0</v>
      </c>
      <c r="K548" s="6">
        <v>0</v>
      </c>
      <c r="L548" s="6">
        <v>6</v>
      </c>
      <c r="M548" s="6">
        <v>0</v>
      </c>
      <c r="N548" s="6">
        <v>0.3</v>
      </c>
      <c r="O548" s="6">
        <v>0</v>
      </c>
      <c r="P548" s="6">
        <v>0.6</v>
      </c>
      <c r="Q548" s="6">
        <v>258</v>
      </c>
      <c r="R548" s="6">
        <v>0</v>
      </c>
      <c r="S548" s="6">
        <v>448</v>
      </c>
      <c r="T548" s="6">
        <v>336</v>
      </c>
      <c r="U548" s="6">
        <v>60</v>
      </c>
      <c r="V548">
        <v>0</v>
      </c>
    </row>
    <row r="549" spans="1:22" customFormat="1" x14ac:dyDescent="0.25">
      <c r="A549" s="6">
        <v>0</v>
      </c>
      <c r="B549" s="6">
        <v>0</v>
      </c>
      <c r="C549" s="6">
        <v>0</v>
      </c>
      <c r="D549" s="6">
        <v>0</v>
      </c>
      <c r="E549" s="6">
        <v>0.5</v>
      </c>
      <c r="F549" s="6">
        <v>0</v>
      </c>
      <c r="G549" s="6">
        <v>0</v>
      </c>
      <c r="H549" s="6">
        <v>0</v>
      </c>
      <c r="I549" s="6">
        <v>0</v>
      </c>
      <c r="J549" s="6">
        <v>0</v>
      </c>
      <c r="K549" s="6">
        <v>0</v>
      </c>
      <c r="L549" s="6">
        <v>22.5</v>
      </c>
      <c r="M549" s="6">
        <v>0.75</v>
      </c>
      <c r="N549" s="6">
        <v>0.5</v>
      </c>
      <c r="O549" s="6">
        <v>0</v>
      </c>
      <c r="P549" s="6">
        <v>1</v>
      </c>
      <c r="Q549" s="6">
        <v>318</v>
      </c>
      <c r="R549" s="6">
        <v>0</v>
      </c>
      <c r="S549" s="6">
        <v>448</v>
      </c>
      <c r="T549" s="6">
        <v>336</v>
      </c>
      <c r="U549" s="6">
        <v>0</v>
      </c>
      <c r="V549">
        <v>0</v>
      </c>
    </row>
    <row r="550" spans="1:22" customFormat="1" x14ac:dyDescent="0.25">
      <c r="A550" s="6">
        <v>0.03</v>
      </c>
      <c r="B550" s="6">
        <v>0</v>
      </c>
      <c r="C550" s="6">
        <v>0</v>
      </c>
      <c r="D550" s="6">
        <v>0</v>
      </c>
      <c r="E550" s="6">
        <v>0.5</v>
      </c>
      <c r="F550" s="6">
        <v>0</v>
      </c>
      <c r="G550" s="6">
        <v>0</v>
      </c>
      <c r="H550" s="6">
        <v>0</v>
      </c>
      <c r="I550" s="6">
        <v>0</v>
      </c>
      <c r="J550" s="6">
        <v>0</v>
      </c>
      <c r="K550" s="6">
        <v>0</v>
      </c>
      <c r="L550" s="6">
        <v>22.5</v>
      </c>
      <c r="M550" s="6">
        <v>0.75</v>
      </c>
      <c r="N550" s="6">
        <v>0.5</v>
      </c>
      <c r="O550" s="6">
        <v>0</v>
      </c>
      <c r="P550" s="6">
        <v>1</v>
      </c>
      <c r="Q550" s="6">
        <v>318</v>
      </c>
      <c r="R550" s="6">
        <v>0</v>
      </c>
      <c r="S550" s="6">
        <v>448</v>
      </c>
      <c r="T550" s="6">
        <v>336</v>
      </c>
      <c r="U550" s="6">
        <v>0</v>
      </c>
      <c r="V550">
        <v>0</v>
      </c>
    </row>
    <row r="551" spans="1:22" customFormat="1" x14ac:dyDescent="0.25">
      <c r="A551" s="6">
        <v>0</v>
      </c>
      <c r="B551" s="6">
        <v>0.03</v>
      </c>
      <c r="C551" s="6">
        <v>0</v>
      </c>
      <c r="D551" s="6">
        <v>0</v>
      </c>
      <c r="E551" s="6">
        <v>0.5</v>
      </c>
      <c r="F551" s="6">
        <v>0</v>
      </c>
      <c r="G551" s="6">
        <v>0</v>
      </c>
      <c r="H551" s="6">
        <v>0</v>
      </c>
      <c r="I551" s="6">
        <v>0</v>
      </c>
      <c r="J551" s="6">
        <v>0</v>
      </c>
      <c r="K551" s="6">
        <v>0</v>
      </c>
      <c r="L551" s="6">
        <v>22.5</v>
      </c>
      <c r="M551" s="6">
        <v>0.75</v>
      </c>
      <c r="N551" s="6">
        <v>0.5</v>
      </c>
      <c r="O551" s="6">
        <v>0</v>
      </c>
      <c r="P551" s="6">
        <v>1</v>
      </c>
      <c r="Q551" s="6">
        <v>318</v>
      </c>
      <c r="R551" s="6">
        <v>0</v>
      </c>
      <c r="S551" s="6">
        <v>448</v>
      </c>
      <c r="T551" s="6">
        <v>336</v>
      </c>
      <c r="U551" s="6">
        <v>0</v>
      </c>
      <c r="V551">
        <v>0</v>
      </c>
    </row>
    <row r="552" spans="1:22" customFormat="1" x14ac:dyDescent="0.25">
      <c r="A552" s="6">
        <v>0</v>
      </c>
      <c r="B552" s="6">
        <v>0</v>
      </c>
      <c r="C552" s="6">
        <v>0</v>
      </c>
      <c r="D552" s="6">
        <v>0</v>
      </c>
      <c r="E552" s="6">
        <v>0.2</v>
      </c>
      <c r="F552" s="6">
        <v>0</v>
      </c>
      <c r="G552" s="6">
        <v>0</v>
      </c>
      <c r="H552" s="6">
        <v>0</v>
      </c>
      <c r="I552" s="6">
        <v>0</v>
      </c>
      <c r="J552" s="6">
        <v>0</v>
      </c>
      <c r="K552" s="6">
        <v>0</v>
      </c>
      <c r="L552" s="6">
        <v>6</v>
      </c>
      <c r="M552" s="6">
        <v>0.6</v>
      </c>
      <c r="N552" s="6">
        <v>0.5</v>
      </c>
      <c r="O552" s="6">
        <v>0</v>
      </c>
      <c r="P552" s="6">
        <v>1</v>
      </c>
      <c r="Q552" s="6">
        <v>318</v>
      </c>
      <c r="R552" s="6">
        <v>0</v>
      </c>
      <c r="S552" s="6">
        <v>448</v>
      </c>
      <c r="T552" s="6">
        <v>336</v>
      </c>
      <c r="U552" s="6">
        <v>0</v>
      </c>
      <c r="V552">
        <v>0</v>
      </c>
    </row>
    <row r="553" spans="1:22" customFormat="1" x14ac:dyDescent="0.25">
      <c r="A553" s="6">
        <v>2.4E-2</v>
      </c>
      <c r="B553" s="6">
        <v>0</v>
      </c>
      <c r="C553" s="6">
        <v>0</v>
      </c>
      <c r="D553" s="6">
        <v>0</v>
      </c>
      <c r="E553" s="6">
        <v>0.2</v>
      </c>
      <c r="F553" s="6">
        <v>0</v>
      </c>
      <c r="G553" s="6">
        <v>0</v>
      </c>
      <c r="H553" s="6">
        <v>0</v>
      </c>
      <c r="I553" s="6">
        <v>0</v>
      </c>
      <c r="J553" s="6">
        <v>0</v>
      </c>
      <c r="K553" s="6">
        <v>0</v>
      </c>
      <c r="L553" s="6">
        <v>6</v>
      </c>
      <c r="M553" s="6">
        <v>0.6</v>
      </c>
      <c r="N553" s="6">
        <v>0.5</v>
      </c>
      <c r="O553" s="6">
        <v>0</v>
      </c>
      <c r="P553" s="6">
        <v>1</v>
      </c>
      <c r="Q553" s="6">
        <v>318</v>
      </c>
      <c r="R553" s="6">
        <v>0</v>
      </c>
      <c r="S553" s="6">
        <v>448</v>
      </c>
      <c r="T553" s="6">
        <v>336</v>
      </c>
      <c r="U553" s="6">
        <v>0</v>
      </c>
      <c r="V553">
        <v>0</v>
      </c>
    </row>
    <row r="554" spans="1:22" customFormat="1" x14ac:dyDescent="0.25">
      <c r="A554" s="6">
        <v>0</v>
      </c>
      <c r="B554" s="6">
        <v>2.4E-2</v>
      </c>
      <c r="C554" s="6">
        <v>0</v>
      </c>
      <c r="D554" s="6">
        <v>0</v>
      </c>
      <c r="E554" s="6">
        <v>0.2</v>
      </c>
      <c r="F554" s="6">
        <v>0</v>
      </c>
      <c r="G554" s="6">
        <v>0</v>
      </c>
      <c r="H554" s="6">
        <v>0</v>
      </c>
      <c r="I554" s="6">
        <v>0</v>
      </c>
      <c r="J554" s="6">
        <v>0</v>
      </c>
      <c r="K554" s="6">
        <v>0</v>
      </c>
      <c r="L554" s="6">
        <v>6</v>
      </c>
      <c r="M554" s="6">
        <v>0.6</v>
      </c>
      <c r="N554" s="6">
        <v>0.5</v>
      </c>
      <c r="O554" s="6">
        <v>0</v>
      </c>
      <c r="P554" s="6">
        <v>1</v>
      </c>
      <c r="Q554" s="6">
        <v>318</v>
      </c>
      <c r="R554" s="6">
        <v>0</v>
      </c>
      <c r="S554" s="6">
        <v>448</v>
      </c>
      <c r="T554" s="6">
        <v>336</v>
      </c>
      <c r="U554" s="6">
        <v>0</v>
      </c>
      <c r="V554">
        <v>0</v>
      </c>
    </row>
    <row r="555" spans="1:22" customFormat="1" x14ac:dyDescent="0.25">
      <c r="A555" s="6">
        <v>0</v>
      </c>
      <c r="B555" s="6">
        <v>0</v>
      </c>
      <c r="C555" s="6">
        <v>0</v>
      </c>
      <c r="D555" s="6">
        <v>0</v>
      </c>
      <c r="E555" s="6">
        <v>0.2</v>
      </c>
      <c r="F555" s="6">
        <v>0</v>
      </c>
      <c r="G555" s="6">
        <v>0</v>
      </c>
      <c r="H555" s="6">
        <v>0</v>
      </c>
      <c r="I555" s="6">
        <v>0</v>
      </c>
      <c r="J555" s="6">
        <v>0</v>
      </c>
      <c r="K555" s="6">
        <v>0</v>
      </c>
      <c r="L555" s="6">
        <v>18</v>
      </c>
      <c r="M555" s="6">
        <v>0.6</v>
      </c>
      <c r="N555" s="6">
        <v>0.5</v>
      </c>
      <c r="O555" s="6">
        <v>0</v>
      </c>
      <c r="P555" s="6">
        <v>1</v>
      </c>
      <c r="Q555" s="6">
        <v>318</v>
      </c>
      <c r="R555" s="6">
        <v>0</v>
      </c>
      <c r="S555" s="6">
        <v>448</v>
      </c>
      <c r="T555" s="6">
        <v>336</v>
      </c>
      <c r="U555" s="6">
        <v>0</v>
      </c>
      <c r="V555">
        <v>0</v>
      </c>
    </row>
    <row r="556" spans="1:22" customFormat="1" x14ac:dyDescent="0.25">
      <c r="A556" s="6">
        <v>2.4E-2</v>
      </c>
      <c r="B556" s="6">
        <v>0</v>
      </c>
      <c r="C556" s="6">
        <v>0</v>
      </c>
      <c r="D556" s="6">
        <v>0</v>
      </c>
      <c r="E556" s="6">
        <v>0.2</v>
      </c>
      <c r="F556" s="6">
        <v>0</v>
      </c>
      <c r="G556" s="6">
        <v>0</v>
      </c>
      <c r="H556" s="6">
        <v>0</v>
      </c>
      <c r="I556" s="6">
        <v>0</v>
      </c>
      <c r="J556" s="6">
        <v>0</v>
      </c>
      <c r="K556" s="6">
        <v>0</v>
      </c>
      <c r="L556" s="6">
        <v>18</v>
      </c>
      <c r="M556" s="6">
        <v>0.6</v>
      </c>
      <c r="N556" s="6">
        <v>0.5</v>
      </c>
      <c r="O556" s="6">
        <v>0</v>
      </c>
      <c r="P556" s="6">
        <v>1</v>
      </c>
      <c r="Q556" s="6">
        <v>318</v>
      </c>
      <c r="R556" s="6">
        <v>0</v>
      </c>
      <c r="S556" s="6">
        <v>448</v>
      </c>
      <c r="T556" s="6">
        <v>336</v>
      </c>
      <c r="U556" s="6">
        <v>0</v>
      </c>
      <c r="V556">
        <v>0</v>
      </c>
    </row>
    <row r="557" spans="1:22" customFormat="1" x14ac:dyDescent="0.25">
      <c r="A557" s="6">
        <v>0</v>
      </c>
      <c r="B557" s="6">
        <v>2.4E-2</v>
      </c>
      <c r="C557" s="6">
        <v>0</v>
      </c>
      <c r="D557" s="6">
        <v>0</v>
      </c>
      <c r="E557" s="6">
        <v>0.2</v>
      </c>
      <c r="F557" s="6">
        <v>0</v>
      </c>
      <c r="G557" s="6">
        <v>0</v>
      </c>
      <c r="H557" s="6">
        <v>0</v>
      </c>
      <c r="I557" s="6">
        <v>0</v>
      </c>
      <c r="J557" s="6">
        <v>0</v>
      </c>
      <c r="K557" s="6">
        <v>0</v>
      </c>
      <c r="L557" s="6">
        <v>18</v>
      </c>
      <c r="M557" s="6">
        <v>0.6</v>
      </c>
      <c r="N557" s="6">
        <v>0.5</v>
      </c>
      <c r="O557" s="6">
        <v>0</v>
      </c>
      <c r="P557" s="6">
        <v>1</v>
      </c>
      <c r="Q557" s="6">
        <v>318</v>
      </c>
      <c r="R557" s="6">
        <v>0</v>
      </c>
      <c r="S557" s="6">
        <v>448</v>
      </c>
      <c r="T557" s="6">
        <v>336</v>
      </c>
      <c r="U557" s="6">
        <v>0</v>
      </c>
      <c r="V557">
        <v>0</v>
      </c>
    </row>
    <row r="558" spans="1:22" customFormat="1" x14ac:dyDescent="0.25">
      <c r="A558" s="6">
        <v>0</v>
      </c>
      <c r="B558" s="6">
        <v>0</v>
      </c>
      <c r="C558" s="6">
        <v>0</v>
      </c>
      <c r="D558" s="6">
        <v>0</v>
      </c>
      <c r="E558" s="6">
        <v>6.7000000000000004E-2</v>
      </c>
      <c r="F558" s="6">
        <v>0</v>
      </c>
      <c r="G558" s="6">
        <v>0</v>
      </c>
      <c r="H558" s="6">
        <v>0</v>
      </c>
      <c r="I558" s="6">
        <v>0</v>
      </c>
      <c r="J558" s="6">
        <v>0</v>
      </c>
      <c r="K558" s="6">
        <v>0</v>
      </c>
      <c r="L558" s="6">
        <v>5.335</v>
      </c>
      <c r="M558" s="6">
        <v>0.53400000000000003</v>
      </c>
      <c r="N558" s="6">
        <v>0.5</v>
      </c>
      <c r="O558" s="6">
        <v>0</v>
      </c>
      <c r="P558" s="6">
        <v>1</v>
      </c>
      <c r="Q558" s="6">
        <v>318</v>
      </c>
      <c r="R558" s="6">
        <v>0</v>
      </c>
      <c r="S558" s="6">
        <v>448</v>
      </c>
      <c r="T558" s="6">
        <v>336</v>
      </c>
      <c r="U558" s="6">
        <v>0</v>
      </c>
      <c r="V558">
        <v>0</v>
      </c>
    </row>
    <row r="559" spans="1:22" customFormat="1" x14ac:dyDescent="0.25">
      <c r="A559" s="6">
        <v>2.1000000000000001E-2</v>
      </c>
      <c r="B559" s="6">
        <v>0</v>
      </c>
      <c r="C559" s="6">
        <v>0</v>
      </c>
      <c r="D559" s="6">
        <v>0</v>
      </c>
      <c r="E559" s="6">
        <v>6.7000000000000004E-2</v>
      </c>
      <c r="F559" s="6">
        <v>0</v>
      </c>
      <c r="G559" s="6">
        <v>0</v>
      </c>
      <c r="H559" s="6">
        <v>0</v>
      </c>
      <c r="I559" s="6">
        <v>0</v>
      </c>
      <c r="J559" s="6">
        <v>0</v>
      </c>
      <c r="K559" s="6">
        <v>0</v>
      </c>
      <c r="L559" s="6">
        <v>5.335</v>
      </c>
      <c r="M559" s="6">
        <v>0.53400000000000003</v>
      </c>
      <c r="N559" s="6">
        <v>0.5</v>
      </c>
      <c r="O559" s="6">
        <v>0</v>
      </c>
      <c r="P559" s="6">
        <v>1</v>
      </c>
      <c r="Q559" s="6">
        <v>318</v>
      </c>
      <c r="R559" s="6">
        <v>0</v>
      </c>
      <c r="S559" s="6">
        <v>448</v>
      </c>
      <c r="T559" s="6">
        <v>336</v>
      </c>
      <c r="U559" s="6">
        <v>0</v>
      </c>
      <c r="V559">
        <v>0</v>
      </c>
    </row>
    <row r="560" spans="1:22" customFormat="1" x14ac:dyDescent="0.25">
      <c r="A560" s="6">
        <v>0</v>
      </c>
      <c r="B560" s="6">
        <v>2.1000000000000001E-2</v>
      </c>
      <c r="C560" s="6">
        <v>0</v>
      </c>
      <c r="D560" s="6">
        <v>0</v>
      </c>
      <c r="E560" s="6">
        <v>6.7000000000000004E-2</v>
      </c>
      <c r="F560" s="6">
        <v>0</v>
      </c>
      <c r="G560" s="6">
        <v>0</v>
      </c>
      <c r="H560" s="6">
        <v>0</v>
      </c>
      <c r="I560" s="6">
        <v>0</v>
      </c>
      <c r="J560" s="6">
        <v>0</v>
      </c>
      <c r="K560" s="6">
        <v>0</v>
      </c>
      <c r="L560" s="6">
        <v>5.335</v>
      </c>
      <c r="M560" s="6">
        <v>0.53400000000000003</v>
      </c>
      <c r="N560" s="6">
        <v>0.5</v>
      </c>
      <c r="O560" s="6">
        <v>0</v>
      </c>
      <c r="P560" s="6">
        <v>1</v>
      </c>
      <c r="Q560" s="6">
        <v>318</v>
      </c>
      <c r="R560" s="6">
        <v>0</v>
      </c>
      <c r="S560" s="6">
        <v>448</v>
      </c>
      <c r="T560" s="6">
        <v>336</v>
      </c>
      <c r="U560" s="6">
        <v>0</v>
      </c>
      <c r="V560">
        <v>0</v>
      </c>
    </row>
    <row r="561" spans="1:22" customFormat="1" x14ac:dyDescent="0.25">
      <c r="A561" s="6">
        <v>0</v>
      </c>
      <c r="B561" s="6">
        <v>0</v>
      </c>
      <c r="C561" s="6">
        <v>0</v>
      </c>
      <c r="D561" s="6">
        <v>0</v>
      </c>
      <c r="E561" s="6">
        <v>6.7000000000000004E-2</v>
      </c>
      <c r="F561" s="6">
        <v>0</v>
      </c>
      <c r="G561" s="6">
        <v>0</v>
      </c>
      <c r="H561" s="6">
        <v>0</v>
      </c>
      <c r="I561" s="6">
        <v>0</v>
      </c>
      <c r="J561" s="6">
        <v>0</v>
      </c>
      <c r="K561" s="6">
        <v>0</v>
      </c>
      <c r="L561" s="6">
        <v>16.004999999999999</v>
      </c>
      <c r="M561" s="6">
        <v>0.53400000000000003</v>
      </c>
      <c r="N561" s="6">
        <v>0.5</v>
      </c>
      <c r="O561" s="6">
        <v>0</v>
      </c>
      <c r="P561" s="6">
        <v>1</v>
      </c>
      <c r="Q561" s="6">
        <v>318</v>
      </c>
      <c r="R561" s="6">
        <v>0</v>
      </c>
      <c r="S561" s="6">
        <v>448</v>
      </c>
      <c r="T561" s="6">
        <v>336</v>
      </c>
      <c r="U561" s="6">
        <v>0</v>
      </c>
      <c r="V561">
        <v>0</v>
      </c>
    </row>
    <row r="562" spans="1:22" customFormat="1" x14ac:dyDescent="0.25">
      <c r="A562" s="6">
        <v>2.1000000000000001E-2</v>
      </c>
      <c r="B562" s="6">
        <v>0</v>
      </c>
      <c r="C562" s="6">
        <v>0</v>
      </c>
      <c r="D562" s="6">
        <v>0</v>
      </c>
      <c r="E562" s="6">
        <v>6.7000000000000004E-2</v>
      </c>
      <c r="F562" s="6">
        <v>0</v>
      </c>
      <c r="G562" s="6">
        <v>0</v>
      </c>
      <c r="H562" s="6">
        <v>0</v>
      </c>
      <c r="I562" s="6">
        <v>0</v>
      </c>
      <c r="J562" s="6">
        <v>0</v>
      </c>
      <c r="K562" s="6">
        <v>0</v>
      </c>
      <c r="L562" s="6">
        <v>16.004999999999999</v>
      </c>
      <c r="M562" s="6">
        <v>0.53400000000000003</v>
      </c>
      <c r="N562" s="6">
        <v>0.5</v>
      </c>
      <c r="O562" s="6">
        <v>0</v>
      </c>
      <c r="P562" s="6">
        <v>1</v>
      </c>
      <c r="Q562" s="6">
        <v>318</v>
      </c>
      <c r="R562" s="6">
        <v>0</v>
      </c>
      <c r="S562" s="6">
        <v>448</v>
      </c>
      <c r="T562" s="6">
        <v>336</v>
      </c>
      <c r="U562" s="6">
        <v>0</v>
      </c>
      <c r="V562">
        <v>0</v>
      </c>
    </row>
    <row r="563" spans="1:22" customFormat="1" x14ac:dyDescent="0.25">
      <c r="A563" s="6">
        <v>0</v>
      </c>
      <c r="B563" s="6">
        <v>2.1000000000000001E-2</v>
      </c>
      <c r="C563" s="6">
        <v>0</v>
      </c>
      <c r="D563" s="6">
        <v>0</v>
      </c>
      <c r="E563" s="6">
        <v>6.7000000000000004E-2</v>
      </c>
      <c r="F563" s="6">
        <v>0</v>
      </c>
      <c r="G563" s="6">
        <v>0</v>
      </c>
      <c r="H563" s="6">
        <v>0</v>
      </c>
      <c r="I563" s="6">
        <v>0</v>
      </c>
      <c r="J563" s="6">
        <v>0</v>
      </c>
      <c r="K563" s="6">
        <v>0</v>
      </c>
      <c r="L563" s="6">
        <v>16.004999999999999</v>
      </c>
      <c r="M563" s="6">
        <v>0.53400000000000003</v>
      </c>
      <c r="N563" s="6">
        <v>0.5</v>
      </c>
      <c r="O563" s="6">
        <v>0</v>
      </c>
      <c r="P563" s="6">
        <v>1</v>
      </c>
      <c r="Q563" s="6">
        <v>318</v>
      </c>
      <c r="R563" s="6">
        <v>0</v>
      </c>
      <c r="S563" s="6">
        <v>448</v>
      </c>
      <c r="T563" s="6">
        <v>336</v>
      </c>
      <c r="U563" s="6">
        <v>0</v>
      </c>
      <c r="V563">
        <v>0</v>
      </c>
    </row>
    <row r="564" spans="1:22" customFormat="1" x14ac:dyDescent="0.25">
      <c r="A564" s="6">
        <v>0</v>
      </c>
      <c r="B564" s="6">
        <v>0</v>
      </c>
      <c r="C564" s="6">
        <v>0</v>
      </c>
      <c r="D564" s="6">
        <v>0</v>
      </c>
      <c r="E564" s="6">
        <v>0.25</v>
      </c>
      <c r="F564" s="6">
        <v>0</v>
      </c>
      <c r="G564" s="6">
        <v>0</v>
      </c>
      <c r="H564" s="6">
        <v>0</v>
      </c>
      <c r="I564" s="6">
        <v>0</v>
      </c>
      <c r="J564" s="6">
        <v>0</v>
      </c>
      <c r="K564" s="6">
        <v>0</v>
      </c>
      <c r="L564" s="6">
        <v>9.375</v>
      </c>
      <c r="M564" s="6">
        <v>0.625</v>
      </c>
      <c r="N564" s="6">
        <v>0.3125</v>
      </c>
      <c r="O564" s="6">
        <v>0</v>
      </c>
      <c r="P564" s="6">
        <v>0.625</v>
      </c>
      <c r="Q564" s="6">
        <v>351</v>
      </c>
      <c r="R564" s="6">
        <v>0</v>
      </c>
      <c r="S564" s="6">
        <v>448</v>
      </c>
      <c r="T564" s="6">
        <v>144</v>
      </c>
      <c r="U564" s="6">
        <v>30</v>
      </c>
      <c r="V564">
        <v>0</v>
      </c>
    </row>
    <row r="565" spans="1:22" customFormat="1" ht="20.25" customHeight="1" x14ac:dyDescent="0.25">
      <c r="A565" s="6">
        <v>1.4E-2</v>
      </c>
      <c r="B565" s="6">
        <v>0</v>
      </c>
      <c r="C565" s="6">
        <v>0</v>
      </c>
      <c r="D565" s="6">
        <v>0</v>
      </c>
      <c r="E565" s="6">
        <v>0</v>
      </c>
      <c r="F565" s="6">
        <v>0</v>
      </c>
      <c r="G565" s="6">
        <v>0</v>
      </c>
      <c r="H565" s="6">
        <v>0</v>
      </c>
      <c r="I565" s="6">
        <v>0</v>
      </c>
      <c r="J565" s="6">
        <v>0</v>
      </c>
      <c r="K565" s="6">
        <v>0</v>
      </c>
      <c r="L565" s="6">
        <v>4.2</v>
      </c>
      <c r="M565" s="6">
        <v>0.5</v>
      </c>
      <c r="N565" s="6">
        <v>0.5</v>
      </c>
      <c r="O565" s="6">
        <v>0</v>
      </c>
      <c r="P565" s="6">
        <v>0.5</v>
      </c>
      <c r="Q565" s="6">
        <v>174</v>
      </c>
      <c r="R565" s="6">
        <v>0</v>
      </c>
      <c r="S565" s="6">
        <v>423</v>
      </c>
      <c r="T565" s="6">
        <v>1416</v>
      </c>
      <c r="U565" s="6">
        <v>30</v>
      </c>
      <c r="V565">
        <v>0</v>
      </c>
    </row>
    <row r="566" spans="1:22" customFormat="1" x14ac:dyDescent="0.25">
      <c r="A566" s="6">
        <v>0</v>
      </c>
      <c r="B566" s="6">
        <v>0</v>
      </c>
      <c r="C566" s="6">
        <v>0</v>
      </c>
      <c r="D566" s="6">
        <v>0</v>
      </c>
      <c r="E566" s="6">
        <v>0.33300000000000002</v>
      </c>
      <c r="F566" s="6">
        <v>0</v>
      </c>
      <c r="G566" s="6">
        <v>0</v>
      </c>
      <c r="H566" s="6">
        <v>0</v>
      </c>
      <c r="I566" s="6">
        <v>0</v>
      </c>
      <c r="J566" s="6">
        <v>0</v>
      </c>
      <c r="K566" s="6">
        <v>0</v>
      </c>
      <c r="L566" s="6">
        <v>13.333000000000002</v>
      </c>
      <c r="M566" s="6">
        <v>0</v>
      </c>
      <c r="N566" s="6">
        <v>0.33300000000000002</v>
      </c>
      <c r="O566" s="6">
        <v>0</v>
      </c>
      <c r="P566" s="6">
        <v>0.66600000000000004</v>
      </c>
      <c r="Q566" s="6">
        <v>280</v>
      </c>
      <c r="R566" s="6">
        <v>0</v>
      </c>
      <c r="S566" s="6">
        <v>448</v>
      </c>
      <c r="T566" s="6">
        <v>168</v>
      </c>
      <c r="U566" s="6">
        <v>60</v>
      </c>
      <c r="V566">
        <v>0</v>
      </c>
    </row>
    <row r="567" spans="1:22" customFormat="1" x14ac:dyDescent="0.25">
      <c r="A567" s="6">
        <v>0</v>
      </c>
      <c r="B567" s="6">
        <v>0</v>
      </c>
      <c r="C567" s="6">
        <v>0</v>
      </c>
      <c r="D567" s="6">
        <v>0</v>
      </c>
      <c r="E567" s="6">
        <v>0.2</v>
      </c>
      <c r="F567" s="6">
        <v>0</v>
      </c>
      <c r="G567" s="6">
        <v>0</v>
      </c>
      <c r="H567" s="6">
        <v>0</v>
      </c>
      <c r="I567" s="6">
        <v>0</v>
      </c>
      <c r="J567" s="6">
        <v>0</v>
      </c>
      <c r="K567" s="6">
        <v>0</v>
      </c>
      <c r="L567" s="6">
        <v>5</v>
      </c>
      <c r="M567" s="6">
        <v>0</v>
      </c>
      <c r="N567" s="6">
        <v>0.3</v>
      </c>
      <c r="O567" s="6">
        <v>0</v>
      </c>
      <c r="P567" s="6">
        <v>0.6</v>
      </c>
      <c r="Q567" s="6">
        <v>258</v>
      </c>
      <c r="R567" s="6">
        <v>0</v>
      </c>
      <c r="S567" s="6">
        <v>448</v>
      </c>
      <c r="T567" s="6">
        <v>240</v>
      </c>
      <c r="U567" s="6">
        <v>60</v>
      </c>
      <c r="V567">
        <v>0</v>
      </c>
    </row>
    <row r="568" spans="1:22" customFormat="1" x14ac:dyDescent="0.25">
      <c r="A568" s="6">
        <v>0</v>
      </c>
      <c r="B568" s="6">
        <v>0</v>
      </c>
      <c r="C568" s="6">
        <v>0</v>
      </c>
      <c r="D568" s="6">
        <v>0</v>
      </c>
      <c r="E568" s="6">
        <v>0.5</v>
      </c>
      <c r="F568" s="6">
        <v>0</v>
      </c>
      <c r="G568" s="6">
        <v>0</v>
      </c>
      <c r="H568" s="6">
        <v>0</v>
      </c>
      <c r="I568" s="6">
        <v>0</v>
      </c>
      <c r="J568" s="6">
        <v>0</v>
      </c>
      <c r="K568" s="6">
        <v>0</v>
      </c>
      <c r="L568" s="6">
        <v>7.5</v>
      </c>
      <c r="M568" s="6">
        <v>0</v>
      </c>
      <c r="N568" s="6">
        <v>0.375</v>
      </c>
      <c r="O568" s="6">
        <v>0</v>
      </c>
      <c r="P568" s="6">
        <v>0.44999999999999996</v>
      </c>
      <c r="Q568" s="6">
        <v>258</v>
      </c>
      <c r="R568" s="6">
        <v>0</v>
      </c>
      <c r="S568" s="6">
        <v>448</v>
      </c>
      <c r="T568" s="6">
        <v>336</v>
      </c>
      <c r="U568" s="6">
        <v>0</v>
      </c>
      <c r="V568">
        <v>0</v>
      </c>
    </row>
    <row r="569" spans="1:22" customFormat="1" x14ac:dyDescent="0.25">
      <c r="A569" s="6">
        <v>0</v>
      </c>
      <c r="B569" s="6">
        <v>0</v>
      </c>
      <c r="C569" s="6">
        <v>0</v>
      </c>
      <c r="D569" s="6">
        <v>0</v>
      </c>
      <c r="E569" s="6">
        <v>0.5</v>
      </c>
      <c r="F569" s="6">
        <v>0</v>
      </c>
      <c r="G569" s="6">
        <v>0</v>
      </c>
      <c r="H569" s="6">
        <v>0</v>
      </c>
      <c r="I569" s="6">
        <v>0</v>
      </c>
      <c r="J569" s="6">
        <v>0</v>
      </c>
      <c r="K569" s="6">
        <v>0</v>
      </c>
      <c r="L569" s="6">
        <v>19.95</v>
      </c>
      <c r="M569" s="6">
        <v>0</v>
      </c>
      <c r="N569" s="6">
        <v>0.375</v>
      </c>
      <c r="O569" s="6">
        <v>0</v>
      </c>
      <c r="P569" s="6">
        <v>0.44999999999999996</v>
      </c>
      <c r="Q569" s="6">
        <v>258</v>
      </c>
      <c r="R569" s="6">
        <v>0</v>
      </c>
      <c r="S569" s="6">
        <v>448</v>
      </c>
      <c r="T569" s="6">
        <v>336</v>
      </c>
      <c r="U569" s="6">
        <v>0</v>
      </c>
      <c r="V569">
        <v>0</v>
      </c>
    </row>
    <row r="570" spans="1:22" customFormat="1" x14ac:dyDescent="0.25">
      <c r="A570" s="6">
        <v>0</v>
      </c>
      <c r="B570" s="6">
        <v>0</v>
      </c>
      <c r="C570" s="6">
        <v>0</v>
      </c>
      <c r="D570" s="6">
        <v>0</v>
      </c>
      <c r="E570" s="6">
        <v>0.5</v>
      </c>
      <c r="F570" s="6">
        <v>0</v>
      </c>
      <c r="G570" s="6">
        <v>0</v>
      </c>
      <c r="H570" s="6">
        <v>0</v>
      </c>
      <c r="I570" s="6">
        <v>0</v>
      </c>
      <c r="J570" s="6">
        <v>0</v>
      </c>
      <c r="K570" s="6">
        <v>0</v>
      </c>
      <c r="L570" s="6">
        <v>32.549999999999997</v>
      </c>
      <c r="M570" s="6">
        <v>0</v>
      </c>
      <c r="N570" s="6">
        <v>0.375</v>
      </c>
      <c r="O570" s="6">
        <v>0</v>
      </c>
      <c r="P570" s="6">
        <v>0.44999999999999996</v>
      </c>
      <c r="Q570" s="6">
        <v>258</v>
      </c>
      <c r="R570" s="6">
        <v>0</v>
      </c>
      <c r="S570" s="6">
        <v>448</v>
      </c>
      <c r="T570" s="6">
        <v>336</v>
      </c>
      <c r="U570" s="6">
        <v>0</v>
      </c>
      <c r="V570">
        <v>0</v>
      </c>
    </row>
    <row r="571" spans="1:22" customFormat="1" x14ac:dyDescent="0.25">
      <c r="A571" s="6">
        <v>0</v>
      </c>
      <c r="B571" s="6">
        <v>0</v>
      </c>
      <c r="C571" s="6">
        <v>0</v>
      </c>
      <c r="D571" s="6">
        <v>0</v>
      </c>
      <c r="E571" s="6">
        <v>0.5</v>
      </c>
      <c r="F571" s="6">
        <v>0</v>
      </c>
      <c r="G571" s="6">
        <v>0</v>
      </c>
      <c r="H571" s="6">
        <v>0</v>
      </c>
      <c r="I571" s="6">
        <v>0</v>
      </c>
      <c r="J571" s="6">
        <v>0</v>
      </c>
      <c r="K571" s="6">
        <v>0</v>
      </c>
      <c r="L571" s="6">
        <v>45</v>
      </c>
      <c r="M571" s="6">
        <v>0</v>
      </c>
      <c r="N571" s="6">
        <v>0.375</v>
      </c>
      <c r="O571" s="6">
        <v>0</v>
      </c>
      <c r="P571" s="6">
        <v>0.44999999999999996</v>
      </c>
      <c r="Q571" s="6">
        <v>258</v>
      </c>
      <c r="R571" s="6">
        <v>0</v>
      </c>
      <c r="S571" s="6">
        <v>448</v>
      </c>
      <c r="T571" s="6">
        <v>336</v>
      </c>
      <c r="U571" s="6">
        <v>0</v>
      </c>
      <c r="V571">
        <v>0</v>
      </c>
    </row>
    <row r="572" spans="1:22" customFormat="1" x14ac:dyDescent="0.25">
      <c r="A572" s="6">
        <v>0</v>
      </c>
      <c r="B572" s="6">
        <v>0</v>
      </c>
      <c r="C572" s="6">
        <v>0</v>
      </c>
      <c r="D572" s="6">
        <v>0</v>
      </c>
      <c r="E572" s="6">
        <v>0.5</v>
      </c>
      <c r="F572" s="6">
        <v>0</v>
      </c>
      <c r="G572" s="6">
        <v>0</v>
      </c>
      <c r="H572" s="6">
        <v>0</v>
      </c>
      <c r="I572" s="6">
        <v>0</v>
      </c>
      <c r="J572" s="6">
        <v>0</v>
      </c>
      <c r="K572" s="6">
        <v>0</v>
      </c>
      <c r="L572" s="6">
        <v>19.95</v>
      </c>
      <c r="M572" s="6">
        <v>0</v>
      </c>
      <c r="N572" s="6">
        <v>0.375</v>
      </c>
      <c r="O572" s="6">
        <v>0</v>
      </c>
      <c r="P572" s="6">
        <v>0.44999999999999996</v>
      </c>
      <c r="Q572" s="6">
        <v>258</v>
      </c>
      <c r="R572" s="6">
        <v>0</v>
      </c>
      <c r="S572" s="6">
        <v>448</v>
      </c>
      <c r="T572" s="6">
        <v>336</v>
      </c>
      <c r="U572" s="6">
        <v>0</v>
      </c>
      <c r="V572">
        <v>0</v>
      </c>
    </row>
    <row r="573" spans="1:22" customFormat="1" x14ac:dyDescent="0.25">
      <c r="A573" s="6">
        <v>0</v>
      </c>
      <c r="B573" s="6">
        <v>0</v>
      </c>
      <c r="C573" s="6">
        <v>0</v>
      </c>
      <c r="D573" s="6">
        <v>0</v>
      </c>
      <c r="E573" s="6">
        <v>0.5</v>
      </c>
      <c r="F573" s="6">
        <v>0</v>
      </c>
      <c r="G573" s="6">
        <v>0</v>
      </c>
      <c r="H573" s="6">
        <v>0</v>
      </c>
      <c r="I573" s="6">
        <v>0</v>
      </c>
      <c r="J573" s="6">
        <v>0</v>
      </c>
      <c r="K573" s="6">
        <v>0</v>
      </c>
      <c r="L573" s="6">
        <v>32.549999999999997</v>
      </c>
      <c r="M573" s="6">
        <v>0</v>
      </c>
      <c r="N573" s="6">
        <v>0.375</v>
      </c>
      <c r="O573" s="6">
        <v>0</v>
      </c>
      <c r="P573" s="6">
        <v>0.44999999999999996</v>
      </c>
      <c r="Q573" s="6">
        <v>258</v>
      </c>
      <c r="R573" s="6">
        <v>0</v>
      </c>
      <c r="S573" s="6">
        <v>448</v>
      </c>
      <c r="T573" s="6">
        <v>336</v>
      </c>
      <c r="U573" s="6">
        <v>0</v>
      </c>
      <c r="V573">
        <v>0</v>
      </c>
    </row>
    <row r="574" spans="1:22" customFormat="1" x14ac:dyDescent="0.25">
      <c r="A574" s="6">
        <v>0</v>
      </c>
      <c r="B574" s="6">
        <v>0</v>
      </c>
      <c r="C574" s="6">
        <v>0</v>
      </c>
      <c r="D574" s="6">
        <v>0</v>
      </c>
      <c r="E574" s="6">
        <v>0.5</v>
      </c>
      <c r="F574" s="6">
        <v>0</v>
      </c>
      <c r="G574" s="6">
        <v>0</v>
      </c>
      <c r="H574" s="6">
        <v>0</v>
      </c>
      <c r="I574" s="6">
        <v>0</v>
      </c>
      <c r="J574" s="6">
        <v>0</v>
      </c>
      <c r="K574" s="6">
        <v>0</v>
      </c>
      <c r="L574" s="6">
        <v>45</v>
      </c>
      <c r="M574" s="6">
        <v>0</v>
      </c>
      <c r="N574" s="6">
        <v>0.375</v>
      </c>
      <c r="O574" s="6">
        <v>0</v>
      </c>
      <c r="P574" s="6">
        <v>0.44999999999999996</v>
      </c>
      <c r="Q574" s="6">
        <v>258</v>
      </c>
      <c r="R574" s="6">
        <v>0</v>
      </c>
      <c r="S574" s="6">
        <v>448</v>
      </c>
      <c r="T574" s="6">
        <v>336</v>
      </c>
      <c r="U574" s="6">
        <v>0</v>
      </c>
      <c r="V574">
        <v>0</v>
      </c>
    </row>
    <row r="575" spans="1:22" customFormat="1" x14ac:dyDescent="0.25">
      <c r="A575" s="6">
        <v>0</v>
      </c>
      <c r="B575" s="6">
        <v>3.7499999999999999E-3</v>
      </c>
      <c r="C575" s="6">
        <v>0</v>
      </c>
      <c r="D575" s="6">
        <v>0</v>
      </c>
      <c r="E575" s="6">
        <v>0.5</v>
      </c>
      <c r="F575" s="6">
        <v>0</v>
      </c>
      <c r="G575" s="6">
        <v>0</v>
      </c>
      <c r="H575" s="6">
        <v>0</v>
      </c>
      <c r="I575" s="6">
        <v>0</v>
      </c>
      <c r="J575" s="6">
        <v>0</v>
      </c>
      <c r="K575" s="6">
        <v>0</v>
      </c>
      <c r="L575" s="6">
        <v>19.95</v>
      </c>
      <c r="M575" s="6">
        <v>0</v>
      </c>
      <c r="N575" s="6">
        <v>0.375</v>
      </c>
      <c r="O575" s="6">
        <v>0</v>
      </c>
      <c r="P575" s="6">
        <v>0.44999999999999996</v>
      </c>
      <c r="Q575" s="6">
        <v>258</v>
      </c>
      <c r="R575" s="6">
        <v>0</v>
      </c>
      <c r="S575" s="6">
        <v>448</v>
      </c>
      <c r="T575" s="6">
        <v>336</v>
      </c>
      <c r="U575" s="6">
        <v>0</v>
      </c>
      <c r="V575">
        <v>0</v>
      </c>
    </row>
    <row r="576" spans="1:22" customFormat="1" x14ac:dyDescent="0.25">
      <c r="A576" s="6">
        <v>0</v>
      </c>
      <c r="B576" s="6">
        <v>3.7499999999999999E-3</v>
      </c>
      <c r="C576" s="6">
        <v>0</v>
      </c>
      <c r="D576" s="6">
        <v>0</v>
      </c>
      <c r="E576" s="6">
        <v>0.5</v>
      </c>
      <c r="F576" s="6">
        <v>0</v>
      </c>
      <c r="G576" s="6">
        <v>0</v>
      </c>
      <c r="H576" s="6">
        <v>0</v>
      </c>
      <c r="I576" s="6">
        <v>0</v>
      </c>
      <c r="J576" s="6">
        <v>0</v>
      </c>
      <c r="K576" s="6">
        <v>0</v>
      </c>
      <c r="L576" s="6">
        <v>32.549999999999997</v>
      </c>
      <c r="M576" s="6">
        <v>0</v>
      </c>
      <c r="N576" s="6">
        <v>0.375</v>
      </c>
      <c r="O576" s="6">
        <v>0</v>
      </c>
      <c r="P576" s="6">
        <v>0.44999999999999996</v>
      </c>
      <c r="Q576" s="6">
        <v>258</v>
      </c>
      <c r="R576" s="6">
        <v>0</v>
      </c>
      <c r="S576" s="6">
        <v>448</v>
      </c>
      <c r="T576" s="6">
        <v>336</v>
      </c>
      <c r="U576" s="6">
        <v>0</v>
      </c>
      <c r="V576">
        <v>0</v>
      </c>
    </row>
    <row r="577" spans="1:22" customFormat="1" x14ac:dyDescent="0.25">
      <c r="A577" s="6">
        <v>0</v>
      </c>
      <c r="B577" s="6">
        <v>3.7499999999999999E-3</v>
      </c>
      <c r="C577" s="6">
        <v>0</v>
      </c>
      <c r="D577" s="6">
        <v>0</v>
      </c>
      <c r="E577" s="6">
        <v>0.5</v>
      </c>
      <c r="F577" s="6">
        <v>0</v>
      </c>
      <c r="G577" s="6">
        <v>0</v>
      </c>
      <c r="H577" s="6">
        <v>0</v>
      </c>
      <c r="I577" s="6">
        <v>0</v>
      </c>
      <c r="J577" s="6">
        <v>0</v>
      </c>
      <c r="K577" s="6">
        <v>0</v>
      </c>
      <c r="L577" s="6">
        <v>45</v>
      </c>
      <c r="M577" s="6">
        <v>0</v>
      </c>
      <c r="N577" s="6">
        <v>0.375</v>
      </c>
      <c r="O577" s="6">
        <v>0</v>
      </c>
      <c r="P577" s="6">
        <v>0.44999999999999996</v>
      </c>
      <c r="Q577" s="6">
        <v>258</v>
      </c>
      <c r="R577" s="6">
        <v>0</v>
      </c>
      <c r="S577" s="6">
        <v>448</v>
      </c>
      <c r="T577" s="6">
        <v>336</v>
      </c>
      <c r="U577" s="6">
        <v>0</v>
      </c>
      <c r="V577">
        <v>0</v>
      </c>
    </row>
    <row r="578" spans="1:22" customFormat="1" x14ac:dyDescent="0.25">
      <c r="A578" s="6">
        <v>0</v>
      </c>
      <c r="B578" s="6">
        <v>3.7499999999999999E-3</v>
      </c>
      <c r="C578" s="6">
        <v>0</v>
      </c>
      <c r="D578" s="6">
        <v>0</v>
      </c>
      <c r="E578" s="6">
        <v>0.5</v>
      </c>
      <c r="F578" s="6">
        <v>0</v>
      </c>
      <c r="G578" s="6">
        <v>0</v>
      </c>
      <c r="H578" s="6">
        <v>0</v>
      </c>
      <c r="I578" s="6">
        <v>0</v>
      </c>
      <c r="J578" s="6">
        <v>0</v>
      </c>
      <c r="K578" s="6">
        <v>0</v>
      </c>
      <c r="L578" s="6">
        <v>19.95</v>
      </c>
      <c r="M578" s="6">
        <v>0</v>
      </c>
      <c r="N578" s="6">
        <v>0.375</v>
      </c>
      <c r="O578" s="6">
        <v>0</v>
      </c>
      <c r="P578" s="6">
        <v>0.44999999999999996</v>
      </c>
      <c r="Q578" s="6">
        <v>258</v>
      </c>
      <c r="R578" s="6">
        <v>0</v>
      </c>
      <c r="S578" s="6">
        <v>448</v>
      </c>
      <c r="T578" s="6">
        <v>336</v>
      </c>
      <c r="U578" s="6">
        <v>0</v>
      </c>
      <c r="V578">
        <v>0</v>
      </c>
    </row>
    <row r="579" spans="1:22" customFormat="1" x14ac:dyDescent="0.25">
      <c r="A579" s="6">
        <v>0</v>
      </c>
      <c r="B579" s="6">
        <v>3.7499999999999999E-3</v>
      </c>
      <c r="C579" s="6">
        <v>0</v>
      </c>
      <c r="D579" s="6">
        <v>0</v>
      </c>
      <c r="E579" s="6">
        <v>0.5</v>
      </c>
      <c r="F579" s="6">
        <v>0</v>
      </c>
      <c r="G579" s="6">
        <v>0</v>
      </c>
      <c r="H579" s="6">
        <v>0</v>
      </c>
      <c r="I579" s="6">
        <v>0</v>
      </c>
      <c r="J579" s="6">
        <v>0</v>
      </c>
      <c r="K579" s="6">
        <v>0</v>
      </c>
      <c r="L579" s="6">
        <v>32.549999999999997</v>
      </c>
      <c r="M579" s="6">
        <v>0</v>
      </c>
      <c r="N579" s="6">
        <v>0.375</v>
      </c>
      <c r="O579" s="6">
        <v>0</v>
      </c>
      <c r="P579" s="6">
        <v>0.44999999999999996</v>
      </c>
      <c r="Q579" s="6">
        <v>258</v>
      </c>
      <c r="R579" s="6">
        <v>0</v>
      </c>
      <c r="S579" s="6">
        <v>448</v>
      </c>
      <c r="T579" s="6">
        <v>336</v>
      </c>
      <c r="U579" s="6">
        <v>0</v>
      </c>
      <c r="V579">
        <v>0</v>
      </c>
    </row>
    <row r="580" spans="1:22" customFormat="1" x14ac:dyDescent="0.25">
      <c r="A580" s="6">
        <v>0</v>
      </c>
      <c r="B580" s="6">
        <v>3.7499999999999999E-3</v>
      </c>
      <c r="C580" s="6">
        <v>0</v>
      </c>
      <c r="D580" s="6">
        <v>0</v>
      </c>
      <c r="E580" s="6">
        <v>0.5</v>
      </c>
      <c r="F580" s="6">
        <v>0</v>
      </c>
      <c r="G580" s="6">
        <v>0</v>
      </c>
      <c r="H580" s="6">
        <v>0</v>
      </c>
      <c r="I580" s="6">
        <v>0</v>
      </c>
      <c r="J580" s="6">
        <v>0</v>
      </c>
      <c r="K580" s="6">
        <v>0</v>
      </c>
      <c r="L580" s="6">
        <v>45</v>
      </c>
      <c r="M580" s="6">
        <v>0</v>
      </c>
      <c r="N580" s="6">
        <v>0.375</v>
      </c>
      <c r="O580" s="6">
        <v>0</v>
      </c>
      <c r="P580" s="6">
        <v>0.44999999999999996</v>
      </c>
      <c r="Q580" s="6">
        <v>258</v>
      </c>
      <c r="R580" s="6">
        <v>0</v>
      </c>
      <c r="S580" s="6">
        <v>448</v>
      </c>
      <c r="T580" s="6">
        <v>336</v>
      </c>
      <c r="U580" s="6">
        <v>0</v>
      </c>
      <c r="V580">
        <v>0</v>
      </c>
    </row>
    <row r="581" spans="1:22" customFormat="1" x14ac:dyDescent="0.25">
      <c r="A581" s="6">
        <v>0</v>
      </c>
      <c r="B581" s="6">
        <v>1.4999999999999999E-2</v>
      </c>
      <c r="C581" s="6">
        <v>0</v>
      </c>
      <c r="D581" s="6">
        <v>0</v>
      </c>
      <c r="E581" s="6">
        <v>0.5</v>
      </c>
      <c r="F581" s="6">
        <v>0</v>
      </c>
      <c r="G581" s="6">
        <v>0</v>
      </c>
      <c r="H581" s="6">
        <v>0</v>
      </c>
      <c r="I581" s="6">
        <v>0</v>
      </c>
      <c r="J581" s="6">
        <v>0</v>
      </c>
      <c r="K581" s="6">
        <v>0</v>
      </c>
      <c r="L581" s="6">
        <v>19.95</v>
      </c>
      <c r="M581" s="6">
        <v>0</v>
      </c>
      <c r="N581" s="6">
        <v>0.375</v>
      </c>
      <c r="O581" s="6">
        <v>0</v>
      </c>
      <c r="P581" s="6">
        <v>0.44999999999999996</v>
      </c>
      <c r="Q581" s="6">
        <v>258</v>
      </c>
      <c r="R581" s="6">
        <v>0</v>
      </c>
      <c r="S581" s="6">
        <v>448</v>
      </c>
      <c r="T581" s="6">
        <v>336</v>
      </c>
      <c r="U581" s="6">
        <v>0</v>
      </c>
      <c r="V581">
        <v>0</v>
      </c>
    </row>
    <row r="582" spans="1:22" customFormat="1" x14ac:dyDescent="0.25">
      <c r="A582" s="6">
        <v>0</v>
      </c>
      <c r="B582" s="6">
        <v>1.4999999999999999E-2</v>
      </c>
      <c r="C582" s="6">
        <v>0</v>
      </c>
      <c r="D582" s="6">
        <v>0</v>
      </c>
      <c r="E582" s="6">
        <v>0.5</v>
      </c>
      <c r="F582" s="6">
        <v>0</v>
      </c>
      <c r="G582" s="6">
        <v>0</v>
      </c>
      <c r="H582" s="6">
        <v>0</v>
      </c>
      <c r="I582" s="6">
        <v>0</v>
      </c>
      <c r="J582" s="6">
        <v>0</v>
      </c>
      <c r="K582" s="6">
        <v>0</v>
      </c>
      <c r="L582" s="6">
        <v>32.549999999999997</v>
      </c>
      <c r="M582" s="6">
        <v>0</v>
      </c>
      <c r="N582" s="6">
        <v>0.375</v>
      </c>
      <c r="O582" s="6">
        <v>0</v>
      </c>
      <c r="P582" s="6">
        <v>0.44999999999999996</v>
      </c>
      <c r="Q582" s="6">
        <v>258</v>
      </c>
      <c r="R582" s="6">
        <v>0</v>
      </c>
      <c r="S582" s="6">
        <v>448</v>
      </c>
      <c r="T582" s="6">
        <v>336</v>
      </c>
      <c r="U582" s="6">
        <v>0</v>
      </c>
      <c r="V582">
        <v>0</v>
      </c>
    </row>
    <row r="583" spans="1:22" customFormat="1" x14ac:dyDescent="0.25">
      <c r="A583" s="6">
        <v>0</v>
      </c>
      <c r="B583" s="6">
        <v>1.4999999999999999E-2</v>
      </c>
      <c r="C583" s="6">
        <v>0</v>
      </c>
      <c r="D583" s="6">
        <v>0</v>
      </c>
      <c r="E583" s="6">
        <v>0.5</v>
      </c>
      <c r="F583" s="6">
        <v>0</v>
      </c>
      <c r="G583" s="6">
        <v>0</v>
      </c>
      <c r="H583" s="6">
        <v>0</v>
      </c>
      <c r="I583" s="6">
        <v>0</v>
      </c>
      <c r="J583" s="6">
        <v>0</v>
      </c>
      <c r="K583" s="6">
        <v>0</v>
      </c>
      <c r="L583" s="6">
        <v>45</v>
      </c>
      <c r="M583" s="6">
        <v>0</v>
      </c>
      <c r="N583" s="6">
        <v>0.375</v>
      </c>
      <c r="O583" s="6">
        <v>0</v>
      </c>
      <c r="P583" s="6">
        <v>0.44999999999999996</v>
      </c>
      <c r="Q583" s="6">
        <v>258</v>
      </c>
      <c r="R583" s="6">
        <v>0</v>
      </c>
      <c r="S583" s="6">
        <v>448</v>
      </c>
      <c r="T583" s="6">
        <v>336</v>
      </c>
      <c r="U583" s="6">
        <v>0</v>
      </c>
      <c r="V583">
        <v>0</v>
      </c>
    </row>
    <row r="584" spans="1:22" customFormat="1" x14ac:dyDescent="0.25">
      <c r="A584" s="6">
        <v>0</v>
      </c>
      <c r="B584" s="6">
        <v>1.4999999999999999E-2</v>
      </c>
      <c r="C584" s="6">
        <v>0</v>
      </c>
      <c r="D584" s="6">
        <v>0</v>
      </c>
      <c r="E584" s="6">
        <v>0.5</v>
      </c>
      <c r="F584" s="6">
        <v>0</v>
      </c>
      <c r="G584" s="6">
        <v>0</v>
      </c>
      <c r="H584" s="6">
        <v>0</v>
      </c>
      <c r="I584" s="6">
        <v>0</v>
      </c>
      <c r="J584" s="6">
        <v>0</v>
      </c>
      <c r="K584" s="6">
        <v>0</v>
      </c>
      <c r="L584" s="6">
        <v>32.549999999999997</v>
      </c>
      <c r="M584" s="6">
        <v>0</v>
      </c>
      <c r="N584" s="6">
        <v>0.375</v>
      </c>
      <c r="O584" s="6">
        <v>0</v>
      </c>
      <c r="P584" s="6">
        <v>0.44999999999999996</v>
      </c>
      <c r="Q584" s="6">
        <v>258</v>
      </c>
      <c r="R584" s="6">
        <v>0</v>
      </c>
      <c r="S584" s="6">
        <v>448</v>
      </c>
      <c r="T584" s="6">
        <v>336</v>
      </c>
      <c r="U584" s="6">
        <v>0</v>
      </c>
      <c r="V584">
        <v>0</v>
      </c>
    </row>
    <row r="585" spans="1:22" customFormat="1" x14ac:dyDescent="0.25">
      <c r="A585" s="6">
        <v>0</v>
      </c>
      <c r="B585" s="6">
        <v>1.4999999999999999E-2</v>
      </c>
      <c r="C585" s="6">
        <v>0</v>
      </c>
      <c r="D585" s="6">
        <v>0</v>
      </c>
      <c r="E585" s="6">
        <v>0.5</v>
      </c>
      <c r="F585" s="6">
        <v>0</v>
      </c>
      <c r="G585" s="6">
        <v>0</v>
      </c>
      <c r="H585" s="6">
        <v>0</v>
      </c>
      <c r="I585" s="6">
        <v>0</v>
      </c>
      <c r="J585" s="6">
        <v>0</v>
      </c>
      <c r="K585" s="6">
        <v>0</v>
      </c>
      <c r="L585" s="6">
        <v>45</v>
      </c>
      <c r="M585" s="6">
        <v>0</v>
      </c>
      <c r="N585" s="6">
        <v>0.375</v>
      </c>
      <c r="O585" s="6">
        <v>0</v>
      </c>
      <c r="P585" s="6">
        <v>0.44999999999999996</v>
      </c>
      <c r="Q585" s="6">
        <v>258</v>
      </c>
      <c r="R585" s="6">
        <v>0</v>
      </c>
      <c r="S585" s="6">
        <v>448</v>
      </c>
      <c r="T585" s="6">
        <v>336</v>
      </c>
      <c r="U585" s="6">
        <v>0</v>
      </c>
      <c r="V585">
        <v>0</v>
      </c>
    </row>
    <row r="586" spans="1:22" customFormat="1" x14ac:dyDescent="0.25">
      <c r="A586" s="6">
        <v>0</v>
      </c>
      <c r="B586" s="6">
        <v>3.7499999999999999E-2</v>
      </c>
      <c r="C586" s="6">
        <v>0</v>
      </c>
      <c r="D586" s="6">
        <v>0</v>
      </c>
      <c r="E586" s="6">
        <v>0.5</v>
      </c>
      <c r="F586" s="6">
        <v>0</v>
      </c>
      <c r="G586" s="6">
        <v>0</v>
      </c>
      <c r="H586" s="6">
        <v>0</v>
      </c>
      <c r="I586" s="6">
        <v>0</v>
      </c>
      <c r="J586" s="6">
        <v>0</v>
      </c>
      <c r="K586" s="6">
        <v>0</v>
      </c>
      <c r="L586" s="6">
        <v>32.549999999999997</v>
      </c>
      <c r="M586" s="6">
        <v>0</v>
      </c>
      <c r="N586" s="6">
        <v>0.375</v>
      </c>
      <c r="O586" s="6">
        <v>0</v>
      </c>
      <c r="P586" s="6">
        <v>0.44999999999999996</v>
      </c>
      <c r="Q586" s="6">
        <v>258</v>
      </c>
      <c r="R586" s="6">
        <v>0</v>
      </c>
      <c r="S586" s="6">
        <v>448</v>
      </c>
      <c r="T586" s="6">
        <v>336</v>
      </c>
      <c r="U586" s="6">
        <v>0</v>
      </c>
      <c r="V586">
        <v>0</v>
      </c>
    </row>
    <row r="587" spans="1:22" customFormat="1" x14ac:dyDescent="0.25">
      <c r="A587" s="6">
        <v>0</v>
      </c>
      <c r="B587" s="6">
        <v>3.7499999999999999E-2</v>
      </c>
      <c r="C587" s="6">
        <v>0</v>
      </c>
      <c r="D587" s="6">
        <v>0</v>
      </c>
      <c r="E587" s="6">
        <v>0.5</v>
      </c>
      <c r="F587" s="6">
        <v>0</v>
      </c>
      <c r="G587" s="6">
        <v>0</v>
      </c>
      <c r="H587" s="6">
        <v>0</v>
      </c>
      <c r="I587" s="6">
        <v>0</v>
      </c>
      <c r="J587" s="6">
        <v>0</v>
      </c>
      <c r="K587" s="6">
        <v>0</v>
      </c>
      <c r="L587" s="6">
        <v>45</v>
      </c>
      <c r="M587" s="6">
        <v>0</v>
      </c>
      <c r="N587" s="6">
        <v>0.375</v>
      </c>
      <c r="O587" s="6">
        <v>0</v>
      </c>
      <c r="P587" s="6">
        <v>0.44999999999999996</v>
      </c>
      <c r="Q587" s="6">
        <v>258</v>
      </c>
      <c r="R587" s="6">
        <v>0</v>
      </c>
      <c r="S587" s="6">
        <v>448</v>
      </c>
      <c r="T587" s="6">
        <v>336</v>
      </c>
      <c r="U587" s="6">
        <v>0</v>
      </c>
      <c r="V587">
        <v>0</v>
      </c>
    </row>
    <row r="588" spans="1:22" customFormat="1" x14ac:dyDescent="0.25">
      <c r="A588" s="6">
        <v>0</v>
      </c>
      <c r="B588" s="6">
        <v>3.7499999999999999E-2</v>
      </c>
      <c r="C588" s="6">
        <v>0</v>
      </c>
      <c r="D588" s="6">
        <v>0</v>
      </c>
      <c r="E588" s="6">
        <v>0.5</v>
      </c>
      <c r="F588" s="6">
        <v>0</v>
      </c>
      <c r="G588" s="6">
        <v>0</v>
      </c>
      <c r="H588" s="6">
        <v>0</v>
      </c>
      <c r="I588" s="6">
        <v>0</v>
      </c>
      <c r="J588" s="6">
        <v>0</v>
      </c>
      <c r="K588" s="6">
        <v>0</v>
      </c>
      <c r="L588" s="6">
        <v>45</v>
      </c>
      <c r="M588" s="6">
        <v>0</v>
      </c>
      <c r="N588" s="6">
        <v>0.375</v>
      </c>
      <c r="O588" s="6">
        <v>0</v>
      </c>
      <c r="P588" s="6">
        <v>0.44999999999999996</v>
      </c>
      <c r="Q588" s="6">
        <v>258</v>
      </c>
      <c r="R588" s="6">
        <v>0</v>
      </c>
      <c r="S588" s="6">
        <v>448</v>
      </c>
      <c r="T588" s="6">
        <v>336</v>
      </c>
      <c r="U588" s="6">
        <v>0</v>
      </c>
      <c r="V588">
        <v>0</v>
      </c>
    </row>
    <row r="589" spans="1:22" customFormat="1" x14ac:dyDescent="0.25">
      <c r="A589" s="6">
        <v>0</v>
      </c>
      <c r="B589" s="6">
        <v>0</v>
      </c>
      <c r="C589" s="6">
        <v>0</v>
      </c>
      <c r="D589" s="6">
        <v>0</v>
      </c>
      <c r="E589" s="6">
        <v>0.25</v>
      </c>
      <c r="F589" s="6">
        <v>0</v>
      </c>
      <c r="G589" s="6">
        <v>0</v>
      </c>
      <c r="H589" s="6">
        <v>0</v>
      </c>
      <c r="I589" s="6">
        <v>0</v>
      </c>
      <c r="J589" s="6">
        <v>0</v>
      </c>
      <c r="K589" s="6">
        <v>0</v>
      </c>
      <c r="L589" s="6">
        <v>6.25</v>
      </c>
      <c r="M589" s="6">
        <v>0</v>
      </c>
      <c r="N589" s="6">
        <v>0.3125</v>
      </c>
      <c r="O589" s="6">
        <v>0</v>
      </c>
      <c r="P589" s="6">
        <v>0.375</v>
      </c>
      <c r="Q589" s="6">
        <v>258</v>
      </c>
      <c r="R589" s="6">
        <v>0</v>
      </c>
      <c r="S589" s="6">
        <v>448</v>
      </c>
      <c r="T589" s="6">
        <v>336</v>
      </c>
      <c r="U589" s="6">
        <v>0</v>
      </c>
      <c r="V589">
        <v>0</v>
      </c>
    </row>
    <row r="590" spans="1:22" customFormat="1" x14ac:dyDescent="0.25">
      <c r="A590" s="6">
        <v>0</v>
      </c>
      <c r="B590" s="6">
        <v>0</v>
      </c>
      <c r="C590" s="6">
        <v>0</v>
      </c>
      <c r="D590" s="6">
        <v>0</v>
      </c>
      <c r="E590" s="6">
        <v>0.25</v>
      </c>
      <c r="F590" s="6">
        <v>0</v>
      </c>
      <c r="G590" s="6">
        <v>0</v>
      </c>
      <c r="H590" s="6">
        <v>0</v>
      </c>
      <c r="I590" s="6">
        <v>0</v>
      </c>
      <c r="J590" s="6">
        <v>0</v>
      </c>
      <c r="K590" s="6">
        <v>0</v>
      </c>
      <c r="L590" s="6">
        <v>16.625</v>
      </c>
      <c r="M590" s="6">
        <v>0</v>
      </c>
      <c r="N590" s="6">
        <v>0.3125</v>
      </c>
      <c r="O590" s="6">
        <v>0</v>
      </c>
      <c r="P590" s="6">
        <v>0.375</v>
      </c>
      <c r="Q590" s="6">
        <v>258</v>
      </c>
      <c r="R590" s="6">
        <v>0</v>
      </c>
      <c r="S590" s="6">
        <v>448</v>
      </c>
      <c r="T590" s="6">
        <v>336</v>
      </c>
      <c r="U590" s="6">
        <v>0</v>
      </c>
      <c r="V590">
        <v>0</v>
      </c>
    </row>
    <row r="591" spans="1:22" customFormat="1" x14ac:dyDescent="0.25">
      <c r="A591" s="6">
        <v>0</v>
      </c>
      <c r="B591" s="6">
        <v>0</v>
      </c>
      <c r="C591" s="6">
        <v>0</v>
      </c>
      <c r="D591" s="6">
        <v>0</v>
      </c>
      <c r="E591" s="6">
        <v>0.25</v>
      </c>
      <c r="F591" s="6">
        <v>0</v>
      </c>
      <c r="G591" s="6">
        <v>0</v>
      </c>
      <c r="H591" s="6">
        <v>0</v>
      </c>
      <c r="I591" s="6">
        <v>0</v>
      </c>
      <c r="J591" s="6">
        <v>0</v>
      </c>
      <c r="K591" s="6">
        <v>0</v>
      </c>
      <c r="L591" s="6">
        <v>27.125</v>
      </c>
      <c r="M591" s="6">
        <v>0</v>
      </c>
      <c r="N591" s="6">
        <v>0.3125</v>
      </c>
      <c r="O591" s="6">
        <v>0</v>
      </c>
      <c r="P591" s="6">
        <v>0.375</v>
      </c>
      <c r="Q591" s="6">
        <v>258</v>
      </c>
      <c r="R591" s="6">
        <v>0</v>
      </c>
      <c r="S591" s="6">
        <v>448</v>
      </c>
      <c r="T591" s="6">
        <v>336</v>
      </c>
      <c r="U591" s="6">
        <v>0</v>
      </c>
      <c r="V591">
        <v>0</v>
      </c>
    </row>
    <row r="592" spans="1:22" customFormat="1" x14ac:dyDescent="0.25">
      <c r="A592" s="6">
        <v>0</v>
      </c>
      <c r="B592" s="6">
        <v>0</v>
      </c>
      <c r="C592" s="6">
        <v>0</v>
      </c>
      <c r="D592" s="6">
        <v>0</v>
      </c>
      <c r="E592" s="6">
        <v>0.25</v>
      </c>
      <c r="F592" s="6">
        <v>0</v>
      </c>
      <c r="G592" s="6">
        <v>0</v>
      </c>
      <c r="H592" s="6">
        <v>0</v>
      </c>
      <c r="I592" s="6">
        <v>0</v>
      </c>
      <c r="J592" s="6">
        <v>0</v>
      </c>
      <c r="K592" s="6">
        <v>0</v>
      </c>
      <c r="L592" s="6">
        <v>37.5</v>
      </c>
      <c r="M592" s="6">
        <v>0</v>
      </c>
      <c r="N592" s="6">
        <v>0.3125</v>
      </c>
      <c r="O592" s="6">
        <v>0</v>
      </c>
      <c r="P592" s="6">
        <v>0.375</v>
      </c>
      <c r="Q592" s="6">
        <v>258</v>
      </c>
      <c r="R592" s="6">
        <v>0</v>
      </c>
      <c r="S592" s="6">
        <v>448</v>
      </c>
      <c r="T592" s="6">
        <v>336</v>
      </c>
      <c r="U592" s="6">
        <v>0</v>
      </c>
      <c r="V592">
        <v>0</v>
      </c>
    </row>
    <row r="593" spans="1:22" customFormat="1" x14ac:dyDescent="0.25">
      <c r="A593" s="6">
        <v>0</v>
      </c>
      <c r="B593" s="6">
        <v>0</v>
      </c>
      <c r="C593" s="6">
        <v>0</v>
      </c>
      <c r="D593" s="6">
        <v>0</v>
      </c>
      <c r="E593" s="6">
        <v>0.25</v>
      </c>
      <c r="F593" s="6">
        <v>0</v>
      </c>
      <c r="G593" s="6">
        <v>0</v>
      </c>
      <c r="H593" s="6">
        <v>0</v>
      </c>
      <c r="I593" s="6">
        <v>0</v>
      </c>
      <c r="J593" s="6">
        <v>0</v>
      </c>
      <c r="K593" s="6">
        <v>0</v>
      </c>
      <c r="L593" s="6">
        <v>6.25</v>
      </c>
      <c r="M593" s="6">
        <v>0</v>
      </c>
      <c r="N593" s="6">
        <v>0.3125</v>
      </c>
      <c r="O593" s="6">
        <v>0</v>
      </c>
      <c r="P593" s="6">
        <v>0.375</v>
      </c>
      <c r="Q593" s="6">
        <v>258</v>
      </c>
      <c r="R593" s="6">
        <v>0</v>
      </c>
      <c r="S593" s="6">
        <v>448</v>
      </c>
      <c r="T593" s="6">
        <v>336</v>
      </c>
      <c r="U593" s="6">
        <v>0</v>
      </c>
      <c r="V593">
        <v>0</v>
      </c>
    </row>
    <row r="594" spans="1:22" customFormat="1" x14ac:dyDescent="0.25">
      <c r="A594" s="6">
        <v>0</v>
      </c>
      <c r="B594" s="6">
        <v>0</v>
      </c>
      <c r="C594" s="6">
        <v>0</v>
      </c>
      <c r="D594" s="6">
        <v>0</v>
      </c>
      <c r="E594" s="6">
        <v>0.25</v>
      </c>
      <c r="F594" s="6">
        <v>0</v>
      </c>
      <c r="G594" s="6">
        <v>0</v>
      </c>
      <c r="H594" s="6">
        <v>0</v>
      </c>
      <c r="I594" s="6">
        <v>0</v>
      </c>
      <c r="J594" s="6">
        <v>0</v>
      </c>
      <c r="K594" s="6">
        <v>0</v>
      </c>
      <c r="L594" s="6">
        <v>16.625</v>
      </c>
      <c r="M594" s="6">
        <v>0</v>
      </c>
      <c r="N594" s="6">
        <v>0.3125</v>
      </c>
      <c r="O594" s="6">
        <v>0</v>
      </c>
      <c r="P594" s="6">
        <v>0.375</v>
      </c>
      <c r="Q594" s="6">
        <v>258</v>
      </c>
      <c r="R594" s="6">
        <v>0</v>
      </c>
      <c r="S594" s="6">
        <v>448</v>
      </c>
      <c r="T594" s="6">
        <v>336</v>
      </c>
      <c r="U594" s="6">
        <v>0</v>
      </c>
      <c r="V594">
        <v>0</v>
      </c>
    </row>
    <row r="595" spans="1:22" customFormat="1" x14ac:dyDescent="0.25">
      <c r="A595" s="6">
        <v>0</v>
      </c>
      <c r="B595" s="6">
        <v>3.1250000000000002E-3</v>
      </c>
      <c r="C595" s="6">
        <v>0</v>
      </c>
      <c r="D595" s="6">
        <v>0</v>
      </c>
      <c r="E595" s="6">
        <v>0.25</v>
      </c>
      <c r="F595" s="6">
        <v>0</v>
      </c>
      <c r="G595" s="6">
        <v>0</v>
      </c>
      <c r="H595" s="6">
        <v>0</v>
      </c>
      <c r="I595" s="6">
        <v>0</v>
      </c>
      <c r="J595" s="6">
        <v>0</v>
      </c>
      <c r="K595" s="6">
        <v>0</v>
      </c>
      <c r="L595" s="6">
        <v>6.25</v>
      </c>
      <c r="M595" s="6">
        <v>0</v>
      </c>
      <c r="N595" s="6">
        <v>0.3125</v>
      </c>
      <c r="O595" s="6">
        <v>0</v>
      </c>
      <c r="P595" s="6">
        <v>0.375</v>
      </c>
      <c r="Q595" s="6">
        <v>258</v>
      </c>
      <c r="R595" s="6">
        <v>0</v>
      </c>
      <c r="S595" s="6">
        <v>448</v>
      </c>
      <c r="T595" s="6">
        <v>336</v>
      </c>
      <c r="U595" s="6">
        <v>0</v>
      </c>
      <c r="V595">
        <v>0</v>
      </c>
    </row>
    <row r="596" spans="1:22" customFormat="1" x14ac:dyDescent="0.25">
      <c r="A596" s="6">
        <v>0</v>
      </c>
      <c r="B596" s="6">
        <v>3.1250000000000002E-3</v>
      </c>
      <c r="C596" s="6">
        <v>0</v>
      </c>
      <c r="D596" s="6">
        <v>0</v>
      </c>
      <c r="E596" s="6">
        <v>0.25</v>
      </c>
      <c r="F596" s="6">
        <v>0</v>
      </c>
      <c r="G596" s="6">
        <v>0</v>
      </c>
      <c r="H596" s="6">
        <v>0</v>
      </c>
      <c r="I596" s="6">
        <v>0</v>
      </c>
      <c r="J596" s="6">
        <v>0</v>
      </c>
      <c r="K596" s="6">
        <v>0</v>
      </c>
      <c r="L596" s="6">
        <v>16.625</v>
      </c>
      <c r="M596" s="6">
        <v>0</v>
      </c>
      <c r="N596" s="6">
        <v>0.3125</v>
      </c>
      <c r="O596" s="6">
        <v>0</v>
      </c>
      <c r="P596" s="6">
        <v>0.375</v>
      </c>
      <c r="Q596" s="6">
        <v>258</v>
      </c>
      <c r="R596" s="6">
        <v>0</v>
      </c>
      <c r="S596" s="6">
        <v>448</v>
      </c>
      <c r="T596" s="6">
        <v>336</v>
      </c>
      <c r="U596" s="6">
        <v>0</v>
      </c>
      <c r="V596">
        <v>0</v>
      </c>
    </row>
    <row r="597" spans="1:22" customFormat="1" x14ac:dyDescent="0.25">
      <c r="A597" s="6">
        <v>0</v>
      </c>
      <c r="B597" s="6">
        <v>3.1250000000000002E-3</v>
      </c>
      <c r="C597" s="6">
        <v>0</v>
      </c>
      <c r="D597" s="6">
        <v>0</v>
      </c>
      <c r="E597" s="6">
        <v>0.25</v>
      </c>
      <c r="F597" s="6">
        <v>0</v>
      </c>
      <c r="G597" s="6">
        <v>0</v>
      </c>
      <c r="H597" s="6">
        <v>0</v>
      </c>
      <c r="I597" s="6">
        <v>0</v>
      </c>
      <c r="J597" s="6">
        <v>0</v>
      </c>
      <c r="K597" s="6">
        <v>0</v>
      </c>
      <c r="L597" s="6">
        <v>27.125</v>
      </c>
      <c r="M597" s="6">
        <v>0</v>
      </c>
      <c r="N597" s="6">
        <v>0.3125</v>
      </c>
      <c r="O597" s="6">
        <v>0</v>
      </c>
      <c r="P597" s="6">
        <v>0.375</v>
      </c>
      <c r="Q597" s="6">
        <v>258</v>
      </c>
      <c r="R597" s="6">
        <v>0</v>
      </c>
      <c r="S597" s="6">
        <v>448</v>
      </c>
      <c r="T597" s="6">
        <v>336</v>
      </c>
      <c r="U597" s="6">
        <v>0</v>
      </c>
      <c r="V597">
        <v>0</v>
      </c>
    </row>
    <row r="598" spans="1:22" customFormat="1" x14ac:dyDescent="0.25">
      <c r="A598" s="6">
        <v>0</v>
      </c>
      <c r="B598" s="6">
        <v>3.1250000000000002E-3</v>
      </c>
      <c r="C598" s="6">
        <v>0</v>
      </c>
      <c r="D598" s="6">
        <v>0</v>
      </c>
      <c r="E598" s="6">
        <v>0.25</v>
      </c>
      <c r="F598" s="6">
        <v>0</v>
      </c>
      <c r="G598" s="6">
        <v>0</v>
      </c>
      <c r="H598" s="6">
        <v>0</v>
      </c>
      <c r="I598" s="6">
        <v>0</v>
      </c>
      <c r="J598" s="6">
        <v>0</v>
      </c>
      <c r="K598" s="6">
        <v>0</v>
      </c>
      <c r="L598" s="6">
        <v>37.5</v>
      </c>
      <c r="M598" s="6">
        <v>0</v>
      </c>
      <c r="N598" s="6">
        <v>0.3125</v>
      </c>
      <c r="O598" s="6">
        <v>0</v>
      </c>
      <c r="P598" s="6">
        <v>0.375</v>
      </c>
      <c r="Q598" s="6">
        <v>258</v>
      </c>
      <c r="R598" s="6">
        <v>0</v>
      </c>
      <c r="S598" s="6">
        <v>448</v>
      </c>
      <c r="T598" s="6">
        <v>336</v>
      </c>
      <c r="U598" s="6">
        <v>0</v>
      </c>
      <c r="V598">
        <v>0</v>
      </c>
    </row>
    <row r="599" spans="1:22" customFormat="1" x14ac:dyDescent="0.25">
      <c r="A599" s="6">
        <v>0</v>
      </c>
      <c r="B599" s="6">
        <v>3.1250000000000002E-3</v>
      </c>
      <c r="C599" s="6">
        <v>0</v>
      </c>
      <c r="D599" s="6">
        <v>0</v>
      </c>
      <c r="E599" s="6">
        <v>0.25</v>
      </c>
      <c r="F599" s="6">
        <v>0</v>
      </c>
      <c r="G599" s="6">
        <v>0</v>
      </c>
      <c r="H599" s="6">
        <v>0</v>
      </c>
      <c r="I599" s="6">
        <v>0</v>
      </c>
      <c r="J599" s="6">
        <v>0</v>
      </c>
      <c r="K599" s="6">
        <v>0</v>
      </c>
      <c r="L599" s="6">
        <v>16.625</v>
      </c>
      <c r="M599" s="6">
        <v>0</v>
      </c>
      <c r="N599" s="6">
        <v>0.3125</v>
      </c>
      <c r="O599" s="6">
        <v>0</v>
      </c>
      <c r="P599" s="6">
        <v>0.375</v>
      </c>
      <c r="Q599" s="6">
        <v>258</v>
      </c>
      <c r="R599" s="6">
        <v>0</v>
      </c>
      <c r="S599" s="6">
        <v>448</v>
      </c>
      <c r="T599" s="6">
        <v>336</v>
      </c>
      <c r="U599" s="6">
        <v>0</v>
      </c>
      <c r="V599">
        <v>0</v>
      </c>
    </row>
    <row r="600" spans="1:22" customFormat="1" x14ac:dyDescent="0.25">
      <c r="A600" s="6">
        <v>0</v>
      </c>
      <c r="B600" s="6">
        <v>1.2500000000000001E-2</v>
      </c>
      <c r="C600" s="6">
        <v>0</v>
      </c>
      <c r="D600" s="6">
        <v>0</v>
      </c>
      <c r="E600" s="6">
        <v>0.25</v>
      </c>
      <c r="F600" s="6">
        <v>0</v>
      </c>
      <c r="G600" s="6">
        <v>0</v>
      </c>
      <c r="H600" s="6">
        <v>0</v>
      </c>
      <c r="I600" s="6">
        <v>0</v>
      </c>
      <c r="J600" s="6">
        <v>0</v>
      </c>
      <c r="K600" s="6">
        <v>0</v>
      </c>
      <c r="L600" s="6">
        <v>16.625</v>
      </c>
      <c r="M600" s="6">
        <v>0</v>
      </c>
      <c r="N600" s="6">
        <v>0.3125</v>
      </c>
      <c r="O600" s="6">
        <v>0</v>
      </c>
      <c r="P600" s="6">
        <v>0.375</v>
      </c>
      <c r="Q600" s="6">
        <v>258</v>
      </c>
      <c r="R600" s="6">
        <v>0</v>
      </c>
      <c r="S600" s="6">
        <v>448</v>
      </c>
      <c r="T600" s="6">
        <v>336</v>
      </c>
      <c r="U600" s="6">
        <v>0</v>
      </c>
      <c r="V600">
        <v>0</v>
      </c>
    </row>
    <row r="601" spans="1:22" customFormat="1" x14ac:dyDescent="0.25">
      <c r="A601" s="6">
        <v>0</v>
      </c>
      <c r="B601" s="6">
        <v>1.2500000000000001E-2</v>
      </c>
      <c r="C601" s="6">
        <v>0</v>
      </c>
      <c r="D601" s="6">
        <v>0</v>
      </c>
      <c r="E601" s="6">
        <v>0.25</v>
      </c>
      <c r="F601" s="6">
        <v>0</v>
      </c>
      <c r="G601" s="6">
        <v>0</v>
      </c>
      <c r="H601" s="6">
        <v>0</v>
      </c>
      <c r="I601" s="6">
        <v>0</v>
      </c>
      <c r="J601" s="6">
        <v>0</v>
      </c>
      <c r="K601" s="6">
        <v>0</v>
      </c>
      <c r="L601" s="6">
        <v>27.125</v>
      </c>
      <c r="M601" s="6">
        <v>0</v>
      </c>
      <c r="N601" s="6">
        <v>0.3125</v>
      </c>
      <c r="O601" s="6">
        <v>0</v>
      </c>
      <c r="P601" s="6">
        <v>0.375</v>
      </c>
      <c r="Q601" s="6">
        <v>258</v>
      </c>
      <c r="R601" s="6">
        <v>0</v>
      </c>
      <c r="S601" s="6">
        <v>448</v>
      </c>
      <c r="T601" s="6">
        <v>336</v>
      </c>
      <c r="U601" s="6">
        <v>0</v>
      </c>
      <c r="V601">
        <v>0</v>
      </c>
    </row>
    <row r="602" spans="1:22" customFormat="1" x14ac:dyDescent="0.25">
      <c r="A602" s="6">
        <v>0</v>
      </c>
      <c r="B602" s="6">
        <v>1.2500000000000001E-2</v>
      </c>
      <c r="C602" s="6">
        <v>0</v>
      </c>
      <c r="D602" s="6">
        <v>0</v>
      </c>
      <c r="E602" s="6">
        <v>0.25</v>
      </c>
      <c r="F602" s="6">
        <v>0</v>
      </c>
      <c r="G602" s="6">
        <v>0</v>
      </c>
      <c r="H602" s="6">
        <v>0</v>
      </c>
      <c r="I602" s="6">
        <v>0</v>
      </c>
      <c r="J602" s="6">
        <v>0</v>
      </c>
      <c r="K602" s="6">
        <v>0</v>
      </c>
      <c r="L602" s="6">
        <v>37.5</v>
      </c>
      <c r="M602" s="6">
        <v>0</v>
      </c>
      <c r="N602" s="6">
        <v>0.3125</v>
      </c>
      <c r="O602" s="6">
        <v>0</v>
      </c>
      <c r="P602" s="6">
        <v>0.375</v>
      </c>
      <c r="Q602" s="6">
        <v>258</v>
      </c>
      <c r="R602" s="6">
        <v>0</v>
      </c>
      <c r="S602" s="6">
        <v>448</v>
      </c>
      <c r="T602" s="6">
        <v>336</v>
      </c>
      <c r="U602" s="6">
        <v>0</v>
      </c>
      <c r="V602">
        <v>0</v>
      </c>
    </row>
    <row r="603" spans="1:22" customFormat="1" x14ac:dyDescent="0.25">
      <c r="A603" s="6">
        <v>0</v>
      </c>
      <c r="B603" s="6">
        <v>1.2500000000000001E-2</v>
      </c>
      <c r="C603" s="6">
        <v>0</v>
      </c>
      <c r="D603" s="6">
        <v>0</v>
      </c>
      <c r="E603" s="6">
        <v>0.25</v>
      </c>
      <c r="F603" s="6">
        <v>0</v>
      </c>
      <c r="G603" s="6">
        <v>0</v>
      </c>
      <c r="H603" s="6">
        <v>0</v>
      </c>
      <c r="I603" s="6">
        <v>0</v>
      </c>
      <c r="J603" s="6">
        <v>0</v>
      </c>
      <c r="K603" s="6">
        <v>0</v>
      </c>
      <c r="L603" s="6">
        <v>27.125</v>
      </c>
      <c r="M603" s="6">
        <v>0</v>
      </c>
      <c r="N603" s="6">
        <v>0.3125</v>
      </c>
      <c r="O603" s="6">
        <v>0</v>
      </c>
      <c r="P603" s="6">
        <v>0.375</v>
      </c>
      <c r="Q603" s="6">
        <v>258</v>
      </c>
      <c r="R603" s="6">
        <v>0</v>
      </c>
      <c r="S603" s="6">
        <v>448</v>
      </c>
      <c r="T603" s="6">
        <v>336</v>
      </c>
      <c r="U603" s="6">
        <v>0</v>
      </c>
      <c r="V603">
        <v>0</v>
      </c>
    </row>
    <row r="604" spans="1:22" customFormat="1" x14ac:dyDescent="0.25">
      <c r="A604" s="6">
        <v>0</v>
      </c>
      <c r="B604" s="6">
        <v>3.125E-2</v>
      </c>
      <c r="C604" s="6">
        <v>0</v>
      </c>
      <c r="D604" s="6">
        <v>0</v>
      </c>
      <c r="E604" s="6">
        <v>0.25</v>
      </c>
      <c r="F604" s="6">
        <v>0</v>
      </c>
      <c r="G604" s="6">
        <v>0</v>
      </c>
      <c r="H604" s="6">
        <v>0</v>
      </c>
      <c r="I604" s="6">
        <v>0</v>
      </c>
      <c r="J604" s="6">
        <v>0</v>
      </c>
      <c r="K604" s="6">
        <v>0</v>
      </c>
      <c r="L604" s="6">
        <v>27.125</v>
      </c>
      <c r="M604" s="6">
        <v>0</v>
      </c>
      <c r="N604" s="6">
        <v>0.3125</v>
      </c>
      <c r="O604" s="6">
        <v>0</v>
      </c>
      <c r="P604" s="6">
        <v>0.375</v>
      </c>
      <c r="Q604" s="6">
        <v>258</v>
      </c>
      <c r="R604" s="6">
        <v>0</v>
      </c>
      <c r="S604" s="6">
        <v>448</v>
      </c>
      <c r="T604" s="6">
        <v>336</v>
      </c>
      <c r="U604" s="6">
        <v>0</v>
      </c>
      <c r="V604">
        <v>0</v>
      </c>
    </row>
    <row r="605" spans="1:22" customFormat="1" x14ac:dyDescent="0.25">
      <c r="A605" s="6">
        <v>0</v>
      </c>
      <c r="B605" s="6">
        <v>3.125E-2</v>
      </c>
      <c r="C605" s="6">
        <v>0</v>
      </c>
      <c r="D605" s="6">
        <v>0</v>
      </c>
      <c r="E605" s="6">
        <v>0.25</v>
      </c>
      <c r="F605" s="6">
        <v>0</v>
      </c>
      <c r="G605" s="6">
        <v>0</v>
      </c>
      <c r="H605" s="6">
        <v>0</v>
      </c>
      <c r="I605" s="6">
        <v>0</v>
      </c>
      <c r="J605" s="6">
        <v>0</v>
      </c>
      <c r="K605" s="6">
        <v>0</v>
      </c>
      <c r="L605" s="6">
        <v>37.5</v>
      </c>
      <c r="M605" s="6">
        <v>0</v>
      </c>
      <c r="N605" s="6">
        <v>0.3125</v>
      </c>
      <c r="O605" s="6">
        <v>0</v>
      </c>
      <c r="P605" s="6">
        <v>0.375</v>
      </c>
      <c r="Q605" s="6">
        <v>258</v>
      </c>
      <c r="R605" s="6">
        <v>0</v>
      </c>
      <c r="S605" s="6">
        <v>448</v>
      </c>
      <c r="T605" s="6">
        <v>336</v>
      </c>
      <c r="U605" s="6">
        <v>0</v>
      </c>
      <c r="V605">
        <v>0</v>
      </c>
    </row>
    <row r="606" spans="1:22" customFormat="1" x14ac:dyDescent="0.25">
      <c r="A606" s="6">
        <v>0</v>
      </c>
      <c r="B606" s="6">
        <v>0</v>
      </c>
      <c r="C606" s="6">
        <v>0</v>
      </c>
      <c r="D606" s="6">
        <v>0</v>
      </c>
      <c r="E606" s="6">
        <v>0.25</v>
      </c>
      <c r="F606" s="6">
        <v>0</v>
      </c>
      <c r="G606" s="6">
        <v>0</v>
      </c>
      <c r="H606" s="6">
        <v>0</v>
      </c>
      <c r="I606" s="6">
        <v>0</v>
      </c>
      <c r="J606" s="6">
        <v>0</v>
      </c>
      <c r="K606" s="6">
        <v>0</v>
      </c>
      <c r="L606" s="6">
        <v>6.25</v>
      </c>
      <c r="M606" s="6">
        <v>0</v>
      </c>
      <c r="N606" s="6">
        <v>0.3125</v>
      </c>
      <c r="O606" s="6">
        <v>0</v>
      </c>
      <c r="P606" s="6">
        <v>0.375</v>
      </c>
      <c r="Q606" s="6">
        <v>258</v>
      </c>
      <c r="R606" s="6">
        <v>0</v>
      </c>
      <c r="S606" s="6">
        <v>448</v>
      </c>
      <c r="T606" s="6">
        <v>336</v>
      </c>
      <c r="U606" s="6">
        <v>0</v>
      </c>
      <c r="V606">
        <v>0</v>
      </c>
    </row>
    <row r="607" spans="1:22" customFormat="1" x14ac:dyDescent="0.25">
      <c r="A607" s="6">
        <v>0</v>
      </c>
      <c r="B607" s="6">
        <v>0</v>
      </c>
      <c r="C607" s="6">
        <v>0</v>
      </c>
      <c r="D607" s="6">
        <v>0</v>
      </c>
      <c r="E607" s="6">
        <v>0.25</v>
      </c>
      <c r="F607" s="6">
        <v>0</v>
      </c>
      <c r="G607" s="6">
        <v>0</v>
      </c>
      <c r="H607" s="6">
        <v>0</v>
      </c>
      <c r="I607" s="6">
        <v>0</v>
      </c>
      <c r="J607" s="6">
        <v>0</v>
      </c>
      <c r="K607" s="6">
        <v>0</v>
      </c>
      <c r="L607" s="6">
        <v>16.625</v>
      </c>
      <c r="M607" s="6">
        <v>0</v>
      </c>
      <c r="N607" s="6">
        <v>0.3125</v>
      </c>
      <c r="O607" s="6">
        <v>0</v>
      </c>
      <c r="P607" s="6">
        <v>0.375</v>
      </c>
      <c r="Q607" s="6">
        <v>258</v>
      </c>
      <c r="R607" s="6">
        <v>0</v>
      </c>
      <c r="S607" s="6">
        <v>448</v>
      </c>
      <c r="T607" s="6">
        <v>336</v>
      </c>
      <c r="U607" s="6">
        <v>0</v>
      </c>
      <c r="V607">
        <v>0</v>
      </c>
    </row>
    <row r="608" spans="1:22" customFormat="1" x14ac:dyDescent="0.25">
      <c r="A608" s="6">
        <v>0</v>
      </c>
      <c r="B608" s="6">
        <v>0</v>
      </c>
      <c r="C608" s="6">
        <v>0</v>
      </c>
      <c r="D608" s="6">
        <v>0</v>
      </c>
      <c r="E608" s="6">
        <v>0.25</v>
      </c>
      <c r="F608" s="6">
        <v>0</v>
      </c>
      <c r="G608" s="6">
        <v>0</v>
      </c>
      <c r="H608" s="6">
        <v>0</v>
      </c>
      <c r="I608" s="6">
        <v>0</v>
      </c>
      <c r="J608" s="6">
        <v>0</v>
      </c>
      <c r="K608" s="6">
        <v>0</v>
      </c>
      <c r="L608" s="6">
        <v>27.125</v>
      </c>
      <c r="M608" s="6">
        <v>0</v>
      </c>
      <c r="N608" s="6">
        <v>0.3125</v>
      </c>
      <c r="O608" s="6">
        <v>0</v>
      </c>
      <c r="P608" s="6">
        <v>0.375</v>
      </c>
      <c r="Q608" s="6">
        <v>258</v>
      </c>
      <c r="R608" s="6">
        <v>0</v>
      </c>
      <c r="S608" s="6">
        <v>448</v>
      </c>
      <c r="T608" s="6">
        <v>336</v>
      </c>
      <c r="U608" s="6">
        <v>0</v>
      </c>
      <c r="V608">
        <v>0</v>
      </c>
    </row>
    <row r="609" spans="1:22" customFormat="1" x14ac:dyDescent="0.25">
      <c r="A609" s="6">
        <v>0</v>
      </c>
      <c r="B609" s="6">
        <v>0</v>
      </c>
      <c r="C609" s="6">
        <v>0</v>
      </c>
      <c r="D609" s="6">
        <v>0</v>
      </c>
      <c r="E609" s="6">
        <v>0.25</v>
      </c>
      <c r="F609" s="6">
        <v>0</v>
      </c>
      <c r="G609" s="6">
        <v>0</v>
      </c>
      <c r="H609" s="6">
        <v>0</v>
      </c>
      <c r="I609" s="6">
        <v>0</v>
      </c>
      <c r="J609" s="6">
        <v>0</v>
      </c>
      <c r="K609" s="6">
        <v>0</v>
      </c>
      <c r="L609" s="6">
        <v>37.5</v>
      </c>
      <c r="M609" s="6">
        <v>0</v>
      </c>
      <c r="N609" s="6">
        <v>0.3125</v>
      </c>
      <c r="O609" s="6">
        <v>0</v>
      </c>
      <c r="P609" s="6">
        <v>0.375</v>
      </c>
      <c r="Q609" s="6">
        <v>258</v>
      </c>
      <c r="R609" s="6">
        <v>0</v>
      </c>
      <c r="S609" s="6">
        <v>448</v>
      </c>
      <c r="T609" s="6">
        <v>336</v>
      </c>
      <c r="U609" s="6">
        <v>0</v>
      </c>
      <c r="V609">
        <v>0</v>
      </c>
    </row>
    <row r="610" spans="1:22" customFormat="1" x14ac:dyDescent="0.25">
      <c r="A610" s="6">
        <v>0</v>
      </c>
      <c r="B610" s="6">
        <v>0</v>
      </c>
      <c r="C610" s="6">
        <v>0</v>
      </c>
      <c r="D610" s="6">
        <v>0</v>
      </c>
      <c r="E610" s="6">
        <v>0.25</v>
      </c>
      <c r="F610" s="6">
        <v>0</v>
      </c>
      <c r="G610" s="6">
        <v>0</v>
      </c>
      <c r="H610" s="6">
        <v>0</v>
      </c>
      <c r="I610" s="6">
        <v>0</v>
      </c>
      <c r="J610" s="6">
        <v>0</v>
      </c>
      <c r="K610" s="6">
        <v>0</v>
      </c>
      <c r="L610" s="6">
        <v>6.25</v>
      </c>
      <c r="M610" s="6">
        <v>0</v>
      </c>
      <c r="N610" s="6">
        <v>0.3125</v>
      </c>
      <c r="O610" s="6">
        <v>0</v>
      </c>
      <c r="P610" s="6">
        <v>0.375</v>
      </c>
      <c r="Q610" s="6">
        <v>258</v>
      </c>
      <c r="R610" s="6">
        <v>0</v>
      </c>
      <c r="S610" s="6">
        <v>448</v>
      </c>
      <c r="T610" s="6">
        <v>336</v>
      </c>
      <c r="U610" s="6">
        <v>0</v>
      </c>
      <c r="V610">
        <v>0</v>
      </c>
    </row>
    <row r="611" spans="1:22" customFormat="1" x14ac:dyDescent="0.25">
      <c r="A611" s="6">
        <v>0</v>
      </c>
      <c r="B611" s="6">
        <v>0</v>
      </c>
      <c r="C611" s="6">
        <v>0</v>
      </c>
      <c r="D611" s="6">
        <v>0</v>
      </c>
      <c r="E611" s="6">
        <v>0.25</v>
      </c>
      <c r="F611" s="6">
        <v>0</v>
      </c>
      <c r="G611" s="6">
        <v>0</v>
      </c>
      <c r="H611" s="6">
        <v>0</v>
      </c>
      <c r="I611" s="6">
        <v>0</v>
      </c>
      <c r="J611" s="6">
        <v>0</v>
      </c>
      <c r="K611" s="6">
        <v>0</v>
      </c>
      <c r="L611" s="6">
        <v>16.625</v>
      </c>
      <c r="M611" s="6">
        <v>0</v>
      </c>
      <c r="N611" s="6">
        <v>0.3125</v>
      </c>
      <c r="O611" s="6">
        <v>0</v>
      </c>
      <c r="P611" s="6">
        <v>0.375</v>
      </c>
      <c r="Q611" s="6">
        <v>258</v>
      </c>
      <c r="R611" s="6">
        <v>0</v>
      </c>
      <c r="S611" s="6">
        <v>448</v>
      </c>
      <c r="T611" s="6">
        <v>336</v>
      </c>
      <c r="U611" s="6">
        <v>0</v>
      </c>
      <c r="V611">
        <v>0</v>
      </c>
    </row>
    <row r="612" spans="1:22" customFormat="1" x14ac:dyDescent="0.25">
      <c r="A612" s="6">
        <v>3.1250000000000002E-3</v>
      </c>
      <c r="B612" s="6">
        <v>0</v>
      </c>
      <c r="C612" s="6">
        <v>0</v>
      </c>
      <c r="D612" s="6">
        <v>0</v>
      </c>
      <c r="E612" s="6">
        <v>0.25</v>
      </c>
      <c r="F612" s="6">
        <v>0</v>
      </c>
      <c r="G612" s="6">
        <v>0</v>
      </c>
      <c r="H612" s="6">
        <v>0</v>
      </c>
      <c r="I612" s="6">
        <v>0</v>
      </c>
      <c r="J612" s="6">
        <v>0</v>
      </c>
      <c r="K612" s="6">
        <v>0</v>
      </c>
      <c r="L612" s="6">
        <v>16.625</v>
      </c>
      <c r="M612" s="6">
        <v>0</v>
      </c>
      <c r="N612" s="6">
        <v>0.3125</v>
      </c>
      <c r="O612" s="6">
        <v>0</v>
      </c>
      <c r="P612" s="6">
        <v>0.375</v>
      </c>
      <c r="Q612" s="6">
        <v>258</v>
      </c>
      <c r="R612" s="6">
        <v>0</v>
      </c>
      <c r="S612" s="6">
        <v>448</v>
      </c>
      <c r="T612" s="6">
        <v>336</v>
      </c>
      <c r="U612" s="6">
        <v>0</v>
      </c>
      <c r="V612">
        <v>0</v>
      </c>
    </row>
    <row r="613" spans="1:22" customFormat="1" x14ac:dyDescent="0.25">
      <c r="A613" s="6">
        <v>3.1250000000000002E-3</v>
      </c>
      <c r="B613" s="6">
        <v>0</v>
      </c>
      <c r="C613" s="6">
        <v>0</v>
      </c>
      <c r="D613" s="6">
        <v>0</v>
      </c>
      <c r="E613" s="6">
        <v>0.25</v>
      </c>
      <c r="F613" s="6">
        <v>0</v>
      </c>
      <c r="G613" s="6">
        <v>0</v>
      </c>
      <c r="H613" s="6">
        <v>0</v>
      </c>
      <c r="I613" s="6">
        <v>0</v>
      </c>
      <c r="J613" s="6">
        <v>0</v>
      </c>
      <c r="K613" s="6">
        <v>0</v>
      </c>
      <c r="L613" s="6">
        <v>27.125</v>
      </c>
      <c r="M613" s="6">
        <v>0</v>
      </c>
      <c r="N613" s="6">
        <v>0.3125</v>
      </c>
      <c r="O613" s="6">
        <v>0</v>
      </c>
      <c r="P613" s="6">
        <v>0.375</v>
      </c>
      <c r="Q613" s="6">
        <v>258</v>
      </c>
      <c r="R613" s="6">
        <v>0</v>
      </c>
      <c r="S613" s="6">
        <v>448</v>
      </c>
      <c r="T613" s="6">
        <v>336</v>
      </c>
      <c r="U613" s="6">
        <v>0</v>
      </c>
      <c r="V613">
        <v>0</v>
      </c>
    </row>
    <row r="614" spans="1:22" customFormat="1" x14ac:dyDescent="0.25">
      <c r="A614" s="6">
        <v>3.1250000000000002E-3</v>
      </c>
      <c r="B614" s="6">
        <v>0</v>
      </c>
      <c r="C614" s="6">
        <v>0</v>
      </c>
      <c r="D614" s="6">
        <v>0</v>
      </c>
      <c r="E614" s="6">
        <v>0.25</v>
      </c>
      <c r="F614" s="6">
        <v>0</v>
      </c>
      <c r="G614" s="6">
        <v>0</v>
      </c>
      <c r="H614" s="6">
        <v>0</v>
      </c>
      <c r="I614" s="6">
        <v>0</v>
      </c>
      <c r="J614" s="6">
        <v>0</v>
      </c>
      <c r="K614" s="6">
        <v>0</v>
      </c>
      <c r="L614" s="6">
        <v>37.5</v>
      </c>
      <c r="M614" s="6">
        <v>0</v>
      </c>
      <c r="N614" s="6">
        <v>0.3125</v>
      </c>
      <c r="O614" s="6">
        <v>0</v>
      </c>
      <c r="P614" s="6">
        <v>0.375</v>
      </c>
      <c r="Q614" s="6">
        <v>258</v>
      </c>
      <c r="R614" s="6">
        <v>0</v>
      </c>
      <c r="S614" s="6">
        <v>448</v>
      </c>
      <c r="T614" s="6">
        <v>336</v>
      </c>
      <c r="U614" s="6">
        <v>0</v>
      </c>
      <c r="V614">
        <v>0</v>
      </c>
    </row>
    <row r="615" spans="1:22" customFormat="1" x14ac:dyDescent="0.25">
      <c r="A615" s="6">
        <v>3.1250000000000002E-3</v>
      </c>
      <c r="B615" s="6">
        <v>0</v>
      </c>
      <c r="C615" s="6">
        <v>0</v>
      </c>
      <c r="D615" s="6">
        <v>0</v>
      </c>
      <c r="E615" s="6">
        <v>0.25</v>
      </c>
      <c r="F615" s="6">
        <v>0</v>
      </c>
      <c r="G615" s="6">
        <v>0</v>
      </c>
      <c r="H615" s="6">
        <v>0</v>
      </c>
      <c r="I615" s="6">
        <v>0</v>
      </c>
      <c r="J615" s="6">
        <v>0</v>
      </c>
      <c r="K615" s="6">
        <v>0</v>
      </c>
      <c r="L615" s="6">
        <v>16.625</v>
      </c>
      <c r="M615" s="6">
        <v>0</v>
      </c>
      <c r="N615" s="6">
        <v>0.3125</v>
      </c>
      <c r="O615" s="6">
        <v>0</v>
      </c>
      <c r="P615" s="6">
        <v>0.375</v>
      </c>
      <c r="Q615" s="6">
        <v>258</v>
      </c>
      <c r="R615" s="6">
        <v>0</v>
      </c>
      <c r="S615" s="6">
        <v>448</v>
      </c>
      <c r="T615" s="6">
        <v>336</v>
      </c>
      <c r="U615" s="6">
        <v>0</v>
      </c>
      <c r="V615">
        <v>0</v>
      </c>
    </row>
    <row r="616" spans="1:22" customFormat="1" x14ac:dyDescent="0.25">
      <c r="A616" s="6">
        <v>3.1250000000000002E-3</v>
      </c>
      <c r="B616" s="6">
        <v>0</v>
      </c>
      <c r="C616" s="6">
        <v>0</v>
      </c>
      <c r="D616" s="6">
        <v>0</v>
      </c>
      <c r="E616" s="6">
        <v>0.25</v>
      </c>
      <c r="F616" s="6">
        <v>0</v>
      </c>
      <c r="G616" s="6">
        <v>0</v>
      </c>
      <c r="H616" s="6">
        <v>0</v>
      </c>
      <c r="I616" s="6">
        <v>0</v>
      </c>
      <c r="J616" s="6">
        <v>0</v>
      </c>
      <c r="K616" s="6">
        <v>0</v>
      </c>
      <c r="L616" s="6">
        <v>27.125</v>
      </c>
      <c r="M616" s="6">
        <v>0</v>
      </c>
      <c r="N616" s="6">
        <v>0.3125</v>
      </c>
      <c r="O616" s="6">
        <v>0</v>
      </c>
      <c r="P616" s="6">
        <v>0.375</v>
      </c>
      <c r="Q616" s="6">
        <v>258</v>
      </c>
      <c r="R616" s="6">
        <v>0</v>
      </c>
      <c r="S616" s="6">
        <v>448</v>
      </c>
      <c r="T616" s="6">
        <v>336</v>
      </c>
      <c r="U616" s="6">
        <v>0</v>
      </c>
      <c r="V616">
        <v>0</v>
      </c>
    </row>
    <row r="617" spans="1:22" customFormat="1" x14ac:dyDescent="0.25">
      <c r="A617" s="6">
        <v>1.2500000000000001E-2</v>
      </c>
      <c r="B617" s="6">
        <v>0</v>
      </c>
      <c r="C617" s="6">
        <v>0</v>
      </c>
      <c r="D617" s="6">
        <v>0</v>
      </c>
      <c r="E617" s="6">
        <v>0.25</v>
      </c>
      <c r="F617" s="6">
        <v>0</v>
      </c>
      <c r="G617" s="6">
        <v>0</v>
      </c>
      <c r="H617" s="6">
        <v>0</v>
      </c>
      <c r="I617" s="6">
        <v>0</v>
      </c>
      <c r="J617" s="6">
        <v>0</v>
      </c>
      <c r="K617" s="6">
        <v>0</v>
      </c>
      <c r="L617" s="6">
        <v>16.625</v>
      </c>
      <c r="M617" s="6">
        <v>0</v>
      </c>
      <c r="N617" s="6">
        <v>0.3125</v>
      </c>
      <c r="O617" s="6">
        <v>0</v>
      </c>
      <c r="P617" s="6">
        <v>0.375</v>
      </c>
      <c r="Q617" s="6">
        <v>258</v>
      </c>
      <c r="R617" s="6">
        <v>0</v>
      </c>
      <c r="S617" s="6">
        <v>448</v>
      </c>
      <c r="T617" s="6">
        <v>336</v>
      </c>
      <c r="U617" s="6">
        <v>0</v>
      </c>
      <c r="V617">
        <v>0</v>
      </c>
    </row>
    <row r="618" spans="1:22" customFormat="1" x14ac:dyDescent="0.25">
      <c r="A618" s="6">
        <v>1.2500000000000001E-2</v>
      </c>
      <c r="B618" s="6">
        <v>0</v>
      </c>
      <c r="C618" s="6">
        <v>0</v>
      </c>
      <c r="D618" s="6">
        <v>0</v>
      </c>
      <c r="E618" s="6">
        <v>0.25</v>
      </c>
      <c r="F618" s="6">
        <v>0</v>
      </c>
      <c r="G618" s="6">
        <v>0</v>
      </c>
      <c r="H618" s="6">
        <v>0</v>
      </c>
      <c r="I618" s="6">
        <v>0</v>
      </c>
      <c r="J618" s="6">
        <v>0</v>
      </c>
      <c r="K618" s="6">
        <v>0</v>
      </c>
      <c r="L618" s="6">
        <v>27.125</v>
      </c>
      <c r="M618" s="6">
        <v>0</v>
      </c>
      <c r="N618" s="6">
        <v>0.3125</v>
      </c>
      <c r="O618" s="6">
        <v>0</v>
      </c>
      <c r="P618" s="6">
        <v>0.375</v>
      </c>
      <c r="Q618" s="6">
        <v>258</v>
      </c>
      <c r="R618" s="6">
        <v>0</v>
      </c>
      <c r="S618" s="6">
        <v>448</v>
      </c>
      <c r="T618" s="6">
        <v>336</v>
      </c>
      <c r="U618" s="6">
        <v>0</v>
      </c>
      <c r="V618">
        <v>0</v>
      </c>
    </row>
    <row r="619" spans="1:22" customFormat="1" x14ac:dyDescent="0.25">
      <c r="A619" s="6">
        <v>1.2500000000000001E-2</v>
      </c>
      <c r="B619" s="6">
        <v>0</v>
      </c>
      <c r="C619" s="6">
        <v>0</v>
      </c>
      <c r="D619" s="6">
        <v>0</v>
      </c>
      <c r="E619" s="6">
        <v>0.25</v>
      </c>
      <c r="F619" s="6">
        <v>0</v>
      </c>
      <c r="G619" s="6">
        <v>0</v>
      </c>
      <c r="H619" s="6">
        <v>0</v>
      </c>
      <c r="I619" s="6">
        <v>0</v>
      </c>
      <c r="J619" s="6">
        <v>0</v>
      </c>
      <c r="K619" s="6">
        <v>0</v>
      </c>
      <c r="L619" s="6">
        <v>37.5</v>
      </c>
      <c r="M619" s="6">
        <v>0</v>
      </c>
      <c r="N619" s="6">
        <v>0.3125</v>
      </c>
      <c r="O619" s="6">
        <v>0</v>
      </c>
      <c r="P619" s="6">
        <v>0.375</v>
      </c>
      <c r="Q619" s="6">
        <v>258</v>
      </c>
      <c r="R619" s="6">
        <v>0</v>
      </c>
      <c r="S619" s="6">
        <v>448</v>
      </c>
      <c r="T619" s="6">
        <v>336</v>
      </c>
      <c r="U619" s="6">
        <v>0</v>
      </c>
      <c r="V619">
        <v>0</v>
      </c>
    </row>
    <row r="620" spans="1:22" customFormat="1" x14ac:dyDescent="0.25">
      <c r="A620" s="6">
        <v>1.2500000000000001E-2</v>
      </c>
      <c r="B620" s="6">
        <v>0</v>
      </c>
      <c r="C620" s="6">
        <v>0</v>
      </c>
      <c r="D620" s="6">
        <v>0</v>
      </c>
      <c r="E620" s="6">
        <v>0.25</v>
      </c>
      <c r="F620" s="6">
        <v>0</v>
      </c>
      <c r="G620" s="6">
        <v>0</v>
      </c>
      <c r="H620" s="6">
        <v>0</v>
      </c>
      <c r="I620" s="6">
        <v>0</v>
      </c>
      <c r="J620" s="6">
        <v>0</v>
      </c>
      <c r="K620" s="6">
        <v>0</v>
      </c>
      <c r="L620" s="6">
        <v>16.625</v>
      </c>
      <c r="M620" s="6">
        <v>0</v>
      </c>
      <c r="N620" s="6">
        <v>0.3125</v>
      </c>
      <c r="O620" s="6">
        <v>0</v>
      </c>
      <c r="P620" s="6">
        <v>0.375</v>
      </c>
      <c r="Q620" s="6">
        <v>258</v>
      </c>
      <c r="R620" s="6">
        <v>0</v>
      </c>
      <c r="S620" s="6">
        <v>448</v>
      </c>
      <c r="T620" s="6">
        <v>336</v>
      </c>
      <c r="U620" s="6">
        <v>0</v>
      </c>
      <c r="V620">
        <v>0</v>
      </c>
    </row>
    <row r="621" spans="1:22" customFormat="1" x14ac:dyDescent="0.25">
      <c r="A621" s="6">
        <v>1.2500000000000001E-2</v>
      </c>
      <c r="B621" s="6">
        <v>0</v>
      </c>
      <c r="C621" s="6">
        <v>0</v>
      </c>
      <c r="D621" s="6">
        <v>0</v>
      </c>
      <c r="E621" s="6">
        <v>0.25</v>
      </c>
      <c r="F621" s="6">
        <v>0</v>
      </c>
      <c r="G621" s="6">
        <v>0</v>
      </c>
      <c r="H621" s="6">
        <v>0</v>
      </c>
      <c r="I621" s="6">
        <v>0</v>
      </c>
      <c r="J621" s="6">
        <v>0</v>
      </c>
      <c r="K621" s="6">
        <v>0</v>
      </c>
      <c r="L621" s="6">
        <v>27.125</v>
      </c>
      <c r="M621" s="6">
        <v>0</v>
      </c>
      <c r="N621" s="6">
        <v>0.3125</v>
      </c>
      <c r="O621" s="6">
        <v>0</v>
      </c>
      <c r="P621" s="6">
        <v>0.375</v>
      </c>
      <c r="Q621" s="6">
        <v>258</v>
      </c>
      <c r="R621" s="6">
        <v>0</v>
      </c>
      <c r="S621" s="6">
        <v>448</v>
      </c>
      <c r="T621" s="6">
        <v>336</v>
      </c>
      <c r="U621" s="6">
        <v>0</v>
      </c>
      <c r="V621">
        <v>0</v>
      </c>
    </row>
    <row r="622" spans="1:22" customFormat="1" x14ac:dyDescent="0.25">
      <c r="A622" s="6">
        <v>1.2500000000000001E-2</v>
      </c>
      <c r="B622" s="6">
        <v>0</v>
      </c>
      <c r="C622" s="6">
        <v>0</v>
      </c>
      <c r="D622" s="6">
        <v>0</v>
      </c>
      <c r="E622" s="6">
        <v>0.25</v>
      </c>
      <c r="F622" s="6">
        <v>0</v>
      </c>
      <c r="G622" s="6">
        <v>0</v>
      </c>
      <c r="H622" s="6">
        <v>0</v>
      </c>
      <c r="I622" s="6">
        <v>0</v>
      </c>
      <c r="J622" s="6">
        <v>0</v>
      </c>
      <c r="K622" s="6">
        <v>0</v>
      </c>
      <c r="L622" s="6">
        <v>16.625</v>
      </c>
      <c r="M622" s="6">
        <v>0</v>
      </c>
      <c r="N622" s="6">
        <v>0.3125</v>
      </c>
      <c r="O622" s="6">
        <v>0</v>
      </c>
      <c r="P622" s="6">
        <v>0.375</v>
      </c>
      <c r="Q622" s="6">
        <v>258</v>
      </c>
      <c r="R622" s="6">
        <v>0</v>
      </c>
      <c r="S622" s="6">
        <v>448</v>
      </c>
      <c r="T622" s="6">
        <v>336</v>
      </c>
      <c r="U622" s="6">
        <v>0</v>
      </c>
      <c r="V622">
        <v>0</v>
      </c>
    </row>
    <row r="623" spans="1:22" customFormat="1" x14ac:dyDescent="0.25">
      <c r="A623" s="6">
        <v>3.125E-2</v>
      </c>
      <c r="B623" s="6">
        <v>0</v>
      </c>
      <c r="C623" s="6">
        <v>0</v>
      </c>
      <c r="D623" s="6">
        <v>0</v>
      </c>
      <c r="E623" s="6">
        <v>0.25</v>
      </c>
      <c r="F623" s="6">
        <v>0</v>
      </c>
      <c r="G623" s="6">
        <v>0</v>
      </c>
      <c r="H623" s="6">
        <v>0</v>
      </c>
      <c r="I623" s="6">
        <v>0</v>
      </c>
      <c r="J623" s="6">
        <v>0</v>
      </c>
      <c r="K623" s="6">
        <v>0</v>
      </c>
      <c r="L623" s="6">
        <v>16.625</v>
      </c>
      <c r="M623" s="6">
        <v>0</v>
      </c>
      <c r="N623" s="6">
        <v>0.3125</v>
      </c>
      <c r="O623" s="6">
        <v>0</v>
      </c>
      <c r="P623" s="6">
        <v>0.375</v>
      </c>
      <c r="Q623" s="6">
        <v>258</v>
      </c>
      <c r="R623" s="6">
        <v>0</v>
      </c>
      <c r="S623" s="6">
        <v>448</v>
      </c>
      <c r="T623" s="6">
        <v>336</v>
      </c>
      <c r="U623" s="6">
        <v>0</v>
      </c>
      <c r="V623">
        <v>0</v>
      </c>
    </row>
    <row r="624" spans="1:22" customFormat="1" x14ac:dyDescent="0.25">
      <c r="A624" s="6">
        <v>3.125E-2</v>
      </c>
      <c r="B624" s="6">
        <v>0</v>
      </c>
      <c r="C624" s="6">
        <v>0</v>
      </c>
      <c r="D624" s="6">
        <v>0</v>
      </c>
      <c r="E624" s="6">
        <v>0.25</v>
      </c>
      <c r="F624" s="6">
        <v>0</v>
      </c>
      <c r="G624" s="6">
        <v>0</v>
      </c>
      <c r="H624" s="6">
        <v>0</v>
      </c>
      <c r="I624" s="6">
        <v>0</v>
      </c>
      <c r="J624" s="6">
        <v>0</v>
      </c>
      <c r="K624" s="6">
        <v>0</v>
      </c>
      <c r="L624" s="6">
        <v>27.125</v>
      </c>
      <c r="M624" s="6">
        <v>0</v>
      </c>
      <c r="N624" s="6">
        <v>0.3125</v>
      </c>
      <c r="O624" s="6">
        <v>0</v>
      </c>
      <c r="P624" s="6">
        <v>0.375</v>
      </c>
      <c r="Q624" s="6">
        <v>258</v>
      </c>
      <c r="R624" s="6">
        <v>0</v>
      </c>
      <c r="S624" s="6">
        <v>448</v>
      </c>
      <c r="T624" s="6">
        <v>336</v>
      </c>
      <c r="U624" s="6">
        <v>0</v>
      </c>
      <c r="V624">
        <v>0</v>
      </c>
    </row>
    <row r="625" spans="1:22" customFormat="1" x14ac:dyDescent="0.25">
      <c r="A625" s="6">
        <v>3.125E-2</v>
      </c>
      <c r="B625" s="6">
        <v>0</v>
      </c>
      <c r="C625" s="6">
        <v>0</v>
      </c>
      <c r="D625" s="6">
        <v>0</v>
      </c>
      <c r="E625" s="6">
        <v>0.25</v>
      </c>
      <c r="F625" s="6">
        <v>0</v>
      </c>
      <c r="G625" s="6">
        <v>0</v>
      </c>
      <c r="H625" s="6">
        <v>0</v>
      </c>
      <c r="I625" s="6">
        <v>0</v>
      </c>
      <c r="J625" s="6">
        <v>0</v>
      </c>
      <c r="K625" s="6">
        <v>0</v>
      </c>
      <c r="L625" s="6">
        <v>37.5</v>
      </c>
      <c r="M625" s="6">
        <v>0</v>
      </c>
      <c r="N625" s="6">
        <v>0.3125</v>
      </c>
      <c r="O625" s="6">
        <v>0</v>
      </c>
      <c r="P625" s="6">
        <v>0.375</v>
      </c>
      <c r="Q625" s="6">
        <v>258</v>
      </c>
      <c r="R625" s="6">
        <v>0</v>
      </c>
      <c r="S625" s="6">
        <v>448</v>
      </c>
      <c r="T625" s="6">
        <v>336</v>
      </c>
      <c r="U625" s="6">
        <v>0</v>
      </c>
      <c r="V625">
        <v>0</v>
      </c>
    </row>
    <row r="626" spans="1:22" customFormat="1" x14ac:dyDescent="0.25">
      <c r="A626" s="6">
        <v>3.125E-2</v>
      </c>
      <c r="B626" s="6">
        <v>0</v>
      </c>
      <c r="C626" s="6">
        <v>0</v>
      </c>
      <c r="D626" s="6">
        <v>0</v>
      </c>
      <c r="E626" s="6">
        <v>0.25</v>
      </c>
      <c r="F626" s="6">
        <v>0</v>
      </c>
      <c r="G626" s="6">
        <v>0</v>
      </c>
      <c r="H626" s="6">
        <v>0</v>
      </c>
      <c r="I626" s="6">
        <v>0</v>
      </c>
      <c r="J626" s="6">
        <v>0</v>
      </c>
      <c r="K626" s="6">
        <v>0</v>
      </c>
      <c r="L626" s="6">
        <v>16.625</v>
      </c>
      <c r="M626" s="6">
        <v>0</v>
      </c>
      <c r="N626" s="6">
        <v>0.3125</v>
      </c>
      <c r="O626" s="6">
        <v>0</v>
      </c>
      <c r="P626" s="6">
        <v>0.375</v>
      </c>
      <c r="Q626" s="6">
        <v>258</v>
      </c>
      <c r="R626" s="6">
        <v>0</v>
      </c>
      <c r="S626" s="6">
        <v>448</v>
      </c>
      <c r="T626" s="6">
        <v>336</v>
      </c>
      <c r="U626" s="6">
        <v>0</v>
      </c>
      <c r="V626">
        <v>0</v>
      </c>
    </row>
    <row r="627" spans="1:22" customFormat="1" x14ac:dyDescent="0.25">
      <c r="A627" s="6">
        <v>3.125E-2</v>
      </c>
      <c r="B627" s="6">
        <v>0</v>
      </c>
      <c r="C627" s="6">
        <v>0</v>
      </c>
      <c r="D627" s="6">
        <v>0</v>
      </c>
      <c r="E627" s="6">
        <v>0.25</v>
      </c>
      <c r="F627" s="6">
        <v>0</v>
      </c>
      <c r="G627" s="6">
        <v>0</v>
      </c>
      <c r="H627" s="6">
        <v>0</v>
      </c>
      <c r="I627" s="6">
        <v>0</v>
      </c>
      <c r="J627" s="6">
        <v>0</v>
      </c>
      <c r="K627" s="6">
        <v>0</v>
      </c>
      <c r="L627" s="6">
        <v>16.625</v>
      </c>
      <c r="M627" s="6">
        <v>0</v>
      </c>
      <c r="N627" s="6">
        <v>0.3125</v>
      </c>
      <c r="O627" s="6">
        <v>0</v>
      </c>
      <c r="P627" s="6">
        <v>0.375</v>
      </c>
      <c r="Q627" s="6">
        <v>258</v>
      </c>
      <c r="R627" s="6">
        <v>0</v>
      </c>
      <c r="S627" s="6">
        <v>448</v>
      </c>
      <c r="T627" s="6">
        <v>336</v>
      </c>
      <c r="U627" s="6">
        <v>0</v>
      </c>
      <c r="V627">
        <v>0</v>
      </c>
    </row>
    <row r="628" spans="1:22" customFormat="1" x14ac:dyDescent="0.25">
      <c r="A628" s="6">
        <v>1.4999999999999999E-2</v>
      </c>
      <c r="B628" s="6">
        <v>0</v>
      </c>
      <c r="C628" s="6">
        <v>0</v>
      </c>
      <c r="D628" s="6">
        <v>0</v>
      </c>
      <c r="E628" s="6">
        <v>0.5</v>
      </c>
      <c r="F628" s="6">
        <v>0</v>
      </c>
      <c r="G628" s="6">
        <v>0</v>
      </c>
      <c r="H628" s="6">
        <v>0</v>
      </c>
      <c r="I628" s="6">
        <v>0</v>
      </c>
      <c r="J628" s="6">
        <v>0</v>
      </c>
      <c r="K628" s="6">
        <v>0</v>
      </c>
      <c r="L628" s="6">
        <v>22.727</v>
      </c>
      <c r="M628" s="6">
        <v>0</v>
      </c>
      <c r="N628" s="6">
        <v>0.379</v>
      </c>
      <c r="O628" s="6">
        <v>0</v>
      </c>
      <c r="P628" s="6">
        <v>0.75800000000000001</v>
      </c>
      <c r="Q628" s="6">
        <v>280</v>
      </c>
      <c r="R628" s="6">
        <v>0</v>
      </c>
      <c r="S628" s="6">
        <v>448</v>
      </c>
      <c r="T628" s="6">
        <v>288</v>
      </c>
      <c r="U628" s="6">
        <v>0</v>
      </c>
      <c r="V628">
        <v>0</v>
      </c>
    </row>
    <row r="629" spans="1:22" customFormat="1" x14ac:dyDescent="0.25">
      <c r="A629" s="6">
        <v>0</v>
      </c>
      <c r="B629" s="6">
        <v>0</v>
      </c>
      <c r="C629" s="6">
        <v>0</v>
      </c>
      <c r="D629" s="6">
        <v>0</v>
      </c>
      <c r="E629" s="6">
        <v>0.2</v>
      </c>
      <c r="F629" s="6">
        <v>0</v>
      </c>
      <c r="G629" s="6">
        <v>0</v>
      </c>
      <c r="H629" s="6">
        <v>0</v>
      </c>
      <c r="I629" s="6">
        <v>0</v>
      </c>
      <c r="J629" s="6">
        <v>0</v>
      </c>
      <c r="K629" s="6">
        <v>0</v>
      </c>
      <c r="L629" s="6">
        <v>6</v>
      </c>
      <c r="M629" s="6">
        <v>0</v>
      </c>
      <c r="N629" s="6">
        <v>0.3</v>
      </c>
      <c r="O629" s="6">
        <v>0</v>
      </c>
      <c r="P629" s="6">
        <v>0.6</v>
      </c>
      <c r="Q629" s="6">
        <v>258</v>
      </c>
      <c r="R629" s="6">
        <v>0</v>
      </c>
      <c r="S629" s="6">
        <v>448</v>
      </c>
      <c r="T629" s="6">
        <v>336</v>
      </c>
      <c r="U629" s="6">
        <v>60</v>
      </c>
      <c r="V629">
        <v>0</v>
      </c>
    </row>
    <row r="630" spans="1:22" customFormat="1" x14ac:dyDescent="0.25">
      <c r="A630" s="6">
        <v>0</v>
      </c>
      <c r="B630" s="6">
        <v>0</v>
      </c>
      <c r="C630" s="6">
        <v>0</v>
      </c>
      <c r="D630" s="6">
        <v>0</v>
      </c>
      <c r="E630" s="6">
        <v>0.5</v>
      </c>
      <c r="F630" s="6">
        <v>0</v>
      </c>
      <c r="G630" s="6">
        <v>0</v>
      </c>
      <c r="H630" s="6">
        <v>0</v>
      </c>
      <c r="I630" s="6">
        <v>0</v>
      </c>
      <c r="J630" s="6">
        <v>0</v>
      </c>
      <c r="K630" s="6">
        <v>0</v>
      </c>
      <c r="L630" s="6">
        <v>5.3030303030303001</v>
      </c>
      <c r="M630" s="6">
        <v>0</v>
      </c>
      <c r="N630" s="6">
        <v>0.379</v>
      </c>
      <c r="O630" s="6">
        <v>0</v>
      </c>
      <c r="P630" s="6">
        <v>0.75800000000000001</v>
      </c>
      <c r="Q630" s="6">
        <v>183</v>
      </c>
      <c r="R630" s="6">
        <v>0</v>
      </c>
      <c r="S630" s="6">
        <v>448</v>
      </c>
      <c r="T630" s="6">
        <v>168</v>
      </c>
      <c r="U630" s="6">
        <v>0</v>
      </c>
      <c r="V630">
        <v>0</v>
      </c>
    </row>
    <row r="631" spans="1:22" customFormat="1" x14ac:dyDescent="0.25">
      <c r="A631" s="6">
        <v>7.5757575757576003E-3</v>
      </c>
      <c r="B631" s="6">
        <v>0</v>
      </c>
      <c r="C631" s="6">
        <v>0</v>
      </c>
      <c r="D631" s="6">
        <v>0</v>
      </c>
      <c r="E631" s="6">
        <v>0.5</v>
      </c>
      <c r="F631" s="6">
        <v>0</v>
      </c>
      <c r="G631" s="6">
        <v>0</v>
      </c>
      <c r="H631" s="6">
        <v>0</v>
      </c>
      <c r="I631" s="6">
        <v>0</v>
      </c>
      <c r="J631" s="6">
        <v>0</v>
      </c>
      <c r="K631" s="6">
        <v>0</v>
      </c>
      <c r="L631" s="6">
        <v>22.727272727272702</v>
      </c>
      <c r="M631" s="6">
        <v>0</v>
      </c>
      <c r="N631" s="6">
        <v>0.379</v>
      </c>
      <c r="O631" s="6">
        <v>0</v>
      </c>
      <c r="P631" s="6">
        <v>0.75800000000000001</v>
      </c>
      <c r="Q631" s="6">
        <v>183</v>
      </c>
      <c r="R631" s="6">
        <v>0</v>
      </c>
      <c r="S631" s="6">
        <v>448</v>
      </c>
      <c r="T631" s="6">
        <v>288</v>
      </c>
      <c r="U631" s="6">
        <v>0</v>
      </c>
      <c r="V631">
        <v>0</v>
      </c>
    </row>
    <row r="632" spans="1:22" customFormat="1" ht="19.5" customHeight="1" x14ac:dyDescent="0.25">
      <c r="A632" s="6">
        <v>0.5</v>
      </c>
      <c r="B632" s="6">
        <v>0</v>
      </c>
      <c r="C632" s="6">
        <v>0</v>
      </c>
      <c r="D632" s="6">
        <v>0</v>
      </c>
      <c r="E632" s="6">
        <v>0</v>
      </c>
      <c r="F632" s="6">
        <v>0</v>
      </c>
      <c r="G632" s="6">
        <v>0.35</v>
      </c>
      <c r="H632" s="6">
        <v>0.75</v>
      </c>
      <c r="I632" s="6">
        <v>0</v>
      </c>
      <c r="J632" s="6">
        <v>0</v>
      </c>
      <c r="K632" s="6">
        <v>0</v>
      </c>
      <c r="L632" s="6">
        <v>27</v>
      </c>
      <c r="M632" s="6">
        <v>0</v>
      </c>
      <c r="N632" s="6">
        <v>0</v>
      </c>
      <c r="O632" s="6">
        <v>0</v>
      </c>
      <c r="P632" s="6">
        <v>2.2000000000000002</v>
      </c>
      <c r="Q632" s="6">
        <v>0</v>
      </c>
      <c r="R632" s="6">
        <v>0</v>
      </c>
      <c r="S632" s="6">
        <v>423</v>
      </c>
      <c r="T632" s="6">
        <v>168</v>
      </c>
      <c r="U632" s="6">
        <v>30</v>
      </c>
      <c r="V632">
        <v>0</v>
      </c>
    </row>
    <row r="633" spans="1:22" customFormat="1" x14ac:dyDescent="0.25">
      <c r="A633" s="6">
        <v>0</v>
      </c>
      <c r="B633" s="6">
        <v>0</v>
      </c>
      <c r="C633" s="6">
        <v>7.2961373390557943E-2</v>
      </c>
      <c r="D633" s="6">
        <v>0</v>
      </c>
      <c r="E633" s="6">
        <v>0</v>
      </c>
      <c r="F633" s="6">
        <v>0</v>
      </c>
      <c r="G633" s="6">
        <v>0.45386266094420596</v>
      </c>
      <c r="H633" s="6">
        <v>0</v>
      </c>
      <c r="I633" s="6">
        <v>0</v>
      </c>
      <c r="J633" s="6">
        <v>0</v>
      </c>
      <c r="K633" s="6">
        <v>0</v>
      </c>
      <c r="L633" s="6">
        <v>3.7231759656652361</v>
      </c>
      <c r="M633" s="6">
        <v>0</v>
      </c>
      <c r="N633" s="6">
        <v>1.8776824034334765E-2</v>
      </c>
      <c r="O633" s="6">
        <v>0</v>
      </c>
      <c r="P633" s="6">
        <v>0.90772532188841193</v>
      </c>
      <c r="Q633" s="6">
        <v>160</v>
      </c>
      <c r="R633" s="6">
        <v>0</v>
      </c>
      <c r="S633" s="6">
        <v>448</v>
      </c>
      <c r="T633" s="6">
        <v>48</v>
      </c>
      <c r="U633" s="6">
        <v>0</v>
      </c>
      <c r="V633">
        <v>0</v>
      </c>
    </row>
    <row r="634" spans="1:22" customFormat="1" x14ac:dyDescent="0.25">
      <c r="A634" s="6">
        <v>0.04</v>
      </c>
      <c r="B634" s="6">
        <v>0</v>
      </c>
      <c r="C634" s="6">
        <v>0</v>
      </c>
      <c r="D634" s="6">
        <v>0</v>
      </c>
      <c r="E634" s="6">
        <v>0</v>
      </c>
      <c r="F634" s="6">
        <v>0</v>
      </c>
      <c r="G634" s="6">
        <v>0</v>
      </c>
      <c r="H634" s="6">
        <v>0</v>
      </c>
      <c r="I634" s="6">
        <v>0</v>
      </c>
      <c r="J634" s="6">
        <v>0</v>
      </c>
      <c r="K634" s="6">
        <v>0</v>
      </c>
      <c r="L634" s="6">
        <v>5</v>
      </c>
      <c r="M634" s="6">
        <v>0.5</v>
      </c>
      <c r="N634" s="6">
        <v>0.5</v>
      </c>
      <c r="O634" s="6">
        <v>0</v>
      </c>
      <c r="P634" s="6">
        <v>0.5</v>
      </c>
      <c r="Q634" s="6">
        <v>253</v>
      </c>
      <c r="R634" s="6">
        <v>0</v>
      </c>
      <c r="S634" s="6">
        <v>463</v>
      </c>
      <c r="T634" s="6">
        <v>360</v>
      </c>
      <c r="U634" s="6">
        <v>0</v>
      </c>
      <c r="V634">
        <v>0</v>
      </c>
    </row>
    <row r="635" spans="1:22" customFormat="1" x14ac:dyDescent="0.25">
      <c r="A635" s="6">
        <v>2.5000000000000001E-2</v>
      </c>
      <c r="B635" s="6">
        <v>0</v>
      </c>
      <c r="C635" s="6">
        <v>0</v>
      </c>
      <c r="D635" s="6">
        <v>0</v>
      </c>
      <c r="E635" s="6">
        <v>0</v>
      </c>
      <c r="F635" s="6">
        <v>0</v>
      </c>
      <c r="G635" s="6">
        <v>0</v>
      </c>
      <c r="H635" s="6">
        <v>0</v>
      </c>
      <c r="I635" s="6">
        <v>0</v>
      </c>
      <c r="J635" s="6">
        <v>0</v>
      </c>
      <c r="K635" s="6">
        <v>0</v>
      </c>
      <c r="L635" s="6">
        <v>10</v>
      </c>
      <c r="M635" s="6">
        <v>0</v>
      </c>
      <c r="N635" s="6">
        <v>0.5</v>
      </c>
      <c r="O635" s="6">
        <v>0</v>
      </c>
      <c r="P635" s="6">
        <v>0.5</v>
      </c>
      <c r="Q635" s="6">
        <v>253</v>
      </c>
      <c r="R635" s="6">
        <v>0</v>
      </c>
      <c r="S635" s="6">
        <v>463</v>
      </c>
      <c r="T635" s="6">
        <v>720</v>
      </c>
      <c r="U635" s="6">
        <v>0</v>
      </c>
      <c r="V635">
        <v>0</v>
      </c>
    </row>
    <row r="636" spans="1:22" customFormat="1" ht="19.5" customHeight="1" x14ac:dyDescent="0.25">
      <c r="A636" s="6">
        <v>0.1</v>
      </c>
      <c r="B636" s="6">
        <v>0</v>
      </c>
      <c r="C636" s="6">
        <v>0</v>
      </c>
      <c r="D636" s="6">
        <v>0</v>
      </c>
      <c r="E636" s="6">
        <v>0</v>
      </c>
      <c r="F636" s="6">
        <v>0</v>
      </c>
      <c r="G636" s="6">
        <v>0.22999999999999998</v>
      </c>
      <c r="H636" s="6">
        <v>0</v>
      </c>
      <c r="I636" s="6">
        <v>0</v>
      </c>
      <c r="J636" s="6">
        <v>0</v>
      </c>
      <c r="K636" s="6">
        <v>0.01</v>
      </c>
      <c r="L636" s="6">
        <v>16</v>
      </c>
      <c r="M636" s="6">
        <v>0</v>
      </c>
      <c r="N636" s="6">
        <v>0</v>
      </c>
      <c r="O636" s="6">
        <v>0</v>
      </c>
      <c r="P636" s="6">
        <v>0.45999999999999996</v>
      </c>
      <c r="Q636" s="6">
        <v>0</v>
      </c>
      <c r="R636" s="6">
        <v>0</v>
      </c>
      <c r="S636" s="6">
        <v>423</v>
      </c>
      <c r="T636" s="6">
        <v>120</v>
      </c>
      <c r="U636" s="6">
        <v>0</v>
      </c>
      <c r="V636">
        <v>0</v>
      </c>
    </row>
    <row r="637" spans="1:22" customFormat="1" x14ac:dyDescent="0.25">
      <c r="A637" s="6">
        <v>0.1</v>
      </c>
      <c r="B637" s="6">
        <v>0</v>
      </c>
      <c r="C637" s="6">
        <v>0</v>
      </c>
      <c r="D637" s="6">
        <v>0</v>
      </c>
      <c r="E637" s="6">
        <v>0</v>
      </c>
      <c r="F637" s="6">
        <v>0</v>
      </c>
      <c r="G637" s="6">
        <v>0.22999999999999998</v>
      </c>
      <c r="H637" s="6">
        <v>0</v>
      </c>
      <c r="I637" s="6">
        <v>0</v>
      </c>
      <c r="J637" s="6">
        <v>0</v>
      </c>
      <c r="K637" s="6">
        <v>0.01</v>
      </c>
      <c r="L637" s="6">
        <v>22</v>
      </c>
      <c r="M637" s="6">
        <v>0</v>
      </c>
      <c r="N637" s="6">
        <v>0.1</v>
      </c>
      <c r="O637" s="6">
        <v>0</v>
      </c>
      <c r="P637" s="6">
        <v>0.45999999999999996</v>
      </c>
      <c r="Q637" s="6">
        <v>292</v>
      </c>
      <c r="R637" s="6">
        <v>0</v>
      </c>
      <c r="S637" s="6">
        <v>423</v>
      </c>
      <c r="T637" s="6">
        <v>120</v>
      </c>
      <c r="U637" s="6">
        <v>0</v>
      </c>
      <c r="V637">
        <v>0</v>
      </c>
    </row>
    <row r="638" spans="1:22" customFormat="1" x14ac:dyDescent="0.25">
      <c r="A638" s="6">
        <v>0.16666666666666666</v>
      </c>
      <c r="B638" s="6">
        <v>0</v>
      </c>
      <c r="C638" s="6">
        <v>0</v>
      </c>
      <c r="D638" s="6">
        <v>0</v>
      </c>
      <c r="E638" s="6">
        <v>0</v>
      </c>
      <c r="F638" s="6">
        <v>0</v>
      </c>
      <c r="G638" s="6">
        <v>0.24030000000000001</v>
      </c>
      <c r="H638" s="6">
        <v>0</v>
      </c>
      <c r="I638" s="6">
        <v>0</v>
      </c>
      <c r="J638" s="6">
        <v>2.9700000000000001E-2</v>
      </c>
      <c r="K638" s="6">
        <v>0</v>
      </c>
      <c r="L638" s="6">
        <v>7.5</v>
      </c>
      <c r="M638" s="6">
        <v>0</v>
      </c>
      <c r="N638" s="6">
        <v>0</v>
      </c>
      <c r="O638" s="6">
        <v>0</v>
      </c>
      <c r="P638" s="6">
        <v>0.54</v>
      </c>
      <c r="Q638" s="6">
        <v>0</v>
      </c>
      <c r="R638" s="6">
        <v>0</v>
      </c>
      <c r="S638" s="6">
        <v>373</v>
      </c>
      <c r="T638" s="6">
        <v>192</v>
      </c>
      <c r="U638" s="6">
        <v>0</v>
      </c>
      <c r="V638">
        <v>0</v>
      </c>
    </row>
    <row r="639" spans="1:22" customFormat="1" x14ac:dyDescent="0.25">
      <c r="A639" s="6">
        <v>0.16666666666666666</v>
      </c>
      <c r="B639" s="6">
        <v>0</v>
      </c>
      <c r="C639" s="6">
        <v>0</v>
      </c>
      <c r="D639" s="6">
        <v>0</v>
      </c>
      <c r="E639" s="6">
        <v>0</v>
      </c>
      <c r="F639" s="6">
        <v>0</v>
      </c>
      <c r="G639" s="6">
        <v>0.24030000000000001</v>
      </c>
      <c r="H639" s="6">
        <v>0</v>
      </c>
      <c r="I639" s="6">
        <v>0</v>
      </c>
      <c r="J639" s="6">
        <v>2.9700000000000001E-2</v>
      </c>
      <c r="K639" s="6">
        <v>0</v>
      </c>
      <c r="L639" s="6">
        <v>7.5</v>
      </c>
      <c r="M639" s="6">
        <v>0</v>
      </c>
      <c r="N639" s="6">
        <v>0</v>
      </c>
      <c r="O639" s="6">
        <v>0</v>
      </c>
      <c r="P639" s="6">
        <v>0.54</v>
      </c>
      <c r="Q639" s="6">
        <v>0</v>
      </c>
      <c r="R639" s="6">
        <v>0</v>
      </c>
      <c r="S639" s="6">
        <v>363</v>
      </c>
      <c r="T639" s="6">
        <v>168</v>
      </c>
      <c r="U639" s="6">
        <v>0</v>
      </c>
      <c r="V639">
        <v>0</v>
      </c>
    </row>
    <row r="640" spans="1:22" customFormat="1" x14ac:dyDescent="0.25">
      <c r="A640" s="6">
        <v>0.1</v>
      </c>
      <c r="B640" s="6">
        <v>0</v>
      </c>
      <c r="C640" s="6">
        <v>0</v>
      </c>
      <c r="D640" s="6">
        <v>0</v>
      </c>
      <c r="E640" s="6">
        <v>0</v>
      </c>
      <c r="F640" s="6">
        <v>0</v>
      </c>
      <c r="G640" s="6">
        <v>0.24</v>
      </c>
      <c r="H640" s="6">
        <v>0</v>
      </c>
      <c r="I640" s="6">
        <v>0</v>
      </c>
      <c r="J640" s="6">
        <v>0.06</v>
      </c>
      <c r="K640" s="6">
        <v>0</v>
      </c>
      <c r="L640" s="6">
        <v>8</v>
      </c>
      <c r="M640" s="6">
        <v>0</v>
      </c>
      <c r="N640" s="6">
        <v>0</v>
      </c>
      <c r="O640" s="6">
        <v>0</v>
      </c>
      <c r="P640" s="6">
        <v>0.6</v>
      </c>
      <c r="Q640" s="6">
        <v>0</v>
      </c>
      <c r="R640" s="6">
        <v>0</v>
      </c>
      <c r="S640" s="6">
        <v>373</v>
      </c>
      <c r="T640" s="6">
        <v>144</v>
      </c>
      <c r="U640" s="6">
        <v>0</v>
      </c>
      <c r="V640">
        <v>0</v>
      </c>
    </row>
    <row r="641" spans="1:22" customFormat="1" ht="20.25" customHeight="1" x14ac:dyDescent="0.25">
      <c r="A641" s="6">
        <v>0.05</v>
      </c>
      <c r="B641" s="6">
        <v>0</v>
      </c>
      <c r="C641" s="6">
        <v>0</v>
      </c>
      <c r="D641" s="6">
        <v>0</v>
      </c>
      <c r="E641" s="6">
        <v>0</v>
      </c>
      <c r="F641" s="6">
        <v>0</v>
      </c>
      <c r="G641" s="6">
        <v>0</v>
      </c>
      <c r="H641" s="6">
        <v>0.3</v>
      </c>
      <c r="I641" s="6">
        <v>0</v>
      </c>
      <c r="J641" s="6">
        <v>0</v>
      </c>
      <c r="K641" s="6">
        <v>0</v>
      </c>
      <c r="L641" s="6">
        <v>20</v>
      </c>
      <c r="M641" s="6">
        <v>0</v>
      </c>
      <c r="N641" s="6">
        <v>0.2</v>
      </c>
      <c r="O641" s="6">
        <v>0</v>
      </c>
      <c r="P641" s="6">
        <v>0.6</v>
      </c>
      <c r="Q641" s="6">
        <v>142</v>
      </c>
      <c r="R641" s="6">
        <v>0</v>
      </c>
      <c r="S641" s="6">
        <v>423</v>
      </c>
      <c r="T641" s="6">
        <v>240</v>
      </c>
      <c r="U641" s="6">
        <v>0</v>
      </c>
      <c r="V641">
        <v>0</v>
      </c>
    </row>
    <row r="642" spans="1:22" customFormat="1" x14ac:dyDescent="0.25">
      <c r="A642" s="6">
        <v>0.05</v>
      </c>
      <c r="B642" s="6">
        <v>0</v>
      </c>
      <c r="C642" s="6">
        <v>0</v>
      </c>
      <c r="D642" s="6">
        <v>0</v>
      </c>
      <c r="E642" s="6">
        <v>0</v>
      </c>
      <c r="F642" s="6">
        <v>0</v>
      </c>
      <c r="G642" s="6">
        <v>0</v>
      </c>
      <c r="H642" s="6">
        <v>0.3</v>
      </c>
      <c r="I642" s="6">
        <v>0</v>
      </c>
      <c r="J642" s="6">
        <v>0</v>
      </c>
      <c r="K642" s="6">
        <v>0</v>
      </c>
      <c r="L642" s="6">
        <v>20</v>
      </c>
      <c r="M642" s="6">
        <v>0</v>
      </c>
      <c r="N642" s="6">
        <v>0.3</v>
      </c>
      <c r="O642" s="6">
        <v>0</v>
      </c>
      <c r="P642" s="6">
        <v>0.6</v>
      </c>
      <c r="Q642" s="6">
        <v>142</v>
      </c>
      <c r="R642" s="6">
        <v>0</v>
      </c>
      <c r="S642" s="6">
        <v>423</v>
      </c>
      <c r="T642" s="6">
        <v>240</v>
      </c>
      <c r="U642" s="6">
        <v>0</v>
      </c>
      <c r="V642">
        <v>0</v>
      </c>
    </row>
    <row r="643" spans="1:22" customFormat="1" x14ac:dyDescent="0.25">
      <c r="A643" s="6">
        <v>0.05</v>
      </c>
      <c r="B643" s="6">
        <v>0</v>
      </c>
      <c r="C643" s="6">
        <v>0</v>
      </c>
      <c r="D643" s="6">
        <v>0</v>
      </c>
      <c r="E643" s="6">
        <v>0</v>
      </c>
      <c r="F643" s="6">
        <v>0</v>
      </c>
      <c r="G643" s="6">
        <v>0</v>
      </c>
      <c r="H643" s="6">
        <v>0.3</v>
      </c>
      <c r="I643" s="6">
        <v>0</v>
      </c>
      <c r="J643" s="6">
        <v>0</v>
      </c>
      <c r="K643" s="6">
        <v>0</v>
      </c>
      <c r="L643" s="6">
        <v>20</v>
      </c>
      <c r="M643" s="6">
        <v>0</v>
      </c>
      <c r="N643" s="6">
        <v>0.4</v>
      </c>
      <c r="O643" s="6">
        <v>0</v>
      </c>
      <c r="P643" s="6">
        <v>0.6</v>
      </c>
      <c r="Q643" s="6">
        <v>142</v>
      </c>
      <c r="R643" s="6">
        <v>0</v>
      </c>
      <c r="S643" s="6">
        <v>423</v>
      </c>
      <c r="T643" s="6">
        <v>240</v>
      </c>
      <c r="U643" s="6">
        <v>0</v>
      </c>
      <c r="V643">
        <v>0</v>
      </c>
    </row>
    <row r="644" spans="1:22" customFormat="1" x14ac:dyDescent="0.25">
      <c r="A644" s="6">
        <v>0.1</v>
      </c>
      <c r="B644" s="6">
        <v>0</v>
      </c>
      <c r="C644" s="6">
        <v>0</v>
      </c>
      <c r="D644" s="6">
        <v>0</v>
      </c>
      <c r="E644" s="6">
        <v>0</v>
      </c>
      <c r="F644" s="6">
        <v>0</v>
      </c>
      <c r="G644" s="6">
        <v>0</v>
      </c>
      <c r="H644" s="6">
        <v>0.6</v>
      </c>
      <c r="I644" s="6">
        <v>0</v>
      </c>
      <c r="J644" s="6">
        <v>0</v>
      </c>
      <c r="K644" s="6">
        <v>0</v>
      </c>
      <c r="L644" s="6">
        <v>40</v>
      </c>
      <c r="M644" s="6">
        <v>0</v>
      </c>
      <c r="N644" s="6">
        <v>0.6</v>
      </c>
      <c r="O644" s="6">
        <v>0</v>
      </c>
      <c r="P644" s="6">
        <v>1.2</v>
      </c>
      <c r="Q644" s="6">
        <v>142</v>
      </c>
      <c r="R644" s="6">
        <v>0</v>
      </c>
      <c r="S644" s="6">
        <v>423</v>
      </c>
      <c r="T644" s="6">
        <v>240</v>
      </c>
      <c r="U644" s="6">
        <v>0</v>
      </c>
      <c r="V644">
        <v>0</v>
      </c>
    </row>
    <row r="645" spans="1:22" customFormat="1" x14ac:dyDescent="0.25">
      <c r="A645" s="6">
        <v>0.02</v>
      </c>
      <c r="B645" s="6">
        <v>0</v>
      </c>
      <c r="C645" s="6">
        <v>0</v>
      </c>
      <c r="D645" s="6">
        <v>0</v>
      </c>
      <c r="E645" s="6">
        <v>0</v>
      </c>
      <c r="F645" s="6">
        <v>0</v>
      </c>
      <c r="G645" s="6">
        <v>0</v>
      </c>
      <c r="H645" s="6">
        <v>0.12</v>
      </c>
      <c r="I645" s="6">
        <v>0</v>
      </c>
      <c r="J645" s="6">
        <v>0</v>
      </c>
      <c r="K645" s="6">
        <v>0</v>
      </c>
      <c r="L645" s="6">
        <v>8</v>
      </c>
      <c r="M645" s="6">
        <v>0</v>
      </c>
      <c r="N645" s="15">
        <v>0.12</v>
      </c>
      <c r="O645" s="6">
        <v>0</v>
      </c>
      <c r="P645" s="6">
        <v>0.24</v>
      </c>
      <c r="Q645" s="6">
        <v>142</v>
      </c>
      <c r="R645" s="6">
        <v>0</v>
      </c>
      <c r="S645" s="6">
        <v>423</v>
      </c>
      <c r="T645" s="6">
        <v>240</v>
      </c>
      <c r="U645" s="6">
        <v>0</v>
      </c>
      <c r="V645">
        <v>0</v>
      </c>
    </row>
    <row r="646" spans="1:22" customFormat="1" x14ac:dyDescent="0.25">
      <c r="A646" s="6">
        <v>5.0000000000000001E-3</v>
      </c>
      <c r="B646" s="6">
        <v>0</v>
      </c>
      <c r="C646" s="6">
        <v>0</v>
      </c>
      <c r="D646" s="6">
        <v>0</v>
      </c>
      <c r="E646" s="6">
        <v>0</v>
      </c>
      <c r="F646" s="6">
        <v>0</v>
      </c>
      <c r="G646" s="6">
        <v>0</v>
      </c>
      <c r="H646" s="6">
        <v>0.03</v>
      </c>
      <c r="I646" s="6">
        <v>0</v>
      </c>
      <c r="J646" s="6">
        <v>0</v>
      </c>
      <c r="K646" s="6">
        <v>0</v>
      </c>
      <c r="L646" s="6">
        <v>2</v>
      </c>
      <c r="M646" s="6">
        <v>0</v>
      </c>
      <c r="N646" s="6">
        <v>0.03</v>
      </c>
      <c r="O646" s="6">
        <v>0</v>
      </c>
      <c r="P646" s="6">
        <v>0.06</v>
      </c>
      <c r="Q646" s="6">
        <v>142</v>
      </c>
      <c r="R646" s="6">
        <v>0</v>
      </c>
      <c r="S646" s="6">
        <v>423</v>
      </c>
      <c r="T646" s="6">
        <v>240</v>
      </c>
      <c r="U646" s="6">
        <v>0</v>
      </c>
      <c r="V646">
        <v>0</v>
      </c>
    </row>
    <row r="647" spans="1:22" customFormat="1" ht="20.25" customHeight="1" x14ac:dyDescent="0.25">
      <c r="A647" s="6">
        <v>0.05</v>
      </c>
      <c r="B647" s="6">
        <v>0</v>
      </c>
      <c r="C647" s="6">
        <v>0</v>
      </c>
      <c r="D647" s="6">
        <v>0</v>
      </c>
      <c r="E647" s="6">
        <v>0</v>
      </c>
      <c r="F647" s="6">
        <v>0</v>
      </c>
      <c r="G647" s="6">
        <v>0</v>
      </c>
      <c r="H647" s="6">
        <v>0.25</v>
      </c>
      <c r="I647" s="6">
        <v>0</v>
      </c>
      <c r="J647" s="6">
        <v>0</v>
      </c>
      <c r="K647" s="6">
        <v>0</v>
      </c>
      <c r="L647" s="6">
        <v>20</v>
      </c>
      <c r="M647" s="6">
        <v>0</v>
      </c>
      <c r="N647" s="6">
        <v>0.2</v>
      </c>
      <c r="O647" s="6">
        <v>0</v>
      </c>
      <c r="P647" s="6">
        <v>0.5</v>
      </c>
      <c r="Q647" s="6">
        <v>142</v>
      </c>
      <c r="R647" s="6">
        <v>0</v>
      </c>
      <c r="S647" s="6">
        <v>423</v>
      </c>
      <c r="T647" s="6">
        <v>240</v>
      </c>
      <c r="U647" s="6">
        <v>0</v>
      </c>
      <c r="V647">
        <v>0</v>
      </c>
    </row>
    <row r="648" spans="1:22" customFormat="1" x14ac:dyDescent="0.25">
      <c r="A648" s="6">
        <v>0.05</v>
      </c>
      <c r="B648" s="6">
        <v>0</v>
      </c>
      <c r="C648" s="6">
        <v>0</v>
      </c>
      <c r="D648" s="6">
        <v>0</v>
      </c>
      <c r="E648" s="6">
        <v>0</v>
      </c>
      <c r="F648" s="6">
        <v>0</v>
      </c>
      <c r="G648" s="6">
        <v>0</v>
      </c>
      <c r="H648" s="6">
        <v>0.35</v>
      </c>
      <c r="I648" s="6">
        <v>0</v>
      </c>
      <c r="J648" s="6">
        <v>0</v>
      </c>
      <c r="K648" s="6">
        <v>0</v>
      </c>
      <c r="L648" s="6">
        <v>20</v>
      </c>
      <c r="M648" s="6">
        <v>0</v>
      </c>
      <c r="N648" s="6">
        <v>0.2</v>
      </c>
      <c r="O648" s="6">
        <v>0</v>
      </c>
      <c r="P648" s="6">
        <v>0.7</v>
      </c>
      <c r="Q648" s="6">
        <v>142</v>
      </c>
      <c r="R648" s="6">
        <v>0</v>
      </c>
      <c r="S648" s="6">
        <v>423</v>
      </c>
      <c r="T648" s="6">
        <v>240</v>
      </c>
      <c r="U648" s="6">
        <v>0</v>
      </c>
      <c r="V648">
        <v>0</v>
      </c>
    </row>
    <row r="649" spans="1:22" customFormat="1" x14ac:dyDescent="0.25">
      <c r="A649" s="6">
        <v>0.05</v>
      </c>
      <c r="B649" s="6">
        <v>0</v>
      </c>
      <c r="C649" s="6">
        <v>0</v>
      </c>
      <c r="D649" s="6">
        <v>0</v>
      </c>
      <c r="E649" s="6">
        <v>0</v>
      </c>
      <c r="F649" s="6">
        <v>0</v>
      </c>
      <c r="G649" s="6">
        <v>0</v>
      </c>
      <c r="H649" s="6">
        <v>0.4</v>
      </c>
      <c r="I649" s="6">
        <v>0</v>
      </c>
      <c r="J649" s="6">
        <v>0</v>
      </c>
      <c r="K649" s="6">
        <v>0</v>
      </c>
      <c r="L649" s="6">
        <v>20</v>
      </c>
      <c r="M649" s="6">
        <v>0</v>
      </c>
      <c r="N649" s="6">
        <v>0.2</v>
      </c>
      <c r="O649" s="6">
        <v>0</v>
      </c>
      <c r="P649" s="6">
        <v>0.8</v>
      </c>
      <c r="Q649" s="6">
        <v>142</v>
      </c>
      <c r="R649" s="6">
        <v>0</v>
      </c>
      <c r="S649" s="6">
        <v>423</v>
      </c>
      <c r="T649" s="6">
        <v>240</v>
      </c>
      <c r="U649" s="6">
        <v>0</v>
      </c>
      <c r="V649">
        <v>0</v>
      </c>
    </row>
    <row r="650" spans="1:22" customFormat="1" ht="20.25" customHeight="1" x14ac:dyDescent="0.25">
      <c r="A650" s="6">
        <v>0.05</v>
      </c>
      <c r="B650" s="6">
        <v>0</v>
      </c>
      <c r="C650" s="6">
        <v>0</v>
      </c>
      <c r="D650" s="6">
        <v>0</v>
      </c>
      <c r="E650" s="6">
        <v>0</v>
      </c>
      <c r="F650" s="6">
        <v>0</v>
      </c>
      <c r="G650" s="6">
        <v>0</v>
      </c>
      <c r="H650" s="6">
        <v>0.3</v>
      </c>
      <c r="I650" s="6">
        <v>0</v>
      </c>
      <c r="J650" s="6">
        <v>0</v>
      </c>
      <c r="K650" s="6">
        <v>0</v>
      </c>
      <c r="L650" s="6">
        <v>20</v>
      </c>
      <c r="M650" s="6">
        <v>0</v>
      </c>
      <c r="N650" s="6">
        <v>0.2</v>
      </c>
      <c r="O650" s="6">
        <v>0</v>
      </c>
      <c r="P650" s="6">
        <v>0.6</v>
      </c>
      <c r="Q650" s="6">
        <v>142</v>
      </c>
      <c r="R650" s="6">
        <v>0</v>
      </c>
      <c r="S650" s="6">
        <v>453</v>
      </c>
      <c r="T650" s="6">
        <v>240</v>
      </c>
      <c r="U650" s="6">
        <v>0</v>
      </c>
      <c r="V650">
        <v>0</v>
      </c>
    </row>
    <row r="651" spans="1:22" customFormat="1" ht="20.25" customHeight="1" x14ac:dyDescent="0.25">
      <c r="A651" s="6">
        <v>0.05</v>
      </c>
      <c r="B651" s="6">
        <v>0</v>
      </c>
      <c r="C651" s="6">
        <v>0</v>
      </c>
      <c r="D651" s="6">
        <v>0</v>
      </c>
      <c r="E651" s="6">
        <v>0</v>
      </c>
      <c r="F651" s="6">
        <v>0</v>
      </c>
      <c r="G651" s="6">
        <v>0</v>
      </c>
      <c r="H651" s="6">
        <v>0.3</v>
      </c>
      <c r="I651" s="6">
        <v>0</v>
      </c>
      <c r="J651" s="6">
        <v>0</v>
      </c>
      <c r="K651" s="6">
        <v>0</v>
      </c>
      <c r="L651" s="6">
        <v>20</v>
      </c>
      <c r="M651" s="6">
        <v>0</v>
      </c>
      <c r="N651" s="6">
        <v>0.2</v>
      </c>
      <c r="O651" s="6">
        <v>0</v>
      </c>
      <c r="P651" s="6">
        <v>0.6</v>
      </c>
      <c r="Q651" s="6">
        <v>142</v>
      </c>
      <c r="R651" s="6">
        <v>0</v>
      </c>
      <c r="S651" s="6">
        <v>423</v>
      </c>
      <c r="T651" s="6">
        <v>120</v>
      </c>
      <c r="U651" s="6">
        <v>0</v>
      </c>
      <c r="V651">
        <v>0</v>
      </c>
    </row>
    <row r="652" spans="1:22" customFormat="1" ht="20.25" customHeight="1" x14ac:dyDescent="0.25">
      <c r="A652" s="6">
        <v>0.05</v>
      </c>
      <c r="B652" s="6">
        <v>0</v>
      </c>
      <c r="C652" s="6">
        <v>0</v>
      </c>
      <c r="D652" s="6">
        <v>0</v>
      </c>
      <c r="E652" s="6">
        <v>0</v>
      </c>
      <c r="F652" s="6">
        <v>0</v>
      </c>
      <c r="G652" s="6">
        <v>0</v>
      </c>
      <c r="H652" s="6">
        <v>0.3</v>
      </c>
      <c r="I652" s="6">
        <v>0</v>
      </c>
      <c r="J652" s="6">
        <v>0</v>
      </c>
      <c r="K652" s="6">
        <v>0</v>
      </c>
      <c r="L652" s="6">
        <v>20</v>
      </c>
      <c r="M652" s="6">
        <v>0</v>
      </c>
      <c r="N652" s="6">
        <v>0.2</v>
      </c>
      <c r="O652" s="6">
        <v>0</v>
      </c>
      <c r="P652" s="6">
        <v>0.6</v>
      </c>
      <c r="Q652" s="6">
        <v>142</v>
      </c>
      <c r="R652" s="6">
        <v>0</v>
      </c>
      <c r="S652" s="6">
        <v>423</v>
      </c>
      <c r="T652" s="6">
        <v>168</v>
      </c>
      <c r="U652" s="6">
        <v>0</v>
      </c>
      <c r="V652">
        <v>0</v>
      </c>
    </row>
    <row r="653" spans="1:22" customFormat="1" ht="20.25" customHeight="1" x14ac:dyDescent="0.25">
      <c r="A653" s="6">
        <v>0.05</v>
      </c>
      <c r="B653" s="6">
        <v>0</v>
      </c>
      <c r="C653" s="6">
        <v>0</v>
      </c>
      <c r="D653" s="6">
        <v>0</v>
      </c>
      <c r="E653" s="6">
        <v>0</v>
      </c>
      <c r="F653" s="6">
        <v>0</v>
      </c>
      <c r="G653" s="6">
        <v>0</v>
      </c>
      <c r="H653" s="6">
        <v>0.3</v>
      </c>
      <c r="I653" s="6">
        <v>0</v>
      </c>
      <c r="J653" s="6">
        <v>0</v>
      </c>
      <c r="K653" s="6">
        <v>0</v>
      </c>
      <c r="L653" s="6">
        <v>20</v>
      </c>
      <c r="M653" s="6">
        <v>0</v>
      </c>
      <c r="N653" s="6">
        <v>0.2</v>
      </c>
      <c r="O653" s="6">
        <v>0</v>
      </c>
      <c r="P653" s="6">
        <v>0.6</v>
      </c>
      <c r="Q653" s="6">
        <v>142</v>
      </c>
      <c r="R653" s="6">
        <v>0</v>
      </c>
      <c r="S653" s="6">
        <v>423</v>
      </c>
      <c r="T653" s="6">
        <v>288</v>
      </c>
      <c r="U653" s="6">
        <v>0</v>
      </c>
      <c r="V653">
        <v>0</v>
      </c>
    </row>
    <row r="654" spans="1:22" customFormat="1" x14ac:dyDescent="0.25">
      <c r="A654" s="6">
        <v>0.04</v>
      </c>
      <c r="B654" s="6">
        <v>0</v>
      </c>
      <c r="C654" s="6">
        <v>0</v>
      </c>
      <c r="D654" s="6">
        <v>0</v>
      </c>
      <c r="E654" s="6">
        <v>0</v>
      </c>
      <c r="F654" s="6">
        <v>0</v>
      </c>
      <c r="G654" s="6">
        <v>0</v>
      </c>
      <c r="H654" s="6">
        <v>0.04</v>
      </c>
      <c r="I654" s="6">
        <v>0</v>
      </c>
      <c r="J654" s="6">
        <v>0</v>
      </c>
      <c r="K654" s="6">
        <v>0</v>
      </c>
      <c r="L654" s="6">
        <v>10</v>
      </c>
      <c r="M654" s="6">
        <v>0</v>
      </c>
      <c r="N654" s="6">
        <v>0.5</v>
      </c>
      <c r="O654" s="6">
        <v>0</v>
      </c>
      <c r="P654" s="6">
        <v>0.54</v>
      </c>
      <c r="Q654" s="6">
        <v>138</v>
      </c>
      <c r="R654" s="6">
        <v>0</v>
      </c>
      <c r="S654" s="6">
        <v>423</v>
      </c>
      <c r="T654" s="6">
        <v>336</v>
      </c>
      <c r="U654" s="6">
        <v>0</v>
      </c>
      <c r="V654">
        <v>0</v>
      </c>
    </row>
    <row r="655" spans="1:22" customFormat="1" x14ac:dyDescent="0.25">
      <c r="A655" s="6">
        <v>0.04</v>
      </c>
      <c r="B655" s="6">
        <v>0</v>
      </c>
      <c r="C655" s="6">
        <v>0</v>
      </c>
      <c r="D655" s="6">
        <v>0</v>
      </c>
      <c r="E655" s="6">
        <v>0</v>
      </c>
      <c r="F655" s="6">
        <v>0</v>
      </c>
      <c r="G655" s="6">
        <v>0</v>
      </c>
      <c r="H655" s="6">
        <v>0.04</v>
      </c>
      <c r="I655" s="6">
        <v>0</v>
      </c>
      <c r="J655" s="6">
        <v>0</v>
      </c>
      <c r="K655" s="6">
        <v>0</v>
      </c>
      <c r="L655" s="6">
        <v>5</v>
      </c>
      <c r="M655" s="6">
        <v>0</v>
      </c>
      <c r="N655" s="6">
        <v>0.5</v>
      </c>
      <c r="O655" s="6">
        <v>0</v>
      </c>
      <c r="P655" s="6">
        <v>0.54</v>
      </c>
      <c r="Q655" s="6">
        <v>138</v>
      </c>
      <c r="R655" s="6">
        <v>0</v>
      </c>
      <c r="S655" s="6">
        <v>448</v>
      </c>
      <c r="T655" s="6">
        <v>336</v>
      </c>
      <c r="U655" s="6">
        <v>0</v>
      </c>
      <c r="V655">
        <v>0</v>
      </c>
    </row>
    <row r="656" spans="1:22" customFormat="1" x14ac:dyDescent="0.25">
      <c r="A656" s="6">
        <v>0.04</v>
      </c>
      <c r="B656" s="6">
        <v>0</v>
      </c>
      <c r="C656" s="6">
        <v>0</v>
      </c>
      <c r="D656" s="6">
        <v>0</v>
      </c>
      <c r="E656" s="6">
        <v>0</v>
      </c>
      <c r="F656" s="6">
        <v>0</v>
      </c>
      <c r="G656" s="6">
        <v>0</v>
      </c>
      <c r="H656" s="6">
        <v>0.28999999999999998</v>
      </c>
      <c r="I656" s="6">
        <v>0</v>
      </c>
      <c r="J656" s="6">
        <v>0</v>
      </c>
      <c r="K656" s="6">
        <v>0</v>
      </c>
      <c r="L656" s="6">
        <v>5</v>
      </c>
      <c r="M656" s="6">
        <v>0</v>
      </c>
      <c r="N656" s="6">
        <v>0.5</v>
      </c>
      <c r="O656" s="6">
        <v>0</v>
      </c>
      <c r="P656" s="6">
        <v>0.57999999999999996</v>
      </c>
      <c r="Q656" s="6">
        <v>138</v>
      </c>
      <c r="R656" s="6">
        <v>0</v>
      </c>
      <c r="S656" s="6">
        <v>423</v>
      </c>
      <c r="T656" s="6">
        <v>672</v>
      </c>
      <c r="U656" s="6">
        <v>0</v>
      </c>
      <c r="V656">
        <v>0</v>
      </c>
    </row>
    <row r="657" spans="1:22" customFormat="1" x14ac:dyDescent="0.25">
      <c r="A657" s="6">
        <v>0.04</v>
      </c>
      <c r="B657" s="6">
        <v>0</v>
      </c>
      <c r="C657" s="6">
        <v>0</v>
      </c>
      <c r="D657" s="6">
        <v>0</v>
      </c>
      <c r="E657" s="6">
        <v>0</v>
      </c>
      <c r="F657" s="6">
        <v>0</v>
      </c>
      <c r="G657" s="6">
        <v>0</v>
      </c>
      <c r="H657" s="6">
        <v>0.28999999999999998</v>
      </c>
      <c r="I657" s="6">
        <v>0</v>
      </c>
      <c r="J657" s="6">
        <v>0</v>
      </c>
      <c r="K657" s="6">
        <v>0</v>
      </c>
      <c r="L657" s="6">
        <v>5</v>
      </c>
      <c r="M657" s="6">
        <v>0</v>
      </c>
      <c r="N657" s="6">
        <v>0.5</v>
      </c>
      <c r="O657" s="6">
        <v>0</v>
      </c>
      <c r="P657" s="6">
        <v>1.08</v>
      </c>
      <c r="Q657" s="6">
        <v>138</v>
      </c>
      <c r="R657" s="6">
        <v>0</v>
      </c>
      <c r="S657" s="6">
        <v>423</v>
      </c>
      <c r="T657" s="6">
        <v>168</v>
      </c>
      <c r="U657" s="6">
        <v>0</v>
      </c>
      <c r="V657">
        <v>0</v>
      </c>
    </row>
    <row r="658" spans="1:22" customFormat="1" x14ac:dyDescent="0.25">
      <c r="A658" s="6">
        <v>0</v>
      </c>
      <c r="B658" s="6">
        <v>0.33333333333333331</v>
      </c>
      <c r="C658" s="6">
        <v>0</v>
      </c>
      <c r="D658" s="6">
        <v>0</v>
      </c>
      <c r="E658" s="6">
        <v>0</v>
      </c>
      <c r="F658" s="6">
        <v>0</v>
      </c>
      <c r="G658" s="6">
        <v>0</v>
      </c>
      <c r="H658" s="6">
        <v>0</v>
      </c>
      <c r="I658" s="6">
        <v>0</v>
      </c>
      <c r="J658" s="6">
        <v>0</v>
      </c>
      <c r="K658" s="6">
        <v>0</v>
      </c>
      <c r="L658" s="6">
        <v>20</v>
      </c>
      <c r="M658" s="6">
        <v>0</v>
      </c>
      <c r="N658" s="6">
        <v>0.33333333333333331</v>
      </c>
      <c r="O658" s="6">
        <v>0</v>
      </c>
      <c r="P658" s="6">
        <v>0</v>
      </c>
      <c r="Q658" s="6">
        <v>132</v>
      </c>
      <c r="R658" s="6">
        <v>0</v>
      </c>
      <c r="S658" s="6">
        <v>443</v>
      </c>
      <c r="T658" s="6">
        <v>120</v>
      </c>
      <c r="U658" s="6">
        <v>20</v>
      </c>
      <c r="V658">
        <v>0</v>
      </c>
    </row>
    <row r="659" spans="1:22" customFormat="1" ht="15.75" customHeight="1" x14ac:dyDescent="0.25">
      <c r="A659" s="6">
        <v>6.6666666666666666E-2</v>
      </c>
      <c r="B659" s="6">
        <v>0</v>
      </c>
      <c r="C659" s="6">
        <v>0</v>
      </c>
      <c r="D659" s="6">
        <v>0</v>
      </c>
      <c r="E659" s="6">
        <v>0</v>
      </c>
      <c r="F659" s="6">
        <v>0</v>
      </c>
      <c r="G659" s="6">
        <v>0</v>
      </c>
      <c r="H659" s="6">
        <v>0.73333333333333328</v>
      </c>
      <c r="I659" s="6">
        <v>0</v>
      </c>
      <c r="J659" s="6">
        <v>0</v>
      </c>
      <c r="K659" s="6">
        <v>0</v>
      </c>
      <c r="L659" s="6">
        <v>133.33333333333334</v>
      </c>
      <c r="M659" s="6">
        <v>0</v>
      </c>
      <c r="N659" s="6">
        <v>3.9333333333333331</v>
      </c>
      <c r="O659" s="6">
        <v>0</v>
      </c>
      <c r="P659" s="6">
        <v>0</v>
      </c>
      <c r="Q659" s="6">
        <v>154</v>
      </c>
      <c r="R659" s="6">
        <v>0</v>
      </c>
      <c r="S659" s="6">
        <v>373</v>
      </c>
      <c r="T659" s="6">
        <v>96</v>
      </c>
      <c r="U659" s="6">
        <v>30</v>
      </c>
      <c r="V659">
        <v>0</v>
      </c>
    </row>
    <row r="660" spans="1:22" customFormat="1" x14ac:dyDescent="0.25">
      <c r="A660" s="6">
        <v>0.51921079958463134</v>
      </c>
      <c r="B660" s="6">
        <v>0</v>
      </c>
      <c r="C660" s="6">
        <v>0</v>
      </c>
      <c r="D660" s="6">
        <v>0</v>
      </c>
      <c r="E660" s="6">
        <v>0</v>
      </c>
      <c r="F660" s="6">
        <v>0</v>
      </c>
      <c r="G660" s="6">
        <v>0</v>
      </c>
      <c r="H660" s="6">
        <v>1.6433021806853583</v>
      </c>
      <c r="I660" s="6">
        <v>0</v>
      </c>
      <c r="J660" s="6">
        <v>0</v>
      </c>
      <c r="K660" s="6">
        <v>0</v>
      </c>
      <c r="L660" s="6">
        <v>66.458982346832812</v>
      </c>
      <c r="M660" s="6">
        <v>0</v>
      </c>
      <c r="N660" s="6">
        <v>0</v>
      </c>
      <c r="O660" s="6">
        <v>0</v>
      </c>
      <c r="P660" s="6">
        <v>3.2866043613707165</v>
      </c>
      <c r="Q660" s="6">
        <v>0</v>
      </c>
      <c r="R660" s="6">
        <v>0</v>
      </c>
      <c r="S660" s="6">
        <v>373</v>
      </c>
      <c r="T660" s="6">
        <v>4</v>
      </c>
      <c r="U660" s="6">
        <v>0</v>
      </c>
      <c r="V660">
        <v>0</v>
      </c>
    </row>
    <row r="661" spans="1:22" customFormat="1" x14ac:dyDescent="0.25">
      <c r="A661" s="6">
        <v>0.16</v>
      </c>
      <c r="B661" s="6">
        <v>0</v>
      </c>
      <c r="C661" s="6">
        <v>0</v>
      </c>
      <c r="D661" s="6">
        <v>0</v>
      </c>
      <c r="E661" s="6">
        <v>0</v>
      </c>
      <c r="F661" s="6">
        <v>0</v>
      </c>
      <c r="G661" s="6">
        <v>0</v>
      </c>
      <c r="H661" s="6">
        <v>0.71111111111111114</v>
      </c>
      <c r="I661" s="6">
        <v>0</v>
      </c>
      <c r="J661" s="6">
        <v>0</v>
      </c>
      <c r="K661" s="6">
        <v>0</v>
      </c>
      <c r="L661" s="6">
        <v>64.088888888888889</v>
      </c>
      <c r="M661" s="6">
        <v>0</v>
      </c>
      <c r="N661" s="6">
        <v>2.3822222222222225</v>
      </c>
      <c r="O661" s="6">
        <v>0</v>
      </c>
      <c r="P661" s="6">
        <v>3.804444444444445</v>
      </c>
      <c r="Q661" s="6">
        <v>112</v>
      </c>
      <c r="R661" s="6">
        <v>0</v>
      </c>
      <c r="S661" s="6">
        <v>313</v>
      </c>
      <c r="T661" s="6">
        <v>168</v>
      </c>
      <c r="U661" s="6">
        <v>175</v>
      </c>
      <c r="V661">
        <v>0</v>
      </c>
    </row>
    <row r="662" spans="1:22" customFormat="1" x14ac:dyDescent="0.25">
      <c r="A662" s="6">
        <v>0.25575447570332482</v>
      </c>
      <c r="B662" s="6">
        <v>0</v>
      </c>
      <c r="C662" s="6">
        <v>0</v>
      </c>
      <c r="D662" s="6">
        <v>0</v>
      </c>
      <c r="E662" s="6">
        <v>0</v>
      </c>
      <c r="F662" s="6">
        <v>0</v>
      </c>
      <c r="G662" s="6">
        <v>0</v>
      </c>
      <c r="H662" s="6">
        <v>0.39641943734015345</v>
      </c>
      <c r="I662" s="6">
        <v>0</v>
      </c>
      <c r="J662" s="6">
        <v>0</v>
      </c>
      <c r="K662" s="6">
        <v>0</v>
      </c>
      <c r="L662" s="6">
        <v>81.84143222506394</v>
      </c>
      <c r="M662" s="6">
        <v>0</v>
      </c>
      <c r="N662" s="6">
        <v>2.1125319693094626</v>
      </c>
      <c r="O662" s="6">
        <v>0</v>
      </c>
      <c r="P662" s="6">
        <v>2.9053708439897696</v>
      </c>
      <c r="Q662" s="6">
        <v>112</v>
      </c>
      <c r="R662" s="6">
        <v>0</v>
      </c>
      <c r="S662" s="6">
        <v>373</v>
      </c>
      <c r="T662" s="6">
        <v>48</v>
      </c>
      <c r="U662" s="6">
        <v>0</v>
      </c>
      <c r="V662">
        <v>0</v>
      </c>
    </row>
    <row r="663" spans="1:22" customFormat="1" ht="23.25" customHeight="1" x14ac:dyDescent="0.25">
      <c r="A663" s="6">
        <v>0.1</v>
      </c>
      <c r="B663" s="6">
        <v>0</v>
      </c>
      <c r="C663" s="6">
        <v>0</v>
      </c>
      <c r="D663" s="6">
        <v>0</v>
      </c>
      <c r="E663" s="6">
        <v>0</v>
      </c>
      <c r="F663" s="6">
        <v>0</v>
      </c>
      <c r="G663" s="6">
        <v>0</v>
      </c>
      <c r="H663" s="6">
        <v>0.10700000000000001</v>
      </c>
      <c r="I663" s="6">
        <v>0</v>
      </c>
      <c r="J663" s="6">
        <v>0</v>
      </c>
      <c r="K663" s="6">
        <v>0</v>
      </c>
      <c r="L663" s="6">
        <v>12</v>
      </c>
      <c r="M663" s="6">
        <v>0</v>
      </c>
      <c r="N663" s="6">
        <v>0.47400000000000003</v>
      </c>
      <c r="O663" s="6">
        <v>0</v>
      </c>
      <c r="P663" s="6">
        <v>0.68800000000000006</v>
      </c>
      <c r="Q663" s="6">
        <v>112</v>
      </c>
      <c r="R663" s="6">
        <v>0</v>
      </c>
      <c r="S663" s="6">
        <v>363</v>
      </c>
      <c r="T663" s="6">
        <v>30</v>
      </c>
      <c r="U663" s="6">
        <v>0</v>
      </c>
      <c r="V663">
        <v>0</v>
      </c>
    </row>
    <row r="664" spans="1:22" customFormat="1" x14ac:dyDescent="0.25">
      <c r="A664" s="6">
        <v>0</v>
      </c>
      <c r="B664" s="6">
        <v>0</v>
      </c>
      <c r="C664" s="6">
        <v>0</v>
      </c>
      <c r="D664" s="6">
        <v>0</v>
      </c>
      <c r="E664" s="6">
        <v>0.4925373134328358</v>
      </c>
      <c r="F664" s="6">
        <v>0</v>
      </c>
      <c r="G664" s="6">
        <v>0</v>
      </c>
      <c r="H664" s="6">
        <v>0</v>
      </c>
      <c r="I664" s="6">
        <v>0</v>
      </c>
      <c r="J664" s="6">
        <v>0</v>
      </c>
      <c r="K664" s="6">
        <v>0</v>
      </c>
      <c r="L664" s="6">
        <v>10.44776119402985</v>
      </c>
      <c r="M664" s="6">
        <v>0.74626865671641784</v>
      </c>
      <c r="N664" s="6">
        <v>0.74626865671641784</v>
      </c>
      <c r="O664" s="6">
        <v>0</v>
      </c>
      <c r="P664" s="6">
        <v>0.74626865671641784</v>
      </c>
      <c r="Q664" s="6">
        <v>196</v>
      </c>
      <c r="R664" s="6">
        <v>0</v>
      </c>
      <c r="S664" s="6">
        <v>423</v>
      </c>
      <c r="T664" s="6">
        <v>120</v>
      </c>
      <c r="U664" s="6">
        <v>0</v>
      </c>
      <c r="V664">
        <v>0</v>
      </c>
    </row>
    <row r="665" spans="1:22" customFormat="1" x14ac:dyDescent="0.25">
      <c r="A665" s="6">
        <v>5.1354474258569767E-2</v>
      </c>
      <c r="B665" s="6">
        <v>0</v>
      </c>
      <c r="C665" s="6">
        <v>0</v>
      </c>
      <c r="D665" s="6">
        <v>0</v>
      </c>
      <c r="E665" s="6">
        <v>0.4925373134328358</v>
      </c>
      <c r="F665" s="6">
        <v>0</v>
      </c>
      <c r="G665" s="6">
        <v>0</v>
      </c>
      <c r="H665" s="6">
        <v>0</v>
      </c>
      <c r="I665" s="6">
        <v>0</v>
      </c>
      <c r="J665" s="6">
        <v>0</v>
      </c>
      <c r="K665" s="6">
        <v>0</v>
      </c>
      <c r="L665" s="6">
        <v>10.44776119402985</v>
      </c>
      <c r="M665" s="6">
        <v>0.74626865671641784</v>
      </c>
      <c r="N665" s="6">
        <v>0.74626865671641784</v>
      </c>
      <c r="O665" s="6">
        <v>0</v>
      </c>
      <c r="P665" s="6">
        <v>0.74626865671641784</v>
      </c>
      <c r="Q665" s="6">
        <v>196</v>
      </c>
      <c r="R665" s="6">
        <v>0</v>
      </c>
      <c r="S665" s="6">
        <v>423</v>
      </c>
      <c r="T665" s="6">
        <v>120</v>
      </c>
      <c r="U665" s="6">
        <v>0</v>
      </c>
      <c r="V665">
        <v>0</v>
      </c>
    </row>
    <row r="666" spans="1:22" customFormat="1" x14ac:dyDescent="0.25">
      <c r="A666" s="6">
        <v>0</v>
      </c>
      <c r="B666" s="6">
        <v>0</v>
      </c>
      <c r="C666" s="6">
        <v>0</v>
      </c>
      <c r="D666" s="6">
        <v>0</v>
      </c>
      <c r="E666" s="6">
        <v>0.15</v>
      </c>
      <c r="F666" s="6">
        <v>0</v>
      </c>
      <c r="G666" s="6">
        <v>0</v>
      </c>
      <c r="H666" s="6">
        <v>0</v>
      </c>
      <c r="I666" s="6">
        <v>0</v>
      </c>
      <c r="J666" s="6">
        <v>0</v>
      </c>
      <c r="K666" s="6">
        <v>0</v>
      </c>
      <c r="L666" s="6">
        <v>5</v>
      </c>
      <c r="M666" s="6">
        <v>1.5</v>
      </c>
      <c r="N666" s="6">
        <v>1.5</v>
      </c>
      <c r="O666" s="6">
        <v>0</v>
      </c>
      <c r="P666" s="6">
        <v>1.5</v>
      </c>
      <c r="Q666" s="6">
        <v>200</v>
      </c>
      <c r="R666" s="6">
        <v>0</v>
      </c>
      <c r="S666" s="6">
        <v>423</v>
      </c>
      <c r="T666" s="6">
        <v>360</v>
      </c>
      <c r="U666" s="6">
        <v>0</v>
      </c>
      <c r="V666">
        <v>0</v>
      </c>
    </row>
    <row r="667" spans="1:22" customFormat="1" x14ac:dyDescent="0.25">
      <c r="A667" s="6">
        <v>0</v>
      </c>
      <c r="B667" s="6">
        <v>0</v>
      </c>
      <c r="C667" s="6">
        <v>0</v>
      </c>
      <c r="D667" s="6">
        <v>0</v>
      </c>
      <c r="E667" s="6">
        <v>1</v>
      </c>
      <c r="F667" s="6">
        <v>0</v>
      </c>
      <c r="G667" s="6">
        <v>0</v>
      </c>
      <c r="H667" s="6">
        <v>0</v>
      </c>
      <c r="I667" s="6">
        <v>0</v>
      </c>
      <c r="J667" s="6">
        <v>0</v>
      </c>
      <c r="K667" s="6">
        <v>0</v>
      </c>
      <c r="L667" s="6">
        <v>5</v>
      </c>
      <c r="M667" s="6">
        <v>1</v>
      </c>
      <c r="N667" s="6">
        <v>1</v>
      </c>
      <c r="O667" s="6">
        <v>0</v>
      </c>
      <c r="P667" s="6">
        <v>1</v>
      </c>
      <c r="Q667" s="6">
        <v>200</v>
      </c>
      <c r="R667" s="6">
        <v>0</v>
      </c>
      <c r="S667" s="6">
        <v>423</v>
      </c>
      <c r="T667" s="6">
        <v>360</v>
      </c>
      <c r="U667" s="6">
        <v>0</v>
      </c>
      <c r="V667">
        <v>0</v>
      </c>
    </row>
    <row r="668" spans="1:22" customFormat="1" x14ac:dyDescent="0.25">
      <c r="A668" s="6">
        <v>0</v>
      </c>
      <c r="B668" s="6">
        <v>0</v>
      </c>
      <c r="C668" s="6">
        <v>0</v>
      </c>
      <c r="D668" s="6">
        <v>0</v>
      </c>
      <c r="E668" s="6">
        <v>0.5</v>
      </c>
      <c r="F668" s="6">
        <v>0</v>
      </c>
      <c r="G668" s="6">
        <v>0</v>
      </c>
      <c r="H668" s="6">
        <v>0</v>
      </c>
      <c r="I668" s="6">
        <v>0</v>
      </c>
      <c r="J668" s="6">
        <v>0</v>
      </c>
      <c r="K668" s="6">
        <v>0</v>
      </c>
      <c r="L668" s="6">
        <v>5</v>
      </c>
      <c r="M668" s="6">
        <v>1</v>
      </c>
      <c r="N668" s="6">
        <v>1</v>
      </c>
      <c r="O668" s="6">
        <v>0</v>
      </c>
      <c r="P668" s="6">
        <v>1</v>
      </c>
      <c r="Q668" s="6">
        <v>200</v>
      </c>
      <c r="R668" s="6">
        <v>0</v>
      </c>
      <c r="S668" s="6">
        <v>423</v>
      </c>
      <c r="T668" s="6">
        <v>360</v>
      </c>
      <c r="U668" s="6">
        <v>0</v>
      </c>
      <c r="V668">
        <v>0</v>
      </c>
    </row>
    <row r="669" spans="1:22" customFormat="1" x14ac:dyDescent="0.25">
      <c r="A669" s="6">
        <v>0</v>
      </c>
      <c r="B669" s="6">
        <v>0</v>
      </c>
      <c r="C669" s="6">
        <v>0</v>
      </c>
      <c r="D669" s="6">
        <v>0</v>
      </c>
      <c r="E669" s="6">
        <v>0.2</v>
      </c>
      <c r="F669" s="6">
        <v>0</v>
      </c>
      <c r="G669" s="6">
        <v>0</v>
      </c>
      <c r="H669" s="6">
        <v>0</v>
      </c>
      <c r="I669" s="6">
        <v>0</v>
      </c>
      <c r="J669" s="6">
        <v>0</v>
      </c>
      <c r="K669" s="6">
        <v>0</v>
      </c>
      <c r="L669" s="6">
        <v>3</v>
      </c>
      <c r="M669" s="6">
        <v>1</v>
      </c>
      <c r="N669" s="6">
        <v>1</v>
      </c>
      <c r="O669" s="6">
        <v>0</v>
      </c>
      <c r="P669" s="6">
        <v>1</v>
      </c>
      <c r="Q669" s="6">
        <v>200</v>
      </c>
      <c r="R669" s="6">
        <v>0</v>
      </c>
      <c r="S669" s="6">
        <v>423</v>
      </c>
      <c r="T669" s="6">
        <v>360</v>
      </c>
      <c r="U669" s="6">
        <v>0</v>
      </c>
      <c r="V669">
        <v>0</v>
      </c>
    </row>
    <row r="670" spans="1:22" customFormat="1" x14ac:dyDescent="0.25">
      <c r="A670" s="6">
        <v>0</v>
      </c>
      <c r="B670" s="6">
        <v>0</v>
      </c>
      <c r="C670" s="6">
        <v>0</v>
      </c>
      <c r="D670" s="6">
        <v>0</v>
      </c>
      <c r="E670" s="6">
        <v>0.2</v>
      </c>
      <c r="F670" s="6">
        <v>0</v>
      </c>
      <c r="G670" s="6">
        <v>0</v>
      </c>
      <c r="H670" s="6">
        <v>0</v>
      </c>
      <c r="I670" s="6">
        <v>0</v>
      </c>
      <c r="J670" s="6">
        <v>0</v>
      </c>
      <c r="K670" s="6">
        <v>0</v>
      </c>
      <c r="L670" s="6">
        <v>5</v>
      </c>
      <c r="M670" s="6">
        <v>1</v>
      </c>
      <c r="N670" s="6">
        <v>1</v>
      </c>
      <c r="O670" s="6">
        <v>0</v>
      </c>
      <c r="P670" s="6">
        <v>1</v>
      </c>
      <c r="Q670" s="6">
        <v>200</v>
      </c>
      <c r="R670" s="6">
        <v>0</v>
      </c>
      <c r="S670" s="6">
        <v>423</v>
      </c>
      <c r="T670" s="6">
        <v>360</v>
      </c>
      <c r="U670" s="6">
        <v>0</v>
      </c>
      <c r="V670">
        <v>0</v>
      </c>
    </row>
    <row r="671" spans="1:22" customFormat="1" x14ac:dyDescent="0.25">
      <c r="A671" s="6">
        <v>0</v>
      </c>
      <c r="B671" s="6">
        <v>0</v>
      </c>
      <c r="C671" s="6">
        <v>0</v>
      </c>
      <c r="D671" s="6">
        <v>0</v>
      </c>
      <c r="E671" s="6">
        <v>0.15</v>
      </c>
      <c r="F671" s="6">
        <v>0</v>
      </c>
      <c r="G671" s="6">
        <v>0</v>
      </c>
      <c r="H671" s="6">
        <v>0</v>
      </c>
      <c r="I671" s="6">
        <v>0</v>
      </c>
      <c r="J671" s="6">
        <v>0</v>
      </c>
      <c r="K671" s="6">
        <v>0</v>
      </c>
      <c r="L671" s="6">
        <v>5</v>
      </c>
      <c r="M671" s="6">
        <v>1</v>
      </c>
      <c r="N671" s="6">
        <v>1</v>
      </c>
      <c r="O671" s="6">
        <v>0</v>
      </c>
      <c r="P671" s="6">
        <v>1</v>
      </c>
      <c r="Q671" s="6">
        <v>200</v>
      </c>
      <c r="R671" s="6">
        <v>0</v>
      </c>
      <c r="S671" s="6">
        <v>423</v>
      </c>
      <c r="T671" s="6">
        <v>360</v>
      </c>
      <c r="U671" s="6">
        <v>0</v>
      </c>
      <c r="V671">
        <v>0</v>
      </c>
    </row>
    <row r="672" spans="1:22" customFormat="1" x14ac:dyDescent="0.25">
      <c r="A672" s="6">
        <v>0.2</v>
      </c>
      <c r="B672" s="6">
        <v>0</v>
      </c>
      <c r="C672" s="6">
        <v>0</v>
      </c>
      <c r="D672" s="6">
        <v>0</v>
      </c>
      <c r="E672" s="6">
        <v>0</v>
      </c>
      <c r="F672" s="6">
        <v>0</v>
      </c>
      <c r="G672" s="6">
        <v>0</v>
      </c>
      <c r="H672" s="6">
        <v>0.55999999999999994</v>
      </c>
      <c r="I672" s="6">
        <v>0</v>
      </c>
      <c r="J672" s="6">
        <v>0</v>
      </c>
      <c r="K672" s="6">
        <v>0</v>
      </c>
      <c r="L672" s="6">
        <v>31.2</v>
      </c>
      <c r="M672" s="6">
        <v>0</v>
      </c>
      <c r="N672" s="6">
        <v>1.7857142857142858</v>
      </c>
      <c r="O672" s="6">
        <v>1.7857142857142858</v>
      </c>
      <c r="P672" s="6">
        <v>1.1199999999999999</v>
      </c>
      <c r="Q672" s="6">
        <v>112</v>
      </c>
      <c r="R672" s="6">
        <v>160</v>
      </c>
      <c r="S672" s="6">
        <v>373</v>
      </c>
      <c r="T672" s="6">
        <v>240</v>
      </c>
      <c r="U672" s="6">
        <v>30</v>
      </c>
      <c r="V672">
        <v>0</v>
      </c>
    </row>
    <row r="673" spans="1:22" customFormat="1" x14ac:dyDescent="0.25">
      <c r="A673" s="6">
        <v>0.25</v>
      </c>
      <c r="B673" s="6">
        <v>0</v>
      </c>
      <c r="C673" s="6">
        <v>0</v>
      </c>
      <c r="D673" s="6">
        <v>0</v>
      </c>
      <c r="E673" s="6">
        <v>0</v>
      </c>
      <c r="F673" s="6">
        <v>0</v>
      </c>
      <c r="G673" s="6">
        <v>4</v>
      </c>
      <c r="H673" s="6">
        <v>0</v>
      </c>
      <c r="I673" s="6">
        <v>0</v>
      </c>
      <c r="J673" s="6">
        <v>0</v>
      </c>
      <c r="K673" s="6">
        <v>0</v>
      </c>
      <c r="L673" s="6">
        <v>40</v>
      </c>
      <c r="M673" s="6">
        <v>0</v>
      </c>
      <c r="N673" s="6">
        <v>0</v>
      </c>
      <c r="O673" s="6">
        <v>0</v>
      </c>
      <c r="P673" s="6">
        <v>8</v>
      </c>
      <c r="Q673" s="6">
        <v>0</v>
      </c>
      <c r="R673" s="6">
        <v>0</v>
      </c>
      <c r="S673" s="6">
        <v>373</v>
      </c>
      <c r="T673" s="6">
        <v>89</v>
      </c>
      <c r="U673" s="6">
        <v>0</v>
      </c>
      <c r="V673">
        <v>0</v>
      </c>
    </row>
    <row r="674" spans="1:22" customFormat="1" x14ac:dyDescent="0.25">
      <c r="A674" s="6">
        <v>0.1</v>
      </c>
      <c r="B674" s="6">
        <v>0</v>
      </c>
      <c r="C674" s="6">
        <v>0</v>
      </c>
      <c r="D674" s="6">
        <v>0</v>
      </c>
      <c r="E674" s="6">
        <v>0</v>
      </c>
      <c r="F674" s="6">
        <v>0</v>
      </c>
      <c r="G674" s="6">
        <v>0.23499999999999999</v>
      </c>
      <c r="H674" s="6">
        <v>0</v>
      </c>
      <c r="I674" s="6">
        <v>0</v>
      </c>
      <c r="J674" s="6">
        <v>0</v>
      </c>
      <c r="K674" s="6">
        <v>0</v>
      </c>
      <c r="L674" s="6">
        <v>16</v>
      </c>
      <c r="M674" s="6">
        <v>0</v>
      </c>
      <c r="N674" s="6">
        <v>0</v>
      </c>
      <c r="O674" s="6">
        <v>0</v>
      </c>
      <c r="P674" s="6">
        <v>0.47</v>
      </c>
      <c r="Q674" s="6">
        <v>0</v>
      </c>
      <c r="R674" s="6">
        <v>0</v>
      </c>
      <c r="S674" s="6">
        <v>448</v>
      </c>
      <c r="T674" s="6">
        <v>48</v>
      </c>
      <c r="U674" s="6">
        <v>0</v>
      </c>
      <c r="V674">
        <v>0</v>
      </c>
    </row>
    <row r="675" spans="1:22" customFormat="1" x14ac:dyDescent="0.25">
      <c r="A675" s="6">
        <v>0.05</v>
      </c>
      <c r="B675" s="6">
        <v>0</v>
      </c>
      <c r="C675" s="6">
        <v>0</v>
      </c>
      <c r="D675" s="6">
        <v>0</v>
      </c>
      <c r="E675" s="6">
        <v>0</v>
      </c>
      <c r="F675" s="6">
        <v>0</v>
      </c>
      <c r="G675" s="6">
        <v>0.5</v>
      </c>
      <c r="H675" s="6">
        <v>0</v>
      </c>
      <c r="I675" s="6">
        <v>0</v>
      </c>
      <c r="J675" s="6">
        <v>0</v>
      </c>
      <c r="K675" s="6">
        <v>0</v>
      </c>
      <c r="L675" s="6">
        <v>20</v>
      </c>
      <c r="M675" s="6">
        <v>0</v>
      </c>
      <c r="N675" s="6">
        <v>0</v>
      </c>
      <c r="O675" s="6">
        <v>0</v>
      </c>
      <c r="P675" s="6">
        <v>1</v>
      </c>
      <c r="Q675" s="6">
        <v>0</v>
      </c>
      <c r="R675" s="6">
        <v>0</v>
      </c>
      <c r="S675" s="6">
        <v>448</v>
      </c>
      <c r="T675" s="6">
        <v>48</v>
      </c>
      <c r="U675" s="6">
        <v>0</v>
      </c>
      <c r="V675">
        <v>0</v>
      </c>
    </row>
    <row r="676" spans="1:22" customFormat="1" x14ac:dyDescent="0.25">
      <c r="A676" s="6">
        <v>0.10905125408942203</v>
      </c>
      <c r="B676" s="6">
        <v>0</v>
      </c>
      <c r="C676" s="6">
        <v>0</v>
      </c>
      <c r="D676" s="6">
        <v>0</v>
      </c>
      <c r="E676" s="6">
        <v>0</v>
      </c>
      <c r="F676" s="6">
        <v>0</v>
      </c>
      <c r="G676" s="6">
        <v>0</v>
      </c>
      <c r="H676" s="6">
        <v>0.43729552889858231</v>
      </c>
      <c r="I676" s="6">
        <v>0</v>
      </c>
      <c r="J676" s="6">
        <v>0</v>
      </c>
      <c r="K676" s="6">
        <v>0</v>
      </c>
      <c r="L676" s="6">
        <v>13.631406761177754</v>
      </c>
      <c r="M676" s="6">
        <v>0</v>
      </c>
      <c r="N676" s="6">
        <v>0.13522355507088332</v>
      </c>
      <c r="O676" s="6">
        <v>0</v>
      </c>
      <c r="P676" s="6">
        <v>0.87459105779716462</v>
      </c>
      <c r="Q676" s="6">
        <v>112</v>
      </c>
      <c r="R676" s="6">
        <v>0</v>
      </c>
      <c r="S676" s="6">
        <v>373</v>
      </c>
      <c r="T676" s="6">
        <v>168</v>
      </c>
      <c r="U676" s="6">
        <v>0</v>
      </c>
      <c r="V676">
        <v>0</v>
      </c>
    </row>
    <row r="677" spans="1:22" customFormat="1" x14ac:dyDescent="0.25">
      <c r="A677" s="6">
        <v>0.1</v>
      </c>
      <c r="B677" s="6">
        <v>0</v>
      </c>
      <c r="C677" s="6">
        <v>0</v>
      </c>
      <c r="D677" s="6">
        <v>0</v>
      </c>
      <c r="E677" s="6">
        <v>0</v>
      </c>
      <c r="F677" s="6">
        <v>0</v>
      </c>
      <c r="G677" s="6">
        <v>0</v>
      </c>
      <c r="H677" s="6">
        <v>0.32</v>
      </c>
      <c r="I677" s="6">
        <v>0</v>
      </c>
      <c r="J677" s="6">
        <v>0</v>
      </c>
      <c r="K677" s="6">
        <v>0</v>
      </c>
      <c r="L677" s="6">
        <v>10.6</v>
      </c>
      <c r="M677" s="6">
        <v>0</v>
      </c>
      <c r="N677" s="6">
        <v>0.16</v>
      </c>
      <c r="O677" s="6">
        <v>0</v>
      </c>
      <c r="P677" s="6">
        <v>0.64</v>
      </c>
      <c r="Q677" s="6">
        <v>112</v>
      </c>
      <c r="R677" s="6">
        <v>0</v>
      </c>
      <c r="S677" s="6">
        <v>368</v>
      </c>
      <c r="T677" s="6">
        <v>144</v>
      </c>
      <c r="U677" s="6">
        <v>0</v>
      </c>
      <c r="V677">
        <v>0</v>
      </c>
    </row>
    <row r="678" spans="1:22" customFormat="1" x14ac:dyDescent="0.25">
      <c r="A678" s="6">
        <v>5.5E-2</v>
      </c>
      <c r="B678" s="6">
        <v>0</v>
      </c>
      <c r="C678" s="6">
        <v>0</v>
      </c>
      <c r="D678" s="6">
        <v>0</v>
      </c>
      <c r="E678" s="6">
        <v>0</v>
      </c>
      <c r="F678" s="6">
        <v>0</v>
      </c>
      <c r="G678" s="6">
        <v>0</v>
      </c>
      <c r="H678" s="6">
        <v>1.4999999999999999E-2</v>
      </c>
      <c r="I678" s="6">
        <v>0</v>
      </c>
      <c r="J678" s="6">
        <v>0</v>
      </c>
      <c r="K678" s="6">
        <v>0</v>
      </c>
      <c r="L678" s="6">
        <v>34</v>
      </c>
      <c r="M678" s="6">
        <v>0</v>
      </c>
      <c r="N678" s="6">
        <v>0.13500000000000001</v>
      </c>
      <c r="O678" s="6">
        <v>0</v>
      </c>
      <c r="P678" s="6">
        <v>0.43500000000000005</v>
      </c>
      <c r="Q678" s="6">
        <v>310</v>
      </c>
      <c r="R678" s="6">
        <v>0</v>
      </c>
      <c r="S678" s="6">
        <v>398</v>
      </c>
      <c r="T678" s="6">
        <v>504</v>
      </c>
      <c r="U678" s="6">
        <v>300</v>
      </c>
      <c r="V678">
        <v>0</v>
      </c>
    </row>
    <row r="679" spans="1:22" customFormat="1" x14ac:dyDescent="0.25">
      <c r="A679" s="6">
        <v>5.5E-2</v>
      </c>
      <c r="B679" s="6">
        <v>0</v>
      </c>
      <c r="C679" s="6">
        <v>0</v>
      </c>
      <c r="D679" s="6">
        <v>0</v>
      </c>
      <c r="E679" s="6">
        <v>0</v>
      </c>
      <c r="F679" s="6">
        <v>0</v>
      </c>
      <c r="G679" s="6">
        <v>0</v>
      </c>
      <c r="H679" s="6">
        <v>1.4999999999999999E-2</v>
      </c>
      <c r="I679" s="6">
        <v>0</v>
      </c>
      <c r="J679" s="6">
        <v>0</v>
      </c>
      <c r="K679" s="6">
        <v>0</v>
      </c>
      <c r="L679" s="6">
        <v>34</v>
      </c>
      <c r="M679" s="6">
        <v>0</v>
      </c>
      <c r="N679" s="6">
        <v>0.13500000000000001</v>
      </c>
      <c r="O679" s="6">
        <v>0</v>
      </c>
      <c r="P679" s="6">
        <v>0.43500000000000005</v>
      </c>
      <c r="Q679" s="6">
        <v>315</v>
      </c>
      <c r="R679" s="6">
        <v>0</v>
      </c>
      <c r="S679" s="6">
        <v>398</v>
      </c>
      <c r="T679" s="6">
        <v>504</v>
      </c>
      <c r="U679" s="6">
        <v>300</v>
      </c>
      <c r="V679">
        <v>0</v>
      </c>
    </row>
    <row r="680" spans="1:22" customFormat="1" x14ac:dyDescent="0.25">
      <c r="A680" s="6">
        <v>0</v>
      </c>
      <c r="B680" s="6">
        <v>0</v>
      </c>
      <c r="C680" s="6">
        <v>0</v>
      </c>
      <c r="D680" s="6">
        <v>0</v>
      </c>
      <c r="E680" s="6">
        <v>0</v>
      </c>
      <c r="F680" s="6">
        <v>0</v>
      </c>
      <c r="G680" s="6">
        <v>0</v>
      </c>
      <c r="H680" s="6">
        <v>0</v>
      </c>
      <c r="I680" s="6">
        <v>0</v>
      </c>
      <c r="J680" s="6">
        <v>0</v>
      </c>
      <c r="K680" s="6">
        <v>0</v>
      </c>
      <c r="L680" s="6">
        <v>17</v>
      </c>
      <c r="M680" s="6">
        <v>0</v>
      </c>
      <c r="N680" s="6">
        <v>0.3</v>
      </c>
      <c r="O680" s="6">
        <v>0</v>
      </c>
      <c r="P680" s="6">
        <v>0.6</v>
      </c>
      <c r="Q680" s="6">
        <v>298</v>
      </c>
      <c r="R680" s="6">
        <v>0</v>
      </c>
      <c r="S680" s="6">
        <v>363</v>
      </c>
      <c r="T680" s="6">
        <v>68</v>
      </c>
      <c r="U680" s="6">
        <v>0</v>
      </c>
      <c r="V680">
        <v>0</v>
      </c>
    </row>
    <row r="681" spans="1:22" customFormat="1" x14ac:dyDescent="0.25">
      <c r="A681" s="6">
        <v>0</v>
      </c>
      <c r="B681" s="6">
        <v>0</v>
      </c>
      <c r="C681" s="6">
        <v>0</v>
      </c>
      <c r="D681" s="6">
        <v>0</v>
      </c>
      <c r="E681" s="6">
        <v>0</v>
      </c>
      <c r="F681" s="6">
        <v>0</v>
      </c>
      <c r="G681" s="6">
        <v>0</v>
      </c>
      <c r="H681" s="6">
        <v>0</v>
      </c>
      <c r="I681" s="6">
        <v>0</v>
      </c>
      <c r="J681" s="6">
        <v>0</v>
      </c>
      <c r="K681" s="6">
        <v>0</v>
      </c>
      <c r="L681" s="6">
        <v>24.7</v>
      </c>
      <c r="M681" s="6">
        <v>0</v>
      </c>
      <c r="N681" s="6">
        <v>0.6</v>
      </c>
      <c r="O681" s="6">
        <v>0</v>
      </c>
      <c r="P681" s="6">
        <v>0.6</v>
      </c>
      <c r="Q681" s="6">
        <v>232</v>
      </c>
      <c r="R681" s="6">
        <v>0</v>
      </c>
      <c r="S681" s="6">
        <v>408</v>
      </c>
      <c r="T681" s="6">
        <v>984</v>
      </c>
      <c r="U681" s="6">
        <v>60</v>
      </c>
      <c r="V681">
        <v>0</v>
      </c>
    </row>
    <row r="682" spans="1:22" customFormat="1" x14ac:dyDescent="0.25">
      <c r="A682" s="6">
        <v>0</v>
      </c>
      <c r="B682" s="6">
        <v>0</v>
      </c>
      <c r="C682" s="6">
        <v>0</v>
      </c>
      <c r="D682" s="6">
        <v>0</v>
      </c>
      <c r="E682" s="6">
        <v>0</v>
      </c>
      <c r="F682" s="6">
        <v>0</v>
      </c>
      <c r="G682" s="6">
        <v>0</v>
      </c>
      <c r="H682" s="6">
        <v>2.5000000000000001E-2</v>
      </c>
      <c r="I682" s="6">
        <v>0</v>
      </c>
      <c r="J682" s="6">
        <v>0</v>
      </c>
      <c r="K682" s="6">
        <v>0</v>
      </c>
      <c r="L682" s="6">
        <v>24.7</v>
      </c>
      <c r="M682" s="6">
        <v>0</v>
      </c>
      <c r="N682" s="6">
        <v>0.6</v>
      </c>
      <c r="O682" s="6">
        <v>0</v>
      </c>
      <c r="P682" s="6">
        <v>0.6</v>
      </c>
      <c r="Q682" s="6">
        <v>232</v>
      </c>
      <c r="R682" s="6">
        <v>0</v>
      </c>
      <c r="S682" s="6">
        <v>408</v>
      </c>
      <c r="T682" s="6">
        <v>624</v>
      </c>
      <c r="U682" s="6">
        <v>60</v>
      </c>
      <c r="V682">
        <v>0</v>
      </c>
    </row>
    <row r="683" spans="1:22" customFormat="1" x14ac:dyDescent="0.25">
      <c r="A683" s="6">
        <v>0</v>
      </c>
      <c r="B683" s="6">
        <v>0</v>
      </c>
      <c r="C683" s="6">
        <v>0</v>
      </c>
      <c r="D683" s="6">
        <v>0</v>
      </c>
      <c r="E683" s="6">
        <v>0</v>
      </c>
      <c r="F683" s="6">
        <v>0</v>
      </c>
      <c r="G683" s="6">
        <v>2.5000000000000001E-2</v>
      </c>
      <c r="H683" s="6">
        <v>0</v>
      </c>
      <c r="I683" s="6">
        <v>0</v>
      </c>
      <c r="J683" s="6">
        <v>0</v>
      </c>
      <c r="K683" s="6">
        <v>0</v>
      </c>
      <c r="L683" s="6">
        <v>24.7</v>
      </c>
      <c r="M683" s="6">
        <v>0</v>
      </c>
      <c r="N683" s="6">
        <v>0.6</v>
      </c>
      <c r="O683" s="6">
        <v>0</v>
      </c>
      <c r="P683" s="6">
        <v>0.6</v>
      </c>
      <c r="Q683" s="6">
        <v>232</v>
      </c>
      <c r="R683" s="6">
        <v>0</v>
      </c>
      <c r="S683" s="6">
        <v>408</v>
      </c>
      <c r="T683" s="6">
        <v>984</v>
      </c>
      <c r="U683" s="6">
        <v>60</v>
      </c>
      <c r="V683">
        <v>0</v>
      </c>
    </row>
    <row r="684" spans="1:22" customFormat="1" x14ac:dyDescent="0.25">
      <c r="A684" s="6">
        <v>0</v>
      </c>
      <c r="B684" s="6">
        <v>1.6666666666666666E-2</v>
      </c>
      <c r="C684" s="6">
        <v>0</v>
      </c>
      <c r="D684" s="6">
        <v>0</v>
      </c>
      <c r="E684" s="6">
        <v>0</v>
      </c>
      <c r="F684" s="6">
        <v>0</v>
      </c>
      <c r="G684" s="6">
        <v>0</v>
      </c>
      <c r="H684" s="6">
        <v>0</v>
      </c>
      <c r="I684" s="6">
        <v>0</v>
      </c>
      <c r="J684" s="6">
        <v>0</v>
      </c>
      <c r="K684" s="6">
        <v>0</v>
      </c>
      <c r="L684" s="6">
        <v>24.7</v>
      </c>
      <c r="M684" s="6">
        <v>0</v>
      </c>
      <c r="N684" s="6">
        <v>0.6</v>
      </c>
      <c r="O684" s="6">
        <v>0</v>
      </c>
      <c r="P684" s="6">
        <v>0.6</v>
      </c>
      <c r="Q684" s="6">
        <v>232</v>
      </c>
      <c r="R684" s="6">
        <v>0</v>
      </c>
      <c r="S684" s="6">
        <v>408</v>
      </c>
      <c r="T684" s="6">
        <v>504</v>
      </c>
      <c r="U684" s="6">
        <v>60</v>
      </c>
      <c r="V684">
        <v>0</v>
      </c>
    </row>
    <row r="685" spans="1:22" customFormat="1" x14ac:dyDescent="0.25">
      <c r="A685" s="6">
        <v>0</v>
      </c>
      <c r="B685" s="6">
        <v>3.5714285714285712E-2</v>
      </c>
      <c r="C685" s="6">
        <v>0</v>
      </c>
      <c r="D685" s="6">
        <v>0</v>
      </c>
      <c r="E685" s="6">
        <v>0</v>
      </c>
      <c r="F685" s="6">
        <v>0</v>
      </c>
      <c r="G685" s="6">
        <v>0</v>
      </c>
      <c r="H685" s="6">
        <v>0</v>
      </c>
      <c r="I685" s="6">
        <v>0</v>
      </c>
      <c r="J685" s="6">
        <v>0</v>
      </c>
      <c r="K685" s="6">
        <v>0</v>
      </c>
      <c r="L685" s="6">
        <v>24.7</v>
      </c>
      <c r="M685" s="6">
        <v>0</v>
      </c>
      <c r="N685" s="6">
        <v>0.6</v>
      </c>
      <c r="O685" s="6">
        <v>0</v>
      </c>
      <c r="P685" s="6">
        <v>0.6</v>
      </c>
      <c r="Q685" s="6">
        <v>232</v>
      </c>
      <c r="R685" s="6">
        <v>0</v>
      </c>
      <c r="S685" s="6">
        <v>408</v>
      </c>
      <c r="T685" s="6">
        <v>504</v>
      </c>
      <c r="U685" s="6">
        <v>60</v>
      </c>
      <c r="V685">
        <v>0</v>
      </c>
    </row>
    <row r="686" spans="1:22" customFormat="1" x14ac:dyDescent="0.25">
      <c r="A686" s="6">
        <v>0.2</v>
      </c>
      <c r="B686" s="6">
        <v>0</v>
      </c>
      <c r="C686" s="6">
        <v>0</v>
      </c>
      <c r="D686" s="6">
        <v>0</v>
      </c>
      <c r="E686" s="6">
        <v>0</v>
      </c>
      <c r="F686" s="6">
        <v>0</v>
      </c>
      <c r="G686" s="6">
        <v>0.6</v>
      </c>
      <c r="H686" s="6">
        <v>0.01</v>
      </c>
      <c r="I686" s="6">
        <v>0</v>
      </c>
      <c r="J686" s="6">
        <v>0</v>
      </c>
      <c r="K686" s="6">
        <v>0</v>
      </c>
      <c r="L686" s="6">
        <v>20</v>
      </c>
      <c r="M686" s="6">
        <v>0</v>
      </c>
      <c r="N686" s="6">
        <v>0</v>
      </c>
      <c r="O686" s="6">
        <v>0</v>
      </c>
      <c r="P686" s="6">
        <v>1.22</v>
      </c>
      <c r="Q686" s="6">
        <v>0</v>
      </c>
      <c r="R686" s="6">
        <v>0</v>
      </c>
      <c r="S686" s="6">
        <v>423</v>
      </c>
      <c r="T686" s="6">
        <v>48</v>
      </c>
      <c r="U686" s="6">
        <v>0</v>
      </c>
      <c r="V686">
        <v>0</v>
      </c>
    </row>
    <row r="687" spans="1:22" customFormat="1" x14ac:dyDescent="0.25">
      <c r="A687" s="6">
        <v>0.16666666666666666</v>
      </c>
      <c r="B687" s="6">
        <v>0</v>
      </c>
      <c r="C687" s="6">
        <v>0</v>
      </c>
      <c r="D687" s="6">
        <v>0</v>
      </c>
      <c r="E687" s="6">
        <v>0</v>
      </c>
      <c r="F687" s="6">
        <v>0</v>
      </c>
      <c r="G687" s="6">
        <v>0</v>
      </c>
      <c r="H687" s="6">
        <v>0</v>
      </c>
      <c r="I687" s="6">
        <v>0.17</v>
      </c>
      <c r="J687" s="6">
        <v>0</v>
      </c>
      <c r="K687" s="6">
        <v>0</v>
      </c>
      <c r="L687" s="6">
        <v>30</v>
      </c>
      <c r="M687" s="6">
        <v>0</v>
      </c>
      <c r="N687" s="6">
        <v>0</v>
      </c>
      <c r="O687" s="6">
        <v>0</v>
      </c>
      <c r="P687" s="6">
        <v>0.34</v>
      </c>
      <c r="Q687" s="6">
        <v>0</v>
      </c>
      <c r="R687" s="6">
        <v>0</v>
      </c>
      <c r="S687" s="6">
        <v>438</v>
      </c>
      <c r="T687" s="6">
        <v>120</v>
      </c>
      <c r="U687" s="6">
        <v>50</v>
      </c>
      <c r="V687">
        <v>0</v>
      </c>
    </row>
    <row r="688" spans="1:22" customFormat="1" x14ac:dyDescent="0.25">
      <c r="A688" s="6">
        <v>0.125</v>
      </c>
      <c r="B688" s="6">
        <v>0</v>
      </c>
      <c r="C688" s="6">
        <v>0</v>
      </c>
      <c r="D688" s="6">
        <v>0</v>
      </c>
      <c r="E688" s="6">
        <v>0</v>
      </c>
      <c r="F688" s="6">
        <v>0</v>
      </c>
      <c r="G688" s="6">
        <v>0</v>
      </c>
      <c r="H688" s="6">
        <v>0</v>
      </c>
      <c r="I688" s="6">
        <v>0.17</v>
      </c>
      <c r="J688" s="6">
        <v>0</v>
      </c>
      <c r="K688" s="6">
        <v>0</v>
      </c>
      <c r="L688" s="6">
        <v>30</v>
      </c>
      <c r="M688" s="6">
        <v>0</v>
      </c>
      <c r="N688" s="6">
        <v>0</v>
      </c>
      <c r="O688" s="6">
        <v>0</v>
      </c>
      <c r="P688" s="6">
        <v>0.34</v>
      </c>
      <c r="Q688" s="6">
        <v>0</v>
      </c>
      <c r="R688" s="6">
        <v>0</v>
      </c>
      <c r="S688" s="6">
        <v>438</v>
      </c>
      <c r="T688" s="6">
        <v>120</v>
      </c>
      <c r="U688" s="6">
        <v>50</v>
      </c>
      <c r="V688">
        <v>0</v>
      </c>
    </row>
    <row r="689" spans="1:22" customFormat="1" x14ac:dyDescent="0.25">
      <c r="A689" s="6">
        <v>6.6666666666666666E-2</v>
      </c>
      <c r="B689" s="6">
        <v>0</v>
      </c>
      <c r="C689" s="6">
        <v>0</v>
      </c>
      <c r="D689" s="6">
        <v>0</v>
      </c>
      <c r="E689" s="6">
        <v>0</v>
      </c>
      <c r="F689" s="6">
        <v>0</v>
      </c>
      <c r="G689" s="6">
        <v>0</v>
      </c>
      <c r="H689" s="6">
        <v>0</v>
      </c>
      <c r="I689" s="6">
        <v>0.25</v>
      </c>
      <c r="J689" s="6">
        <v>0</v>
      </c>
      <c r="K689" s="6">
        <v>0</v>
      </c>
      <c r="L689" s="6">
        <v>30</v>
      </c>
      <c r="M689" s="6">
        <v>0</v>
      </c>
      <c r="N689" s="6">
        <v>0</v>
      </c>
      <c r="O689" s="6">
        <v>0</v>
      </c>
      <c r="P689" s="6">
        <v>0.5</v>
      </c>
      <c r="Q689" s="6">
        <v>0</v>
      </c>
      <c r="R689" s="6">
        <v>0</v>
      </c>
      <c r="S689" s="6">
        <v>438</v>
      </c>
      <c r="T689" s="6">
        <v>120</v>
      </c>
      <c r="U689" s="6">
        <v>50</v>
      </c>
      <c r="V689">
        <v>0</v>
      </c>
    </row>
    <row r="690" spans="1:22" customFormat="1" x14ac:dyDescent="0.25">
      <c r="A690" s="6">
        <v>0.05</v>
      </c>
      <c r="B690" s="6">
        <v>0</v>
      </c>
      <c r="C690" s="6">
        <v>0</v>
      </c>
      <c r="D690" s="6">
        <v>0</v>
      </c>
      <c r="E690" s="6">
        <v>0</v>
      </c>
      <c r="F690" s="6">
        <v>0</v>
      </c>
      <c r="G690" s="6">
        <v>0</v>
      </c>
      <c r="H690" s="6">
        <v>0</v>
      </c>
      <c r="I690" s="6">
        <v>0.25</v>
      </c>
      <c r="J690" s="6">
        <v>0</v>
      </c>
      <c r="K690" s="6">
        <v>0</v>
      </c>
      <c r="L690" s="6">
        <v>30</v>
      </c>
      <c r="M690" s="6">
        <v>0</v>
      </c>
      <c r="N690" s="6">
        <v>0</v>
      </c>
      <c r="O690" s="6">
        <v>0</v>
      </c>
      <c r="P690" s="6">
        <v>0.5</v>
      </c>
      <c r="Q690" s="6">
        <v>0</v>
      </c>
      <c r="R690" s="6">
        <v>0</v>
      </c>
      <c r="S690" s="6">
        <v>438</v>
      </c>
      <c r="T690" s="6">
        <v>120</v>
      </c>
      <c r="U690" s="6">
        <v>50</v>
      </c>
      <c r="V690">
        <v>0</v>
      </c>
    </row>
    <row r="691" spans="1:22" customFormat="1" x14ac:dyDescent="0.25">
      <c r="A691" s="6">
        <v>0.25</v>
      </c>
      <c r="B691" s="6">
        <v>0</v>
      </c>
      <c r="C691" s="6">
        <v>0</v>
      </c>
      <c r="D691" s="6">
        <v>0</v>
      </c>
      <c r="E691" s="6">
        <v>0</v>
      </c>
      <c r="F691" s="6">
        <v>0</v>
      </c>
      <c r="G691" s="6">
        <v>0</v>
      </c>
      <c r="H691" s="6">
        <v>0</v>
      </c>
      <c r="I691" s="6">
        <v>0.17499999999999999</v>
      </c>
      <c r="J691" s="6">
        <v>0</v>
      </c>
      <c r="K691" s="6">
        <v>0</v>
      </c>
      <c r="L691" s="6">
        <v>30</v>
      </c>
      <c r="M691" s="6">
        <v>0</v>
      </c>
      <c r="N691" s="6">
        <v>0</v>
      </c>
      <c r="O691" s="6">
        <v>0</v>
      </c>
      <c r="P691" s="6">
        <v>0.35</v>
      </c>
      <c r="Q691" s="6">
        <v>0</v>
      </c>
      <c r="R691" s="6">
        <v>0</v>
      </c>
      <c r="S691" s="6">
        <v>438</v>
      </c>
      <c r="T691" s="6">
        <v>120</v>
      </c>
      <c r="U691" s="6">
        <v>50</v>
      </c>
      <c r="V691">
        <v>0</v>
      </c>
    </row>
    <row r="692" spans="1:22" customFormat="1" x14ac:dyDescent="0.25">
      <c r="A692" s="6">
        <v>0.22222222222222221</v>
      </c>
      <c r="B692" s="6">
        <v>0</v>
      </c>
      <c r="C692" s="6">
        <v>0</v>
      </c>
      <c r="D692" s="6">
        <v>0</v>
      </c>
      <c r="E692" s="6">
        <v>0</v>
      </c>
      <c r="F692" s="6">
        <v>0</v>
      </c>
      <c r="G692" s="6">
        <v>0</v>
      </c>
      <c r="H692" s="6">
        <v>0</v>
      </c>
      <c r="I692" s="6">
        <v>0.16</v>
      </c>
      <c r="J692" s="6">
        <v>0</v>
      </c>
      <c r="K692" s="6">
        <v>0</v>
      </c>
      <c r="L692" s="6">
        <v>30</v>
      </c>
      <c r="M692" s="6">
        <v>0</v>
      </c>
      <c r="N692" s="6">
        <v>0</v>
      </c>
      <c r="O692" s="6">
        <v>0</v>
      </c>
      <c r="P692" s="6">
        <v>0.32</v>
      </c>
      <c r="Q692" s="6">
        <v>0</v>
      </c>
      <c r="R692" s="6">
        <v>0</v>
      </c>
      <c r="S692" s="6">
        <v>438</v>
      </c>
      <c r="T692" s="6">
        <v>120</v>
      </c>
      <c r="U692" s="6">
        <v>50</v>
      </c>
      <c r="V692">
        <v>0</v>
      </c>
    </row>
    <row r="693" spans="1:22" customFormat="1" x14ac:dyDescent="0.25">
      <c r="A693" s="6">
        <v>0.05</v>
      </c>
      <c r="B693" s="6">
        <v>0</v>
      </c>
      <c r="C693" s="6">
        <v>0</v>
      </c>
      <c r="D693" s="6">
        <v>0</v>
      </c>
      <c r="E693" s="6">
        <v>0</v>
      </c>
      <c r="F693" s="6">
        <v>0</v>
      </c>
      <c r="G693" s="6">
        <v>0</v>
      </c>
      <c r="H693" s="6">
        <v>0</v>
      </c>
      <c r="I693" s="6">
        <v>0.35</v>
      </c>
      <c r="J693" s="6">
        <v>0</v>
      </c>
      <c r="K693" s="6">
        <v>0</v>
      </c>
      <c r="L693" s="6">
        <v>30</v>
      </c>
      <c r="M693" s="6">
        <v>0</v>
      </c>
      <c r="N693" s="6">
        <v>0</v>
      </c>
      <c r="O693" s="6">
        <v>0</v>
      </c>
      <c r="P693" s="6">
        <v>0.7</v>
      </c>
      <c r="Q693" s="6">
        <v>0</v>
      </c>
      <c r="R693" s="6">
        <v>0</v>
      </c>
      <c r="S693" s="6">
        <v>438</v>
      </c>
      <c r="T693" s="6">
        <v>72</v>
      </c>
      <c r="U693" s="6">
        <v>50</v>
      </c>
      <c r="V693">
        <v>0</v>
      </c>
    </row>
    <row r="694" spans="1:22" customFormat="1" x14ac:dyDescent="0.25">
      <c r="A694" s="6">
        <v>3.8461538461538464E-2</v>
      </c>
      <c r="B694" s="6">
        <v>0</v>
      </c>
      <c r="C694" s="6">
        <v>0</v>
      </c>
      <c r="D694" s="6">
        <v>0</v>
      </c>
      <c r="E694" s="6">
        <v>0</v>
      </c>
      <c r="F694" s="6">
        <v>0</v>
      </c>
      <c r="G694" s="6">
        <v>0</v>
      </c>
      <c r="H694" s="6">
        <v>0</v>
      </c>
      <c r="I694" s="6">
        <v>0.35</v>
      </c>
      <c r="J694" s="6">
        <v>0</v>
      </c>
      <c r="K694" s="6">
        <v>0</v>
      </c>
      <c r="L694" s="6">
        <v>30</v>
      </c>
      <c r="M694" s="6">
        <v>0</v>
      </c>
      <c r="N694" s="6">
        <v>0</v>
      </c>
      <c r="O694" s="6">
        <v>0</v>
      </c>
      <c r="P694" s="6">
        <v>0.7</v>
      </c>
      <c r="Q694" s="6">
        <v>0</v>
      </c>
      <c r="R694" s="6">
        <v>0</v>
      </c>
      <c r="S694" s="6">
        <v>438</v>
      </c>
      <c r="T694" s="6">
        <v>72</v>
      </c>
      <c r="U694" s="6">
        <v>50</v>
      </c>
      <c r="V694">
        <v>0</v>
      </c>
    </row>
    <row r="695" spans="1:22" customFormat="1" ht="20.25" customHeight="1" x14ac:dyDescent="0.25">
      <c r="A695" s="6">
        <v>0.2</v>
      </c>
      <c r="B695" s="6">
        <v>0</v>
      </c>
      <c r="C695" s="6">
        <v>0</v>
      </c>
      <c r="D695" s="6">
        <v>0</v>
      </c>
      <c r="E695" s="6">
        <v>0</v>
      </c>
      <c r="F695" s="6">
        <v>0</v>
      </c>
      <c r="G695" s="6">
        <v>0.48</v>
      </c>
      <c r="H695" s="6">
        <v>0.12</v>
      </c>
      <c r="I695" s="6">
        <v>0</v>
      </c>
      <c r="J695" s="6">
        <v>0</v>
      </c>
      <c r="K695" s="6">
        <v>0</v>
      </c>
      <c r="L695" s="6">
        <v>15</v>
      </c>
      <c r="M695" s="6">
        <v>0</v>
      </c>
      <c r="N695" s="6">
        <v>0</v>
      </c>
      <c r="O695" s="6">
        <v>0</v>
      </c>
      <c r="P695" s="6">
        <v>1.2</v>
      </c>
      <c r="Q695" s="6">
        <v>0</v>
      </c>
      <c r="R695" s="6">
        <v>0</v>
      </c>
      <c r="S695" s="6">
        <v>373</v>
      </c>
      <c r="T695" s="6">
        <v>432</v>
      </c>
      <c r="U695" s="6">
        <v>0</v>
      </c>
      <c r="V695">
        <v>0</v>
      </c>
    </row>
    <row r="696" spans="1:22" customFormat="1" x14ac:dyDescent="0.25">
      <c r="A696" s="6">
        <v>0.02</v>
      </c>
      <c r="B696" s="6">
        <v>0</v>
      </c>
      <c r="C696" s="6">
        <v>0</v>
      </c>
      <c r="D696" s="6">
        <v>0</v>
      </c>
      <c r="E696" s="6">
        <v>0</v>
      </c>
      <c r="F696" s="6">
        <v>0</v>
      </c>
      <c r="G696" s="6">
        <v>0.48</v>
      </c>
      <c r="H696" s="6">
        <v>0.12</v>
      </c>
      <c r="I696" s="6">
        <v>0</v>
      </c>
      <c r="J696" s="6">
        <v>0</v>
      </c>
      <c r="K696" s="6">
        <v>0</v>
      </c>
      <c r="L696" s="6">
        <v>15</v>
      </c>
      <c r="M696" s="6">
        <v>0</v>
      </c>
      <c r="N696" s="6">
        <v>0</v>
      </c>
      <c r="O696" s="6">
        <v>0</v>
      </c>
      <c r="P696" s="6">
        <v>1.2</v>
      </c>
      <c r="Q696" s="6">
        <v>0</v>
      </c>
      <c r="R696" s="6">
        <v>0</v>
      </c>
      <c r="S696" s="6">
        <v>373</v>
      </c>
      <c r="T696" s="6">
        <v>480</v>
      </c>
      <c r="U696" s="6">
        <v>0</v>
      </c>
      <c r="V696">
        <v>0</v>
      </c>
    </row>
    <row r="697" spans="1:22" customFormat="1" ht="18" customHeight="1" x14ac:dyDescent="0.25">
      <c r="A697" s="6">
        <v>0.2</v>
      </c>
      <c r="B697" s="6">
        <v>0</v>
      </c>
      <c r="C697" s="6">
        <v>0</v>
      </c>
      <c r="D697" s="6">
        <v>0</v>
      </c>
      <c r="E697" s="6">
        <v>0</v>
      </c>
      <c r="F697" s="6">
        <v>0</v>
      </c>
      <c r="G697" s="6">
        <v>1.5</v>
      </c>
      <c r="H697" s="6">
        <v>0</v>
      </c>
      <c r="I697" s="6">
        <v>0</v>
      </c>
      <c r="J697" s="6">
        <v>0</v>
      </c>
      <c r="K697" s="6">
        <v>0</v>
      </c>
      <c r="L697" s="6">
        <v>120</v>
      </c>
      <c r="M697" s="6">
        <v>0</v>
      </c>
      <c r="N697" s="6">
        <v>0</v>
      </c>
      <c r="O697" s="6">
        <v>0</v>
      </c>
      <c r="P697" s="6">
        <v>3</v>
      </c>
      <c r="Q697" s="6">
        <v>0</v>
      </c>
      <c r="R697" s="6">
        <v>0</v>
      </c>
      <c r="S697" s="6">
        <v>423</v>
      </c>
      <c r="T697" s="6">
        <v>240</v>
      </c>
      <c r="U697" s="6">
        <v>0</v>
      </c>
      <c r="V697">
        <v>0</v>
      </c>
    </row>
    <row r="698" spans="1:22" customFormat="1" ht="16.5" customHeight="1" x14ac:dyDescent="0.25">
      <c r="A698" s="6">
        <v>0.2</v>
      </c>
      <c r="B698" s="6">
        <v>0</v>
      </c>
      <c r="C698" s="6">
        <v>0</v>
      </c>
      <c r="D698" s="6">
        <v>0</v>
      </c>
      <c r="E698" s="6">
        <v>0</v>
      </c>
      <c r="F698" s="6">
        <v>0</v>
      </c>
      <c r="G698" s="6">
        <v>1.6</v>
      </c>
      <c r="H698" s="6">
        <v>0</v>
      </c>
      <c r="I698" s="6">
        <v>0</v>
      </c>
      <c r="J698" s="6">
        <v>0</v>
      </c>
      <c r="K698" s="6">
        <v>0</v>
      </c>
      <c r="L698" s="6">
        <v>120</v>
      </c>
      <c r="M698" s="6">
        <v>0</v>
      </c>
      <c r="N698" s="6">
        <v>0</v>
      </c>
      <c r="O698" s="6">
        <v>0</v>
      </c>
      <c r="P698" s="6">
        <v>1</v>
      </c>
      <c r="Q698" s="6">
        <v>0</v>
      </c>
      <c r="R698" s="6">
        <v>0</v>
      </c>
      <c r="S698" s="6">
        <v>423</v>
      </c>
      <c r="T698" s="6">
        <v>240</v>
      </c>
      <c r="U698" s="6">
        <v>0</v>
      </c>
      <c r="V698">
        <v>0</v>
      </c>
    </row>
    <row r="699" spans="1:22" customFormat="1" ht="15.75" x14ac:dyDescent="0.25">
      <c r="A699" s="6">
        <v>3.4482758620689655E-2</v>
      </c>
      <c r="B699" s="6">
        <v>0</v>
      </c>
      <c r="C699" s="6">
        <v>0</v>
      </c>
      <c r="D699" s="6">
        <v>0</v>
      </c>
      <c r="E699" s="16">
        <v>0</v>
      </c>
      <c r="F699" s="6">
        <v>0</v>
      </c>
      <c r="G699" s="6">
        <v>0.58620689655172409</v>
      </c>
      <c r="H699" s="6">
        <v>0.14827586206896551</v>
      </c>
      <c r="I699" s="6">
        <v>0</v>
      </c>
      <c r="J699" s="6">
        <v>0</v>
      </c>
      <c r="K699" s="6">
        <v>0</v>
      </c>
      <c r="L699" s="6">
        <v>13.793103448275861</v>
      </c>
      <c r="M699" s="6">
        <v>0</v>
      </c>
      <c r="N699" s="6">
        <v>0</v>
      </c>
      <c r="O699" s="6">
        <v>0</v>
      </c>
      <c r="P699" s="6">
        <v>1.4689655172413791</v>
      </c>
      <c r="Q699" s="6">
        <v>0</v>
      </c>
      <c r="R699" s="6">
        <v>0</v>
      </c>
      <c r="S699" s="6">
        <v>423</v>
      </c>
      <c r="T699" s="6">
        <v>24</v>
      </c>
      <c r="U699" s="6">
        <v>0</v>
      </c>
      <c r="V699">
        <v>0</v>
      </c>
    </row>
    <row r="700" spans="1:22" customFormat="1" ht="15.75" x14ac:dyDescent="0.25">
      <c r="A700" s="6">
        <v>3.4482758620689655E-2</v>
      </c>
      <c r="B700" s="6">
        <v>0</v>
      </c>
      <c r="C700" s="6">
        <v>0</v>
      </c>
      <c r="D700" s="6">
        <v>0</v>
      </c>
      <c r="E700" s="16">
        <v>0</v>
      </c>
      <c r="F700" s="6">
        <v>0</v>
      </c>
      <c r="G700" s="6">
        <v>0.90689655172413797</v>
      </c>
      <c r="H700" s="6">
        <v>0.22758620689655171</v>
      </c>
      <c r="I700" s="6">
        <v>0</v>
      </c>
      <c r="J700" s="6">
        <v>0</v>
      </c>
      <c r="K700" s="6">
        <v>0</v>
      </c>
      <c r="L700" s="6">
        <v>13.793103448275861</v>
      </c>
      <c r="M700" s="6">
        <v>0</v>
      </c>
      <c r="N700" s="6">
        <v>0</v>
      </c>
      <c r="O700" s="6">
        <v>0</v>
      </c>
      <c r="P700" s="6">
        <v>2.2689655172413792</v>
      </c>
      <c r="Q700" s="6">
        <v>0</v>
      </c>
      <c r="R700" s="6">
        <v>0</v>
      </c>
      <c r="S700" s="6">
        <v>423</v>
      </c>
      <c r="T700" s="6">
        <v>24</v>
      </c>
      <c r="U700" s="6">
        <v>0</v>
      </c>
      <c r="V700">
        <v>0</v>
      </c>
    </row>
    <row r="701" spans="1:22" x14ac:dyDescent="0.25">
      <c r="A701" s="2">
        <v>2.5000000000000001E-2</v>
      </c>
      <c r="B701" s="2">
        <v>0</v>
      </c>
      <c r="C701" s="2">
        <v>0</v>
      </c>
      <c r="D701" s="2">
        <v>0</v>
      </c>
      <c r="E701" s="2">
        <v>0</v>
      </c>
      <c r="F701" s="2">
        <v>0</v>
      </c>
      <c r="G701" s="2">
        <v>0</v>
      </c>
      <c r="H701" s="2">
        <v>7.18282166264229E-2</v>
      </c>
      <c r="I701" s="2">
        <v>0</v>
      </c>
      <c r="J701" s="2">
        <v>0</v>
      </c>
      <c r="K701" s="2">
        <v>0</v>
      </c>
      <c r="L701" s="2">
        <v>24.813383925491546</v>
      </c>
      <c r="M701" s="2">
        <v>0</v>
      </c>
      <c r="N701" s="2">
        <v>0.1403915143152811</v>
      </c>
      <c r="O701" s="2">
        <v>0</v>
      </c>
      <c r="P701" s="2">
        <v>0.23180924456709207</v>
      </c>
      <c r="Q701" s="2">
        <v>174</v>
      </c>
      <c r="R701" s="2">
        <v>0</v>
      </c>
      <c r="S701" s="2">
        <v>433</v>
      </c>
      <c r="T701" s="2">
        <v>96</v>
      </c>
      <c r="U701" s="2">
        <v>43</v>
      </c>
      <c r="V701">
        <v>0</v>
      </c>
    </row>
    <row r="702" spans="1:22" x14ac:dyDescent="0.25">
      <c r="A702" s="2">
        <v>0.01</v>
      </c>
      <c r="B702" s="2">
        <v>0</v>
      </c>
      <c r="C702" s="2">
        <v>0</v>
      </c>
      <c r="D702" s="2">
        <v>0</v>
      </c>
      <c r="E702" s="2">
        <v>0</v>
      </c>
      <c r="F702" s="2">
        <v>0</v>
      </c>
      <c r="G702" s="2">
        <v>0</v>
      </c>
      <c r="H702" s="2">
        <v>4.9999999999999996E-2</v>
      </c>
      <c r="I702" s="2">
        <v>0</v>
      </c>
      <c r="J702" s="2">
        <v>0</v>
      </c>
      <c r="K702" s="2">
        <v>0</v>
      </c>
      <c r="L702" s="2">
        <v>42</v>
      </c>
      <c r="M702" s="2">
        <v>0</v>
      </c>
      <c r="N702" s="2">
        <v>0.14333333333333331</v>
      </c>
      <c r="O702" s="2">
        <v>0</v>
      </c>
      <c r="P702" s="2">
        <v>0.24333333333333329</v>
      </c>
      <c r="Q702" s="2">
        <v>177</v>
      </c>
      <c r="R702" s="2">
        <v>0</v>
      </c>
      <c r="S702" s="2">
        <v>443</v>
      </c>
      <c r="T702" s="2">
        <v>96</v>
      </c>
      <c r="U702" s="2">
        <v>43</v>
      </c>
      <c r="V702">
        <v>0</v>
      </c>
    </row>
    <row r="703" spans="1:22" x14ac:dyDescent="0.25">
      <c r="A703" s="2">
        <v>2.5000000000000001E-2</v>
      </c>
      <c r="B703" s="2">
        <v>0</v>
      </c>
      <c r="C703" s="2">
        <v>0</v>
      </c>
      <c r="D703" s="2">
        <v>0</v>
      </c>
      <c r="E703" s="2">
        <v>0</v>
      </c>
      <c r="F703" s="2">
        <v>0</v>
      </c>
      <c r="G703" s="2">
        <v>0</v>
      </c>
      <c r="H703" s="2">
        <v>7.1901336073997943E-2</v>
      </c>
      <c r="I703" s="2">
        <v>0</v>
      </c>
      <c r="J703" s="2">
        <v>0</v>
      </c>
      <c r="K703" s="2">
        <v>0</v>
      </c>
      <c r="L703" s="2">
        <v>24.838643371017472</v>
      </c>
      <c r="M703" s="2">
        <v>0</v>
      </c>
      <c r="N703" s="2">
        <v>0.14053442959917781</v>
      </c>
      <c r="O703" s="2">
        <v>0</v>
      </c>
      <c r="P703" s="2">
        <v>0.23204522096608426</v>
      </c>
      <c r="Q703" s="2">
        <v>189</v>
      </c>
      <c r="R703" s="2">
        <v>0</v>
      </c>
      <c r="S703" s="2">
        <v>433</v>
      </c>
      <c r="T703" s="2">
        <v>96</v>
      </c>
      <c r="U703" s="2">
        <v>43</v>
      </c>
      <c r="V703">
        <v>0</v>
      </c>
    </row>
    <row r="704" spans="1:22" x14ac:dyDescent="0.25">
      <c r="A704" s="2">
        <v>2.5000000000000001E-2</v>
      </c>
      <c r="B704" s="2">
        <v>0</v>
      </c>
      <c r="C704" s="2">
        <v>0</v>
      </c>
      <c r="D704" s="2">
        <v>0</v>
      </c>
      <c r="E704" s="2">
        <v>0</v>
      </c>
      <c r="F704" s="2">
        <v>0</v>
      </c>
      <c r="G704" s="2">
        <v>0</v>
      </c>
      <c r="H704" s="2">
        <v>7.18282166264229E-2</v>
      </c>
      <c r="I704" s="2">
        <v>0</v>
      </c>
      <c r="J704" s="2">
        <v>0</v>
      </c>
      <c r="K704" s="2">
        <v>0</v>
      </c>
      <c r="L704" s="2">
        <v>24.813383925491546</v>
      </c>
      <c r="M704" s="2">
        <v>0</v>
      </c>
      <c r="N704" s="2">
        <v>0.1403915143152811</v>
      </c>
      <c r="O704" s="2">
        <v>0</v>
      </c>
      <c r="P704" s="2">
        <v>0.23180924456709207</v>
      </c>
      <c r="Q704" s="2">
        <v>168</v>
      </c>
      <c r="R704" s="2">
        <v>0</v>
      </c>
      <c r="S704" s="2">
        <v>433</v>
      </c>
      <c r="T704" s="2">
        <v>96</v>
      </c>
      <c r="U704" s="2">
        <v>43</v>
      </c>
      <c r="V704">
        <v>0</v>
      </c>
    </row>
    <row r="705" spans="1:22" x14ac:dyDescent="0.25">
      <c r="A705" s="2">
        <v>2.5000000000000001E-2</v>
      </c>
      <c r="B705" s="2">
        <v>0</v>
      </c>
      <c r="C705" s="2">
        <v>0</v>
      </c>
      <c r="D705" s="2">
        <v>0</v>
      </c>
      <c r="E705" s="2">
        <v>0</v>
      </c>
      <c r="F705" s="2">
        <v>0</v>
      </c>
      <c r="G705" s="2">
        <v>0</v>
      </c>
      <c r="H705" s="2">
        <v>7.18282166264229E-2</v>
      </c>
      <c r="I705" s="2">
        <v>0</v>
      </c>
      <c r="J705" s="2">
        <v>0</v>
      </c>
      <c r="K705" s="2">
        <v>0</v>
      </c>
      <c r="L705" s="2">
        <v>24.813383925491546</v>
      </c>
      <c r="M705" s="2">
        <v>0</v>
      </c>
      <c r="N705" s="2">
        <v>0.1403915143152811</v>
      </c>
      <c r="O705" s="2">
        <v>0</v>
      </c>
      <c r="P705" s="2">
        <v>0.23180924456709207</v>
      </c>
      <c r="Q705" s="2">
        <v>163</v>
      </c>
      <c r="R705" s="2">
        <v>0</v>
      </c>
      <c r="S705" s="2">
        <v>433</v>
      </c>
      <c r="T705" s="2">
        <v>96</v>
      </c>
      <c r="U705" s="2">
        <v>43</v>
      </c>
      <c r="V705">
        <v>0</v>
      </c>
    </row>
    <row r="706" spans="1:22" x14ac:dyDescent="0.25">
      <c r="A706" s="2">
        <v>2.5000000000000001E-2</v>
      </c>
      <c r="B706" s="2">
        <v>0</v>
      </c>
      <c r="C706" s="2">
        <v>0</v>
      </c>
      <c r="D706" s="2">
        <v>0</v>
      </c>
      <c r="E706" s="2">
        <v>0</v>
      </c>
      <c r="F706" s="2">
        <v>0</v>
      </c>
      <c r="G706" s="2">
        <v>0</v>
      </c>
      <c r="H706" s="2">
        <v>7.18282166264229E-2</v>
      </c>
      <c r="I706" s="2">
        <v>0</v>
      </c>
      <c r="J706" s="2">
        <v>0</v>
      </c>
      <c r="K706" s="2">
        <v>0</v>
      </c>
      <c r="L706" s="2">
        <v>24.813383925491546</v>
      </c>
      <c r="M706" s="2">
        <v>0</v>
      </c>
      <c r="N706" s="2">
        <v>0.1403915143152811</v>
      </c>
      <c r="O706" s="2">
        <v>0</v>
      </c>
      <c r="P706" s="2">
        <v>0.23180924456709207</v>
      </c>
      <c r="Q706" s="2">
        <v>189</v>
      </c>
      <c r="R706" s="2">
        <v>0</v>
      </c>
      <c r="S706" s="2">
        <v>433</v>
      </c>
      <c r="T706" s="2">
        <v>96</v>
      </c>
      <c r="U706" s="2">
        <v>43</v>
      </c>
      <c r="V706">
        <v>0</v>
      </c>
    </row>
    <row r="707" spans="1:22" customFormat="1" x14ac:dyDescent="0.25">
      <c r="A707" s="6">
        <v>0</v>
      </c>
      <c r="B707" s="6">
        <v>0</v>
      </c>
      <c r="C707" s="6">
        <v>0</v>
      </c>
      <c r="D707" s="6">
        <v>0</v>
      </c>
      <c r="E707" s="6">
        <v>0</v>
      </c>
      <c r="F707" s="6">
        <v>0</v>
      </c>
      <c r="G707" s="6">
        <v>0</v>
      </c>
      <c r="H707" s="6">
        <v>0</v>
      </c>
      <c r="I707" s="6">
        <v>0</v>
      </c>
      <c r="J707" s="6">
        <v>0</v>
      </c>
      <c r="K707" s="6">
        <v>0</v>
      </c>
      <c r="L707" s="6">
        <v>3.5</v>
      </c>
      <c r="M707" s="6">
        <v>0.5</v>
      </c>
      <c r="N707" s="6">
        <v>0.5</v>
      </c>
      <c r="O707" s="6">
        <v>0</v>
      </c>
      <c r="P707" s="6">
        <v>0.5</v>
      </c>
      <c r="Q707" s="6">
        <v>174</v>
      </c>
      <c r="R707" s="6">
        <v>0</v>
      </c>
      <c r="S707" s="6">
        <v>443</v>
      </c>
      <c r="T707" s="6">
        <v>432</v>
      </c>
      <c r="U707" s="6">
        <v>43</v>
      </c>
      <c r="V707">
        <v>0</v>
      </c>
    </row>
    <row r="708" spans="1:22" customFormat="1" x14ac:dyDescent="0.25">
      <c r="A708" s="6">
        <v>0</v>
      </c>
      <c r="B708" s="6">
        <v>0</v>
      </c>
      <c r="C708" s="6">
        <v>0</v>
      </c>
      <c r="D708" s="6">
        <v>0</v>
      </c>
      <c r="E708" s="6">
        <v>0</v>
      </c>
      <c r="F708" s="6">
        <v>0</v>
      </c>
      <c r="G708" s="6">
        <v>0</v>
      </c>
      <c r="H708" s="6">
        <v>0</v>
      </c>
      <c r="I708" s="6">
        <v>0</v>
      </c>
      <c r="J708" s="6">
        <v>0</v>
      </c>
      <c r="K708" s="6">
        <v>0</v>
      </c>
      <c r="L708" s="6">
        <v>3.5</v>
      </c>
      <c r="M708" s="6">
        <v>0.5</v>
      </c>
      <c r="N708" s="6">
        <v>0.5</v>
      </c>
      <c r="O708" s="6">
        <v>0</v>
      </c>
      <c r="P708" s="6">
        <v>0.5</v>
      </c>
      <c r="Q708" s="6">
        <v>169</v>
      </c>
      <c r="R708" s="6">
        <v>0</v>
      </c>
      <c r="S708" s="6">
        <v>423</v>
      </c>
      <c r="T708" s="6">
        <v>432</v>
      </c>
      <c r="U708" s="6">
        <v>43</v>
      </c>
      <c r="V708">
        <v>0</v>
      </c>
    </row>
    <row r="709" spans="1:22" customFormat="1" x14ac:dyDescent="0.25">
      <c r="A709" s="6">
        <v>0</v>
      </c>
      <c r="B709" s="6">
        <v>0</v>
      </c>
      <c r="C709" s="6">
        <v>0</v>
      </c>
      <c r="D709" s="6">
        <v>0</v>
      </c>
      <c r="E709" s="6">
        <v>0</v>
      </c>
      <c r="F709" s="6">
        <v>0</v>
      </c>
      <c r="G709" s="6">
        <v>0</v>
      </c>
      <c r="H709" s="6">
        <v>0</v>
      </c>
      <c r="I709" s="6">
        <v>0</v>
      </c>
      <c r="J709" s="6">
        <v>0</v>
      </c>
      <c r="K709" s="6">
        <v>0</v>
      </c>
      <c r="L709" s="6">
        <v>3.5</v>
      </c>
      <c r="M709" s="6">
        <v>0.5</v>
      </c>
      <c r="N709" s="6">
        <v>0.5</v>
      </c>
      <c r="O709" s="6">
        <v>0</v>
      </c>
      <c r="P709" s="6">
        <v>0.5</v>
      </c>
      <c r="Q709" s="6">
        <v>169</v>
      </c>
      <c r="R709" s="6">
        <v>0</v>
      </c>
      <c r="S709" s="6">
        <v>443</v>
      </c>
      <c r="T709" s="6">
        <v>432</v>
      </c>
      <c r="U709" s="6">
        <v>43</v>
      </c>
      <c r="V709">
        <v>0</v>
      </c>
    </row>
    <row r="710" spans="1:22" customFormat="1" x14ac:dyDescent="0.25">
      <c r="A710" s="6">
        <v>0</v>
      </c>
      <c r="B710" s="6">
        <v>0</v>
      </c>
      <c r="C710" s="6">
        <v>0</v>
      </c>
      <c r="D710" s="6">
        <v>0</v>
      </c>
      <c r="E710" s="6">
        <v>0</v>
      </c>
      <c r="F710" s="6">
        <v>0</v>
      </c>
      <c r="G710" s="6">
        <v>0</v>
      </c>
      <c r="H710" s="6">
        <v>0</v>
      </c>
      <c r="I710" s="6">
        <v>0</v>
      </c>
      <c r="J710" s="6">
        <v>0</v>
      </c>
      <c r="K710" s="6">
        <v>0</v>
      </c>
      <c r="L710" s="6">
        <v>3.5</v>
      </c>
      <c r="M710" s="6">
        <v>0.5</v>
      </c>
      <c r="N710" s="6">
        <v>0.5</v>
      </c>
      <c r="O710" s="6">
        <v>0</v>
      </c>
      <c r="P710" s="6">
        <v>0.5</v>
      </c>
      <c r="Q710" s="6">
        <v>183</v>
      </c>
      <c r="R710" s="6">
        <v>0</v>
      </c>
      <c r="S710" s="6">
        <v>423</v>
      </c>
      <c r="T710" s="6">
        <v>432</v>
      </c>
      <c r="U710" s="6">
        <v>43</v>
      </c>
      <c r="V710">
        <v>0</v>
      </c>
    </row>
    <row r="711" spans="1:22" customFormat="1" x14ac:dyDescent="0.25">
      <c r="A711" s="6">
        <v>0</v>
      </c>
      <c r="B711" s="6">
        <v>0</v>
      </c>
      <c r="C711" s="6">
        <v>0</v>
      </c>
      <c r="D711" s="6">
        <v>0</v>
      </c>
      <c r="E711" s="6">
        <v>0</v>
      </c>
      <c r="F711" s="6">
        <v>0</v>
      </c>
      <c r="G711" s="6">
        <v>0</v>
      </c>
      <c r="H711" s="6">
        <v>0</v>
      </c>
      <c r="I711" s="6">
        <v>0</v>
      </c>
      <c r="J711" s="6">
        <v>0</v>
      </c>
      <c r="K711" s="6">
        <v>0</v>
      </c>
      <c r="L711" s="6">
        <v>7</v>
      </c>
      <c r="M711" s="6">
        <v>0.5</v>
      </c>
      <c r="N711" s="6">
        <v>0.5</v>
      </c>
      <c r="O711" s="6">
        <v>0</v>
      </c>
      <c r="P711" s="6">
        <v>0.5</v>
      </c>
      <c r="Q711" s="6">
        <v>183</v>
      </c>
      <c r="R711" s="6">
        <v>0</v>
      </c>
      <c r="S711" s="6">
        <v>423</v>
      </c>
      <c r="T711" s="6">
        <v>432</v>
      </c>
      <c r="U711" s="6">
        <v>43</v>
      </c>
      <c r="V711">
        <v>0</v>
      </c>
    </row>
    <row r="712" spans="1:22" customFormat="1" x14ac:dyDescent="0.25">
      <c r="A712" s="6">
        <v>0</v>
      </c>
      <c r="B712" s="6">
        <v>0</v>
      </c>
      <c r="C712" s="6">
        <v>0</v>
      </c>
      <c r="D712" s="6">
        <v>0</v>
      </c>
      <c r="E712" s="6">
        <v>0</v>
      </c>
      <c r="F712" s="6">
        <v>0</v>
      </c>
      <c r="G712" s="6">
        <v>0</v>
      </c>
      <c r="H712" s="6">
        <v>0</v>
      </c>
      <c r="I712" s="6">
        <v>0</v>
      </c>
      <c r="J712" s="6">
        <v>0</v>
      </c>
      <c r="K712" s="6">
        <v>0</v>
      </c>
      <c r="L712" s="6">
        <v>14</v>
      </c>
      <c r="M712" s="6">
        <v>0.5</v>
      </c>
      <c r="N712" s="6">
        <v>0.5</v>
      </c>
      <c r="O712" s="6">
        <v>0</v>
      </c>
      <c r="P712" s="6">
        <v>0.5</v>
      </c>
      <c r="Q712" s="6">
        <v>183</v>
      </c>
      <c r="R712" s="6">
        <v>0</v>
      </c>
      <c r="S712" s="6">
        <v>423</v>
      </c>
      <c r="T712" s="6">
        <v>432</v>
      </c>
      <c r="U712" s="6">
        <v>43</v>
      </c>
      <c r="V712">
        <v>0</v>
      </c>
    </row>
    <row r="713" spans="1:22" customFormat="1" x14ac:dyDescent="0.25">
      <c r="A713" s="6">
        <v>0</v>
      </c>
      <c r="B713" s="6">
        <v>0</v>
      </c>
      <c r="C713" s="6">
        <v>0</v>
      </c>
      <c r="D713" s="6">
        <v>0</v>
      </c>
      <c r="E713" s="6">
        <v>0</v>
      </c>
      <c r="F713" s="6">
        <v>0</v>
      </c>
      <c r="G713" s="6">
        <v>0</v>
      </c>
      <c r="H713" s="6">
        <v>0</v>
      </c>
      <c r="I713" s="6">
        <v>0</v>
      </c>
      <c r="J713" s="6">
        <v>0</v>
      </c>
      <c r="K713" s="6">
        <v>0</v>
      </c>
      <c r="L713" s="6">
        <v>3.5</v>
      </c>
      <c r="M713" s="6">
        <v>0.5</v>
      </c>
      <c r="N713" s="6">
        <v>0.5</v>
      </c>
      <c r="O713" s="6">
        <v>0</v>
      </c>
      <c r="P713" s="6">
        <v>0.5</v>
      </c>
      <c r="Q713" s="6">
        <v>184</v>
      </c>
      <c r="R713" s="6">
        <v>0</v>
      </c>
      <c r="S713" s="6">
        <v>423</v>
      </c>
      <c r="T713" s="6">
        <v>432</v>
      </c>
      <c r="U713" s="6">
        <v>43</v>
      </c>
      <c r="V713">
        <v>0</v>
      </c>
    </row>
    <row r="714" spans="1:22" customFormat="1" x14ac:dyDescent="0.25">
      <c r="A714" s="6">
        <v>0</v>
      </c>
      <c r="B714" s="6">
        <v>0</v>
      </c>
      <c r="C714" s="6">
        <v>0</v>
      </c>
      <c r="D714" s="6">
        <v>0</v>
      </c>
      <c r="E714" s="6">
        <v>0</v>
      </c>
      <c r="F714" s="6">
        <v>0</v>
      </c>
      <c r="G714" s="6">
        <v>0</v>
      </c>
      <c r="H714" s="6">
        <v>0</v>
      </c>
      <c r="I714" s="6">
        <v>0</v>
      </c>
      <c r="J714" s="6">
        <v>0</v>
      </c>
      <c r="K714" s="6">
        <v>0</v>
      </c>
      <c r="L714" s="6">
        <v>7</v>
      </c>
      <c r="M714" s="6">
        <v>0.5</v>
      </c>
      <c r="N714" s="6">
        <v>0.5</v>
      </c>
      <c r="O714" s="6">
        <v>0</v>
      </c>
      <c r="P714" s="6">
        <v>0.5</v>
      </c>
      <c r="Q714" s="6">
        <v>184</v>
      </c>
      <c r="R714" s="6">
        <v>0</v>
      </c>
      <c r="S714" s="6">
        <v>423</v>
      </c>
      <c r="T714" s="6">
        <v>432</v>
      </c>
      <c r="U714" s="6">
        <v>43</v>
      </c>
      <c r="V714">
        <v>0</v>
      </c>
    </row>
    <row r="715" spans="1:22" customFormat="1" x14ac:dyDescent="0.25">
      <c r="A715" s="6">
        <v>0</v>
      </c>
      <c r="B715" s="6">
        <v>0</v>
      </c>
      <c r="C715" s="6">
        <v>0</v>
      </c>
      <c r="D715" s="6">
        <v>0</v>
      </c>
      <c r="E715" s="6">
        <v>0</v>
      </c>
      <c r="F715" s="6">
        <v>0</v>
      </c>
      <c r="G715" s="6">
        <v>0</v>
      </c>
      <c r="H715" s="6">
        <v>0</v>
      </c>
      <c r="I715" s="6">
        <v>0</v>
      </c>
      <c r="J715" s="6">
        <v>0</v>
      </c>
      <c r="K715" s="6">
        <v>0</v>
      </c>
      <c r="L715" s="6">
        <v>14</v>
      </c>
      <c r="M715" s="6">
        <v>0.5</v>
      </c>
      <c r="N715" s="6">
        <v>0.5</v>
      </c>
      <c r="O715" s="6">
        <v>0</v>
      </c>
      <c r="P715" s="6">
        <v>0.5</v>
      </c>
      <c r="Q715" s="6">
        <v>184</v>
      </c>
      <c r="R715" s="6">
        <v>0</v>
      </c>
      <c r="S715" s="6">
        <v>423</v>
      </c>
      <c r="T715" s="6">
        <v>432</v>
      </c>
      <c r="U715" s="6">
        <v>43</v>
      </c>
      <c r="V715">
        <v>0</v>
      </c>
    </row>
    <row r="716" spans="1:22" customFormat="1" x14ac:dyDescent="0.25">
      <c r="A716" s="6">
        <v>0</v>
      </c>
      <c r="B716" s="6">
        <v>0.25</v>
      </c>
      <c r="C716" s="6">
        <v>0</v>
      </c>
      <c r="D716" s="6">
        <v>0</v>
      </c>
      <c r="E716" s="6">
        <v>0</v>
      </c>
      <c r="F716" s="6">
        <v>0</v>
      </c>
      <c r="G716" s="6">
        <v>0</v>
      </c>
      <c r="H716" s="6">
        <v>0</v>
      </c>
      <c r="I716" s="6">
        <v>0</v>
      </c>
      <c r="J716" s="6">
        <v>0</v>
      </c>
      <c r="K716" s="6">
        <v>0</v>
      </c>
      <c r="L716" s="6">
        <v>23</v>
      </c>
      <c r="M716" s="6">
        <v>0</v>
      </c>
      <c r="N716" s="6">
        <v>0.25</v>
      </c>
      <c r="O716" s="6">
        <v>0</v>
      </c>
      <c r="P716" s="6">
        <v>0.25</v>
      </c>
      <c r="Q716" s="6">
        <v>157</v>
      </c>
      <c r="R716" s="6">
        <v>0</v>
      </c>
      <c r="S716" s="6">
        <v>423</v>
      </c>
      <c r="T716" s="6">
        <v>144</v>
      </c>
      <c r="U716" s="6">
        <v>40</v>
      </c>
      <c r="V716">
        <v>0</v>
      </c>
    </row>
    <row r="717" spans="1:22" customFormat="1" x14ac:dyDescent="0.25">
      <c r="A717" s="6">
        <v>0</v>
      </c>
      <c r="B717" s="6">
        <v>0</v>
      </c>
      <c r="C717" s="6">
        <v>0</v>
      </c>
      <c r="D717" s="6">
        <v>0</v>
      </c>
      <c r="E717" s="6">
        <v>0.125</v>
      </c>
      <c r="F717" s="6">
        <v>0</v>
      </c>
      <c r="G717" s="6">
        <v>0</v>
      </c>
      <c r="H717" s="6">
        <v>0</v>
      </c>
      <c r="I717" s="6">
        <v>0</v>
      </c>
      <c r="J717" s="6">
        <v>0</v>
      </c>
      <c r="K717" s="6">
        <v>0</v>
      </c>
      <c r="L717" s="6">
        <v>0.25</v>
      </c>
      <c r="M717" s="6">
        <v>2.0833333333333332E-2</v>
      </c>
      <c r="N717" s="6">
        <v>2.0833333333333332E-2</v>
      </c>
      <c r="O717" s="6">
        <v>0</v>
      </c>
      <c r="P717" s="6">
        <v>2.0833333333333332E-2</v>
      </c>
      <c r="Q717" s="6">
        <v>212</v>
      </c>
      <c r="R717" s="6">
        <v>0</v>
      </c>
      <c r="S717" s="6">
        <v>433</v>
      </c>
      <c r="T717" s="6">
        <v>336</v>
      </c>
      <c r="U717" s="6">
        <v>0</v>
      </c>
      <c r="V717">
        <v>0</v>
      </c>
    </row>
    <row r="718" spans="1:22" customFormat="1" x14ac:dyDescent="0.25">
      <c r="A718" s="6">
        <v>0</v>
      </c>
      <c r="B718" s="6">
        <v>0</v>
      </c>
      <c r="C718" s="6">
        <v>0</v>
      </c>
      <c r="D718" s="6">
        <v>0</v>
      </c>
      <c r="E718" s="6">
        <v>6.25E-2</v>
      </c>
      <c r="F718" s="6">
        <v>0</v>
      </c>
      <c r="G718" s="6">
        <v>0</v>
      </c>
      <c r="H718" s="6">
        <v>0</v>
      </c>
      <c r="I718" s="6">
        <v>0</v>
      </c>
      <c r="J718" s="6">
        <v>0</v>
      </c>
      <c r="K718" s="6">
        <v>0</v>
      </c>
      <c r="L718" s="6">
        <v>0.125</v>
      </c>
      <c r="M718" s="6">
        <v>1.0416666666666666E-2</v>
      </c>
      <c r="N718" s="6">
        <v>1.0416666666666666E-2</v>
      </c>
      <c r="O718" s="6">
        <v>0</v>
      </c>
      <c r="P718" s="6">
        <v>1.0416666666666666E-2</v>
      </c>
      <c r="Q718" s="6">
        <v>212</v>
      </c>
      <c r="R718" s="6">
        <v>0</v>
      </c>
      <c r="S718" s="6">
        <v>433</v>
      </c>
      <c r="T718" s="6">
        <v>672</v>
      </c>
      <c r="U718" s="6">
        <v>0</v>
      </c>
      <c r="V718">
        <v>0</v>
      </c>
    </row>
    <row r="719" spans="1:22" customFormat="1" x14ac:dyDescent="0.25">
      <c r="A719" s="6">
        <v>0</v>
      </c>
      <c r="B719" s="6">
        <v>0</v>
      </c>
      <c r="C719" s="6">
        <v>0</v>
      </c>
      <c r="D719" s="6">
        <v>0</v>
      </c>
      <c r="E719" s="6">
        <v>0.02</v>
      </c>
      <c r="F719" s="6">
        <v>0</v>
      </c>
      <c r="G719" s="6">
        <v>0</v>
      </c>
      <c r="H719" s="6">
        <v>0</v>
      </c>
      <c r="I719" s="6">
        <v>0</v>
      </c>
      <c r="J719" s="6">
        <v>0</v>
      </c>
      <c r="K719" s="6">
        <v>0</v>
      </c>
      <c r="L719" s="6">
        <v>0.04</v>
      </c>
      <c r="M719" s="6">
        <v>3.3333333333333331E-3</v>
      </c>
      <c r="N719" s="6">
        <v>3.3333333333333331E-3</v>
      </c>
      <c r="O719" s="6">
        <v>0</v>
      </c>
      <c r="P719" s="6">
        <v>3.3333333333333331E-3</v>
      </c>
      <c r="Q719" s="6">
        <v>212</v>
      </c>
      <c r="R719" s="6">
        <v>0</v>
      </c>
      <c r="S719" s="6">
        <v>433</v>
      </c>
      <c r="T719" s="6">
        <v>672</v>
      </c>
      <c r="U719" s="6">
        <v>0</v>
      </c>
      <c r="V719">
        <v>0</v>
      </c>
    </row>
    <row r="720" spans="1:22" customFormat="1" x14ac:dyDescent="0.25">
      <c r="A720" s="6">
        <v>0</v>
      </c>
      <c r="B720" s="6">
        <v>0</v>
      </c>
      <c r="C720" s="6">
        <v>0</v>
      </c>
      <c r="D720" s="6">
        <v>0</v>
      </c>
      <c r="E720" s="6">
        <v>0.25</v>
      </c>
      <c r="F720" s="6">
        <v>0</v>
      </c>
      <c r="G720" s="6">
        <v>0</v>
      </c>
      <c r="H720" s="6">
        <v>0</v>
      </c>
      <c r="I720" s="6">
        <v>0</v>
      </c>
      <c r="J720" s="6">
        <v>0</v>
      </c>
      <c r="K720" s="6">
        <v>0</v>
      </c>
      <c r="L720" s="6">
        <v>3.75</v>
      </c>
      <c r="M720" s="6">
        <v>0.3125</v>
      </c>
      <c r="N720" s="6">
        <v>0.3125</v>
      </c>
      <c r="O720" s="6">
        <v>0</v>
      </c>
      <c r="P720" s="6">
        <v>0.3125</v>
      </c>
      <c r="Q720" s="6">
        <v>215</v>
      </c>
      <c r="R720" s="6">
        <v>0</v>
      </c>
      <c r="S720" s="6">
        <v>443</v>
      </c>
      <c r="T720" s="6">
        <v>72</v>
      </c>
      <c r="U720" s="6">
        <v>0</v>
      </c>
      <c r="V720">
        <v>0</v>
      </c>
    </row>
    <row r="721" spans="1:22" customFormat="1" x14ac:dyDescent="0.25">
      <c r="A721" s="6">
        <v>3.6764705882352942E-2</v>
      </c>
      <c r="B721" s="6">
        <v>0</v>
      </c>
      <c r="C721" s="6">
        <v>0</v>
      </c>
      <c r="D721" s="6">
        <v>0</v>
      </c>
      <c r="E721" s="6">
        <v>0.25</v>
      </c>
      <c r="F721" s="6">
        <v>0</v>
      </c>
      <c r="G721" s="6">
        <v>0</v>
      </c>
      <c r="H721" s="6">
        <v>0</v>
      </c>
      <c r="I721" s="6">
        <v>0</v>
      </c>
      <c r="J721" s="6">
        <v>0</v>
      </c>
      <c r="K721" s="6">
        <v>0</v>
      </c>
      <c r="L721" s="6">
        <v>3.75</v>
      </c>
      <c r="M721" s="6">
        <v>0.3125</v>
      </c>
      <c r="N721" s="6">
        <v>0.3125</v>
      </c>
      <c r="O721" s="6">
        <v>0</v>
      </c>
      <c r="P721" s="6">
        <v>0.3125</v>
      </c>
      <c r="Q721" s="6">
        <v>215</v>
      </c>
      <c r="R721" s="6">
        <v>0</v>
      </c>
      <c r="S721" s="6">
        <v>443</v>
      </c>
      <c r="T721" s="6">
        <v>72</v>
      </c>
      <c r="U721" s="6">
        <v>0</v>
      </c>
      <c r="V721">
        <v>0</v>
      </c>
    </row>
    <row r="722" spans="1:22" customFormat="1" x14ac:dyDescent="0.25">
      <c r="A722" s="6">
        <v>0</v>
      </c>
      <c r="B722" s="6">
        <v>0</v>
      </c>
      <c r="C722" s="6">
        <v>0</v>
      </c>
      <c r="D722" s="6">
        <v>0</v>
      </c>
      <c r="E722" s="6">
        <v>0.25</v>
      </c>
      <c r="F722" s="6">
        <v>0</v>
      </c>
      <c r="G722" s="6">
        <v>0</v>
      </c>
      <c r="H722" s="6">
        <v>0</v>
      </c>
      <c r="I722" s="6">
        <v>0</v>
      </c>
      <c r="J722" s="6">
        <v>0</v>
      </c>
      <c r="K722" s="6">
        <v>0</v>
      </c>
      <c r="L722" s="6">
        <v>8.75</v>
      </c>
      <c r="M722" s="6">
        <v>0.3125</v>
      </c>
      <c r="N722" s="6">
        <v>0.3125</v>
      </c>
      <c r="O722" s="6">
        <v>0</v>
      </c>
      <c r="P722" s="6">
        <v>0.3125</v>
      </c>
      <c r="Q722" s="6">
        <v>215</v>
      </c>
      <c r="R722" s="6">
        <v>0</v>
      </c>
      <c r="S722" s="6">
        <v>443</v>
      </c>
      <c r="T722" s="6">
        <v>72</v>
      </c>
      <c r="U722" s="6">
        <v>0</v>
      </c>
      <c r="V722">
        <v>0</v>
      </c>
    </row>
    <row r="723" spans="1:22" customFormat="1" x14ac:dyDescent="0.25">
      <c r="A723" s="6">
        <v>3.6764705882352942E-2</v>
      </c>
      <c r="B723" s="6">
        <v>0</v>
      </c>
      <c r="C723" s="6">
        <v>0</v>
      </c>
      <c r="D723" s="6">
        <v>0</v>
      </c>
      <c r="E723" s="6">
        <v>0.25</v>
      </c>
      <c r="F723" s="6">
        <v>0</v>
      </c>
      <c r="G723" s="6">
        <v>0</v>
      </c>
      <c r="H723" s="6">
        <v>0</v>
      </c>
      <c r="I723" s="6">
        <v>0</v>
      </c>
      <c r="J723" s="6">
        <v>0</v>
      </c>
      <c r="K723" s="6">
        <v>0</v>
      </c>
      <c r="L723" s="6">
        <v>8.75</v>
      </c>
      <c r="M723" s="6">
        <v>0.3125</v>
      </c>
      <c r="N723" s="6">
        <v>0.3125</v>
      </c>
      <c r="O723" s="6">
        <v>0</v>
      </c>
      <c r="P723" s="6">
        <v>0.3125</v>
      </c>
      <c r="Q723" s="6">
        <v>215</v>
      </c>
      <c r="R723" s="6">
        <v>0</v>
      </c>
      <c r="S723" s="6">
        <v>443</v>
      </c>
      <c r="T723" s="6">
        <v>72</v>
      </c>
      <c r="U723" s="6">
        <v>0</v>
      </c>
      <c r="V723">
        <v>0</v>
      </c>
    </row>
    <row r="724" spans="1:22" customFormat="1" x14ac:dyDescent="0.25">
      <c r="A724" s="6">
        <v>0.11029411764705883</v>
      </c>
      <c r="B724" s="6">
        <v>0</v>
      </c>
      <c r="C724" s="6">
        <v>0</v>
      </c>
      <c r="D724" s="6">
        <v>0</v>
      </c>
      <c r="E724" s="6">
        <v>0.25</v>
      </c>
      <c r="F724" s="6">
        <v>0</v>
      </c>
      <c r="G724" s="6">
        <v>0</v>
      </c>
      <c r="H724" s="6">
        <v>0</v>
      </c>
      <c r="I724" s="6">
        <v>0</v>
      </c>
      <c r="J724" s="6">
        <v>0</v>
      </c>
      <c r="K724" s="6">
        <v>0</v>
      </c>
      <c r="L724" s="6">
        <v>8.75</v>
      </c>
      <c r="M724" s="6">
        <v>0.3125</v>
      </c>
      <c r="N724" s="6">
        <v>0.3125</v>
      </c>
      <c r="O724" s="6">
        <v>0</v>
      </c>
      <c r="P724" s="6">
        <v>0.3125</v>
      </c>
      <c r="Q724" s="6">
        <v>215</v>
      </c>
      <c r="R724" s="6">
        <v>0</v>
      </c>
      <c r="S724" s="6">
        <v>443</v>
      </c>
      <c r="T724" s="6">
        <v>72</v>
      </c>
      <c r="U724" s="6">
        <v>0</v>
      </c>
      <c r="V724">
        <v>0</v>
      </c>
    </row>
    <row r="725" spans="1:22" customFormat="1" x14ac:dyDescent="0.25">
      <c r="A725" s="6">
        <v>0.18382352941176472</v>
      </c>
      <c r="B725" s="6">
        <v>0</v>
      </c>
      <c r="C725" s="6">
        <v>0</v>
      </c>
      <c r="D725" s="6">
        <v>0</v>
      </c>
      <c r="E725" s="6">
        <v>0.25</v>
      </c>
      <c r="F725" s="6">
        <v>0</v>
      </c>
      <c r="G725" s="6">
        <v>0</v>
      </c>
      <c r="H725" s="6">
        <v>0</v>
      </c>
      <c r="I725" s="6">
        <v>0</v>
      </c>
      <c r="J725" s="6">
        <v>0</v>
      </c>
      <c r="K725" s="6">
        <v>0</v>
      </c>
      <c r="L725" s="6">
        <v>8.75</v>
      </c>
      <c r="M725" s="6">
        <v>0.3125</v>
      </c>
      <c r="N725" s="6">
        <v>0.3125</v>
      </c>
      <c r="O725" s="6">
        <v>0</v>
      </c>
      <c r="P725" s="6">
        <v>0.3125</v>
      </c>
      <c r="Q725" s="6">
        <v>215</v>
      </c>
      <c r="R725" s="6">
        <v>0</v>
      </c>
      <c r="S725" s="6">
        <v>443</v>
      </c>
      <c r="T725" s="6">
        <v>72</v>
      </c>
      <c r="U725" s="6">
        <v>0</v>
      </c>
      <c r="V725">
        <v>0</v>
      </c>
    </row>
    <row r="726" spans="1:22" customFormat="1" x14ac:dyDescent="0.25">
      <c r="A726" s="6">
        <v>0</v>
      </c>
      <c r="B726" s="6">
        <v>0</v>
      </c>
      <c r="C726" s="6">
        <v>0</v>
      </c>
      <c r="D726" s="6">
        <v>0</v>
      </c>
      <c r="E726" s="6">
        <v>0.25</v>
      </c>
      <c r="F726" s="6">
        <v>0</v>
      </c>
      <c r="G726" s="6">
        <v>0</v>
      </c>
      <c r="H726" s="6">
        <v>0</v>
      </c>
      <c r="I726" s="6">
        <v>0</v>
      </c>
      <c r="J726" s="6">
        <v>0</v>
      </c>
      <c r="K726" s="6">
        <v>0</v>
      </c>
      <c r="L726" s="6">
        <v>18.75</v>
      </c>
      <c r="M726" s="6">
        <v>0.3125</v>
      </c>
      <c r="N726" s="6">
        <v>0.3125</v>
      </c>
      <c r="O726" s="6">
        <v>0</v>
      </c>
      <c r="P726" s="6">
        <v>0.3125</v>
      </c>
      <c r="Q726" s="6">
        <v>215</v>
      </c>
      <c r="R726" s="6">
        <v>0</v>
      </c>
      <c r="S726" s="6">
        <v>443</v>
      </c>
      <c r="T726" s="6">
        <v>72</v>
      </c>
      <c r="U726" s="6">
        <v>0</v>
      </c>
      <c r="V726">
        <v>0</v>
      </c>
    </row>
    <row r="727" spans="1:22" customFormat="1" x14ac:dyDescent="0.25">
      <c r="A727" s="6">
        <v>3.6764705882352942E-2</v>
      </c>
      <c r="B727" s="6">
        <v>0</v>
      </c>
      <c r="C727" s="6">
        <v>0</v>
      </c>
      <c r="D727" s="6">
        <v>0</v>
      </c>
      <c r="E727" s="6">
        <v>0.25</v>
      </c>
      <c r="F727" s="6">
        <v>0</v>
      </c>
      <c r="G727" s="6">
        <v>0</v>
      </c>
      <c r="H727" s="6">
        <v>0</v>
      </c>
      <c r="I727" s="6">
        <v>0</v>
      </c>
      <c r="J727" s="6">
        <v>0</v>
      </c>
      <c r="K727" s="6">
        <v>0</v>
      </c>
      <c r="L727" s="6">
        <v>18.75</v>
      </c>
      <c r="M727" s="6">
        <v>0.3125</v>
      </c>
      <c r="N727" s="6">
        <v>0.3125</v>
      </c>
      <c r="O727" s="6">
        <v>0</v>
      </c>
      <c r="P727" s="6">
        <v>0.3125</v>
      </c>
      <c r="Q727" s="6">
        <v>215</v>
      </c>
      <c r="R727" s="6">
        <v>0</v>
      </c>
      <c r="S727" s="6">
        <v>443</v>
      </c>
      <c r="T727" s="6">
        <v>72</v>
      </c>
      <c r="U727" s="6">
        <v>0</v>
      </c>
      <c r="V727">
        <v>0</v>
      </c>
    </row>
    <row r="728" spans="1:22" customFormat="1" x14ac:dyDescent="0.25">
      <c r="A728" s="6">
        <v>0</v>
      </c>
      <c r="B728" s="6">
        <v>0</v>
      </c>
      <c r="C728" s="6">
        <v>0</v>
      </c>
      <c r="D728" s="6">
        <v>0</v>
      </c>
      <c r="E728" s="6">
        <v>0.25</v>
      </c>
      <c r="F728" s="6">
        <v>0</v>
      </c>
      <c r="G728" s="6">
        <v>0</v>
      </c>
      <c r="H728" s="6">
        <v>0</v>
      </c>
      <c r="I728" s="6">
        <v>0</v>
      </c>
      <c r="J728" s="6">
        <v>0</v>
      </c>
      <c r="K728" s="6">
        <v>0</v>
      </c>
      <c r="L728" s="6">
        <v>8.75</v>
      </c>
      <c r="M728" s="6">
        <v>0.3125</v>
      </c>
      <c r="N728" s="6">
        <v>0.3125</v>
      </c>
      <c r="O728" s="6">
        <v>0</v>
      </c>
      <c r="P728" s="6">
        <v>0.3125</v>
      </c>
      <c r="Q728" s="6">
        <v>298</v>
      </c>
      <c r="R728" s="6">
        <v>0</v>
      </c>
      <c r="S728" s="6">
        <v>443</v>
      </c>
      <c r="T728" s="6">
        <v>72</v>
      </c>
      <c r="U728" s="6">
        <v>0</v>
      </c>
      <c r="V728">
        <v>0</v>
      </c>
    </row>
    <row r="729" spans="1:22" customFormat="1" x14ac:dyDescent="0.25">
      <c r="A729" s="6">
        <v>3.6764705882352942E-2</v>
      </c>
      <c r="B729" s="6">
        <v>0</v>
      </c>
      <c r="C729" s="6">
        <v>0</v>
      </c>
      <c r="D729" s="6">
        <v>0</v>
      </c>
      <c r="E729" s="6">
        <v>0.25</v>
      </c>
      <c r="F729" s="6">
        <v>0</v>
      </c>
      <c r="G729" s="6">
        <v>0</v>
      </c>
      <c r="H729" s="6">
        <v>0</v>
      </c>
      <c r="I729" s="6">
        <v>0</v>
      </c>
      <c r="J729" s="6">
        <v>0</v>
      </c>
      <c r="K729" s="6">
        <v>0</v>
      </c>
      <c r="L729" s="6">
        <v>8.75</v>
      </c>
      <c r="M729" s="6">
        <v>0.3125</v>
      </c>
      <c r="N729" s="6">
        <v>0.3125</v>
      </c>
      <c r="O729" s="6">
        <v>0</v>
      </c>
      <c r="P729" s="6">
        <v>0.3125</v>
      </c>
      <c r="Q729" s="6">
        <v>298</v>
      </c>
      <c r="R729" s="6">
        <v>0</v>
      </c>
      <c r="S729" s="6">
        <v>443</v>
      </c>
      <c r="T729" s="6">
        <v>72</v>
      </c>
      <c r="U729" s="6">
        <v>0</v>
      </c>
      <c r="V729">
        <v>0</v>
      </c>
    </row>
    <row r="730" spans="1:22" customFormat="1" x14ac:dyDescent="0.25">
      <c r="A730" s="6">
        <v>0</v>
      </c>
      <c r="B730" s="6">
        <v>0</v>
      </c>
      <c r="C730" s="6">
        <v>0</v>
      </c>
      <c r="D730" s="6">
        <v>0</v>
      </c>
      <c r="E730" s="6">
        <v>1</v>
      </c>
      <c r="F730" s="6">
        <v>0</v>
      </c>
      <c r="G730" s="6">
        <v>0</v>
      </c>
      <c r="H730" s="6">
        <v>0</v>
      </c>
      <c r="I730" s="6">
        <v>0</v>
      </c>
      <c r="J730" s="6">
        <v>0</v>
      </c>
      <c r="K730" s="6">
        <v>0</v>
      </c>
      <c r="L730" s="6">
        <v>14</v>
      </c>
      <c r="M730" s="6">
        <v>0.5</v>
      </c>
      <c r="N730" s="6">
        <v>0.5</v>
      </c>
      <c r="O730" s="6">
        <v>0</v>
      </c>
      <c r="P730" s="6">
        <v>0.5</v>
      </c>
      <c r="Q730" s="6">
        <v>215</v>
      </c>
      <c r="R730" s="6">
        <v>0</v>
      </c>
      <c r="S730" s="6">
        <v>443</v>
      </c>
      <c r="T730" s="6">
        <v>72</v>
      </c>
      <c r="U730" s="6">
        <v>0</v>
      </c>
      <c r="V730">
        <v>0</v>
      </c>
    </row>
    <row r="731" spans="1:22" customFormat="1" x14ac:dyDescent="0.25">
      <c r="A731" s="6">
        <v>0.05</v>
      </c>
      <c r="B731" s="6">
        <v>0</v>
      </c>
      <c r="C731" s="6">
        <v>0</v>
      </c>
      <c r="D731" s="6">
        <v>0</v>
      </c>
      <c r="E731" s="6">
        <v>1</v>
      </c>
      <c r="F731" s="6">
        <v>0</v>
      </c>
      <c r="G731" s="6">
        <v>0</v>
      </c>
      <c r="H731" s="6">
        <v>0</v>
      </c>
      <c r="I731" s="6">
        <v>0</v>
      </c>
      <c r="J731" s="6">
        <v>0</v>
      </c>
      <c r="K731" s="6">
        <v>0</v>
      </c>
      <c r="L731" s="6">
        <v>14</v>
      </c>
      <c r="M731" s="6">
        <v>0.5</v>
      </c>
      <c r="N731" s="6">
        <v>0.5</v>
      </c>
      <c r="O731" s="6">
        <v>0</v>
      </c>
      <c r="P731" s="6">
        <v>0.5</v>
      </c>
      <c r="Q731" s="6">
        <v>215</v>
      </c>
      <c r="R731" s="6">
        <v>0</v>
      </c>
      <c r="S731" s="6">
        <v>443</v>
      </c>
      <c r="T731" s="6">
        <v>72</v>
      </c>
      <c r="U731" s="6">
        <v>0</v>
      </c>
      <c r="V731">
        <v>0</v>
      </c>
    </row>
    <row r="732" spans="1:22" customFormat="1" x14ac:dyDescent="0.25">
      <c r="A732" s="6">
        <v>0.15</v>
      </c>
      <c r="B732" s="6">
        <v>0</v>
      </c>
      <c r="C732" s="6">
        <v>0</v>
      </c>
      <c r="D732" s="6">
        <v>0</v>
      </c>
      <c r="E732" s="6">
        <v>1</v>
      </c>
      <c r="F732" s="6">
        <v>0</v>
      </c>
      <c r="G732" s="6">
        <v>0</v>
      </c>
      <c r="H732" s="6">
        <v>0</v>
      </c>
      <c r="I732" s="6">
        <v>0</v>
      </c>
      <c r="J732" s="6">
        <v>0</v>
      </c>
      <c r="K732" s="6">
        <v>0</v>
      </c>
      <c r="L732" s="6">
        <v>14</v>
      </c>
      <c r="M732" s="6">
        <v>0.5</v>
      </c>
      <c r="N732" s="6">
        <v>0.5</v>
      </c>
      <c r="O732" s="6">
        <v>0</v>
      </c>
      <c r="P732" s="6">
        <v>0.5</v>
      </c>
      <c r="Q732" s="6">
        <v>215</v>
      </c>
      <c r="R732" s="6">
        <v>0</v>
      </c>
      <c r="S732" s="6">
        <v>443</v>
      </c>
      <c r="T732" s="6">
        <v>72</v>
      </c>
      <c r="U732" s="6">
        <v>0</v>
      </c>
      <c r="V732">
        <v>0</v>
      </c>
    </row>
    <row r="733" spans="1:22" customFormat="1" x14ac:dyDescent="0.25">
      <c r="A733" s="6">
        <v>0</v>
      </c>
      <c r="B733" s="6">
        <v>0</v>
      </c>
      <c r="C733" s="6">
        <v>0</v>
      </c>
      <c r="D733" s="6">
        <v>0</v>
      </c>
      <c r="E733" s="6">
        <v>1</v>
      </c>
      <c r="F733" s="6">
        <v>0</v>
      </c>
      <c r="G733" s="6">
        <v>0</v>
      </c>
      <c r="H733" s="6">
        <v>0</v>
      </c>
      <c r="I733" s="6">
        <v>0</v>
      </c>
      <c r="J733" s="6">
        <v>0</v>
      </c>
      <c r="K733" s="6">
        <v>0</v>
      </c>
      <c r="L733" s="6">
        <v>30</v>
      </c>
      <c r="M733" s="6">
        <v>0.5</v>
      </c>
      <c r="N733" s="6">
        <v>0.5</v>
      </c>
      <c r="O733" s="6">
        <v>0</v>
      </c>
      <c r="P733" s="6">
        <v>0.5</v>
      </c>
      <c r="Q733" s="6">
        <v>215</v>
      </c>
      <c r="R733" s="6">
        <v>0</v>
      </c>
      <c r="S733" s="6">
        <v>443</v>
      </c>
      <c r="T733" s="6">
        <v>72</v>
      </c>
      <c r="U733" s="6">
        <v>0</v>
      </c>
      <c r="V733">
        <v>0</v>
      </c>
    </row>
    <row r="734" spans="1:22" customFormat="1" x14ac:dyDescent="0.25">
      <c r="A734" s="6">
        <v>0.05</v>
      </c>
      <c r="B734" s="6">
        <v>0</v>
      </c>
      <c r="C734" s="6">
        <v>0</v>
      </c>
      <c r="D734" s="6">
        <v>0</v>
      </c>
      <c r="E734" s="6">
        <v>1</v>
      </c>
      <c r="F734" s="6">
        <v>0</v>
      </c>
      <c r="G734" s="6">
        <v>0</v>
      </c>
      <c r="H734" s="6">
        <v>0</v>
      </c>
      <c r="I734" s="6">
        <v>0</v>
      </c>
      <c r="J734" s="6">
        <v>0</v>
      </c>
      <c r="K734" s="6">
        <v>0</v>
      </c>
      <c r="L734" s="6">
        <v>30</v>
      </c>
      <c r="M734" s="6">
        <v>0.5</v>
      </c>
      <c r="N734" s="6">
        <v>0.5</v>
      </c>
      <c r="O734" s="6">
        <v>0</v>
      </c>
      <c r="P734" s="6">
        <v>0.5</v>
      </c>
      <c r="Q734" s="6">
        <v>215</v>
      </c>
      <c r="R734" s="6">
        <v>0</v>
      </c>
      <c r="S734" s="6">
        <v>443</v>
      </c>
      <c r="T734" s="6">
        <v>72</v>
      </c>
      <c r="U734" s="6">
        <v>0</v>
      </c>
      <c r="V734">
        <v>0</v>
      </c>
    </row>
    <row r="735" spans="1:22" customFormat="1" x14ac:dyDescent="0.25">
      <c r="A735" s="6">
        <v>0</v>
      </c>
      <c r="B735" s="6">
        <v>0</v>
      </c>
      <c r="C735" s="6">
        <v>0</v>
      </c>
      <c r="D735" s="6">
        <v>0</v>
      </c>
      <c r="E735" s="6">
        <v>1</v>
      </c>
      <c r="F735" s="6">
        <v>0</v>
      </c>
      <c r="G735" s="6">
        <v>0</v>
      </c>
      <c r="H735" s="6">
        <v>0</v>
      </c>
      <c r="I735" s="6">
        <v>0</v>
      </c>
      <c r="J735" s="6">
        <v>0</v>
      </c>
      <c r="K735" s="6">
        <v>0</v>
      </c>
      <c r="L735" s="6">
        <v>14</v>
      </c>
      <c r="M735" s="6">
        <v>0.5</v>
      </c>
      <c r="N735" s="6">
        <v>0.5</v>
      </c>
      <c r="O735" s="6">
        <v>0</v>
      </c>
      <c r="P735" s="6">
        <v>0.5</v>
      </c>
      <c r="Q735" s="6">
        <v>298</v>
      </c>
      <c r="R735" s="6">
        <v>0</v>
      </c>
      <c r="S735" s="6">
        <v>443</v>
      </c>
      <c r="T735" s="6">
        <v>72</v>
      </c>
      <c r="U735" s="6">
        <v>0</v>
      </c>
      <c r="V735">
        <v>0</v>
      </c>
    </row>
    <row r="736" spans="1:22" customFormat="1" x14ac:dyDescent="0.25">
      <c r="A736" s="6">
        <v>0.05</v>
      </c>
      <c r="B736" s="6">
        <v>0</v>
      </c>
      <c r="C736" s="6">
        <v>0</v>
      </c>
      <c r="D736" s="6">
        <v>0</v>
      </c>
      <c r="E736" s="6">
        <v>1</v>
      </c>
      <c r="F736" s="6">
        <v>0</v>
      </c>
      <c r="G736" s="6">
        <v>0</v>
      </c>
      <c r="H736" s="6">
        <v>0</v>
      </c>
      <c r="I736" s="6">
        <v>0</v>
      </c>
      <c r="J736" s="6">
        <v>0</v>
      </c>
      <c r="K736" s="6">
        <v>0</v>
      </c>
      <c r="L736" s="6">
        <v>14</v>
      </c>
      <c r="M736" s="6">
        <v>0.5</v>
      </c>
      <c r="N736" s="6">
        <v>0.5</v>
      </c>
      <c r="O736" s="6">
        <v>0</v>
      </c>
      <c r="P736" s="6">
        <v>0.5</v>
      </c>
      <c r="Q736" s="6">
        <v>298</v>
      </c>
      <c r="R736" s="6">
        <v>0</v>
      </c>
      <c r="S736" s="6">
        <v>443</v>
      </c>
      <c r="T736" s="6">
        <v>72</v>
      </c>
      <c r="U736" s="6">
        <v>0</v>
      </c>
      <c r="V736">
        <v>0</v>
      </c>
    </row>
    <row r="737" spans="1:22" customFormat="1" x14ac:dyDescent="0.25">
      <c r="A737" s="6">
        <v>0</v>
      </c>
      <c r="B737" s="6">
        <v>0</v>
      </c>
      <c r="C737" s="6">
        <v>0</v>
      </c>
      <c r="D737" s="6">
        <v>0</v>
      </c>
      <c r="E737" s="6">
        <v>4</v>
      </c>
      <c r="F737" s="6">
        <v>0</v>
      </c>
      <c r="G737" s="6">
        <v>0</v>
      </c>
      <c r="H737" s="6">
        <v>0</v>
      </c>
      <c r="I737" s="6">
        <v>0</v>
      </c>
      <c r="J737" s="6">
        <v>0</v>
      </c>
      <c r="K737" s="6">
        <v>0</v>
      </c>
      <c r="L737" s="6">
        <v>35</v>
      </c>
      <c r="M737" s="6">
        <v>1.25</v>
      </c>
      <c r="N737" s="6">
        <v>1.25</v>
      </c>
      <c r="O737" s="6">
        <v>0</v>
      </c>
      <c r="P737" s="6">
        <v>1.25</v>
      </c>
      <c r="Q737" s="6">
        <v>215</v>
      </c>
      <c r="R737" s="6">
        <v>0</v>
      </c>
      <c r="S737" s="6">
        <v>443</v>
      </c>
      <c r="T737" s="6">
        <v>72</v>
      </c>
      <c r="U737" s="6">
        <v>0</v>
      </c>
      <c r="V737">
        <v>0</v>
      </c>
    </row>
    <row r="738" spans="1:22" customFormat="1" x14ac:dyDescent="0.25">
      <c r="A738" s="6">
        <v>3.6764705882352942E-2</v>
      </c>
      <c r="B738" s="6">
        <v>0</v>
      </c>
      <c r="C738" s="6">
        <v>0</v>
      </c>
      <c r="D738" s="6">
        <v>0</v>
      </c>
      <c r="E738" s="6">
        <v>4</v>
      </c>
      <c r="F738" s="6">
        <v>0</v>
      </c>
      <c r="G738" s="6">
        <v>0</v>
      </c>
      <c r="H738" s="6">
        <v>0</v>
      </c>
      <c r="I738" s="6">
        <v>0</v>
      </c>
      <c r="J738" s="6">
        <v>0</v>
      </c>
      <c r="K738" s="6">
        <v>0</v>
      </c>
      <c r="L738" s="6">
        <v>35</v>
      </c>
      <c r="M738" s="6">
        <v>1.25</v>
      </c>
      <c r="N738" s="6">
        <v>1.25</v>
      </c>
      <c r="O738" s="6">
        <v>0</v>
      </c>
      <c r="P738" s="6">
        <v>1.25</v>
      </c>
      <c r="Q738" s="6">
        <v>215</v>
      </c>
      <c r="R738" s="6">
        <v>0</v>
      </c>
      <c r="S738" s="6">
        <v>443</v>
      </c>
      <c r="T738" s="6">
        <v>72</v>
      </c>
      <c r="U738" s="6">
        <v>0</v>
      </c>
      <c r="V738">
        <v>0</v>
      </c>
    </row>
    <row r="739" spans="1:22" customFormat="1" x14ac:dyDescent="0.25">
      <c r="A739" s="6">
        <v>0</v>
      </c>
      <c r="B739" s="6">
        <v>0</v>
      </c>
      <c r="C739" s="6">
        <v>0</v>
      </c>
      <c r="D739" s="6">
        <v>0</v>
      </c>
      <c r="E739" s="6">
        <v>4</v>
      </c>
      <c r="F739" s="6">
        <v>0</v>
      </c>
      <c r="G739" s="6">
        <v>0</v>
      </c>
      <c r="H739" s="6">
        <v>0</v>
      </c>
      <c r="I739" s="6">
        <v>0</v>
      </c>
      <c r="J739" s="6">
        <v>0</v>
      </c>
      <c r="K739" s="6">
        <v>0</v>
      </c>
      <c r="L739" s="6">
        <v>35</v>
      </c>
      <c r="M739" s="6">
        <v>1.25</v>
      </c>
      <c r="N739" s="6">
        <v>1.25</v>
      </c>
      <c r="O739" s="6">
        <v>0</v>
      </c>
      <c r="P739" s="6">
        <v>1.25</v>
      </c>
      <c r="Q739" s="6">
        <v>298</v>
      </c>
      <c r="R739" s="6">
        <v>0</v>
      </c>
      <c r="S739" s="6">
        <v>443</v>
      </c>
      <c r="T739" s="6">
        <v>72</v>
      </c>
      <c r="U739" s="6">
        <v>0</v>
      </c>
      <c r="V739">
        <v>0</v>
      </c>
    </row>
    <row r="740" spans="1:22" customFormat="1" x14ac:dyDescent="0.25">
      <c r="A740" s="6">
        <v>3.6764705882352942E-2</v>
      </c>
      <c r="B740" s="6">
        <v>0</v>
      </c>
      <c r="C740" s="6">
        <v>0</v>
      </c>
      <c r="D740" s="6">
        <v>0</v>
      </c>
      <c r="E740" s="6">
        <v>4</v>
      </c>
      <c r="F740" s="6">
        <v>0</v>
      </c>
      <c r="G740" s="6">
        <v>0</v>
      </c>
      <c r="H740" s="6">
        <v>0</v>
      </c>
      <c r="I740" s="6">
        <v>0</v>
      </c>
      <c r="J740" s="6">
        <v>0</v>
      </c>
      <c r="K740" s="6">
        <v>0</v>
      </c>
      <c r="L740" s="6">
        <v>35</v>
      </c>
      <c r="M740" s="6">
        <v>1.25</v>
      </c>
      <c r="N740" s="6">
        <v>1.25</v>
      </c>
      <c r="O740" s="6">
        <v>0</v>
      </c>
      <c r="P740" s="6">
        <v>1.25</v>
      </c>
      <c r="Q740" s="6">
        <v>298</v>
      </c>
      <c r="R740" s="6">
        <v>0</v>
      </c>
      <c r="S740" s="6">
        <v>443</v>
      </c>
      <c r="T740" s="6">
        <v>72</v>
      </c>
      <c r="U740" s="6">
        <v>0</v>
      </c>
      <c r="V740">
        <v>0</v>
      </c>
    </row>
    <row r="741" spans="1:22" customFormat="1" x14ac:dyDescent="0.25">
      <c r="A741" s="6">
        <v>0.11029411764705883</v>
      </c>
      <c r="B741" s="6">
        <v>0</v>
      </c>
      <c r="C741" s="6">
        <v>0</v>
      </c>
      <c r="D741" s="6">
        <v>0</v>
      </c>
      <c r="E741" s="6">
        <v>4</v>
      </c>
      <c r="F741" s="6">
        <v>0</v>
      </c>
      <c r="G741" s="6">
        <v>0</v>
      </c>
      <c r="H741" s="6">
        <v>0</v>
      </c>
      <c r="I741" s="6">
        <v>0</v>
      </c>
      <c r="J741" s="6">
        <v>0</v>
      </c>
      <c r="K741" s="6">
        <v>0</v>
      </c>
      <c r="L741" s="6">
        <v>35</v>
      </c>
      <c r="M741" s="6">
        <v>1.25</v>
      </c>
      <c r="N741" s="6">
        <v>1.25</v>
      </c>
      <c r="O741" s="6">
        <v>0</v>
      </c>
      <c r="P741" s="6">
        <v>1.25</v>
      </c>
      <c r="Q741" s="6">
        <v>298</v>
      </c>
      <c r="R741" s="6">
        <v>0</v>
      </c>
      <c r="S741" s="6">
        <v>443</v>
      </c>
      <c r="T741" s="6">
        <v>72</v>
      </c>
      <c r="U741" s="6">
        <v>0</v>
      </c>
      <c r="V741">
        <v>0</v>
      </c>
    </row>
    <row r="742" spans="1:22" customFormat="1" x14ac:dyDescent="0.25">
      <c r="A742" s="6">
        <v>0</v>
      </c>
      <c r="B742" s="6">
        <v>0</v>
      </c>
      <c r="C742" s="6">
        <v>0</v>
      </c>
      <c r="D742" s="6">
        <v>0</v>
      </c>
      <c r="E742" s="6">
        <v>0.33300000000000002</v>
      </c>
      <c r="F742" s="6">
        <v>0</v>
      </c>
      <c r="G742" s="6">
        <v>0</v>
      </c>
      <c r="H742" s="6">
        <v>0</v>
      </c>
      <c r="I742" s="6">
        <v>0</v>
      </c>
      <c r="J742" s="6">
        <v>0</v>
      </c>
      <c r="K742" s="6">
        <v>0</v>
      </c>
      <c r="L742" s="6">
        <v>13.333000000000002</v>
      </c>
      <c r="M742" s="6">
        <v>0</v>
      </c>
      <c r="N742" s="6">
        <v>0.33300000000000002</v>
      </c>
      <c r="O742" s="6">
        <v>0</v>
      </c>
      <c r="P742" s="6">
        <v>0.66600000000000004</v>
      </c>
      <c r="Q742" s="6">
        <v>332</v>
      </c>
      <c r="R742" s="6">
        <v>0</v>
      </c>
      <c r="S742" s="6">
        <v>448</v>
      </c>
      <c r="T742" s="6">
        <v>10.5</v>
      </c>
      <c r="U742" s="6">
        <v>0</v>
      </c>
      <c r="V742">
        <v>0</v>
      </c>
    </row>
    <row r="743" spans="1:22" customFormat="1" x14ac:dyDescent="0.25">
      <c r="A743" s="6">
        <v>0</v>
      </c>
      <c r="B743" s="6">
        <v>0</v>
      </c>
      <c r="C743" s="6">
        <v>0</v>
      </c>
      <c r="D743" s="6">
        <v>0</v>
      </c>
      <c r="E743" s="6">
        <v>1.25</v>
      </c>
      <c r="F743" s="6">
        <v>0</v>
      </c>
      <c r="G743" s="6">
        <v>0</v>
      </c>
      <c r="H743" s="6">
        <v>0</v>
      </c>
      <c r="I743" s="6">
        <v>0</v>
      </c>
      <c r="J743" s="6">
        <v>0</v>
      </c>
      <c r="K743" s="6">
        <v>0</v>
      </c>
      <c r="L743" s="6">
        <v>112.5</v>
      </c>
      <c r="M743" s="6">
        <v>3.75</v>
      </c>
      <c r="N743" s="6">
        <v>54.25</v>
      </c>
      <c r="O743" s="6">
        <v>0</v>
      </c>
      <c r="P743" s="6">
        <v>0</v>
      </c>
      <c r="Q743" s="6">
        <v>150</v>
      </c>
      <c r="R743" s="6">
        <v>0</v>
      </c>
      <c r="S743" s="6">
        <v>443</v>
      </c>
      <c r="T743" s="6">
        <v>48</v>
      </c>
      <c r="U743" s="6">
        <v>0</v>
      </c>
      <c r="V743">
        <v>0</v>
      </c>
    </row>
    <row r="744" spans="1:22" customFormat="1" x14ac:dyDescent="0.25">
      <c r="A744" s="6">
        <v>2E-3</v>
      </c>
      <c r="B744" s="6">
        <v>0</v>
      </c>
      <c r="C744" s="6">
        <v>0</v>
      </c>
      <c r="D744" s="6">
        <v>0</v>
      </c>
      <c r="E744" s="6">
        <v>0.2</v>
      </c>
      <c r="F744" s="6">
        <v>0</v>
      </c>
      <c r="G744" s="6">
        <v>0</v>
      </c>
      <c r="H744" s="6">
        <v>0</v>
      </c>
      <c r="I744" s="6">
        <v>0</v>
      </c>
      <c r="J744" s="6">
        <v>0</v>
      </c>
      <c r="K744" s="6">
        <v>0</v>
      </c>
      <c r="L744" s="6">
        <v>10</v>
      </c>
      <c r="M744" s="6">
        <v>0</v>
      </c>
      <c r="N744" s="6">
        <v>0.5</v>
      </c>
      <c r="O744" s="6">
        <v>0</v>
      </c>
      <c r="P744" s="6">
        <v>0.5</v>
      </c>
      <c r="Q744" s="6">
        <v>137</v>
      </c>
      <c r="R744" s="6">
        <v>0</v>
      </c>
      <c r="S744" s="6">
        <v>423</v>
      </c>
      <c r="T744" s="6">
        <v>168</v>
      </c>
      <c r="U744" s="6">
        <v>40</v>
      </c>
      <c r="V744">
        <v>0</v>
      </c>
    </row>
    <row r="745" spans="1:22" customFormat="1" x14ac:dyDescent="0.25">
      <c r="A745" s="6">
        <v>2E-3</v>
      </c>
      <c r="B745" s="6">
        <v>0</v>
      </c>
      <c r="C745" s="6">
        <v>0</v>
      </c>
      <c r="D745" s="6">
        <v>0</v>
      </c>
      <c r="E745" s="6">
        <v>0.5</v>
      </c>
      <c r="F745" s="6">
        <v>0</v>
      </c>
      <c r="G745" s="6">
        <v>0</v>
      </c>
      <c r="H745" s="6">
        <v>0</v>
      </c>
      <c r="I745" s="6">
        <v>0</v>
      </c>
      <c r="J745" s="6">
        <v>0</v>
      </c>
      <c r="K745" s="6">
        <v>0</v>
      </c>
      <c r="L745" s="6">
        <v>10</v>
      </c>
      <c r="M745" s="6">
        <v>0</v>
      </c>
      <c r="N745" s="6">
        <v>0.5</v>
      </c>
      <c r="O745" s="6">
        <v>0</v>
      </c>
      <c r="P745" s="6">
        <v>0.5</v>
      </c>
      <c r="Q745" s="6">
        <v>137</v>
      </c>
      <c r="R745" s="6">
        <v>0</v>
      </c>
      <c r="S745" s="6">
        <v>423</v>
      </c>
      <c r="T745" s="6">
        <v>168</v>
      </c>
      <c r="U745" s="6">
        <v>40</v>
      </c>
      <c r="V745">
        <v>0</v>
      </c>
    </row>
    <row r="746" spans="1:22" customFormat="1" x14ac:dyDescent="0.25">
      <c r="A746" s="6">
        <v>2E-3</v>
      </c>
      <c r="B746" s="6">
        <v>0</v>
      </c>
      <c r="C746" s="6">
        <v>0</v>
      </c>
      <c r="D746" s="6">
        <v>0</v>
      </c>
      <c r="E746" s="6">
        <v>0.2</v>
      </c>
      <c r="F746" s="6">
        <v>0</v>
      </c>
      <c r="G746" s="6">
        <v>0</v>
      </c>
      <c r="H746" s="6">
        <v>0</v>
      </c>
      <c r="I746" s="6">
        <v>0</v>
      </c>
      <c r="J746" s="6">
        <v>0</v>
      </c>
      <c r="K746" s="6">
        <v>0</v>
      </c>
      <c r="L746" s="6">
        <v>15</v>
      </c>
      <c r="M746" s="6">
        <v>0</v>
      </c>
      <c r="N746" s="6">
        <v>0.5</v>
      </c>
      <c r="O746" s="6">
        <v>0</v>
      </c>
      <c r="P746" s="6">
        <v>0.5</v>
      </c>
      <c r="Q746" s="6">
        <v>137</v>
      </c>
      <c r="R746" s="6">
        <v>0</v>
      </c>
      <c r="S746" s="6">
        <v>423</v>
      </c>
      <c r="T746" s="6">
        <v>168</v>
      </c>
      <c r="U746" s="6">
        <v>40</v>
      </c>
      <c r="V746">
        <v>0</v>
      </c>
    </row>
    <row r="747" spans="1:22" customFormat="1" x14ac:dyDescent="0.25">
      <c r="A747" s="6">
        <v>2E-3</v>
      </c>
      <c r="B747" s="6">
        <v>0</v>
      </c>
      <c r="C747" s="6">
        <v>0</v>
      </c>
      <c r="D747" s="6">
        <v>0</v>
      </c>
      <c r="E747" s="6">
        <v>0.5</v>
      </c>
      <c r="F747" s="6">
        <v>0</v>
      </c>
      <c r="G747" s="6">
        <v>0</v>
      </c>
      <c r="H747" s="6">
        <v>0</v>
      </c>
      <c r="I747" s="6">
        <v>0</v>
      </c>
      <c r="J747" s="6">
        <v>0</v>
      </c>
      <c r="K747" s="6">
        <v>0</v>
      </c>
      <c r="L747" s="6">
        <v>15</v>
      </c>
      <c r="M747" s="6">
        <v>0</v>
      </c>
      <c r="N747" s="6">
        <v>0.5</v>
      </c>
      <c r="O747" s="6">
        <v>0</v>
      </c>
      <c r="P747" s="6">
        <v>0.5</v>
      </c>
      <c r="Q747" s="6">
        <v>137</v>
      </c>
      <c r="R747" s="6">
        <v>0</v>
      </c>
      <c r="S747" s="6">
        <v>423</v>
      </c>
      <c r="T747" s="6">
        <v>168</v>
      </c>
      <c r="U747" s="6">
        <v>40</v>
      </c>
      <c r="V747">
        <v>0</v>
      </c>
    </row>
    <row r="748" spans="1:22" customFormat="1" x14ac:dyDescent="0.25">
      <c r="A748" s="6">
        <v>1.1111111111111112E-2</v>
      </c>
      <c r="B748" s="6">
        <v>0</v>
      </c>
      <c r="C748" s="6">
        <v>0</v>
      </c>
      <c r="D748" s="6">
        <v>0</v>
      </c>
      <c r="E748" s="6">
        <v>0</v>
      </c>
      <c r="F748" s="6">
        <v>0</v>
      </c>
      <c r="G748" s="6">
        <v>0</v>
      </c>
      <c r="H748" s="6">
        <v>0.29499999999999998</v>
      </c>
      <c r="I748" s="6">
        <v>0</v>
      </c>
      <c r="J748" s="6">
        <v>0</v>
      </c>
      <c r="K748" s="6">
        <v>0</v>
      </c>
      <c r="L748" s="6">
        <v>40</v>
      </c>
      <c r="M748" s="6">
        <v>0</v>
      </c>
      <c r="N748" s="6">
        <v>0.1</v>
      </c>
      <c r="O748" s="6">
        <v>0</v>
      </c>
      <c r="P748" s="6">
        <v>0.4</v>
      </c>
      <c r="Q748" s="6">
        <v>301</v>
      </c>
      <c r="R748" s="6">
        <v>0</v>
      </c>
      <c r="S748" s="6">
        <v>433</v>
      </c>
      <c r="T748" s="6">
        <v>120</v>
      </c>
      <c r="U748" s="6">
        <v>400</v>
      </c>
      <c r="V748">
        <v>0</v>
      </c>
    </row>
    <row r="749" spans="1:22" customFormat="1" x14ac:dyDescent="0.25">
      <c r="A749" s="6">
        <v>1.1111111111111112E-2</v>
      </c>
      <c r="B749" s="6">
        <v>0</v>
      </c>
      <c r="C749" s="6">
        <v>0</v>
      </c>
      <c r="D749" s="6">
        <v>0</v>
      </c>
      <c r="E749" s="6">
        <v>0</v>
      </c>
      <c r="F749" s="6">
        <v>0</v>
      </c>
      <c r="G749" s="6">
        <v>0</v>
      </c>
      <c r="H749" s="6">
        <v>0.29499999999999998</v>
      </c>
      <c r="I749" s="6">
        <v>0</v>
      </c>
      <c r="J749" s="6">
        <v>0</v>
      </c>
      <c r="K749" s="6">
        <v>0</v>
      </c>
      <c r="L749" s="6">
        <v>40</v>
      </c>
      <c r="M749" s="6">
        <v>0</v>
      </c>
      <c r="N749" s="6">
        <v>0.1</v>
      </c>
      <c r="O749" s="6">
        <v>0</v>
      </c>
      <c r="P749" s="6">
        <v>0.3</v>
      </c>
      <c r="Q749" s="6">
        <v>301</v>
      </c>
      <c r="R749" s="6">
        <v>0</v>
      </c>
      <c r="S749" s="6">
        <v>433</v>
      </c>
      <c r="T749" s="6">
        <v>144</v>
      </c>
      <c r="U749" s="6">
        <v>400</v>
      </c>
      <c r="V749">
        <v>0</v>
      </c>
    </row>
    <row r="750" spans="1:22" customFormat="1" x14ac:dyDescent="0.25">
      <c r="A750" s="6">
        <v>1.6666666666666666E-2</v>
      </c>
      <c r="B750" s="6">
        <v>0</v>
      </c>
      <c r="C750" s="6">
        <v>0</v>
      </c>
      <c r="D750" s="6">
        <v>0</v>
      </c>
      <c r="E750" s="6">
        <v>0</v>
      </c>
      <c r="F750" s="6">
        <v>0</v>
      </c>
      <c r="G750" s="6">
        <v>0</v>
      </c>
      <c r="H750" s="6">
        <v>0.29499999999999998</v>
      </c>
      <c r="I750" s="6">
        <v>0</v>
      </c>
      <c r="J750" s="6">
        <v>0</v>
      </c>
      <c r="K750" s="6">
        <v>0</v>
      </c>
      <c r="L750" s="6">
        <v>40</v>
      </c>
      <c r="M750" s="6">
        <v>0</v>
      </c>
      <c r="N750" s="6">
        <v>0.1</v>
      </c>
      <c r="O750" s="6">
        <v>0</v>
      </c>
      <c r="P750" s="6">
        <v>0.3</v>
      </c>
      <c r="Q750" s="6">
        <v>301</v>
      </c>
      <c r="R750" s="6">
        <v>0</v>
      </c>
      <c r="S750" s="6">
        <v>433</v>
      </c>
      <c r="T750" s="6">
        <v>168</v>
      </c>
      <c r="U750" s="6">
        <v>400</v>
      </c>
      <c r="V750">
        <v>0</v>
      </c>
    </row>
    <row r="751" spans="1:22" customFormat="1" x14ac:dyDescent="0.25">
      <c r="A751" s="6">
        <v>1.6666666666666666E-2</v>
      </c>
      <c r="B751" s="6">
        <v>0</v>
      </c>
      <c r="C751" s="6">
        <v>0</v>
      </c>
      <c r="D751" s="6">
        <v>0</v>
      </c>
      <c r="E751" s="6">
        <v>0</v>
      </c>
      <c r="F751" s="6">
        <v>0</v>
      </c>
      <c r="G751" s="6">
        <v>0</v>
      </c>
      <c r="H751" s="6">
        <v>0.29499999999999998</v>
      </c>
      <c r="I751" s="6">
        <v>0</v>
      </c>
      <c r="J751" s="6">
        <v>0</v>
      </c>
      <c r="K751" s="6">
        <v>0</v>
      </c>
      <c r="L751" s="6">
        <v>40</v>
      </c>
      <c r="M751" s="6">
        <v>0</v>
      </c>
      <c r="N751" s="6">
        <v>0.08</v>
      </c>
      <c r="O751" s="6">
        <v>0</v>
      </c>
      <c r="P751" s="6">
        <v>0.3</v>
      </c>
      <c r="Q751" s="6">
        <v>301</v>
      </c>
      <c r="R751" s="6">
        <v>0</v>
      </c>
      <c r="S751" s="6">
        <v>433</v>
      </c>
      <c r="T751" s="6">
        <v>120</v>
      </c>
      <c r="U751" s="6">
        <v>400</v>
      </c>
      <c r="V751">
        <v>0</v>
      </c>
    </row>
    <row r="752" spans="1:22" customFormat="1" x14ac:dyDescent="0.25">
      <c r="A752" s="6">
        <v>1.6666666666666666E-2</v>
      </c>
      <c r="B752" s="6">
        <v>0</v>
      </c>
      <c r="C752" s="6">
        <v>0</v>
      </c>
      <c r="D752" s="6">
        <v>0</v>
      </c>
      <c r="E752" s="6">
        <v>0</v>
      </c>
      <c r="F752" s="6">
        <v>0</v>
      </c>
      <c r="G752" s="6">
        <v>0</v>
      </c>
      <c r="H752" s="6">
        <v>0.29499999999999998</v>
      </c>
      <c r="I752" s="6">
        <v>0</v>
      </c>
      <c r="J752" s="6">
        <v>0</v>
      </c>
      <c r="K752" s="6">
        <v>0</v>
      </c>
      <c r="L752" s="6">
        <v>40</v>
      </c>
      <c r="M752" s="6">
        <v>0</v>
      </c>
      <c r="N752" s="6">
        <v>0.1</v>
      </c>
      <c r="O752" s="6">
        <v>0</v>
      </c>
      <c r="P752" s="6">
        <v>0.2</v>
      </c>
      <c r="Q752" s="6">
        <v>301</v>
      </c>
      <c r="R752" s="6">
        <v>0</v>
      </c>
      <c r="S752" s="6">
        <v>433</v>
      </c>
      <c r="T752" s="6">
        <v>144</v>
      </c>
      <c r="U752" s="6">
        <v>400</v>
      </c>
      <c r="V752">
        <v>0</v>
      </c>
    </row>
    <row r="753" spans="1:22" customFormat="1" x14ac:dyDescent="0.25">
      <c r="A753" s="6">
        <v>1.6666666666666666E-2</v>
      </c>
      <c r="B753" s="6">
        <v>0</v>
      </c>
      <c r="C753" s="6">
        <v>0</v>
      </c>
      <c r="D753" s="6">
        <v>0</v>
      </c>
      <c r="E753" s="6">
        <v>0</v>
      </c>
      <c r="F753" s="6">
        <v>0</v>
      </c>
      <c r="G753" s="6">
        <v>0</v>
      </c>
      <c r="H753" s="6">
        <v>0.29499999999999998</v>
      </c>
      <c r="I753" s="6">
        <v>0</v>
      </c>
      <c r="J753" s="6">
        <v>0</v>
      </c>
      <c r="K753" s="6">
        <v>0</v>
      </c>
      <c r="L753" s="6">
        <v>40</v>
      </c>
      <c r="M753" s="6">
        <v>0</v>
      </c>
      <c r="N753" s="6">
        <v>0.1</v>
      </c>
      <c r="O753" s="6">
        <v>0</v>
      </c>
      <c r="P753" s="6">
        <v>0.3</v>
      </c>
      <c r="Q753" s="6">
        <v>301</v>
      </c>
      <c r="R753" s="6">
        <v>0</v>
      </c>
      <c r="S753" s="6">
        <v>433</v>
      </c>
      <c r="T753" s="6">
        <v>96</v>
      </c>
      <c r="U753" s="6">
        <v>400</v>
      </c>
      <c r="V753">
        <v>0</v>
      </c>
    </row>
    <row r="754" spans="1:22" customFormat="1" x14ac:dyDescent="0.25">
      <c r="A754" s="6">
        <v>0.02</v>
      </c>
      <c r="B754" s="6">
        <v>0</v>
      </c>
      <c r="C754" s="6">
        <v>0</v>
      </c>
      <c r="D754" s="6">
        <v>0</v>
      </c>
      <c r="E754" s="6">
        <v>0</v>
      </c>
      <c r="F754" s="6">
        <v>0</v>
      </c>
      <c r="G754" s="6">
        <v>0</v>
      </c>
      <c r="H754" s="6">
        <v>0.29499999999999998</v>
      </c>
      <c r="I754" s="6">
        <v>0</v>
      </c>
      <c r="J754" s="6">
        <v>0</v>
      </c>
      <c r="K754" s="6">
        <v>0</v>
      </c>
      <c r="L754" s="6">
        <v>40</v>
      </c>
      <c r="M754" s="6">
        <v>0</v>
      </c>
      <c r="N754" s="6">
        <v>0.1</v>
      </c>
      <c r="O754" s="6">
        <v>0</v>
      </c>
      <c r="P754" s="6">
        <v>0.3</v>
      </c>
      <c r="Q754" s="6">
        <v>301</v>
      </c>
      <c r="R754" s="6">
        <v>0</v>
      </c>
      <c r="S754" s="6">
        <v>433</v>
      </c>
      <c r="T754" s="6">
        <v>96</v>
      </c>
      <c r="U754" s="6">
        <v>400</v>
      </c>
      <c r="V754">
        <v>0</v>
      </c>
    </row>
    <row r="755" spans="1:22" customFormat="1" x14ac:dyDescent="0.25">
      <c r="A755" s="6">
        <v>2.5000000000000001E-2</v>
      </c>
      <c r="B755" s="6">
        <v>0</v>
      </c>
      <c r="C755" s="6">
        <v>0</v>
      </c>
      <c r="D755" s="6">
        <v>0</v>
      </c>
      <c r="E755" s="6">
        <v>0</v>
      </c>
      <c r="F755" s="6">
        <v>0</v>
      </c>
      <c r="G755" s="6">
        <v>0</v>
      </c>
      <c r="H755" s="6">
        <v>0.29499999999999998</v>
      </c>
      <c r="I755" s="6">
        <v>0</v>
      </c>
      <c r="J755" s="6">
        <v>0</v>
      </c>
      <c r="K755" s="6">
        <v>0</v>
      </c>
      <c r="L755" s="6">
        <v>40</v>
      </c>
      <c r="M755" s="6">
        <v>0</v>
      </c>
      <c r="N755" s="6">
        <v>0.15</v>
      </c>
      <c r="O755" s="6">
        <v>0</v>
      </c>
      <c r="P755" s="6">
        <v>0.3</v>
      </c>
      <c r="Q755" s="6">
        <v>301</v>
      </c>
      <c r="R755" s="6">
        <v>0</v>
      </c>
      <c r="S755" s="6">
        <v>433</v>
      </c>
      <c r="T755" s="6">
        <v>120</v>
      </c>
      <c r="U755" s="6">
        <v>400</v>
      </c>
      <c r="V755">
        <v>0</v>
      </c>
    </row>
    <row r="756" spans="1:22" customFormat="1" x14ac:dyDescent="0.25">
      <c r="A756" s="6">
        <v>1.5151515151515152E-2</v>
      </c>
      <c r="B756" s="6">
        <v>0</v>
      </c>
      <c r="C756" s="6">
        <v>0</v>
      </c>
      <c r="D756" s="6">
        <v>0</v>
      </c>
      <c r="E756" s="6">
        <v>0</v>
      </c>
      <c r="F756" s="6">
        <v>0</v>
      </c>
      <c r="G756" s="6">
        <v>0</v>
      </c>
      <c r="H756" s="6">
        <v>0.1484848484848485</v>
      </c>
      <c r="I756" s="6">
        <v>0</v>
      </c>
      <c r="J756" s="6">
        <v>0</v>
      </c>
      <c r="K756" s="6">
        <v>0</v>
      </c>
      <c r="L756" s="6">
        <v>38.5</v>
      </c>
      <c r="M756" s="6">
        <v>0</v>
      </c>
      <c r="N756" s="6">
        <v>9.348484848484849E-2</v>
      </c>
      <c r="O756" s="6">
        <v>0</v>
      </c>
      <c r="P756" s="6">
        <v>0.18696969696969698</v>
      </c>
      <c r="Q756" s="6">
        <v>301</v>
      </c>
      <c r="R756" s="6">
        <v>0</v>
      </c>
      <c r="S756" s="6">
        <v>423</v>
      </c>
      <c r="T756" s="6">
        <v>240</v>
      </c>
      <c r="U756" s="6">
        <v>0</v>
      </c>
      <c r="V756">
        <v>0</v>
      </c>
    </row>
    <row r="757" spans="1:22" x14ac:dyDescent="0.25">
      <c r="A757" s="2">
        <v>3.3333333333333333E-2</v>
      </c>
      <c r="B757" s="2">
        <v>0</v>
      </c>
      <c r="C757" s="2">
        <v>0</v>
      </c>
      <c r="D757" s="2">
        <v>0</v>
      </c>
      <c r="E757" s="2">
        <v>0</v>
      </c>
      <c r="F757" s="2">
        <v>0</v>
      </c>
      <c r="G757" s="2">
        <v>0</v>
      </c>
      <c r="H757" s="2">
        <v>0.30697344371572943</v>
      </c>
      <c r="I757" s="2">
        <v>0</v>
      </c>
      <c r="J757" s="2">
        <v>0</v>
      </c>
      <c r="K757" s="2">
        <v>0</v>
      </c>
      <c r="L757" s="2">
        <v>29.966455219868827</v>
      </c>
      <c r="M757" s="2">
        <v>0</v>
      </c>
      <c r="N757" s="2">
        <v>0.14617783034082357</v>
      </c>
      <c r="O757" s="2">
        <v>0</v>
      </c>
      <c r="P757" s="2">
        <v>0.70165358563595304</v>
      </c>
      <c r="Q757" s="2">
        <v>162</v>
      </c>
      <c r="R757" s="2">
        <v>0</v>
      </c>
      <c r="S757" s="2">
        <v>408</v>
      </c>
      <c r="T757" s="2">
        <v>96</v>
      </c>
      <c r="U757" s="2">
        <v>43</v>
      </c>
      <c r="V757">
        <v>0</v>
      </c>
    </row>
    <row r="758" spans="1:22" x14ac:dyDescent="0.25">
      <c r="A758" s="2">
        <v>3.3333333333333333E-2</v>
      </c>
      <c r="B758" s="2">
        <v>0</v>
      </c>
      <c r="C758" s="2">
        <v>0</v>
      </c>
      <c r="D758" s="2">
        <v>0</v>
      </c>
      <c r="E758" s="2">
        <v>0</v>
      </c>
      <c r="F758" s="2">
        <v>0</v>
      </c>
      <c r="G758" s="2">
        <v>0</v>
      </c>
      <c r="H758" s="2">
        <v>0.30697344371572943</v>
      </c>
      <c r="I758" s="2">
        <v>0</v>
      </c>
      <c r="J758" s="2">
        <v>0</v>
      </c>
      <c r="K758" s="2">
        <v>0</v>
      </c>
      <c r="L758" s="2">
        <v>29.966455219868827</v>
      </c>
      <c r="M758" s="2">
        <v>0</v>
      </c>
      <c r="N758" s="2">
        <v>0.14617783034082357</v>
      </c>
      <c r="O758" s="2">
        <v>0</v>
      </c>
      <c r="P758" s="2">
        <v>0.70165358563595304</v>
      </c>
      <c r="Q758" s="2">
        <v>189</v>
      </c>
      <c r="R758" s="2">
        <v>0</v>
      </c>
      <c r="S758" s="2">
        <v>408</v>
      </c>
      <c r="T758" s="2">
        <v>96</v>
      </c>
      <c r="U758" s="2">
        <v>43</v>
      </c>
      <c r="V758">
        <v>0</v>
      </c>
    </row>
    <row r="759" spans="1:22" customFormat="1" x14ac:dyDescent="0.25">
      <c r="A759" s="6">
        <v>5.8000000000000003E-2</v>
      </c>
      <c r="B759" s="6">
        <v>0</v>
      </c>
      <c r="C759" s="6">
        <v>0</v>
      </c>
      <c r="D759" s="6">
        <v>0</v>
      </c>
      <c r="E759" s="6">
        <v>0</v>
      </c>
      <c r="F759" s="6">
        <v>0</v>
      </c>
      <c r="G759" s="6">
        <v>0</v>
      </c>
      <c r="H759" s="6">
        <v>0.125</v>
      </c>
      <c r="I759" s="6">
        <v>0</v>
      </c>
      <c r="J759" s="6">
        <v>0</v>
      </c>
      <c r="K759" s="6">
        <v>0</v>
      </c>
      <c r="L759" s="6">
        <v>30</v>
      </c>
      <c r="M759" s="6">
        <v>0</v>
      </c>
      <c r="N759" s="6">
        <v>0.2</v>
      </c>
      <c r="O759" s="6">
        <v>0</v>
      </c>
      <c r="P759" s="6">
        <v>0.45</v>
      </c>
      <c r="Q759" s="6">
        <v>213</v>
      </c>
      <c r="R759" s="6">
        <v>0</v>
      </c>
      <c r="S759" s="6">
        <v>423</v>
      </c>
      <c r="T759" s="6">
        <v>144</v>
      </c>
      <c r="U759" s="6">
        <v>40</v>
      </c>
      <c r="V759">
        <v>0</v>
      </c>
    </row>
    <row r="760" spans="1:22" customFormat="1" x14ac:dyDescent="0.25">
      <c r="A760" s="6">
        <v>3.3333333333333333E-2</v>
      </c>
      <c r="B760" s="6">
        <v>0</v>
      </c>
      <c r="C760" s="6">
        <v>0</v>
      </c>
      <c r="D760" s="6">
        <v>0</v>
      </c>
      <c r="E760" s="6">
        <v>0</v>
      </c>
      <c r="F760" s="6">
        <v>0</v>
      </c>
      <c r="G760" s="6">
        <v>0</v>
      </c>
      <c r="H760" s="6">
        <v>0.2</v>
      </c>
      <c r="I760" s="6">
        <v>0</v>
      </c>
      <c r="J760" s="6">
        <v>0</v>
      </c>
      <c r="K760" s="6">
        <v>0</v>
      </c>
      <c r="L760" s="6">
        <v>26</v>
      </c>
      <c r="M760" s="6">
        <v>0</v>
      </c>
      <c r="N760" s="6">
        <v>0</v>
      </c>
      <c r="O760" s="6">
        <v>0</v>
      </c>
      <c r="P760" s="6">
        <v>0.4</v>
      </c>
      <c r="Q760" s="6">
        <v>0</v>
      </c>
      <c r="R760" s="6">
        <v>0</v>
      </c>
      <c r="S760" s="6">
        <v>443</v>
      </c>
      <c r="T760" s="6">
        <v>24</v>
      </c>
      <c r="U760" s="6">
        <v>0</v>
      </c>
      <c r="V760">
        <v>0</v>
      </c>
    </row>
    <row r="761" spans="1:22" customFormat="1" x14ac:dyDescent="0.25">
      <c r="A761" s="6">
        <v>6.8000000000000005E-2</v>
      </c>
      <c r="B761" s="6">
        <v>0</v>
      </c>
      <c r="C761" s="6">
        <v>0</v>
      </c>
      <c r="D761" s="6">
        <v>0</v>
      </c>
      <c r="E761" s="6">
        <v>0</v>
      </c>
      <c r="F761" s="6">
        <v>0</v>
      </c>
      <c r="G761" s="6">
        <v>0.36499999999999999</v>
      </c>
      <c r="H761" s="6">
        <v>0</v>
      </c>
      <c r="I761" s="6">
        <v>0</v>
      </c>
      <c r="J761" s="6">
        <v>0</v>
      </c>
      <c r="K761" s="6">
        <v>0</v>
      </c>
      <c r="L761" s="6">
        <v>29.5</v>
      </c>
      <c r="M761" s="6">
        <v>0</v>
      </c>
      <c r="N761" s="6">
        <v>0.06</v>
      </c>
      <c r="O761" s="6">
        <v>0</v>
      </c>
      <c r="P761" s="6">
        <v>0.85</v>
      </c>
      <c r="Q761" s="6">
        <v>163</v>
      </c>
      <c r="R761" s="6">
        <v>0</v>
      </c>
      <c r="S761" s="6">
        <v>373</v>
      </c>
      <c r="T761" s="6">
        <v>360</v>
      </c>
      <c r="U761" s="6">
        <v>60</v>
      </c>
      <c r="V761">
        <v>0</v>
      </c>
    </row>
    <row r="762" spans="1:22" customFormat="1" x14ac:dyDescent="0.25">
      <c r="A762" s="6">
        <v>0</v>
      </c>
      <c r="B762" s="6">
        <v>0</v>
      </c>
      <c r="C762" s="6">
        <v>0</v>
      </c>
      <c r="D762" s="6">
        <v>0</v>
      </c>
      <c r="E762" s="6">
        <v>0</v>
      </c>
      <c r="F762" s="6">
        <v>0</v>
      </c>
      <c r="G762" s="6">
        <v>0</v>
      </c>
      <c r="H762" s="6">
        <v>0.125</v>
      </c>
      <c r="I762" s="6">
        <v>0</v>
      </c>
      <c r="J762" s="6">
        <v>2.4999999999999994E-2</v>
      </c>
      <c r="K762" s="6">
        <v>0</v>
      </c>
      <c r="L762" s="6">
        <v>20</v>
      </c>
      <c r="M762" s="6">
        <v>0</v>
      </c>
      <c r="N762" s="6">
        <v>0.3</v>
      </c>
      <c r="O762" s="6">
        <v>0</v>
      </c>
      <c r="P762" s="6">
        <v>0.42</v>
      </c>
      <c r="Q762" s="6">
        <v>104</v>
      </c>
      <c r="R762" s="6">
        <v>0</v>
      </c>
      <c r="S762" s="6">
        <v>423</v>
      </c>
      <c r="T762" s="6">
        <v>480</v>
      </c>
      <c r="U762" s="6">
        <v>0</v>
      </c>
      <c r="V762">
        <v>0</v>
      </c>
    </row>
    <row r="763" spans="1:22" customFormat="1" ht="15.75" customHeight="1" x14ac:dyDescent="0.25">
      <c r="A763" s="6">
        <v>0</v>
      </c>
      <c r="B763" s="6">
        <v>0</v>
      </c>
      <c r="C763" s="6">
        <v>0</v>
      </c>
      <c r="D763" s="6">
        <v>0</v>
      </c>
      <c r="E763" s="6">
        <v>0</v>
      </c>
      <c r="F763" s="6">
        <v>0</v>
      </c>
      <c r="G763" s="6">
        <v>0</v>
      </c>
      <c r="H763" s="6">
        <v>0.1</v>
      </c>
      <c r="I763" s="6">
        <v>0</v>
      </c>
      <c r="J763" s="6">
        <v>4.9999999999999989E-2</v>
      </c>
      <c r="K763" s="6">
        <v>0</v>
      </c>
      <c r="L763" s="6">
        <v>20</v>
      </c>
      <c r="M763" s="6">
        <v>0</v>
      </c>
      <c r="N763" s="6">
        <v>0.3</v>
      </c>
      <c r="O763" s="6">
        <v>0</v>
      </c>
      <c r="P763" s="6">
        <v>0.42</v>
      </c>
      <c r="Q763" s="6">
        <v>104</v>
      </c>
      <c r="R763" s="6">
        <v>0</v>
      </c>
      <c r="S763" s="6">
        <v>423</v>
      </c>
      <c r="T763" s="6">
        <v>480</v>
      </c>
      <c r="U763" s="6">
        <v>0</v>
      </c>
      <c r="V763">
        <v>0</v>
      </c>
    </row>
    <row r="764" spans="1:22" customFormat="1" x14ac:dyDescent="0.25">
      <c r="A764" s="6">
        <v>0</v>
      </c>
      <c r="B764" s="6">
        <v>0</v>
      </c>
      <c r="C764" s="6">
        <v>0</v>
      </c>
      <c r="D764" s="6">
        <v>0</v>
      </c>
      <c r="E764" s="6">
        <v>0</v>
      </c>
      <c r="F764" s="6">
        <v>0</v>
      </c>
      <c r="G764" s="6">
        <v>0</v>
      </c>
      <c r="H764" s="6">
        <v>7.4999999999999997E-2</v>
      </c>
      <c r="I764" s="6">
        <v>0</v>
      </c>
      <c r="J764" s="6">
        <v>7.4999999999999997E-2</v>
      </c>
      <c r="K764" s="6">
        <v>0</v>
      </c>
      <c r="L764" s="6">
        <v>20</v>
      </c>
      <c r="M764" s="6">
        <v>0</v>
      </c>
      <c r="N764" s="6">
        <v>0.3</v>
      </c>
      <c r="O764" s="6">
        <v>0</v>
      </c>
      <c r="P764" s="6">
        <v>0.42</v>
      </c>
      <c r="Q764" s="6">
        <v>104</v>
      </c>
      <c r="R764" s="6">
        <v>0</v>
      </c>
      <c r="S764" s="6">
        <v>423</v>
      </c>
      <c r="T764" s="6">
        <v>480</v>
      </c>
      <c r="U764" s="6">
        <v>0</v>
      </c>
      <c r="V764">
        <v>0</v>
      </c>
    </row>
    <row r="765" spans="1:22" customFormat="1" x14ac:dyDescent="0.25">
      <c r="A765" s="6">
        <v>0</v>
      </c>
      <c r="B765" s="6">
        <v>0</v>
      </c>
      <c r="C765" s="6">
        <v>0</v>
      </c>
      <c r="D765" s="6">
        <v>0</v>
      </c>
      <c r="E765" s="6">
        <v>0</v>
      </c>
      <c r="F765" s="6">
        <v>0</v>
      </c>
      <c r="G765" s="6">
        <v>0</v>
      </c>
      <c r="H765" s="6">
        <v>0.125</v>
      </c>
      <c r="I765" s="6">
        <v>0</v>
      </c>
      <c r="J765" s="6">
        <v>2.4999999999999994E-2</v>
      </c>
      <c r="K765" s="6">
        <v>0</v>
      </c>
      <c r="L765" s="6">
        <v>20</v>
      </c>
      <c r="M765" s="6">
        <v>0</v>
      </c>
      <c r="N765" s="6">
        <v>0.42</v>
      </c>
      <c r="O765" s="6">
        <v>0</v>
      </c>
      <c r="P765" s="6">
        <v>0.42</v>
      </c>
      <c r="Q765" s="6">
        <v>104</v>
      </c>
      <c r="R765" s="6">
        <v>0</v>
      </c>
      <c r="S765" s="6">
        <v>423</v>
      </c>
      <c r="T765" s="6">
        <v>480</v>
      </c>
      <c r="U765" s="6">
        <v>0</v>
      </c>
      <c r="V765">
        <v>0</v>
      </c>
    </row>
    <row r="766" spans="1:22" customFormat="1" x14ac:dyDescent="0.25">
      <c r="A766" s="6">
        <v>0</v>
      </c>
      <c r="B766" s="6">
        <v>0</v>
      </c>
      <c r="C766" s="6">
        <v>0</v>
      </c>
      <c r="D766" s="6">
        <v>0</v>
      </c>
      <c r="E766" s="6">
        <v>0</v>
      </c>
      <c r="F766" s="6">
        <v>0</v>
      </c>
      <c r="G766" s="6">
        <v>0</v>
      </c>
      <c r="H766" s="6">
        <v>0.1</v>
      </c>
      <c r="I766" s="6">
        <v>0</v>
      </c>
      <c r="J766" s="6">
        <v>4.9999999999999989E-2</v>
      </c>
      <c r="K766" s="6">
        <v>0</v>
      </c>
      <c r="L766" s="6">
        <v>20</v>
      </c>
      <c r="M766" s="6">
        <v>0</v>
      </c>
      <c r="N766" s="6">
        <v>0.42</v>
      </c>
      <c r="O766" s="6">
        <v>0</v>
      </c>
      <c r="P766" s="6">
        <v>0.42</v>
      </c>
      <c r="Q766" s="6">
        <v>104</v>
      </c>
      <c r="R766" s="6">
        <v>0</v>
      </c>
      <c r="S766" s="6">
        <v>423</v>
      </c>
      <c r="T766" s="6">
        <v>480</v>
      </c>
      <c r="U766" s="6">
        <v>0</v>
      </c>
      <c r="V766">
        <v>0</v>
      </c>
    </row>
    <row r="767" spans="1:22" customFormat="1" x14ac:dyDescent="0.25">
      <c r="A767" s="6">
        <v>0</v>
      </c>
      <c r="B767" s="6">
        <v>0</v>
      </c>
      <c r="C767" s="6">
        <v>0</v>
      </c>
      <c r="D767" s="6">
        <v>0</v>
      </c>
      <c r="E767" s="6">
        <v>0</v>
      </c>
      <c r="F767" s="6">
        <v>0</v>
      </c>
      <c r="G767" s="6">
        <v>0</v>
      </c>
      <c r="H767" s="6">
        <v>7.4999999999999997E-2</v>
      </c>
      <c r="I767" s="6">
        <v>0</v>
      </c>
      <c r="J767" s="6">
        <v>7.4999999999999997E-2</v>
      </c>
      <c r="K767" s="6">
        <v>0</v>
      </c>
      <c r="L767" s="6">
        <v>20</v>
      </c>
      <c r="M767" s="6">
        <v>0</v>
      </c>
      <c r="N767" s="6">
        <v>0.42</v>
      </c>
      <c r="O767" s="6">
        <v>0</v>
      </c>
      <c r="P767" s="6">
        <v>0.42</v>
      </c>
      <c r="Q767" s="6">
        <v>104</v>
      </c>
      <c r="R767" s="6">
        <v>0</v>
      </c>
      <c r="S767" s="6">
        <v>423</v>
      </c>
      <c r="T767" s="6">
        <v>480</v>
      </c>
      <c r="U767" s="6">
        <v>0</v>
      </c>
      <c r="V767">
        <v>0</v>
      </c>
    </row>
    <row r="768" spans="1:22" customFormat="1" x14ac:dyDescent="0.25">
      <c r="A768" s="6">
        <v>0</v>
      </c>
      <c r="B768" s="6">
        <v>0</v>
      </c>
      <c r="C768" s="6">
        <v>0</v>
      </c>
      <c r="D768" s="6">
        <v>0</v>
      </c>
      <c r="E768" s="6">
        <v>0</v>
      </c>
      <c r="F768" s="6">
        <v>0</v>
      </c>
      <c r="G768" s="6">
        <v>0</v>
      </c>
      <c r="H768" s="6">
        <v>0.125</v>
      </c>
      <c r="I768" s="6">
        <v>0</v>
      </c>
      <c r="J768" s="6">
        <v>2.4999999999999994E-2</v>
      </c>
      <c r="K768" s="6">
        <v>0</v>
      </c>
      <c r="L768" s="6">
        <v>20</v>
      </c>
      <c r="M768" s="6">
        <v>0</v>
      </c>
      <c r="N768" s="6">
        <v>0.54</v>
      </c>
      <c r="O768" s="6">
        <v>0</v>
      </c>
      <c r="P768" s="6">
        <v>0.42</v>
      </c>
      <c r="Q768" s="6">
        <v>104</v>
      </c>
      <c r="R768" s="6">
        <v>0</v>
      </c>
      <c r="S768" s="6">
        <v>423</v>
      </c>
      <c r="T768" s="6">
        <v>480</v>
      </c>
      <c r="U768" s="6">
        <v>0</v>
      </c>
      <c r="V768">
        <v>0</v>
      </c>
    </row>
    <row r="769" spans="1:22" customFormat="1" x14ac:dyDescent="0.25">
      <c r="A769" s="6">
        <v>0</v>
      </c>
      <c r="B769" s="6">
        <v>0</v>
      </c>
      <c r="C769" s="6">
        <v>0</v>
      </c>
      <c r="D769" s="6">
        <v>0</v>
      </c>
      <c r="E769" s="6">
        <v>0</v>
      </c>
      <c r="F769" s="6">
        <v>0</v>
      </c>
      <c r="G769" s="6">
        <v>0</v>
      </c>
      <c r="H769" s="6">
        <v>0.1</v>
      </c>
      <c r="I769" s="6">
        <v>0</v>
      </c>
      <c r="J769" s="6">
        <v>4.9999999999999989E-2</v>
      </c>
      <c r="K769" s="6">
        <v>0</v>
      </c>
      <c r="L769" s="6">
        <v>20</v>
      </c>
      <c r="M769" s="6">
        <v>0</v>
      </c>
      <c r="N769" s="6">
        <v>0.54</v>
      </c>
      <c r="O769" s="6">
        <v>0</v>
      </c>
      <c r="P769" s="6">
        <v>0.42</v>
      </c>
      <c r="Q769" s="6">
        <v>104</v>
      </c>
      <c r="R769" s="6">
        <v>0</v>
      </c>
      <c r="S769" s="6">
        <v>423</v>
      </c>
      <c r="T769" s="6">
        <v>480</v>
      </c>
      <c r="U769" s="6">
        <v>0</v>
      </c>
      <c r="V769">
        <v>0</v>
      </c>
    </row>
    <row r="770" spans="1:22" customFormat="1" x14ac:dyDescent="0.25">
      <c r="A770" s="6">
        <v>0</v>
      </c>
      <c r="B770" s="6">
        <v>0</v>
      </c>
      <c r="C770" s="6">
        <v>0</v>
      </c>
      <c r="D770" s="6">
        <v>0</v>
      </c>
      <c r="E770" s="6">
        <v>0</v>
      </c>
      <c r="F770" s="6">
        <v>0</v>
      </c>
      <c r="G770" s="6">
        <v>0</v>
      </c>
      <c r="H770" s="6">
        <v>7.4999999999999997E-2</v>
      </c>
      <c r="I770" s="6">
        <v>0</v>
      </c>
      <c r="J770" s="6">
        <v>7.4999999999999997E-2</v>
      </c>
      <c r="K770" s="6">
        <v>0</v>
      </c>
      <c r="L770" s="6">
        <v>20</v>
      </c>
      <c r="M770" s="6">
        <v>0</v>
      </c>
      <c r="N770" s="6">
        <v>0.54</v>
      </c>
      <c r="O770" s="6">
        <v>0</v>
      </c>
      <c r="P770" s="6">
        <v>0.42</v>
      </c>
      <c r="Q770" s="6">
        <v>104</v>
      </c>
      <c r="R770" s="6">
        <v>0</v>
      </c>
      <c r="S770" s="6">
        <v>423</v>
      </c>
      <c r="T770" s="6">
        <v>480</v>
      </c>
      <c r="U770" s="6">
        <v>0</v>
      </c>
      <c r="V770">
        <v>0</v>
      </c>
    </row>
    <row r="771" spans="1:22" customFormat="1" x14ac:dyDescent="0.25">
      <c r="A771" s="6">
        <v>0</v>
      </c>
      <c r="B771" s="6">
        <v>0</v>
      </c>
      <c r="C771" s="6">
        <v>0</v>
      </c>
      <c r="D771" s="6">
        <v>0</v>
      </c>
      <c r="E771" s="6">
        <v>0</v>
      </c>
      <c r="F771" s="6">
        <v>0</v>
      </c>
      <c r="G771" s="6">
        <v>0.1</v>
      </c>
      <c r="H771" s="6">
        <v>0</v>
      </c>
      <c r="I771" s="6">
        <v>0</v>
      </c>
      <c r="J771" s="6">
        <v>4.9999999999999989E-2</v>
      </c>
      <c r="K771" s="6">
        <v>0</v>
      </c>
      <c r="L771" s="6">
        <v>20</v>
      </c>
      <c r="M771" s="6">
        <v>0</v>
      </c>
      <c r="N771" s="6">
        <v>0.3</v>
      </c>
      <c r="O771" s="6">
        <v>0</v>
      </c>
      <c r="P771" s="6">
        <v>0.42</v>
      </c>
      <c r="Q771" s="6">
        <v>104</v>
      </c>
      <c r="R771" s="6">
        <v>0</v>
      </c>
      <c r="S771" s="6">
        <v>423</v>
      </c>
      <c r="T771" s="6">
        <v>480</v>
      </c>
      <c r="U771" s="6">
        <v>0</v>
      </c>
      <c r="V771">
        <v>0</v>
      </c>
    </row>
    <row r="772" spans="1:22" customFormat="1" x14ac:dyDescent="0.25">
      <c r="A772" s="6">
        <v>0</v>
      </c>
      <c r="B772" s="6">
        <v>0</v>
      </c>
      <c r="C772" s="6">
        <v>0</v>
      </c>
      <c r="D772" s="6">
        <v>0</v>
      </c>
      <c r="E772" s="6">
        <v>0</v>
      </c>
      <c r="F772" s="6">
        <v>0</v>
      </c>
      <c r="G772" s="6">
        <v>7.4999999999999997E-2</v>
      </c>
      <c r="H772" s="6">
        <v>0</v>
      </c>
      <c r="I772" s="6">
        <v>0</v>
      </c>
      <c r="J772" s="6">
        <v>7.4999999999999997E-2</v>
      </c>
      <c r="K772" s="6">
        <v>0</v>
      </c>
      <c r="L772" s="6">
        <v>20</v>
      </c>
      <c r="M772" s="6">
        <v>0</v>
      </c>
      <c r="N772" s="6">
        <v>0.3</v>
      </c>
      <c r="O772" s="6">
        <v>0</v>
      </c>
      <c r="P772" s="6">
        <v>0.42</v>
      </c>
      <c r="Q772" s="6">
        <v>104</v>
      </c>
      <c r="R772" s="6">
        <v>0</v>
      </c>
      <c r="S772" s="6">
        <v>423</v>
      </c>
      <c r="T772" s="6">
        <v>480</v>
      </c>
      <c r="U772" s="6">
        <v>0</v>
      </c>
      <c r="V772">
        <v>0</v>
      </c>
    </row>
    <row r="773" spans="1:22" customFormat="1" x14ac:dyDescent="0.25">
      <c r="A773" s="6">
        <v>0</v>
      </c>
      <c r="B773" s="6">
        <v>0</v>
      </c>
      <c r="C773" s="6">
        <v>0</v>
      </c>
      <c r="D773" s="6">
        <v>0</v>
      </c>
      <c r="E773" s="6">
        <v>0</v>
      </c>
      <c r="F773" s="6">
        <v>0</v>
      </c>
      <c r="G773" s="6">
        <v>0</v>
      </c>
      <c r="H773" s="6">
        <v>0.125</v>
      </c>
      <c r="I773" s="6">
        <v>0</v>
      </c>
      <c r="J773" s="6">
        <v>2.4999999999999994E-2</v>
      </c>
      <c r="K773" s="6">
        <v>0</v>
      </c>
      <c r="L773" s="6">
        <v>20</v>
      </c>
      <c r="M773" s="6">
        <v>0</v>
      </c>
      <c r="N773" s="6">
        <v>0.3</v>
      </c>
      <c r="O773" s="6">
        <v>0</v>
      </c>
      <c r="P773" s="6">
        <v>0.54</v>
      </c>
      <c r="Q773" s="6">
        <v>104</v>
      </c>
      <c r="R773" s="6">
        <v>0</v>
      </c>
      <c r="S773" s="6">
        <v>423</v>
      </c>
      <c r="T773" s="6">
        <v>480</v>
      </c>
      <c r="U773" s="6">
        <v>0</v>
      </c>
      <c r="V773">
        <v>0</v>
      </c>
    </row>
    <row r="774" spans="1:22" customFormat="1" x14ac:dyDescent="0.25">
      <c r="A774" s="6">
        <v>0</v>
      </c>
      <c r="B774" s="6">
        <v>0</v>
      </c>
      <c r="C774" s="6">
        <v>0</v>
      </c>
      <c r="D774" s="6">
        <v>0</v>
      </c>
      <c r="E774" s="6">
        <v>0</v>
      </c>
      <c r="F774" s="6">
        <v>0</v>
      </c>
      <c r="G774" s="6">
        <v>0</v>
      </c>
      <c r="H774" s="6">
        <v>0.1</v>
      </c>
      <c r="I774" s="6">
        <v>0</v>
      </c>
      <c r="J774" s="6">
        <v>4.9999999999999989E-2</v>
      </c>
      <c r="K774" s="6">
        <v>0</v>
      </c>
      <c r="L774" s="6">
        <v>20</v>
      </c>
      <c r="M774" s="6">
        <v>0</v>
      </c>
      <c r="N774" s="6">
        <v>0.3</v>
      </c>
      <c r="O774" s="6">
        <v>0</v>
      </c>
      <c r="P774" s="6">
        <v>0.54</v>
      </c>
      <c r="Q774" s="6">
        <v>104</v>
      </c>
      <c r="R774" s="6">
        <v>0</v>
      </c>
      <c r="S774" s="6">
        <v>423</v>
      </c>
      <c r="T774" s="6">
        <v>480</v>
      </c>
      <c r="U774" s="6">
        <v>0</v>
      </c>
      <c r="V774">
        <v>0</v>
      </c>
    </row>
    <row r="775" spans="1:22" customFormat="1" x14ac:dyDescent="0.25">
      <c r="A775" s="6">
        <v>0</v>
      </c>
      <c r="B775" s="6">
        <v>0</v>
      </c>
      <c r="C775" s="6">
        <v>0</v>
      </c>
      <c r="D775" s="6">
        <v>0</v>
      </c>
      <c r="E775" s="6">
        <v>0</v>
      </c>
      <c r="F775" s="6">
        <v>0</v>
      </c>
      <c r="G775" s="6">
        <v>0</v>
      </c>
      <c r="H775" s="6">
        <v>7.4999999999999997E-2</v>
      </c>
      <c r="I775" s="6">
        <v>0</v>
      </c>
      <c r="J775" s="6">
        <v>7.4999999999999997E-2</v>
      </c>
      <c r="K775" s="6">
        <v>0</v>
      </c>
      <c r="L775" s="6">
        <v>20</v>
      </c>
      <c r="M775" s="6">
        <v>0</v>
      </c>
      <c r="N775" s="6">
        <v>0.3</v>
      </c>
      <c r="O775" s="6">
        <v>0</v>
      </c>
      <c r="P775" s="6">
        <v>0.54</v>
      </c>
      <c r="Q775" s="6">
        <v>104</v>
      </c>
      <c r="R775" s="6">
        <v>0</v>
      </c>
      <c r="S775" s="6">
        <v>423</v>
      </c>
      <c r="T775" s="6">
        <v>480</v>
      </c>
      <c r="U775" s="6">
        <v>0</v>
      </c>
      <c r="V775">
        <v>0</v>
      </c>
    </row>
    <row r="776" spans="1:22" customFormat="1" x14ac:dyDescent="0.25">
      <c r="A776" s="6">
        <v>0</v>
      </c>
      <c r="B776" s="6">
        <v>0</v>
      </c>
      <c r="C776" s="6">
        <v>0</v>
      </c>
      <c r="D776" s="6">
        <v>0</v>
      </c>
      <c r="E776" s="6">
        <v>0</v>
      </c>
      <c r="F776" s="6">
        <v>0</v>
      </c>
      <c r="G776" s="6">
        <v>0</v>
      </c>
      <c r="H776" s="6">
        <v>0.15</v>
      </c>
      <c r="I776" s="6">
        <v>0</v>
      </c>
      <c r="J776" s="6">
        <v>0</v>
      </c>
      <c r="K776" s="6">
        <v>0</v>
      </c>
      <c r="L776" s="6">
        <v>20</v>
      </c>
      <c r="M776" s="6">
        <v>0</v>
      </c>
      <c r="N776" s="6">
        <v>0.42</v>
      </c>
      <c r="O776" s="6">
        <v>0</v>
      </c>
      <c r="P776" s="6">
        <v>0.54</v>
      </c>
      <c r="Q776" s="6">
        <v>104</v>
      </c>
      <c r="R776" s="6">
        <v>0</v>
      </c>
      <c r="S776" s="6">
        <v>423</v>
      </c>
      <c r="T776" s="6">
        <v>480</v>
      </c>
      <c r="U776" s="6">
        <v>0</v>
      </c>
      <c r="V776">
        <v>0</v>
      </c>
    </row>
    <row r="777" spans="1:22" customFormat="1" x14ac:dyDescent="0.25">
      <c r="A777" s="6">
        <v>0</v>
      </c>
      <c r="B777" s="6">
        <v>0</v>
      </c>
      <c r="C777" s="6">
        <v>0</v>
      </c>
      <c r="D777" s="6">
        <v>0</v>
      </c>
      <c r="E777" s="6">
        <v>0</v>
      </c>
      <c r="F777" s="6">
        <v>0</v>
      </c>
      <c r="G777" s="6">
        <v>0</v>
      </c>
      <c r="H777" s="6">
        <v>0.1</v>
      </c>
      <c r="I777" s="6">
        <v>0</v>
      </c>
      <c r="J777" s="6">
        <v>4.9999999999999989E-2</v>
      </c>
      <c r="K777" s="6">
        <v>0</v>
      </c>
      <c r="L777" s="6">
        <v>20</v>
      </c>
      <c r="M777" s="6">
        <v>0</v>
      </c>
      <c r="N777" s="6">
        <v>0.42</v>
      </c>
      <c r="O777" s="6">
        <v>0</v>
      </c>
      <c r="P777" s="6">
        <v>0.54</v>
      </c>
      <c r="Q777" s="6">
        <v>104</v>
      </c>
      <c r="R777" s="6">
        <v>0</v>
      </c>
      <c r="S777" s="6">
        <v>423</v>
      </c>
      <c r="T777" s="6">
        <v>480</v>
      </c>
      <c r="U777" s="6">
        <v>0</v>
      </c>
      <c r="V777">
        <v>0</v>
      </c>
    </row>
    <row r="778" spans="1:22" customFormat="1" x14ac:dyDescent="0.25">
      <c r="A778" s="6">
        <v>0</v>
      </c>
      <c r="B778" s="6">
        <v>0</v>
      </c>
      <c r="C778" s="6">
        <v>0</v>
      </c>
      <c r="D778" s="6">
        <v>0</v>
      </c>
      <c r="E778" s="6">
        <v>0</v>
      </c>
      <c r="F778" s="6">
        <v>0</v>
      </c>
      <c r="G778" s="6">
        <v>0</v>
      </c>
      <c r="H778" s="6">
        <v>7.4999999999999997E-2</v>
      </c>
      <c r="I778" s="6">
        <v>0</v>
      </c>
      <c r="J778" s="6">
        <v>7.4999999999999997E-2</v>
      </c>
      <c r="K778" s="6">
        <v>0</v>
      </c>
      <c r="L778" s="6">
        <v>20</v>
      </c>
      <c r="M778" s="6">
        <v>0</v>
      </c>
      <c r="N778" s="6">
        <v>0.42</v>
      </c>
      <c r="O778" s="6">
        <v>0</v>
      </c>
      <c r="P778" s="6">
        <v>0.54</v>
      </c>
      <c r="Q778" s="6">
        <v>104</v>
      </c>
      <c r="R778" s="6">
        <v>0</v>
      </c>
      <c r="S778" s="6">
        <v>423</v>
      </c>
      <c r="T778" s="6">
        <v>480</v>
      </c>
      <c r="U778" s="6">
        <v>0</v>
      </c>
      <c r="V778">
        <v>0</v>
      </c>
    </row>
    <row r="779" spans="1:22" customFormat="1" x14ac:dyDescent="0.25">
      <c r="A779" s="6">
        <v>0</v>
      </c>
      <c r="B779" s="6">
        <v>0</v>
      </c>
      <c r="C779" s="6">
        <v>0</v>
      </c>
      <c r="D779" s="6">
        <v>0</v>
      </c>
      <c r="E779" s="6">
        <v>0</v>
      </c>
      <c r="F779" s="6">
        <v>0</v>
      </c>
      <c r="G779" s="6">
        <v>0</v>
      </c>
      <c r="H779" s="6">
        <v>0.125</v>
      </c>
      <c r="I779" s="6">
        <v>0</v>
      </c>
      <c r="J779" s="6">
        <v>2.4999999999999994E-2</v>
      </c>
      <c r="K779" s="6">
        <v>0</v>
      </c>
      <c r="L779" s="6">
        <v>20</v>
      </c>
      <c r="M779" s="6">
        <v>0</v>
      </c>
      <c r="N779" s="6">
        <v>0.54</v>
      </c>
      <c r="O779" s="6">
        <v>0</v>
      </c>
      <c r="P779" s="6">
        <v>0.54</v>
      </c>
      <c r="Q779" s="6">
        <v>104</v>
      </c>
      <c r="R779" s="6">
        <v>0</v>
      </c>
      <c r="S779" s="6">
        <v>423</v>
      </c>
      <c r="T779" s="6">
        <v>480</v>
      </c>
      <c r="U779" s="6">
        <v>0</v>
      </c>
      <c r="V779">
        <v>0</v>
      </c>
    </row>
    <row r="780" spans="1:22" customFormat="1" x14ac:dyDescent="0.25">
      <c r="A780" s="6">
        <v>0</v>
      </c>
      <c r="B780" s="6">
        <v>0</v>
      </c>
      <c r="C780" s="6">
        <v>0</v>
      </c>
      <c r="D780" s="6">
        <v>0</v>
      </c>
      <c r="E780" s="6">
        <v>0</v>
      </c>
      <c r="F780" s="6">
        <v>0</v>
      </c>
      <c r="G780" s="6">
        <v>0</v>
      </c>
      <c r="H780" s="6">
        <v>0.1</v>
      </c>
      <c r="I780" s="6">
        <v>0</v>
      </c>
      <c r="J780" s="6">
        <v>4.9999999999999989E-2</v>
      </c>
      <c r="K780" s="6">
        <v>0</v>
      </c>
      <c r="L780" s="6">
        <v>20</v>
      </c>
      <c r="M780" s="6">
        <v>0</v>
      </c>
      <c r="N780" s="6">
        <v>0.54</v>
      </c>
      <c r="O780" s="6">
        <v>0</v>
      </c>
      <c r="P780" s="6">
        <v>0.54</v>
      </c>
      <c r="Q780" s="6">
        <v>104</v>
      </c>
      <c r="R780" s="6">
        <v>0</v>
      </c>
      <c r="S780" s="6">
        <v>423</v>
      </c>
      <c r="T780" s="6">
        <v>480</v>
      </c>
      <c r="U780" s="6">
        <v>0</v>
      </c>
      <c r="V780">
        <v>0</v>
      </c>
    </row>
    <row r="781" spans="1:22" customFormat="1" x14ac:dyDescent="0.25">
      <c r="A781" s="6">
        <v>0</v>
      </c>
      <c r="B781" s="6">
        <v>0</v>
      </c>
      <c r="C781" s="6">
        <v>0</v>
      </c>
      <c r="D781" s="6">
        <v>0</v>
      </c>
      <c r="E781" s="6">
        <v>0</v>
      </c>
      <c r="F781" s="6">
        <v>0</v>
      </c>
      <c r="G781" s="6">
        <v>0</v>
      </c>
      <c r="H781" s="6">
        <v>7.4999999999999997E-2</v>
      </c>
      <c r="I781" s="6">
        <v>0</v>
      </c>
      <c r="J781" s="6">
        <v>7.4999999999999997E-2</v>
      </c>
      <c r="K781" s="6">
        <v>0</v>
      </c>
      <c r="L781" s="6">
        <v>20</v>
      </c>
      <c r="M781" s="6">
        <v>0</v>
      </c>
      <c r="N781" s="6">
        <v>0.54</v>
      </c>
      <c r="O781" s="6">
        <v>0</v>
      </c>
      <c r="P781" s="6">
        <v>0.54</v>
      </c>
      <c r="Q781" s="6">
        <v>104</v>
      </c>
      <c r="R781" s="6">
        <v>0</v>
      </c>
      <c r="S781" s="6">
        <v>423</v>
      </c>
      <c r="T781" s="6">
        <v>480</v>
      </c>
      <c r="U781" s="6">
        <v>0</v>
      </c>
      <c r="V781">
        <v>0</v>
      </c>
    </row>
    <row r="782" spans="1:22" customFormat="1" x14ac:dyDescent="0.25">
      <c r="A782" s="6">
        <v>0</v>
      </c>
      <c r="B782" s="6">
        <v>0</v>
      </c>
      <c r="C782" s="6">
        <v>0</v>
      </c>
      <c r="D782" s="6">
        <v>0</v>
      </c>
      <c r="E782" s="6">
        <v>0</v>
      </c>
      <c r="F782" s="6">
        <v>0</v>
      </c>
      <c r="G782" s="6">
        <v>0.1</v>
      </c>
      <c r="H782" s="6">
        <v>0</v>
      </c>
      <c r="I782" s="6">
        <v>0</v>
      </c>
      <c r="J782" s="6">
        <v>4.9999999999999989E-2</v>
      </c>
      <c r="K782" s="6">
        <v>0</v>
      </c>
      <c r="L782" s="6">
        <v>20</v>
      </c>
      <c r="M782" s="6">
        <v>0</v>
      </c>
      <c r="N782" s="6">
        <v>0.3</v>
      </c>
      <c r="O782" s="6">
        <v>0</v>
      </c>
      <c r="P782" s="6">
        <v>0.54</v>
      </c>
      <c r="Q782" s="6">
        <v>104</v>
      </c>
      <c r="R782" s="6">
        <v>0</v>
      </c>
      <c r="S782" s="6">
        <v>423</v>
      </c>
      <c r="T782" s="6">
        <v>480</v>
      </c>
      <c r="U782" s="6">
        <v>0</v>
      </c>
      <c r="V782">
        <v>0</v>
      </c>
    </row>
    <row r="783" spans="1:22" customFormat="1" x14ac:dyDescent="0.25">
      <c r="A783" s="6">
        <v>0</v>
      </c>
      <c r="B783" s="6">
        <v>0</v>
      </c>
      <c r="C783" s="6">
        <v>0</v>
      </c>
      <c r="D783" s="6">
        <v>0</v>
      </c>
      <c r="E783" s="6">
        <v>0</v>
      </c>
      <c r="F783" s="6">
        <v>0</v>
      </c>
      <c r="G783" s="6">
        <v>7.4999999999999997E-2</v>
      </c>
      <c r="H783" s="6">
        <v>0</v>
      </c>
      <c r="I783" s="6">
        <v>0</v>
      </c>
      <c r="J783" s="6">
        <v>7.4999999999999997E-2</v>
      </c>
      <c r="K783" s="6">
        <v>0</v>
      </c>
      <c r="L783" s="6">
        <v>20</v>
      </c>
      <c r="M783" s="6">
        <v>0</v>
      </c>
      <c r="N783" s="6">
        <v>0.3</v>
      </c>
      <c r="O783" s="6">
        <v>0</v>
      </c>
      <c r="P783" s="6">
        <v>0.54</v>
      </c>
      <c r="Q783" s="6">
        <v>104</v>
      </c>
      <c r="R783" s="6">
        <v>0</v>
      </c>
      <c r="S783" s="6">
        <v>423</v>
      </c>
      <c r="T783" s="6">
        <v>480</v>
      </c>
      <c r="U783" s="6">
        <v>0</v>
      </c>
      <c r="V783">
        <v>0</v>
      </c>
    </row>
    <row r="784" spans="1:22" customFormat="1" x14ac:dyDescent="0.25">
      <c r="A784" s="6">
        <v>0</v>
      </c>
      <c r="B784" s="6">
        <v>0</v>
      </c>
      <c r="C784" s="6">
        <v>0</v>
      </c>
      <c r="D784" s="6">
        <v>0</v>
      </c>
      <c r="E784" s="6">
        <v>0</v>
      </c>
      <c r="F784" s="6">
        <v>0</v>
      </c>
      <c r="G784" s="6">
        <v>0.15</v>
      </c>
      <c r="H784" s="6">
        <v>0</v>
      </c>
      <c r="I784" s="6">
        <v>0</v>
      </c>
      <c r="J784" s="6">
        <v>0</v>
      </c>
      <c r="K784" s="6">
        <v>0</v>
      </c>
      <c r="L784" s="6">
        <v>20</v>
      </c>
      <c r="M784" s="6">
        <v>0</v>
      </c>
      <c r="N784" s="6">
        <v>0.42</v>
      </c>
      <c r="O784" s="6">
        <v>0</v>
      </c>
      <c r="P784" s="6">
        <v>0.54</v>
      </c>
      <c r="Q784" s="6">
        <v>104</v>
      </c>
      <c r="R784" s="6">
        <v>0</v>
      </c>
      <c r="S784" s="6">
        <v>423</v>
      </c>
      <c r="T784" s="6">
        <v>480</v>
      </c>
      <c r="U784" s="6">
        <v>0</v>
      </c>
      <c r="V784">
        <v>0</v>
      </c>
    </row>
    <row r="785" spans="1:22" customFormat="1" x14ac:dyDescent="0.25">
      <c r="A785" s="6">
        <v>0</v>
      </c>
      <c r="B785" s="6">
        <v>0</v>
      </c>
      <c r="C785" s="6">
        <v>0</v>
      </c>
      <c r="D785" s="6">
        <v>0</v>
      </c>
      <c r="E785" s="6">
        <v>0</v>
      </c>
      <c r="F785" s="6">
        <v>0</v>
      </c>
      <c r="G785" s="6">
        <v>0.1</v>
      </c>
      <c r="H785" s="6">
        <v>0</v>
      </c>
      <c r="I785" s="6">
        <v>0</v>
      </c>
      <c r="J785" s="6">
        <v>4.9999999999999989E-2</v>
      </c>
      <c r="K785" s="6">
        <v>0</v>
      </c>
      <c r="L785" s="6">
        <v>20</v>
      </c>
      <c r="M785" s="6">
        <v>0</v>
      </c>
      <c r="N785" s="6">
        <v>0.42</v>
      </c>
      <c r="O785" s="6">
        <v>0</v>
      </c>
      <c r="P785" s="6">
        <v>0.54</v>
      </c>
      <c r="Q785" s="6">
        <v>104</v>
      </c>
      <c r="R785" s="6">
        <v>0</v>
      </c>
      <c r="S785" s="6">
        <v>423</v>
      </c>
      <c r="T785" s="6">
        <v>480</v>
      </c>
      <c r="U785" s="6">
        <v>0</v>
      </c>
      <c r="V785">
        <v>0</v>
      </c>
    </row>
    <row r="786" spans="1:22" customFormat="1" x14ac:dyDescent="0.25">
      <c r="A786" s="6">
        <v>0</v>
      </c>
      <c r="B786" s="6">
        <v>0</v>
      </c>
      <c r="C786" s="6">
        <v>0</v>
      </c>
      <c r="D786" s="6">
        <v>0</v>
      </c>
      <c r="E786" s="6">
        <v>0</v>
      </c>
      <c r="F786" s="6">
        <v>0</v>
      </c>
      <c r="G786" s="6">
        <v>7.4999999999999997E-2</v>
      </c>
      <c r="H786" s="6">
        <v>0</v>
      </c>
      <c r="I786" s="6">
        <v>0</v>
      </c>
      <c r="J786" s="6">
        <v>7.4999999999999997E-2</v>
      </c>
      <c r="K786" s="6">
        <v>0</v>
      </c>
      <c r="L786" s="6">
        <v>20</v>
      </c>
      <c r="M786" s="6">
        <v>0</v>
      </c>
      <c r="N786" s="6">
        <v>0.42</v>
      </c>
      <c r="O786" s="6">
        <v>0</v>
      </c>
      <c r="P786" s="6">
        <v>0.54</v>
      </c>
      <c r="Q786" s="6">
        <v>104</v>
      </c>
      <c r="R786" s="6">
        <v>0</v>
      </c>
      <c r="S786" s="6">
        <v>423</v>
      </c>
      <c r="T786" s="6">
        <v>480</v>
      </c>
      <c r="U786" s="6">
        <v>0</v>
      </c>
      <c r="V786">
        <v>0</v>
      </c>
    </row>
    <row r="787" spans="1:22" customFormat="1" x14ac:dyDescent="0.25">
      <c r="A787" s="6">
        <v>0</v>
      </c>
      <c r="B787" s="6">
        <v>0</v>
      </c>
      <c r="C787" s="6">
        <v>0</v>
      </c>
      <c r="D787" s="6">
        <v>0</v>
      </c>
      <c r="E787" s="6">
        <v>0</v>
      </c>
      <c r="F787" s="6">
        <v>0</v>
      </c>
      <c r="G787" s="6">
        <v>0.15</v>
      </c>
      <c r="H787" s="6">
        <v>0</v>
      </c>
      <c r="I787" s="6">
        <v>0</v>
      </c>
      <c r="J787" s="6">
        <v>0</v>
      </c>
      <c r="K787" s="6">
        <v>0</v>
      </c>
      <c r="L787" s="6">
        <v>20</v>
      </c>
      <c r="M787" s="6">
        <v>0</v>
      </c>
      <c r="N787" s="6">
        <v>0.54</v>
      </c>
      <c r="O787" s="6">
        <v>0</v>
      </c>
      <c r="P787" s="6">
        <v>0.54</v>
      </c>
      <c r="Q787" s="6">
        <v>104</v>
      </c>
      <c r="R787" s="6">
        <v>0</v>
      </c>
      <c r="S787" s="6">
        <v>423</v>
      </c>
      <c r="T787" s="6">
        <v>480</v>
      </c>
      <c r="U787" s="6">
        <v>0</v>
      </c>
      <c r="V787">
        <v>0</v>
      </c>
    </row>
    <row r="788" spans="1:22" customFormat="1" x14ac:dyDescent="0.25">
      <c r="A788" s="6">
        <v>0</v>
      </c>
      <c r="B788" s="6">
        <v>0</v>
      </c>
      <c r="C788" s="6">
        <v>0</v>
      </c>
      <c r="D788" s="6">
        <v>0</v>
      </c>
      <c r="E788" s="6">
        <v>0</v>
      </c>
      <c r="F788" s="6">
        <v>0</v>
      </c>
      <c r="G788" s="6">
        <v>0.1</v>
      </c>
      <c r="H788" s="6">
        <v>0</v>
      </c>
      <c r="I788" s="6">
        <v>0</v>
      </c>
      <c r="J788" s="6">
        <v>4.9999999999999989E-2</v>
      </c>
      <c r="K788" s="6">
        <v>0</v>
      </c>
      <c r="L788" s="6">
        <v>20</v>
      </c>
      <c r="M788" s="6">
        <v>0</v>
      </c>
      <c r="N788" s="6">
        <v>0.54</v>
      </c>
      <c r="O788" s="6">
        <v>0</v>
      </c>
      <c r="P788" s="6">
        <v>0.54</v>
      </c>
      <c r="Q788" s="6">
        <v>104</v>
      </c>
      <c r="R788" s="6">
        <v>0</v>
      </c>
      <c r="S788" s="6">
        <v>423</v>
      </c>
      <c r="T788" s="6">
        <v>480</v>
      </c>
      <c r="U788" s="6">
        <v>0</v>
      </c>
      <c r="V788">
        <v>0</v>
      </c>
    </row>
    <row r="789" spans="1:22" customFormat="1" x14ac:dyDescent="0.25">
      <c r="A789" s="6">
        <v>0</v>
      </c>
      <c r="B789" s="6">
        <v>0</v>
      </c>
      <c r="C789" s="6">
        <v>0</v>
      </c>
      <c r="D789" s="6">
        <v>0</v>
      </c>
      <c r="E789" s="6">
        <v>0</v>
      </c>
      <c r="F789" s="6">
        <v>0</v>
      </c>
      <c r="G789" s="6">
        <v>7.4999999999999997E-2</v>
      </c>
      <c r="H789" s="6">
        <v>0</v>
      </c>
      <c r="I789" s="6">
        <v>0</v>
      </c>
      <c r="J789" s="6">
        <v>7.4999999999999997E-2</v>
      </c>
      <c r="K789" s="6">
        <v>0</v>
      </c>
      <c r="L789" s="6">
        <v>20</v>
      </c>
      <c r="M789" s="6">
        <v>0</v>
      </c>
      <c r="N789" s="6">
        <v>0.54</v>
      </c>
      <c r="O789" s="6">
        <v>0</v>
      </c>
      <c r="P789" s="6">
        <v>0.54</v>
      </c>
      <c r="Q789" s="6">
        <v>104</v>
      </c>
      <c r="R789" s="6">
        <v>0</v>
      </c>
      <c r="S789" s="6">
        <v>423</v>
      </c>
      <c r="T789" s="6">
        <v>480</v>
      </c>
      <c r="U789" s="6">
        <v>0</v>
      </c>
      <c r="V789">
        <v>0</v>
      </c>
    </row>
    <row r="790" spans="1:22" customFormat="1" x14ac:dyDescent="0.25">
      <c r="A790" s="6">
        <v>0</v>
      </c>
      <c r="B790" s="6">
        <v>0</v>
      </c>
      <c r="C790" s="6">
        <v>0</v>
      </c>
      <c r="D790" s="6">
        <v>0</v>
      </c>
      <c r="E790" s="6">
        <v>0</v>
      </c>
      <c r="F790" s="6">
        <v>0</v>
      </c>
      <c r="G790" s="6">
        <v>0</v>
      </c>
      <c r="H790" s="6">
        <v>0.17499999999999999</v>
      </c>
      <c r="I790" s="6">
        <v>0</v>
      </c>
      <c r="J790" s="6">
        <v>3.5000000000000003E-2</v>
      </c>
      <c r="K790" s="6">
        <v>0</v>
      </c>
      <c r="L790" s="6">
        <v>20</v>
      </c>
      <c r="M790" s="6">
        <v>0</v>
      </c>
      <c r="N790" s="6">
        <v>0.42</v>
      </c>
      <c r="O790" s="6">
        <v>0</v>
      </c>
      <c r="P790" s="6">
        <v>0.42</v>
      </c>
      <c r="Q790" s="6">
        <v>104</v>
      </c>
      <c r="R790" s="6">
        <v>0</v>
      </c>
      <c r="S790" s="6">
        <v>423</v>
      </c>
      <c r="T790" s="6">
        <v>480</v>
      </c>
      <c r="U790" s="6">
        <v>0</v>
      </c>
      <c r="V790">
        <v>0</v>
      </c>
    </row>
    <row r="791" spans="1:22" customFormat="1" x14ac:dyDescent="0.25">
      <c r="A791" s="6">
        <v>0</v>
      </c>
      <c r="B791" s="6">
        <v>0</v>
      </c>
      <c r="C791" s="6">
        <v>0</v>
      </c>
      <c r="D791" s="6">
        <v>0</v>
      </c>
      <c r="E791" s="6">
        <v>0</v>
      </c>
      <c r="F791" s="6">
        <v>0</v>
      </c>
      <c r="G791" s="6">
        <v>0</v>
      </c>
      <c r="H791" s="6">
        <v>0.14000000000000001</v>
      </c>
      <c r="I791" s="6">
        <v>0</v>
      </c>
      <c r="J791" s="6">
        <v>6.9999999999999979E-2</v>
      </c>
      <c r="K791" s="6">
        <v>0</v>
      </c>
      <c r="L791" s="6">
        <v>20</v>
      </c>
      <c r="M791" s="6">
        <v>0</v>
      </c>
      <c r="N791" s="6">
        <v>0.42</v>
      </c>
      <c r="O791" s="6">
        <v>0</v>
      </c>
      <c r="P791" s="6">
        <v>0.42</v>
      </c>
      <c r="Q791" s="6">
        <v>104</v>
      </c>
      <c r="R791" s="6">
        <v>0</v>
      </c>
      <c r="S791" s="6">
        <v>423</v>
      </c>
      <c r="T791" s="6">
        <v>480</v>
      </c>
      <c r="U791" s="6">
        <v>0</v>
      </c>
      <c r="V791">
        <v>0</v>
      </c>
    </row>
    <row r="792" spans="1:22" customFormat="1" x14ac:dyDescent="0.25">
      <c r="A792" s="6">
        <v>0</v>
      </c>
      <c r="B792" s="6">
        <v>0</v>
      </c>
      <c r="C792" s="6">
        <v>0</v>
      </c>
      <c r="D792" s="6">
        <v>0</v>
      </c>
      <c r="E792" s="6">
        <v>0</v>
      </c>
      <c r="F792" s="6">
        <v>0</v>
      </c>
      <c r="G792" s="6">
        <v>0</v>
      </c>
      <c r="H792" s="6">
        <v>0.105</v>
      </c>
      <c r="I792" s="6">
        <v>0</v>
      </c>
      <c r="J792" s="6">
        <v>0.105</v>
      </c>
      <c r="K792" s="6">
        <v>0</v>
      </c>
      <c r="L792" s="6">
        <v>20</v>
      </c>
      <c r="M792" s="6">
        <v>0</v>
      </c>
      <c r="N792" s="6">
        <v>0.42</v>
      </c>
      <c r="O792" s="6">
        <v>0</v>
      </c>
      <c r="P792" s="6">
        <v>0.42</v>
      </c>
      <c r="Q792" s="6">
        <v>104</v>
      </c>
      <c r="R792" s="6">
        <v>0</v>
      </c>
      <c r="S792" s="6">
        <v>423</v>
      </c>
      <c r="T792" s="6">
        <v>480</v>
      </c>
      <c r="U792" s="6">
        <v>0</v>
      </c>
      <c r="V792">
        <v>0</v>
      </c>
    </row>
    <row r="793" spans="1:22" customFormat="1" x14ac:dyDescent="0.25">
      <c r="A793" s="6">
        <v>0</v>
      </c>
      <c r="B793" s="6">
        <v>0</v>
      </c>
      <c r="C793" s="6">
        <v>0</v>
      </c>
      <c r="D793" s="6">
        <v>0</v>
      </c>
      <c r="E793" s="6">
        <v>0</v>
      </c>
      <c r="F793" s="6">
        <v>0</v>
      </c>
      <c r="G793" s="6">
        <v>0</v>
      </c>
      <c r="H793" s="6">
        <v>0.17499999999999999</v>
      </c>
      <c r="I793" s="6">
        <v>0</v>
      </c>
      <c r="J793" s="6">
        <v>3.5000000000000003E-2</v>
      </c>
      <c r="K793" s="6">
        <v>0</v>
      </c>
      <c r="L793" s="6">
        <v>20</v>
      </c>
      <c r="M793" s="6">
        <v>0</v>
      </c>
      <c r="N793" s="6">
        <v>0.54</v>
      </c>
      <c r="O793" s="6">
        <v>0</v>
      </c>
      <c r="P793" s="6">
        <v>0.42</v>
      </c>
      <c r="Q793" s="6">
        <v>104</v>
      </c>
      <c r="R793" s="6">
        <v>0</v>
      </c>
      <c r="S793" s="6">
        <v>423</v>
      </c>
      <c r="T793" s="6">
        <v>480</v>
      </c>
      <c r="U793" s="6">
        <v>0</v>
      </c>
      <c r="V793">
        <v>0</v>
      </c>
    </row>
    <row r="794" spans="1:22" customFormat="1" x14ac:dyDescent="0.25">
      <c r="A794" s="6">
        <v>0</v>
      </c>
      <c r="B794" s="6">
        <v>0</v>
      </c>
      <c r="C794" s="6">
        <v>0</v>
      </c>
      <c r="D794" s="6">
        <v>0</v>
      </c>
      <c r="E794" s="6">
        <v>0</v>
      </c>
      <c r="F794" s="6">
        <v>0</v>
      </c>
      <c r="G794" s="6">
        <v>0</v>
      </c>
      <c r="H794" s="6">
        <v>0.14000000000000001</v>
      </c>
      <c r="I794" s="6">
        <v>0</v>
      </c>
      <c r="J794" s="6">
        <v>6.9999999999999979E-2</v>
      </c>
      <c r="K794" s="6">
        <v>0</v>
      </c>
      <c r="L794" s="6">
        <v>20</v>
      </c>
      <c r="M794" s="6">
        <v>0</v>
      </c>
      <c r="N794" s="6">
        <v>0.54</v>
      </c>
      <c r="O794" s="6">
        <v>0</v>
      </c>
      <c r="P794" s="6">
        <v>0.42</v>
      </c>
      <c r="Q794" s="6">
        <v>104</v>
      </c>
      <c r="R794" s="6">
        <v>0</v>
      </c>
      <c r="S794" s="6">
        <v>423</v>
      </c>
      <c r="T794" s="6">
        <v>480</v>
      </c>
      <c r="U794" s="6">
        <v>0</v>
      </c>
      <c r="V794">
        <v>0</v>
      </c>
    </row>
    <row r="795" spans="1:22" customFormat="1" x14ac:dyDescent="0.25">
      <c r="A795" s="6">
        <v>0</v>
      </c>
      <c r="B795" s="6">
        <v>0</v>
      </c>
      <c r="C795" s="6">
        <v>0</v>
      </c>
      <c r="D795" s="6">
        <v>0</v>
      </c>
      <c r="E795" s="6">
        <v>0</v>
      </c>
      <c r="F795" s="6">
        <v>0</v>
      </c>
      <c r="G795" s="6">
        <v>0</v>
      </c>
      <c r="H795" s="6">
        <v>0.105</v>
      </c>
      <c r="I795" s="6">
        <v>0</v>
      </c>
      <c r="J795" s="6">
        <v>0.105</v>
      </c>
      <c r="K795" s="6">
        <v>0</v>
      </c>
      <c r="L795" s="6">
        <v>20</v>
      </c>
      <c r="M795" s="6">
        <v>0</v>
      </c>
      <c r="N795" s="6">
        <v>0.54</v>
      </c>
      <c r="O795" s="6">
        <v>0</v>
      </c>
      <c r="P795" s="6">
        <v>0.42</v>
      </c>
      <c r="Q795" s="6">
        <v>104</v>
      </c>
      <c r="R795" s="6">
        <v>0</v>
      </c>
      <c r="S795" s="6">
        <v>423</v>
      </c>
      <c r="T795" s="6">
        <v>480</v>
      </c>
      <c r="U795" s="6">
        <v>0</v>
      </c>
      <c r="V795">
        <v>0</v>
      </c>
    </row>
    <row r="796" spans="1:22" customFormat="1" x14ac:dyDescent="0.25">
      <c r="A796" s="6">
        <v>0</v>
      </c>
      <c r="B796" s="6">
        <v>0</v>
      </c>
      <c r="C796" s="6">
        <v>0</v>
      </c>
      <c r="D796" s="6">
        <v>0</v>
      </c>
      <c r="E796" s="6">
        <v>0</v>
      </c>
      <c r="F796" s="6">
        <v>0</v>
      </c>
      <c r="G796" s="6">
        <v>0.14000000000000001</v>
      </c>
      <c r="H796" s="6">
        <v>0</v>
      </c>
      <c r="I796" s="6">
        <v>0</v>
      </c>
      <c r="J796" s="6">
        <v>6.9999999999999979E-2</v>
      </c>
      <c r="K796" s="6">
        <v>0</v>
      </c>
      <c r="L796" s="6">
        <v>20</v>
      </c>
      <c r="M796" s="6">
        <v>0</v>
      </c>
      <c r="N796" s="6">
        <v>0.42</v>
      </c>
      <c r="O796" s="6">
        <v>0</v>
      </c>
      <c r="P796" s="6">
        <v>0.42</v>
      </c>
      <c r="Q796" s="6">
        <v>104</v>
      </c>
      <c r="R796" s="6">
        <v>0</v>
      </c>
      <c r="S796" s="6">
        <v>423</v>
      </c>
      <c r="T796" s="6">
        <v>480</v>
      </c>
      <c r="U796" s="6">
        <v>0</v>
      </c>
      <c r="V796">
        <v>0</v>
      </c>
    </row>
    <row r="797" spans="1:22" customFormat="1" x14ac:dyDescent="0.25">
      <c r="A797" s="6">
        <v>0</v>
      </c>
      <c r="B797" s="6">
        <v>0</v>
      </c>
      <c r="C797" s="6">
        <v>0</v>
      </c>
      <c r="D797" s="6">
        <v>0</v>
      </c>
      <c r="E797" s="6">
        <v>0</v>
      </c>
      <c r="F797" s="6">
        <v>0</v>
      </c>
      <c r="G797" s="6">
        <v>0.105</v>
      </c>
      <c r="H797" s="6">
        <v>0</v>
      </c>
      <c r="I797" s="6">
        <v>0</v>
      </c>
      <c r="J797" s="6">
        <v>0.105</v>
      </c>
      <c r="K797" s="6">
        <v>0</v>
      </c>
      <c r="L797" s="6">
        <v>20</v>
      </c>
      <c r="M797" s="6">
        <v>0</v>
      </c>
      <c r="N797" s="6">
        <v>0.42</v>
      </c>
      <c r="O797" s="6">
        <v>0</v>
      </c>
      <c r="P797" s="6">
        <v>0.42</v>
      </c>
      <c r="Q797" s="6">
        <v>104</v>
      </c>
      <c r="R797" s="6">
        <v>0</v>
      </c>
      <c r="S797" s="6">
        <v>423</v>
      </c>
      <c r="T797" s="6">
        <v>480</v>
      </c>
      <c r="U797" s="6">
        <v>0</v>
      </c>
      <c r="V797">
        <v>0</v>
      </c>
    </row>
    <row r="798" spans="1:22" customFormat="1" x14ac:dyDescent="0.25">
      <c r="A798" s="6">
        <v>0</v>
      </c>
      <c r="B798" s="6">
        <v>0</v>
      </c>
      <c r="C798" s="6">
        <v>0</v>
      </c>
      <c r="D798" s="6">
        <v>0</v>
      </c>
      <c r="E798" s="6">
        <v>0</v>
      </c>
      <c r="F798" s="6">
        <v>0</v>
      </c>
      <c r="G798" s="6">
        <v>0.14000000000000001</v>
      </c>
      <c r="H798" s="6">
        <v>0</v>
      </c>
      <c r="I798" s="6">
        <v>0</v>
      </c>
      <c r="J798" s="6">
        <v>6.9999999999999979E-2</v>
      </c>
      <c r="K798" s="6">
        <v>0</v>
      </c>
      <c r="L798" s="6">
        <v>20</v>
      </c>
      <c r="M798" s="6">
        <v>0</v>
      </c>
      <c r="N798" s="6">
        <v>0.54</v>
      </c>
      <c r="O798" s="6">
        <v>0</v>
      </c>
      <c r="P798" s="6">
        <v>0.42</v>
      </c>
      <c r="Q798" s="6">
        <v>104</v>
      </c>
      <c r="R798" s="6">
        <v>0</v>
      </c>
      <c r="S798" s="6">
        <v>423</v>
      </c>
      <c r="T798" s="6">
        <v>480</v>
      </c>
      <c r="U798" s="6">
        <v>0</v>
      </c>
      <c r="V798">
        <v>0</v>
      </c>
    </row>
    <row r="799" spans="1:22" customFormat="1" x14ac:dyDescent="0.25">
      <c r="A799" s="6">
        <v>0</v>
      </c>
      <c r="B799" s="6">
        <v>0</v>
      </c>
      <c r="C799" s="6">
        <v>0</v>
      </c>
      <c r="D799" s="6">
        <v>0</v>
      </c>
      <c r="E799" s="6">
        <v>0</v>
      </c>
      <c r="F799" s="6">
        <v>0</v>
      </c>
      <c r="G799" s="6">
        <v>0.105</v>
      </c>
      <c r="H799" s="6">
        <v>0</v>
      </c>
      <c r="I799" s="6">
        <v>0</v>
      </c>
      <c r="J799" s="6">
        <v>0.105</v>
      </c>
      <c r="K799" s="6">
        <v>0</v>
      </c>
      <c r="L799" s="6">
        <v>20</v>
      </c>
      <c r="M799" s="6">
        <v>0</v>
      </c>
      <c r="N799" s="6">
        <v>0.54</v>
      </c>
      <c r="O799" s="6">
        <v>0</v>
      </c>
      <c r="P799" s="6">
        <v>0.42</v>
      </c>
      <c r="Q799" s="6">
        <v>104</v>
      </c>
      <c r="R799" s="6">
        <v>0</v>
      </c>
      <c r="S799" s="6">
        <v>423</v>
      </c>
      <c r="T799" s="6">
        <v>480</v>
      </c>
      <c r="U799" s="6">
        <v>0</v>
      </c>
      <c r="V799">
        <v>0</v>
      </c>
    </row>
    <row r="800" spans="1:22" customFormat="1" x14ac:dyDescent="0.25">
      <c r="A800" s="6">
        <v>0</v>
      </c>
      <c r="B800" s="6">
        <v>0</v>
      </c>
      <c r="C800" s="6">
        <v>0</v>
      </c>
      <c r="D800" s="6">
        <v>0</v>
      </c>
      <c r="E800" s="6">
        <v>0</v>
      </c>
      <c r="F800" s="6">
        <v>0</v>
      </c>
      <c r="G800" s="6">
        <v>0</v>
      </c>
      <c r="H800" s="6">
        <v>0.21</v>
      </c>
      <c r="I800" s="6">
        <v>0</v>
      </c>
      <c r="J800" s="6">
        <v>0</v>
      </c>
      <c r="K800" s="6">
        <v>0</v>
      </c>
      <c r="L800" s="6">
        <v>20</v>
      </c>
      <c r="M800" s="6">
        <v>0</v>
      </c>
      <c r="N800" s="6">
        <v>0.3</v>
      </c>
      <c r="O800" s="6">
        <v>0</v>
      </c>
      <c r="P800" s="6">
        <v>0.54</v>
      </c>
      <c r="Q800" s="6">
        <v>104</v>
      </c>
      <c r="R800" s="6">
        <v>0</v>
      </c>
      <c r="S800" s="6">
        <v>423</v>
      </c>
      <c r="T800" s="6">
        <v>480</v>
      </c>
      <c r="U800" s="6">
        <v>0</v>
      </c>
      <c r="V800">
        <v>0</v>
      </c>
    </row>
    <row r="801" spans="1:22" customFormat="1" x14ac:dyDescent="0.25">
      <c r="A801" s="6">
        <v>0</v>
      </c>
      <c r="B801" s="6">
        <v>0</v>
      </c>
      <c r="C801" s="6">
        <v>0</v>
      </c>
      <c r="D801" s="6">
        <v>0</v>
      </c>
      <c r="E801" s="6">
        <v>0</v>
      </c>
      <c r="F801" s="6">
        <v>0</v>
      </c>
      <c r="G801" s="6">
        <v>0</v>
      </c>
      <c r="H801" s="6">
        <v>0.17499999999999999</v>
      </c>
      <c r="I801" s="6">
        <v>0</v>
      </c>
      <c r="J801" s="6">
        <v>3.5000000000000003E-2</v>
      </c>
      <c r="K801" s="6">
        <v>0</v>
      </c>
      <c r="L801" s="6">
        <v>20</v>
      </c>
      <c r="M801" s="6">
        <v>0</v>
      </c>
      <c r="N801" s="6">
        <v>0.3</v>
      </c>
      <c r="O801" s="6">
        <v>0</v>
      </c>
      <c r="P801" s="6">
        <v>0.54</v>
      </c>
      <c r="Q801" s="6">
        <v>104</v>
      </c>
      <c r="R801" s="6">
        <v>0</v>
      </c>
      <c r="S801" s="6">
        <v>423</v>
      </c>
      <c r="T801" s="6">
        <v>480</v>
      </c>
      <c r="U801" s="6">
        <v>0</v>
      </c>
      <c r="V801">
        <v>0</v>
      </c>
    </row>
    <row r="802" spans="1:22" customFormat="1" x14ac:dyDescent="0.25">
      <c r="A802" s="6">
        <v>0</v>
      </c>
      <c r="B802" s="6">
        <v>0</v>
      </c>
      <c r="C802" s="6">
        <v>0</v>
      </c>
      <c r="D802" s="6">
        <v>0</v>
      </c>
      <c r="E802" s="6">
        <v>0</v>
      </c>
      <c r="F802" s="6">
        <v>0</v>
      </c>
      <c r="G802" s="6">
        <v>0</v>
      </c>
      <c r="H802" s="6">
        <v>0.14000000000000001</v>
      </c>
      <c r="I802" s="6">
        <v>0</v>
      </c>
      <c r="J802" s="6">
        <v>6.9999999999999979E-2</v>
      </c>
      <c r="K802" s="6">
        <v>0</v>
      </c>
      <c r="L802" s="6">
        <v>20</v>
      </c>
      <c r="M802" s="6">
        <v>0</v>
      </c>
      <c r="N802" s="6">
        <v>0.3</v>
      </c>
      <c r="O802" s="6">
        <v>0</v>
      </c>
      <c r="P802" s="6">
        <v>0.54</v>
      </c>
      <c r="Q802" s="6">
        <v>104</v>
      </c>
      <c r="R802" s="6">
        <v>0</v>
      </c>
      <c r="S802" s="6">
        <v>423</v>
      </c>
      <c r="T802" s="6">
        <v>480</v>
      </c>
      <c r="U802" s="6">
        <v>0</v>
      </c>
      <c r="V802">
        <v>0</v>
      </c>
    </row>
    <row r="803" spans="1:22" customFormat="1" x14ac:dyDescent="0.25">
      <c r="A803" s="6">
        <v>0</v>
      </c>
      <c r="B803" s="6">
        <v>0</v>
      </c>
      <c r="C803" s="6">
        <v>0</v>
      </c>
      <c r="D803" s="6">
        <v>0</v>
      </c>
      <c r="E803" s="6">
        <v>0</v>
      </c>
      <c r="F803" s="6">
        <v>0</v>
      </c>
      <c r="G803" s="6">
        <v>0</v>
      </c>
      <c r="H803" s="6">
        <v>0.105</v>
      </c>
      <c r="I803" s="6">
        <v>0</v>
      </c>
      <c r="J803" s="6">
        <v>0.105</v>
      </c>
      <c r="K803" s="6">
        <v>0</v>
      </c>
      <c r="L803" s="6">
        <v>20</v>
      </c>
      <c r="M803" s="6">
        <v>0</v>
      </c>
      <c r="N803" s="6">
        <v>0.3</v>
      </c>
      <c r="O803" s="6">
        <v>0</v>
      </c>
      <c r="P803" s="6">
        <v>0.54</v>
      </c>
      <c r="Q803" s="6">
        <v>104</v>
      </c>
      <c r="R803" s="6">
        <v>0</v>
      </c>
      <c r="S803" s="6">
        <v>423</v>
      </c>
      <c r="T803" s="6">
        <v>480</v>
      </c>
      <c r="U803" s="6">
        <v>0</v>
      </c>
      <c r="V803">
        <v>0</v>
      </c>
    </row>
    <row r="804" spans="1:22" customFormat="1" x14ac:dyDescent="0.25">
      <c r="A804" s="6">
        <v>0</v>
      </c>
      <c r="B804" s="6">
        <v>0</v>
      </c>
      <c r="C804" s="6">
        <v>0</v>
      </c>
      <c r="D804" s="6">
        <v>0</v>
      </c>
      <c r="E804" s="6">
        <v>0</v>
      </c>
      <c r="F804" s="6">
        <v>0</v>
      </c>
      <c r="G804" s="6">
        <v>0</v>
      </c>
      <c r="H804" s="6">
        <v>0.21</v>
      </c>
      <c r="I804" s="6">
        <v>0</v>
      </c>
      <c r="J804" s="6">
        <v>0</v>
      </c>
      <c r="K804" s="6">
        <v>0</v>
      </c>
      <c r="L804" s="6">
        <v>20</v>
      </c>
      <c r="M804" s="6">
        <v>0</v>
      </c>
      <c r="N804" s="6">
        <v>0.42</v>
      </c>
      <c r="O804" s="6">
        <v>0</v>
      </c>
      <c r="P804" s="6">
        <v>0.54</v>
      </c>
      <c r="Q804" s="6">
        <v>104</v>
      </c>
      <c r="R804" s="6">
        <v>0</v>
      </c>
      <c r="S804" s="6">
        <v>423</v>
      </c>
      <c r="T804" s="6">
        <v>480</v>
      </c>
      <c r="U804" s="6">
        <v>0</v>
      </c>
      <c r="V804">
        <v>0</v>
      </c>
    </row>
    <row r="805" spans="1:22" customFormat="1" x14ac:dyDescent="0.25">
      <c r="A805" s="6">
        <v>0</v>
      </c>
      <c r="B805" s="6">
        <v>0</v>
      </c>
      <c r="C805" s="6">
        <v>0</v>
      </c>
      <c r="D805" s="6">
        <v>0</v>
      </c>
      <c r="E805" s="6">
        <v>0</v>
      </c>
      <c r="F805" s="6">
        <v>0</v>
      </c>
      <c r="G805" s="6">
        <v>0</v>
      </c>
      <c r="H805" s="6">
        <v>0.17499999999999999</v>
      </c>
      <c r="I805" s="6">
        <v>0</v>
      </c>
      <c r="J805" s="6">
        <v>3.5000000000000003E-2</v>
      </c>
      <c r="K805" s="6">
        <v>0</v>
      </c>
      <c r="L805" s="6">
        <v>20</v>
      </c>
      <c r="M805" s="6">
        <v>0</v>
      </c>
      <c r="N805" s="6">
        <v>0.42</v>
      </c>
      <c r="O805" s="6">
        <v>0</v>
      </c>
      <c r="P805" s="6">
        <v>0.54</v>
      </c>
      <c r="Q805" s="6">
        <v>104</v>
      </c>
      <c r="R805" s="6">
        <v>0</v>
      </c>
      <c r="S805" s="6">
        <v>423</v>
      </c>
      <c r="T805" s="6">
        <v>480</v>
      </c>
      <c r="U805" s="6">
        <v>0</v>
      </c>
      <c r="V805">
        <v>0</v>
      </c>
    </row>
    <row r="806" spans="1:22" customFormat="1" x14ac:dyDescent="0.25">
      <c r="A806" s="6">
        <v>0</v>
      </c>
      <c r="B806" s="6">
        <v>0</v>
      </c>
      <c r="C806" s="6">
        <v>0</v>
      </c>
      <c r="D806" s="6">
        <v>0</v>
      </c>
      <c r="E806" s="6">
        <v>0</v>
      </c>
      <c r="F806" s="6">
        <v>0</v>
      </c>
      <c r="G806" s="6">
        <v>0</v>
      </c>
      <c r="H806" s="6">
        <v>0.14000000000000001</v>
      </c>
      <c r="I806" s="6">
        <v>0</v>
      </c>
      <c r="J806" s="6">
        <v>6.9999999999999979E-2</v>
      </c>
      <c r="K806" s="6">
        <v>0</v>
      </c>
      <c r="L806" s="6">
        <v>20</v>
      </c>
      <c r="M806" s="6">
        <v>0</v>
      </c>
      <c r="N806" s="6">
        <v>0.42</v>
      </c>
      <c r="O806" s="6">
        <v>0</v>
      </c>
      <c r="P806" s="6">
        <v>0.54</v>
      </c>
      <c r="Q806" s="6">
        <v>104</v>
      </c>
      <c r="R806" s="6">
        <v>0</v>
      </c>
      <c r="S806" s="6">
        <v>423</v>
      </c>
      <c r="T806" s="6">
        <v>480</v>
      </c>
      <c r="U806" s="6">
        <v>0</v>
      </c>
      <c r="V806">
        <v>0</v>
      </c>
    </row>
    <row r="807" spans="1:22" customFormat="1" x14ac:dyDescent="0.25">
      <c r="A807" s="6">
        <v>0</v>
      </c>
      <c r="B807" s="6">
        <v>0</v>
      </c>
      <c r="C807" s="6">
        <v>0</v>
      </c>
      <c r="D807" s="6">
        <v>0</v>
      </c>
      <c r="E807" s="6">
        <v>0</v>
      </c>
      <c r="F807" s="6">
        <v>0</v>
      </c>
      <c r="G807" s="6">
        <v>0</v>
      </c>
      <c r="H807" s="6">
        <v>0.105</v>
      </c>
      <c r="I807" s="6">
        <v>0</v>
      </c>
      <c r="J807" s="6">
        <v>0.105</v>
      </c>
      <c r="K807" s="6">
        <v>0</v>
      </c>
      <c r="L807" s="6">
        <v>20</v>
      </c>
      <c r="M807" s="6">
        <v>0</v>
      </c>
      <c r="N807" s="6">
        <v>0.42</v>
      </c>
      <c r="O807" s="6">
        <v>0</v>
      </c>
      <c r="P807" s="6">
        <v>0.54</v>
      </c>
      <c r="Q807" s="6">
        <v>104</v>
      </c>
      <c r="R807" s="6">
        <v>0</v>
      </c>
      <c r="S807" s="6">
        <v>423</v>
      </c>
      <c r="T807" s="6">
        <v>480</v>
      </c>
      <c r="U807" s="6">
        <v>0</v>
      </c>
      <c r="V807">
        <v>0</v>
      </c>
    </row>
    <row r="808" spans="1:22" customFormat="1" x14ac:dyDescent="0.25">
      <c r="A808" s="6">
        <v>0</v>
      </c>
      <c r="B808" s="6">
        <v>0</v>
      </c>
      <c r="C808" s="6">
        <v>0</v>
      </c>
      <c r="D808" s="6">
        <v>0</v>
      </c>
      <c r="E808" s="6">
        <v>0</v>
      </c>
      <c r="F808" s="6">
        <v>0</v>
      </c>
      <c r="G808" s="6">
        <v>0</v>
      </c>
      <c r="H808" s="6">
        <v>0.17499999999999999</v>
      </c>
      <c r="I808" s="6">
        <v>0</v>
      </c>
      <c r="J808" s="6">
        <v>3.5000000000000003E-2</v>
      </c>
      <c r="K808" s="6">
        <v>0</v>
      </c>
      <c r="L808" s="6">
        <v>20</v>
      </c>
      <c r="M808" s="6">
        <v>0</v>
      </c>
      <c r="N808" s="6">
        <v>0.54</v>
      </c>
      <c r="O808" s="6">
        <v>0</v>
      </c>
      <c r="P808" s="6">
        <v>0.54</v>
      </c>
      <c r="Q808" s="6">
        <v>104</v>
      </c>
      <c r="R808" s="6">
        <v>0</v>
      </c>
      <c r="S808" s="6">
        <v>423</v>
      </c>
      <c r="T808" s="6">
        <v>480</v>
      </c>
      <c r="U808" s="6">
        <v>0</v>
      </c>
      <c r="V808">
        <v>0</v>
      </c>
    </row>
    <row r="809" spans="1:22" customFormat="1" x14ac:dyDescent="0.25">
      <c r="A809" s="6">
        <v>0</v>
      </c>
      <c r="B809" s="6">
        <v>0</v>
      </c>
      <c r="C809" s="6">
        <v>0</v>
      </c>
      <c r="D809" s="6">
        <v>0</v>
      </c>
      <c r="E809" s="6">
        <v>0</v>
      </c>
      <c r="F809" s="6">
        <v>0</v>
      </c>
      <c r="G809" s="6">
        <v>0</v>
      </c>
      <c r="H809" s="6">
        <v>0.14000000000000001</v>
      </c>
      <c r="I809" s="6">
        <v>0</v>
      </c>
      <c r="J809" s="6">
        <v>6.9999999999999979E-2</v>
      </c>
      <c r="K809" s="6">
        <v>0</v>
      </c>
      <c r="L809" s="6">
        <v>20</v>
      </c>
      <c r="M809" s="6">
        <v>0</v>
      </c>
      <c r="N809" s="6">
        <v>0.54</v>
      </c>
      <c r="O809" s="6">
        <v>0</v>
      </c>
      <c r="P809" s="6">
        <v>0.54</v>
      </c>
      <c r="Q809" s="6">
        <v>104</v>
      </c>
      <c r="R809" s="6">
        <v>0</v>
      </c>
      <c r="S809" s="6">
        <v>423</v>
      </c>
      <c r="T809" s="6">
        <v>480</v>
      </c>
      <c r="U809" s="6">
        <v>0</v>
      </c>
      <c r="V809">
        <v>0</v>
      </c>
    </row>
    <row r="810" spans="1:22" customFormat="1" x14ac:dyDescent="0.25">
      <c r="A810" s="6">
        <v>0</v>
      </c>
      <c r="B810" s="6">
        <v>0</v>
      </c>
      <c r="C810" s="6">
        <v>0</v>
      </c>
      <c r="D810" s="6">
        <v>0</v>
      </c>
      <c r="E810" s="6">
        <v>0</v>
      </c>
      <c r="F810" s="6">
        <v>0</v>
      </c>
      <c r="G810" s="6">
        <v>0</v>
      </c>
      <c r="H810" s="6">
        <v>0.105</v>
      </c>
      <c r="I810" s="6">
        <v>0</v>
      </c>
      <c r="J810" s="6">
        <v>0.105</v>
      </c>
      <c r="K810" s="6">
        <v>0</v>
      </c>
      <c r="L810" s="6">
        <v>20</v>
      </c>
      <c r="M810" s="6">
        <v>0</v>
      </c>
      <c r="N810" s="6">
        <v>0.54</v>
      </c>
      <c r="O810" s="6">
        <v>0</v>
      </c>
      <c r="P810" s="6">
        <v>0.54</v>
      </c>
      <c r="Q810" s="6">
        <v>104</v>
      </c>
      <c r="R810" s="6">
        <v>0</v>
      </c>
      <c r="S810" s="6">
        <v>423</v>
      </c>
      <c r="T810" s="6">
        <v>480</v>
      </c>
      <c r="U810" s="6">
        <v>0</v>
      </c>
      <c r="V810">
        <v>0</v>
      </c>
    </row>
    <row r="811" spans="1:22" customFormat="1" x14ac:dyDescent="0.25">
      <c r="A811" s="6">
        <v>0</v>
      </c>
      <c r="B811" s="6">
        <v>0</v>
      </c>
      <c r="C811" s="6">
        <v>0</v>
      </c>
      <c r="D811" s="6">
        <v>0</v>
      </c>
      <c r="E811" s="6">
        <v>0</v>
      </c>
      <c r="F811" s="6">
        <v>0</v>
      </c>
      <c r="G811" s="6">
        <v>0.17499999999999999</v>
      </c>
      <c r="H811" s="6">
        <v>0</v>
      </c>
      <c r="I811" s="6">
        <v>0</v>
      </c>
      <c r="J811" s="6">
        <v>3.5000000000000003E-2</v>
      </c>
      <c r="K811" s="6">
        <v>0</v>
      </c>
      <c r="L811" s="6">
        <v>20</v>
      </c>
      <c r="M811" s="6">
        <v>0</v>
      </c>
      <c r="N811" s="6">
        <v>0.3</v>
      </c>
      <c r="O811" s="6">
        <v>0</v>
      </c>
      <c r="P811" s="6">
        <v>0.54</v>
      </c>
      <c r="Q811" s="6">
        <v>104</v>
      </c>
      <c r="R811" s="6">
        <v>0</v>
      </c>
      <c r="S811" s="6">
        <v>423</v>
      </c>
      <c r="T811" s="6">
        <v>480</v>
      </c>
      <c r="U811" s="6">
        <v>0</v>
      </c>
      <c r="V811">
        <v>0</v>
      </c>
    </row>
    <row r="812" spans="1:22" customFormat="1" x14ac:dyDescent="0.25">
      <c r="A812" s="6">
        <v>0</v>
      </c>
      <c r="B812" s="6">
        <v>0</v>
      </c>
      <c r="C812" s="6">
        <v>0</v>
      </c>
      <c r="D812" s="6">
        <v>0</v>
      </c>
      <c r="E812" s="6">
        <v>0</v>
      </c>
      <c r="F812" s="6">
        <v>0</v>
      </c>
      <c r="G812" s="6">
        <v>0.14000000000000001</v>
      </c>
      <c r="H812" s="6">
        <v>0</v>
      </c>
      <c r="I812" s="6">
        <v>0</v>
      </c>
      <c r="J812" s="6">
        <v>6.9999999999999979E-2</v>
      </c>
      <c r="K812" s="6">
        <v>0</v>
      </c>
      <c r="L812" s="6">
        <v>20</v>
      </c>
      <c r="M812" s="6">
        <v>0</v>
      </c>
      <c r="N812" s="6">
        <v>0.3</v>
      </c>
      <c r="O812" s="6">
        <v>0</v>
      </c>
      <c r="P812" s="6">
        <v>0.54</v>
      </c>
      <c r="Q812" s="6">
        <v>104</v>
      </c>
      <c r="R812" s="6">
        <v>0</v>
      </c>
      <c r="S812" s="6">
        <v>423</v>
      </c>
      <c r="T812" s="6">
        <v>480</v>
      </c>
      <c r="U812" s="6">
        <v>0</v>
      </c>
      <c r="V812">
        <v>0</v>
      </c>
    </row>
    <row r="813" spans="1:22" customFormat="1" x14ac:dyDescent="0.25">
      <c r="A813" s="6">
        <v>0</v>
      </c>
      <c r="B813" s="6">
        <v>0</v>
      </c>
      <c r="C813" s="6">
        <v>0</v>
      </c>
      <c r="D813" s="6">
        <v>0</v>
      </c>
      <c r="E813" s="6">
        <v>0</v>
      </c>
      <c r="F813" s="6">
        <v>0</v>
      </c>
      <c r="G813" s="6">
        <v>0.14000000000000001</v>
      </c>
      <c r="H813" s="6">
        <v>0</v>
      </c>
      <c r="I813" s="6">
        <v>0</v>
      </c>
      <c r="J813" s="6">
        <v>6.9999999999999979E-2</v>
      </c>
      <c r="K813" s="6">
        <v>0</v>
      </c>
      <c r="L813" s="6">
        <v>20</v>
      </c>
      <c r="M813" s="6">
        <v>0</v>
      </c>
      <c r="N813" s="6">
        <v>0.42</v>
      </c>
      <c r="O813" s="6">
        <v>0</v>
      </c>
      <c r="P813" s="6">
        <v>0.54</v>
      </c>
      <c r="Q813" s="6">
        <v>104</v>
      </c>
      <c r="R813" s="6">
        <v>0</v>
      </c>
      <c r="S813" s="6">
        <v>423</v>
      </c>
      <c r="T813" s="6">
        <v>480</v>
      </c>
      <c r="U813" s="6">
        <v>0</v>
      </c>
      <c r="V813">
        <v>0</v>
      </c>
    </row>
    <row r="814" spans="1:22" customFormat="1" x14ac:dyDescent="0.25">
      <c r="A814" s="6">
        <v>0</v>
      </c>
      <c r="B814" s="6">
        <v>0</v>
      </c>
      <c r="C814" s="6">
        <v>0</v>
      </c>
      <c r="D814" s="6">
        <v>0</v>
      </c>
      <c r="E814" s="6">
        <v>0</v>
      </c>
      <c r="F814" s="6">
        <v>0</v>
      </c>
      <c r="G814" s="6">
        <v>0.105</v>
      </c>
      <c r="H814" s="6">
        <v>0</v>
      </c>
      <c r="I814" s="6">
        <v>0</v>
      </c>
      <c r="J814" s="6">
        <v>0.105</v>
      </c>
      <c r="K814" s="6">
        <v>0</v>
      </c>
      <c r="L814" s="6">
        <v>20</v>
      </c>
      <c r="M814" s="6">
        <v>0</v>
      </c>
      <c r="N814" s="6">
        <v>0.42</v>
      </c>
      <c r="O814" s="6">
        <v>0</v>
      </c>
      <c r="P814" s="6">
        <v>0.54</v>
      </c>
      <c r="Q814" s="6">
        <v>104</v>
      </c>
      <c r="R814" s="6">
        <v>0</v>
      </c>
      <c r="S814" s="6">
        <v>423</v>
      </c>
      <c r="T814" s="6">
        <v>480</v>
      </c>
      <c r="U814" s="6">
        <v>0</v>
      </c>
      <c r="V814">
        <v>0</v>
      </c>
    </row>
    <row r="815" spans="1:22" customFormat="1" x14ac:dyDescent="0.25">
      <c r="A815" s="6">
        <v>0</v>
      </c>
      <c r="B815" s="6">
        <v>0</v>
      </c>
      <c r="C815" s="6">
        <v>0</v>
      </c>
      <c r="D815" s="6">
        <v>0</v>
      </c>
      <c r="E815" s="6">
        <v>0</v>
      </c>
      <c r="F815" s="6">
        <v>0</v>
      </c>
      <c r="G815" s="6">
        <v>0.14000000000000001</v>
      </c>
      <c r="H815" s="6">
        <v>0</v>
      </c>
      <c r="I815" s="6">
        <v>0</v>
      </c>
      <c r="J815" s="6">
        <v>6.9999999999999979E-2</v>
      </c>
      <c r="K815" s="6">
        <v>0</v>
      </c>
      <c r="L815" s="6">
        <v>20</v>
      </c>
      <c r="M815" s="6">
        <v>0</v>
      </c>
      <c r="N815" s="6">
        <v>0.54</v>
      </c>
      <c r="O815" s="6">
        <v>0</v>
      </c>
      <c r="P815" s="6">
        <v>0.54</v>
      </c>
      <c r="Q815" s="6">
        <v>104</v>
      </c>
      <c r="R815" s="6">
        <v>0</v>
      </c>
      <c r="S815" s="6">
        <v>423</v>
      </c>
      <c r="T815" s="6">
        <v>480</v>
      </c>
      <c r="U815" s="6">
        <v>0</v>
      </c>
      <c r="V815">
        <v>0</v>
      </c>
    </row>
    <row r="816" spans="1:22" customFormat="1" x14ac:dyDescent="0.25">
      <c r="A816" s="6">
        <v>0</v>
      </c>
      <c r="B816" s="6">
        <v>0</v>
      </c>
      <c r="C816" s="6">
        <v>0</v>
      </c>
      <c r="D816" s="6">
        <v>0</v>
      </c>
      <c r="E816" s="6">
        <v>0</v>
      </c>
      <c r="F816" s="6">
        <v>0</v>
      </c>
      <c r="G816" s="6">
        <v>0.105</v>
      </c>
      <c r="H816" s="6">
        <v>0</v>
      </c>
      <c r="I816" s="6">
        <v>0</v>
      </c>
      <c r="J816" s="6">
        <v>0.105</v>
      </c>
      <c r="K816" s="6">
        <v>0</v>
      </c>
      <c r="L816" s="6">
        <v>20</v>
      </c>
      <c r="M816" s="6">
        <v>0</v>
      </c>
      <c r="N816" s="6">
        <v>0.54</v>
      </c>
      <c r="O816" s="6">
        <v>0</v>
      </c>
      <c r="P816" s="6">
        <v>0.54</v>
      </c>
      <c r="Q816" s="6">
        <v>104</v>
      </c>
      <c r="R816" s="6">
        <v>0</v>
      </c>
      <c r="S816" s="6">
        <v>423</v>
      </c>
      <c r="T816" s="6">
        <v>480</v>
      </c>
      <c r="U816" s="6">
        <v>0</v>
      </c>
      <c r="V816">
        <v>0</v>
      </c>
    </row>
    <row r="817" spans="1:22" customFormat="1" x14ac:dyDescent="0.25">
      <c r="A817" s="6">
        <v>0</v>
      </c>
      <c r="B817" s="6">
        <v>0</v>
      </c>
      <c r="C817" s="6">
        <v>0</v>
      </c>
      <c r="D817" s="6">
        <v>0</v>
      </c>
      <c r="E817" s="6">
        <v>0</v>
      </c>
      <c r="F817" s="6">
        <v>0</v>
      </c>
      <c r="G817" s="6">
        <v>0</v>
      </c>
      <c r="H817" s="6">
        <v>0.22500000000000001</v>
      </c>
      <c r="I817" s="6">
        <v>0</v>
      </c>
      <c r="J817" s="6">
        <v>4.5000000000000012E-2</v>
      </c>
      <c r="K817" s="6">
        <v>0</v>
      </c>
      <c r="L817" s="6">
        <v>20</v>
      </c>
      <c r="M817" s="6">
        <v>0</v>
      </c>
      <c r="N817" s="6">
        <v>0.3</v>
      </c>
      <c r="O817" s="6">
        <v>0</v>
      </c>
      <c r="P817" s="6">
        <v>0.3</v>
      </c>
      <c r="Q817" s="6">
        <v>104</v>
      </c>
      <c r="R817" s="6">
        <v>0</v>
      </c>
      <c r="S817" s="6">
        <v>423</v>
      </c>
      <c r="T817" s="6">
        <v>480</v>
      </c>
      <c r="U817" s="6">
        <v>0</v>
      </c>
      <c r="V817">
        <v>0</v>
      </c>
    </row>
    <row r="818" spans="1:22" customFormat="1" x14ac:dyDescent="0.25">
      <c r="A818" s="6">
        <v>0</v>
      </c>
      <c r="B818" s="6">
        <v>0</v>
      </c>
      <c r="C818" s="6">
        <v>0</v>
      </c>
      <c r="D818" s="6">
        <v>0</v>
      </c>
      <c r="E818" s="6">
        <v>0</v>
      </c>
      <c r="F818" s="6">
        <v>0</v>
      </c>
      <c r="G818" s="6">
        <v>0</v>
      </c>
      <c r="H818" s="6">
        <v>0.18</v>
      </c>
      <c r="I818" s="6">
        <v>0</v>
      </c>
      <c r="J818" s="6">
        <v>9.0000000000000024E-2</v>
      </c>
      <c r="K818" s="6">
        <v>0</v>
      </c>
      <c r="L818" s="6">
        <v>20</v>
      </c>
      <c r="M818" s="6">
        <v>0</v>
      </c>
      <c r="N818" s="6">
        <v>0.3</v>
      </c>
      <c r="O818" s="6">
        <v>0</v>
      </c>
      <c r="P818" s="6">
        <v>0.3</v>
      </c>
      <c r="Q818" s="6">
        <v>104</v>
      </c>
      <c r="R818" s="6">
        <v>0</v>
      </c>
      <c r="S818" s="6">
        <v>423</v>
      </c>
      <c r="T818" s="6">
        <v>480</v>
      </c>
      <c r="U818" s="6">
        <v>0</v>
      </c>
      <c r="V818">
        <v>0</v>
      </c>
    </row>
    <row r="819" spans="1:22" customFormat="1" x14ac:dyDescent="0.25">
      <c r="A819" s="6">
        <v>0</v>
      </c>
      <c r="B819" s="6">
        <v>0</v>
      </c>
      <c r="C819" s="6">
        <v>0</v>
      </c>
      <c r="D819" s="6">
        <v>0</v>
      </c>
      <c r="E819" s="6">
        <v>0</v>
      </c>
      <c r="F819" s="6">
        <v>0</v>
      </c>
      <c r="G819" s="6">
        <v>0</v>
      </c>
      <c r="H819" s="6">
        <v>0.22500000000000001</v>
      </c>
      <c r="I819" s="6">
        <v>0</v>
      </c>
      <c r="J819" s="6">
        <v>4.5000000000000012E-2</v>
      </c>
      <c r="K819" s="6">
        <v>0</v>
      </c>
      <c r="L819" s="6">
        <v>20</v>
      </c>
      <c r="M819" s="6">
        <v>0</v>
      </c>
      <c r="N819" s="6">
        <v>0.42</v>
      </c>
      <c r="O819" s="6">
        <v>0</v>
      </c>
      <c r="P819" s="6">
        <v>0.3</v>
      </c>
      <c r="Q819" s="6">
        <v>104</v>
      </c>
      <c r="R819" s="6">
        <v>0</v>
      </c>
      <c r="S819" s="6">
        <v>423</v>
      </c>
      <c r="T819" s="6">
        <v>480</v>
      </c>
      <c r="U819" s="6">
        <v>0</v>
      </c>
      <c r="V819">
        <v>0</v>
      </c>
    </row>
    <row r="820" spans="1:22" customFormat="1" x14ac:dyDescent="0.25">
      <c r="A820" s="6">
        <v>0</v>
      </c>
      <c r="B820" s="6">
        <v>0</v>
      </c>
      <c r="C820" s="6">
        <v>0</v>
      </c>
      <c r="D820" s="6">
        <v>0</v>
      </c>
      <c r="E820" s="6">
        <v>0</v>
      </c>
      <c r="F820" s="6">
        <v>0</v>
      </c>
      <c r="G820" s="6">
        <v>0</v>
      </c>
      <c r="H820" s="6">
        <v>0.13500000000000001</v>
      </c>
      <c r="I820" s="6">
        <v>0</v>
      </c>
      <c r="J820" s="6">
        <v>0.13500000000000001</v>
      </c>
      <c r="K820" s="6">
        <v>0</v>
      </c>
      <c r="L820" s="6">
        <v>20</v>
      </c>
      <c r="M820" s="6">
        <v>0</v>
      </c>
      <c r="N820" s="6">
        <v>0.42</v>
      </c>
      <c r="O820" s="6">
        <v>0</v>
      </c>
      <c r="P820" s="6">
        <v>0.3</v>
      </c>
      <c r="Q820" s="6">
        <v>104</v>
      </c>
      <c r="R820" s="6">
        <v>0</v>
      </c>
      <c r="S820" s="6">
        <v>423</v>
      </c>
      <c r="T820" s="6">
        <v>480</v>
      </c>
      <c r="U820" s="6">
        <v>0</v>
      </c>
      <c r="V820">
        <v>0</v>
      </c>
    </row>
    <row r="821" spans="1:22" customFormat="1" x14ac:dyDescent="0.25">
      <c r="A821" s="6">
        <v>0</v>
      </c>
      <c r="B821" s="6">
        <v>0</v>
      </c>
      <c r="C821" s="6">
        <v>0</v>
      </c>
      <c r="D821" s="6">
        <v>0</v>
      </c>
      <c r="E821" s="6">
        <v>0</v>
      </c>
      <c r="F821" s="6">
        <v>0</v>
      </c>
      <c r="G821" s="6">
        <v>0</v>
      </c>
      <c r="H821" s="6">
        <v>0.22500000000000001</v>
      </c>
      <c r="I821" s="6">
        <v>0</v>
      </c>
      <c r="J821" s="6">
        <v>4.5000000000000012E-2</v>
      </c>
      <c r="K821" s="6">
        <v>0</v>
      </c>
      <c r="L821" s="6">
        <v>20</v>
      </c>
      <c r="M821" s="6">
        <v>0</v>
      </c>
      <c r="N821" s="6">
        <v>0.54</v>
      </c>
      <c r="O821" s="6">
        <v>0</v>
      </c>
      <c r="P821" s="6">
        <v>0.3</v>
      </c>
      <c r="Q821" s="6">
        <v>104</v>
      </c>
      <c r="R821" s="6">
        <v>0</v>
      </c>
      <c r="S821" s="6">
        <v>423</v>
      </c>
      <c r="T821" s="6">
        <v>480</v>
      </c>
      <c r="U821" s="6">
        <v>0</v>
      </c>
      <c r="V821">
        <v>0</v>
      </c>
    </row>
    <row r="822" spans="1:22" customFormat="1" x14ac:dyDescent="0.25">
      <c r="A822" s="6">
        <v>0</v>
      </c>
      <c r="B822" s="6">
        <v>0</v>
      </c>
      <c r="C822" s="6">
        <v>0</v>
      </c>
      <c r="D822" s="6">
        <v>0</v>
      </c>
      <c r="E822" s="6">
        <v>0</v>
      </c>
      <c r="F822" s="6">
        <v>0</v>
      </c>
      <c r="G822" s="6">
        <v>0</v>
      </c>
      <c r="H822" s="6">
        <v>0.18</v>
      </c>
      <c r="I822" s="6">
        <v>0</v>
      </c>
      <c r="J822" s="6">
        <v>9.0000000000000024E-2</v>
      </c>
      <c r="K822" s="6">
        <v>0</v>
      </c>
      <c r="L822" s="6">
        <v>20</v>
      </c>
      <c r="M822" s="6">
        <v>0</v>
      </c>
      <c r="N822" s="6">
        <v>0.54</v>
      </c>
      <c r="O822" s="6">
        <v>0</v>
      </c>
      <c r="P822" s="6">
        <v>0.3</v>
      </c>
      <c r="Q822" s="6">
        <v>104</v>
      </c>
      <c r="R822" s="6">
        <v>0</v>
      </c>
      <c r="S822" s="6">
        <v>423</v>
      </c>
      <c r="T822" s="6">
        <v>480</v>
      </c>
      <c r="U822" s="6">
        <v>0</v>
      </c>
      <c r="V822">
        <v>0</v>
      </c>
    </row>
    <row r="823" spans="1:22" customFormat="1" x14ac:dyDescent="0.25">
      <c r="A823" s="6">
        <v>0</v>
      </c>
      <c r="B823" s="6">
        <v>0</v>
      </c>
      <c r="C823" s="6">
        <v>0</v>
      </c>
      <c r="D823" s="6">
        <v>0</v>
      </c>
      <c r="E823" s="6">
        <v>0</v>
      </c>
      <c r="F823" s="6">
        <v>0</v>
      </c>
      <c r="G823" s="6">
        <v>0</v>
      </c>
      <c r="H823" s="6">
        <v>0.13500000000000001</v>
      </c>
      <c r="I823" s="6">
        <v>0</v>
      </c>
      <c r="J823" s="6">
        <v>0.13500000000000001</v>
      </c>
      <c r="K823" s="6">
        <v>0</v>
      </c>
      <c r="L823" s="6">
        <v>20</v>
      </c>
      <c r="M823" s="6">
        <v>0</v>
      </c>
      <c r="N823" s="6">
        <v>0.54</v>
      </c>
      <c r="O823" s="6">
        <v>0</v>
      </c>
      <c r="P823" s="6">
        <v>0.3</v>
      </c>
      <c r="Q823" s="6">
        <v>104</v>
      </c>
      <c r="R823" s="6">
        <v>0</v>
      </c>
      <c r="S823" s="6">
        <v>423</v>
      </c>
      <c r="T823" s="6">
        <v>480</v>
      </c>
      <c r="U823" s="6">
        <v>0</v>
      </c>
      <c r="V823">
        <v>0</v>
      </c>
    </row>
    <row r="824" spans="1:22" customFormat="1" x14ac:dyDescent="0.25">
      <c r="A824" s="6">
        <v>0</v>
      </c>
      <c r="B824" s="6">
        <v>0</v>
      </c>
      <c r="C824" s="6">
        <v>0</v>
      </c>
      <c r="D824" s="6">
        <v>0</v>
      </c>
      <c r="E824" s="6">
        <v>0</v>
      </c>
      <c r="F824" s="6">
        <v>0</v>
      </c>
      <c r="G824" s="6">
        <v>0.18</v>
      </c>
      <c r="H824" s="6">
        <v>0</v>
      </c>
      <c r="I824" s="6">
        <v>0</v>
      </c>
      <c r="J824" s="6">
        <v>9.0000000000000024E-2</v>
      </c>
      <c r="K824" s="6">
        <v>0</v>
      </c>
      <c r="L824" s="6">
        <v>20</v>
      </c>
      <c r="M824" s="6">
        <v>0</v>
      </c>
      <c r="N824" s="6">
        <v>0.3</v>
      </c>
      <c r="O824" s="6">
        <v>0</v>
      </c>
      <c r="P824" s="6">
        <v>0.3</v>
      </c>
      <c r="Q824" s="6">
        <v>104</v>
      </c>
      <c r="R824" s="6">
        <v>0</v>
      </c>
      <c r="S824" s="6">
        <v>423</v>
      </c>
      <c r="T824" s="6">
        <v>480</v>
      </c>
      <c r="U824" s="6">
        <v>0</v>
      </c>
      <c r="V824">
        <v>0</v>
      </c>
    </row>
    <row r="825" spans="1:22" customFormat="1" x14ac:dyDescent="0.25">
      <c r="A825" s="6">
        <v>0</v>
      </c>
      <c r="B825" s="6">
        <v>0</v>
      </c>
      <c r="C825" s="6">
        <v>0</v>
      </c>
      <c r="D825" s="6">
        <v>0</v>
      </c>
      <c r="E825" s="6">
        <v>0</v>
      </c>
      <c r="F825" s="6">
        <v>0</v>
      </c>
      <c r="G825" s="6">
        <v>0.18</v>
      </c>
      <c r="H825" s="6">
        <v>0</v>
      </c>
      <c r="I825" s="6">
        <v>0</v>
      </c>
      <c r="J825" s="6">
        <v>9.0000000000000024E-2</v>
      </c>
      <c r="K825" s="6">
        <v>0</v>
      </c>
      <c r="L825" s="6">
        <v>20</v>
      </c>
      <c r="M825" s="6">
        <v>0</v>
      </c>
      <c r="N825" s="6">
        <v>0.42</v>
      </c>
      <c r="O825" s="6">
        <v>0</v>
      </c>
      <c r="P825" s="6">
        <v>0.3</v>
      </c>
      <c r="Q825" s="6">
        <v>104</v>
      </c>
      <c r="R825" s="6">
        <v>0</v>
      </c>
      <c r="S825" s="6">
        <v>423</v>
      </c>
      <c r="T825" s="6">
        <v>480</v>
      </c>
      <c r="U825" s="6">
        <v>0</v>
      </c>
      <c r="V825">
        <v>0</v>
      </c>
    </row>
    <row r="826" spans="1:22" customFormat="1" x14ac:dyDescent="0.25">
      <c r="A826" s="6">
        <v>0</v>
      </c>
      <c r="B826" s="6">
        <v>0</v>
      </c>
      <c r="C826" s="6">
        <v>0</v>
      </c>
      <c r="D826" s="6">
        <v>0</v>
      </c>
      <c r="E826" s="6">
        <v>0</v>
      </c>
      <c r="F826" s="6">
        <v>0</v>
      </c>
      <c r="G826" s="6">
        <v>0.13500000000000001</v>
      </c>
      <c r="H826" s="6">
        <v>0</v>
      </c>
      <c r="I826" s="6">
        <v>0</v>
      </c>
      <c r="J826" s="6">
        <v>0.13500000000000001</v>
      </c>
      <c r="K826" s="6">
        <v>0</v>
      </c>
      <c r="L826" s="6">
        <v>20</v>
      </c>
      <c r="M826" s="6">
        <v>0</v>
      </c>
      <c r="N826" s="6">
        <v>0.42</v>
      </c>
      <c r="O826" s="6">
        <v>0</v>
      </c>
      <c r="P826" s="6">
        <v>0.3</v>
      </c>
      <c r="Q826" s="6">
        <v>104</v>
      </c>
      <c r="R826" s="6">
        <v>0</v>
      </c>
      <c r="S826" s="6">
        <v>423</v>
      </c>
      <c r="T826" s="6">
        <v>480</v>
      </c>
      <c r="U826" s="6">
        <v>0</v>
      </c>
      <c r="V826">
        <v>0</v>
      </c>
    </row>
    <row r="827" spans="1:22" customFormat="1" x14ac:dyDescent="0.25">
      <c r="A827" s="6">
        <v>0</v>
      </c>
      <c r="B827" s="6">
        <v>0</v>
      </c>
      <c r="C827" s="6">
        <v>0</v>
      </c>
      <c r="D827" s="6">
        <v>0</v>
      </c>
      <c r="E827" s="6">
        <v>0</v>
      </c>
      <c r="F827" s="6">
        <v>0</v>
      </c>
      <c r="G827" s="6">
        <v>0.18</v>
      </c>
      <c r="H827" s="6">
        <v>0</v>
      </c>
      <c r="I827" s="6">
        <v>0</v>
      </c>
      <c r="J827" s="6">
        <v>9.0000000000000024E-2</v>
      </c>
      <c r="K827" s="6">
        <v>0</v>
      </c>
      <c r="L827" s="6">
        <v>20</v>
      </c>
      <c r="M827" s="6">
        <v>0</v>
      </c>
      <c r="N827" s="6">
        <v>0.54</v>
      </c>
      <c r="O827" s="6">
        <v>0</v>
      </c>
      <c r="P827" s="6">
        <v>0.3</v>
      </c>
      <c r="Q827" s="6">
        <v>104</v>
      </c>
      <c r="R827" s="6">
        <v>0</v>
      </c>
      <c r="S827" s="6">
        <v>423</v>
      </c>
      <c r="T827" s="6">
        <v>480</v>
      </c>
      <c r="U827" s="6">
        <v>0</v>
      </c>
      <c r="V827">
        <v>0</v>
      </c>
    </row>
    <row r="828" spans="1:22" customFormat="1" x14ac:dyDescent="0.25">
      <c r="A828" s="6">
        <v>0</v>
      </c>
      <c r="B828" s="6">
        <v>0</v>
      </c>
      <c r="C828" s="6">
        <v>0</v>
      </c>
      <c r="D828" s="6">
        <v>0</v>
      </c>
      <c r="E828" s="6">
        <v>0</v>
      </c>
      <c r="F828" s="6">
        <v>0</v>
      </c>
      <c r="G828" s="6">
        <v>0</v>
      </c>
      <c r="H828" s="6">
        <v>0.13500000000000001</v>
      </c>
      <c r="I828" s="6">
        <v>0</v>
      </c>
      <c r="J828" s="6">
        <v>0.13500000000000001</v>
      </c>
      <c r="K828" s="6">
        <v>0</v>
      </c>
      <c r="L828" s="6">
        <v>20</v>
      </c>
      <c r="M828" s="6">
        <v>0</v>
      </c>
      <c r="N828" s="6">
        <v>0.42</v>
      </c>
      <c r="O828" s="6">
        <v>0</v>
      </c>
      <c r="P828" s="6">
        <v>0.42</v>
      </c>
      <c r="Q828" s="6">
        <v>104</v>
      </c>
      <c r="R828" s="6">
        <v>0</v>
      </c>
      <c r="S828" s="6">
        <v>423</v>
      </c>
      <c r="T828" s="6">
        <v>480</v>
      </c>
      <c r="U828" s="6">
        <v>0</v>
      </c>
      <c r="V828">
        <v>0</v>
      </c>
    </row>
    <row r="829" spans="1:22" customFormat="1" x14ac:dyDescent="0.25">
      <c r="A829" s="6">
        <v>0</v>
      </c>
      <c r="B829" s="6">
        <v>0</v>
      </c>
      <c r="C829" s="6">
        <v>0</v>
      </c>
      <c r="D829" s="6">
        <v>0</v>
      </c>
      <c r="E829" s="6">
        <v>0</v>
      </c>
      <c r="F829" s="6">
        <v>0</v>
      </c>
      <c r="G829" s="6">
        <v>0</v>
      </c>
      <c r="H829" s="6">
        <v>0.22500000000000001</v>
      </c>
      <c r="I829" s="6">
        <v>0</v>
      </c>
      <c r="J829" s="6">
        <v>4.5000000000000012E-2</v>
      </c>
      <c r="K829" s="6">
        <v>0</v>
      </c>
      <c r="L829" s="6">
        <v>20</v>
      </c>
      <c r="M829" s="6">
        <v>0</v>
      </c>
      <c r="N829" s="6">
        <v>0.54</v>
      </c>
      <c r="O829" s="6">
        <v>0</v>
      </c>
      <c r="P829" s="6">
        <v>0.42</v>
      </c>
      <c r="Q829" s="6">
        <v>104</v>
      </c>
      <c r="R829" s="6">
        <v>0</v>
      </c>
      <c r="S829" s="6">
        <v>423</v>
      </c>
      <c r="T829" s="6">
        <v>480</v>
      </c>
      <c r="U829" s="6">
        <v>0</v>
      </c>
      <c r="V829">
        <v>0</v>
      </c>
    </row>
    <row r="830" spans="1:22" customFormat="1" x14ac:dyDescent="0.25">
      <c r="A830" s="6">
        <v>0</v>
      </c>
      <c r="B830" s="6">
        <v>0</v>
      </c>
      <c r="C830" s="6">
        <v>0</v>
      </c>
      <c r="D830" s="6">
        <v>0</v>
      </c>
      <c r="E830" s="6">
        <v>0</v>
      </c>
      <c r="F830" s="6">
        <v>0</v>
      </c>
      <c r="G830" s="6">
        <v>0</v>
      </c>
      <c r="H830" s="6">
        <v>0.18</v>
      </c>
      <c r="I830" s="6">
        <v>0</v>
      </c>
      <c r="J830" s="6">
        <v>9.0000000000000024E-2</v>
      </c>
      <c r="K830" s="6">
        <v>0</v>
      </c>
      <c r="L830" s="6">
        <v>20</v>
      </c>
      <c r="M830" s="6">
        <v>0</v>
      </c>
      <c r="N830" s="6">
        <v>0.54</v>
      </c>
      <c r="O830" s="6">
        <v>0</v>
      </c>
      <c r="P830" s="6">
        <v>0.42</v>
      </c>
      <c r="Q830" s="6">
        <v>104</v>
      </c>
      <c r="R830" s="6">
        <v>0</v>
      </c>
      <c r="S830" s="6">
        <v>423</v>
      </c>
      <c r="T830" s="6">
        <v>480</v>
      </c>
      <c r="U830" s="6">
        <v>0</v>
      </c>
      <c r="V830">
        <v>0</v>
      </c>
    </row>
    <row r="831" spans="1:22" customFormat="1" x14ac:dyDescent="0.25">
      <c r="A831" s="6">
        <v>0</v>
      </c>
      <c r="B831" s="6">
        <v>0</v>
      </c>
      <c r="C831" s="6">
        <v>0</v>
      </c>
      <c r="D831" s="6">
        <v>0</v>
      </c>
      <c r="E831" s="6">
        <v>0</v>
      </c>
      <c r="F831" s="6">
        <v>0</v>
      </c>
      <c r="G831" s="6">
        <v>0</v>
      </c>
      <c r="H831" s="6">
        <v>0.13500000000000001</v>
      </c>
      <c r="I831" s="6">
        <v>0</v>
      </c>
      <c r="J831" s="6">
        <v>0.13500000000000001</v>
      </c>
      <c r="K831" s="6">
        <v>0</v>
      </c>
      <c r="L831" s="6">
        <v>20</v>
      </c>
      <c r="M831" s="6">
        <v>0</v>
      </c>
      <c r="N831" s="6">
        <v>0.54</v>
      </c>
      <c r="O831" s="6">
        <v>0</v>
      </c>
      <c r="P831" s="6">
        <v>0.42</v>
      </c>
      <c r="Q831" s="6">
        <v>104</v>
      </c>
      <c r="R831" s="6">
        <v>0</v>
      </c>
      <c r="S831" s="6">
        <v>423</v>
      </c>
      <c r="T831" s="6">
        <v>480</v>
      </c>
      <c r="U831" s="6">
        <v>0</v>
      </c>
      <c r="V831">
        <v>0</v>
      </c>
    </row>
    <row r="832" spans="1:22" customFormat="1" x14ac:dyDescent="0.25">
      <c r="A832" s="6">
        <v>0</v>
      </c>
      <c r="B832" s="6">
        <v>0</v>
      </c>
      <c r="C832" s="6">
        <v>0</v>
      </c>
      <c r="D832" s="6">
        <v>0</v>
      </c>
      <c r="E832" s="6">
        <v>0</v>
      </c>
      <c r="F832" s="6">
        <v>0</v>
      </c>
      <c r="G832" s="6">
        <v>0.27</v>
      </c>
      <c r="H832" s="6">
        <v>0</v>
      </c>
      <c r="I832" s="6">
        <v>0</v>
      </c>
      <c r="J832" s="6">
        <v>0</v>
      </c>
      <c r="K832" s="6">
        <v>0</v>
      </c>
      <c r="L832" s="6">
        <v>20</v>
      </c>
      <c r="M832" s="6">
        <v>0</v>
      </c>
      <c r="N832" s="6">
        <v>0.3</v>
      </c>
      <c r="O832" s="6">
        <v>0</v>
      </c>
      <c r="P832" s="6">
        <v>0.42</v>
      </c>
      <c r="Q832" s="6">
        <v>104</v>
      </c>
      <c r="R832" s="6">
        <v>0</v>
      </c>
      <c r="S832" s="6">
        <v>423</v>
      </c>
      <c r="T832" s="6">
        <v>480</v>
      </c>
      <c r="U832" s="6">
        <v>0</v>
      </c>
      <c r="V832">
        <v>0</v>
      </c>
    </row>
    <row r="833" spans="1:22" customFormat="1" x14ac:dyDescent="0.25">
      <c r="A833" s="6">
        <v>0</v>
      </c>
      <c r="B833" s="6">
        <v>0</v>
      </c>
      <c r="C833" s="6">
        <v>0</v>
      </c>
      <c r="D833" s="6">
        <v>0</v>
      </c>
      <c r="E833" s="6">
        <v>0</v>
      </c>
      <c r="F833" s="6">
        <v>0</v>
      </c>
      <c r="G833" s="6">
        <v>0.27</v>
      </c>
      <c r="H833" s="6">
        <v>0</v>
      </c>
      <c r="I833" s="6">
        <v>0</v>
      </c>
      <c r="J833" s="6">
        <v>0</v>
      </c>
      <c r="K833" s="6">
        <v>0</v>
      </c>
      <c r="L833" s="6">
        <v>20</v>
      </c>
      <c r="M833" s="6">
        <v>0</v>
      </c>
      <c r="N833" s="6">
        <v>0.42</v>
      </c>
      <c r="O833" s="6">
        <v>0</v>
      </c>
      <c r="P833" s="6">
        <v>0.42</v>
      </c>
      <c r="Q833" s="6">
        <v>104</v>
      </c>
      <c r="R833" s="6">
        <v>0</v>
      </c>
      <c r="S833" s="6">
        <v>423</v>
      </c>
      <c r="T833" s="6">
        <v>480</v>
      </c>
      <c r="U833" s="6">
        <v>0</v>
      </c>
      <c r="V833">
        <v>0</v>
      </c>
    </row>
    <row r="834" spans="1:22" customFormat="1" x14ac:dyDescent="0.25">
      <c r="A834" s="6">
        <v>0</v>
      </c>
      <c r="B834" s="6">
        <v>0</v>
      </c>
      <c r="C834" s="6">
        <v>0</v>
      </c>
      <c r="D834" s="6">
        <v>0</v>
      </c>
      <c r="E834" s="6">
        <v>0</v>
      </c>
      <c r="F834" s="6">
        <v>0</v>
      </c>
      <c r="G834" s="6">
        <v>0.27</v>
      </c>
      <c r="H834" s="6">
        <v>0</v>
      </c>
      <c r="I834" s="6">
        <v>0</v>
      </c>
      <c r="J834" s="6">
        <v>0</v>
      </c>
      <c r="K834" s="6">
        <v>0</v>
      </c>
      <c r="L834" s="6">
        <v>20</v>
      </c>
      <c r="M834" s="6">
        <v>0</v>
      </c>
      <c r="N834" s="6">
        <v>0.54</v>
      </c>
      <c r="O834" s="6">
        <v>0</v>
      </c>
      <c r="P834" s="6">
        <v>0.42</v>
      </c>
      <c r="Q834" s="6">
        <v>104</v>
      </c>
      <c r="R834" s="6">
        <v>0</v>
      </c>
      <c r="S834" s="6">
        <v>423</v>
      </c>
      <c r="T834" s="6">
        <v>480</v>
      </c>
      <c r="U834" s="6">
        <v>0</v>
      </c>
      <c r="V834">
        <v>0</v>
      </c>
    </row>
    <row r="835" spans="1:22" customFormat="1" x14ac:dyDescent="0.25">
      <c r="A835" s="6">
        <v>0</v>
      </c>
      <c r="B835" s="6">
        <v>0</v>
      </c>
      <c r="C835" s="6">
        <v>0</v>
      </c>
      <c r="D835" s="6">
        <v>0</v>
      </c>
      <c r="E835" s="6">
        <v>0</v>
      </c>
      <c r="F835" s="6">
        <v>0</v>
      </c>
      <c r="G835" s="6">
        <v>0</v>
      </c>
      <c r="H835" s="6">
        <v>0.22500000000000001</v>
      </c>
      <c r="I835" s="6">
        <v>0</v>
      </c>
      <c r="J835" s="6">
        <v>4.5000000000000012E-2</v>
      </c>
      <c r="K835" s="6">
        <v>0</v>
      </c>
      <c r="L835" s="6">
        <v>20</v>
      </c>
      <c r="M835" s="6">
        <v>0</v>
      </c>
      <c r="N835" s="6">
        <v>0.3</v>
      </c>
      <c r="O835" s="6">
        <v>0</v>
      </c>
      <c r="P835" s="6">
        <v>0.54</v>
      </c>
      <c r="Q835" s="6">
        <v>104</v>
      </c>
      <c r="R835" s="6">
        <v>0</v>
      </c>
      <c r="S835" s="6">
        <v>423</v>
      </c>
      <c r="T835" s="6">
        <v>480</v>
      </c>
      <c r="U835" s="6">
        <v>0</v>
      </c>
      <c r="V835">
        <v>0</v>
      </c>
    </row>
    <row r="836" spans="1:22" customFormat="1" x14ac:dyDescent="0.25">
      <c r="A836" s="6">
        <v>0</v>
      </c>
      <c r="B836" s="6">
        <v>0</v>
      </c>
      <c r="C836" s="6">
        <v>0</v>
      </c>
      <c r="D836" s="6">
        <v>0</v>
      </c>
      <c r="E836" s="6">
        <v>0</v>
      </c>
      <c r="F836" s="6">
        <v>0</v>
      </c>
      <c r="G836" s="6">
        <v>0</v>
      </c>
      <c r="H836" s="6">
        <v>0.18</v>
      </c>
      <c r="I836" s="6">
        <v>0</v>
      </c>
      <c r="J836" s="6">
        <v>9.0000000000000024E-2</v>
      </c>
      <c r="K836" s="6">
        <v>0</v>
      </c>
      <c r="L836" s="6">
        <v>20</v>
      </c>
      <c r="M836" s="6">
        <v>0</v>
      </c>
      <c r="N836" s="6">
        <v>0.3</v>
      </c>
      <c r="O836" s="6">
        <v>0</v>
      </c>
      <c r="P836" s="6">
        <v>0.54</v>
      </c>
      <c r="Q836" s="6">
        <v>104</v>
      </c>
      <c r="R836" s="6">
        <v>0</v>
      </c>
      <c r="S836" s="6">
        <v>423</v>
      </c>
      <c r="T836" s="6">
        <v>480</v>
      </c>
      <c r="U836" s="6">
        <v>0</v>
      </c>
      <c r="V836">
        <v>0</v>
      </c>
    </row>
    <row r="837" spans="1:22" customFormat="1" x14ac:dyDescent="0.25">
      <c r="A837" s="6">
        <v>0</v>
      </c>
      <c r="B837" s="6">
        <v>0</v>
      </c>
      <c r="C837" s="6">
        <v>0</v>
      </c>
      <c r="D837" s="6">
        <v>0</v>
      </c>
      <c r="E837" s="6">
        <v>0</v>
      </c>
      <c r="F837" s="6">
        <v>0</v>
      </c>
      <c r="G837" s="6">
        <v>0</v>
      </c>
      <c r="H837" s="6">
        <v>0.13500000000000001</v>
      </c>
      <c r="I837" s="6">
        <v>0</v>
      </c>
      <c r="J837" s="6">
        <v>0.13500000000000001</v>
      </c>
      <c r="K837" s="6">
        <v>0</v>
      </c>
      <c r="L837" s="6">
        <v>20</v>
      </c>
      <c r="M837" s="6">
        <v>0</v>
      </c>
      <c r="N837" s="6">
        <v>0.3</v>
      </c>
      <c r="O837" s="6">
        <v>0</v>
      </c>
      <c r="P837" s="6">
        <v>0.54</v>
      </c>
      <c r="Q837" s="6">
        <v>104</v>
      </c>
      <c r="R837" s="6">
        <v>0</v>
      </c>
      <c r="S837" s="6">
        <v>423</v>
      </c>
      <c r="T837" s="6">
        <v>480</v>
      </c>
      <c r="U837" s="6">
        <v>0</v>
      </c>
      <c r="V837">
        <v>0</v>
      </c>
    </row>
    <row r="838" spans="1:22" customFormat="1" x14ac:dyDescent="0.25">
      <c r="A838" s="6">
        <v>0</v>
      </c>
      <c r="B838" s="6">
        <v>0</v>
      </c>
      <c r="C838" s="6">
        <v>0</v>
      </c>
      <c r="D838" s="6">
        <v>0</v>
      </c>
      <c r="E838" s="6">
        <v>0</v>
      </c>
      <c r="F838" s="6">
        <v>0</v>
      </c>
      <c r="G838" s="6">
        <v>0</v>
      </c>
      <c r="H838" s="6">
        <v>0.22500000000000001</v>
      </c>
      <c r="I838" s="6">
        <v>0</v>
      </c>
      <c r="J838" s="6">
        <v>4.5000000000000012E-2</v>
      </c>
      <c r="K838" s="6">
        <v>0</v>
      </c>
      <c r="L838" s="6">
        <v>20</v>
      </c>
      <c r="M838" s="6">
        <v>0</v>
      </c>
      <c r="N838" s="6">
        <v>0.42</v>
      </c>
      <c r="O838" s="6">
        <v>0</v>
      </c>
      <c r="P838" s="6">
        <v>0.54</v>
      </c>
      <c r="Q838" s="6">
        <v>104</v>
      </c>
      <c r="R838" s="6">
        <v>0</v>
      </c>
      <c r="S838" s="6">
        <v>423</v>
      </c>
      <c r="T838" s="6">
        <v>480</v>
      </c>
      <c r="U838" s="6">
        <v>0</v>
      </c>
      <c r="V838">
        <v>0</v>
      </c>
    </row>
    <row r="839" spans="1:22" customFormat="1" x14ac:dyDescent="0.25">
      <c r="A839" s="6">
        <v>0</v>
      </c>
      <c r="B839" s="6">
        <v>0</v>
      </c>
      <c r="C839" s="6">
        <v>0</v>
      </c>
      <c r="D839" s="6">
        <v>0</v>
      </c>
      <c r="E839" s="6">
        <v>0</v>
      </c>
      <c r="F839" s="6">
        <v>0</v>
      </c>
      <c r="G839" s="6">
        <v>0</v>
      </c>
      <c r="H839" s="6">
        <v>0.18</v>
      </c>
      <c r="I839" s="6">
        <v>0</v>
      </c>
      <c r="J839" s="6">
        <v>9.0000000000000024E-2</v>
      </c>
      <c r="K839" s="6">
        <v>0</v>
      </c>
      <c r="L839" s="6">
        <v>20</v>
      </c>
      <c r="M839" s="6">
        <v>0</v>
      </c>
      <c r="N839" s="6">
        <v>0.42</v>
      </c>
      <c r="O839" s="6">
        <v>0</v>
      </c>
      <c r="P839" s="6">
        <v>0.54</v>
      </c>
      <c r="Q839" s="6">
        <v>104</v>
      </c>
      <c r="R839" s="6">
        <v>0</v>
      </c>
      <c r="S839" s="6">
        <v>423</v>
      </c>
      <c r="T839" s="6">
        <v>480</v>
      </c>
      <c r="U839" s="6">
        <v>0</v>
      </c>
      <c r="V839">
        <v>0</v>
      </c>
    </row>
    <row r="840" spans="1:22" customFormat="1" x14ac:dyDescent="0.25">
      <c r="A840" s="6">
        <v>0</v>
      </c>
      <c r="B840" s="6">
        <v>0</v>
      </c>
      <c r="C840" s="6">
        <v>0</v>
      </c>
      <c r="D840" s="6">
        <v>0</v>
      </c>
      <c r="E840" s="6">
        <v>0</v>
      </c>
      <c r="F840" s="6">
        <v>0</v>
      </c>
      <c r="G840" s="6">
        <v>0</v>
      </c>
      <c r="H840" s="6">
        <v>0.13500000000000001</v>
      </c>
      <c r="I840" s="6">
        <v>0</v>
      </c>
      <c r="J840" s="6">
        <v>0.13500000000000001</v>
      </c>
      <c r="K840" s="6">
        <v>0</v>
      </c>
      <c r="L840" s="6">
        <v>20</v>
      </c>
      <c r="M840" s="6">
        <v>0</v>
      </c>
      <c r="N840" s="6">
        <v>0.42</v>
      </c>
      <c r="O840" s="6">
        <v>0</v>
      </c>
      <c r="P840" s="6">
        <v>0.54</v>
      </c>
      <c r="Q840" s="6">
        <v>104</v>
      </c>
      <c r="R840" s="6">
        <v>0</v>
      </c>
      <c r="S840" s="6">
        <v>423</v>
      </c>
      <c r="T840" s="6">
        <v>480</v>
      </c>
      <c r="U840" s="6">
        <v>0</v>
      </c>
      <c r="V840">
        <v>0</v>
      </c>
    </row>
    <row r="841" spans="1:22" customFormat="1" x14ac:dyDescent="0.25">
      <c r="A841" s="6">
        <v>0</v>
      </c>
      <c r="B841" s="6">
        <v>0</v>
      </c>
      <c r="C841" s="6">
        <v>0</v>
      </c>
      <c r="D841" s="6">
        <v>0</v>
      </c>
      <c r="E841" s="6">
        <v>0</v>
      </c>
      <c r="F841" s="6">
        <v>0</v>
      </c>
      <c r="G841" s="6">
        <v>0</v>
      </c>
      <c r="H841" s="6">
        <v>0.22500000000000001</v>
      </c>
      <c r="I841" s="6">
        <v>0</v>
      </c>
      <c r="J841" s="6">
        <v>4.5000000000000012E-2</v>
      </c>
      <c r="K841" s="6">
        <v>0</v>
      </c>
      <c r="L841" s="6">
        <v>20</v>
      </c>
      <c r="M841" s="6">
        <v>0</v>
      </c>
      <c r="N841" s="6">
        <v>0.54</v>
      </c>
      <c r="O841" s="6">
        <v>0</v>
      </c>
      <c r="P841" s="6">
        <v>0.54</v>
      </c>
      <c r="Q841" s="6">
        <v>104</v>
      </c>
      <c r="R841" s="6">
        <v>0</v>
      </c>
      <c r="S841" s="6">
        <v>423</v>
      </c>
      <c r="T841" s="6">
        <v>480</v>
      </c>
      <c r="U841" s="6">
        <v>0</v>
      </c>
      <c r="V841">
        <v>0</v>
      </c>
    </row>
    <row r="842" spans="1:22" customFormat="1" x14ac:dyDescent="0.25">
      <c r="A842" s="6">
        <v>0</v>
      </c>
      <c r="B842" s="6">
        <v>0</v>
      </c>
      <c r="C842" s="6">
        <v>0</v>
      </c>
      <c r="D842" s="6">
        <v>0</v>
      </c>
      <c r="E842" s="6">
        <v>0</v>
      </c>
      <c r="F842" s="6">
        <v>0</v>
      </c>
      <c r="G842" s="6">
        <v>0</v>
      </c>
      <c r="H842" s="6">
        <v>0.18</v>
      </c>
      <c r="I842" s="6">
        <v>0</v>
      </c>
      <c r="J842" s="6">
        <v>9.0000000000000024E-2</v>
      </c>
      <c r="K842" s="6">
        <v>0</v>
      </c>
      <c r="L842" s="6">
        <v>20</v>
      </c>
      <c r="M842" s="6">
        <v>0</v>
      </c>
      <c r="N842" s="6">
        <v>0.54</v>
      </c>
      <c r="O842" s="6">
        <v>0</v>
      </c>
      <c r="P842" s="6">
        <v>0.54</v>
      </c>
      <c r="Q842" s="6">
        <v>104</v>
      </c>
      <c r="R842" s="6">
        <v>0</v>
      </c>
      <c r="S842" s="6">
        <v>423</v>
      </c>
      <c r="T842" s="6">
        <v>480</v>
      </c>
      <c r="U842" s="6">
        <v>0</v>
      </c>
      <c r="V842">
        <v>0</v>
      </c>
    </row>
    <row r="843" spans="1:22" customFormat="1" x14ac:dyDescent="0.25">
      <c r="A843" s="6">
        <v>0</v>
      </c>
      <c r="B843" s="6">
        <v>0</v>
      </c>
      <c r="C843" s="6">
        <v>0</v>
      </c>
      <c r="D843" s="6">
        <v>0</v>
      </c>
      <c r="E843" s="6">
        <v>0</v>
      </c>
      <c r="F843" s="6">
        <v>0</v>
      </c>
      <c r="G843" s="6">
        <v>0</v>
      </c>
      <c r="H843" s="6">
        <v>0.13500000000000001</v>
      </c>
      <c r="I843" s="6">
        <v>0</v>
      </c>
      <c r="J843" s="6">
        <v>0.13500000000000001</v>
      </c>
      <c r="K843" s="6">
        <v>0</v>
      </c>
      <c r="L843" s="6">
        <v>20</v>
      </c>
      <c r="M843" s="6">
        <v>0</v>
      </c>
      <c r="N843" s="6">
        <v>0.54</v>
      </c>
      <c r="O843" s="6">
        <v>0</v>
      </c>
      <c r="P843" s="6">
        <v>0.54</v>
      </c>
      <c r="Q843" s="6">
        <v>104</v>
      </c>
      <c r="R843" s="6">
        <v>0</v>
      </c>
      <c r="S843" s="6">
        <v>423</v>
      </c>
      <c r="T843" s="6">
        <v>480</v>
      </c>
      <c r="U843" s="6">
        <v>0</v>
      </c>
      <c r="V843">
        <v>0</v>
      </c>
    </row>
    <row r="844" spans="1:22" customFormat="1" x14ac:dyDescent="0.25">
      <c r="A844" s="6">
        <v>0</v>
      </c>
      <c r="B844" s="6">
        <v>0</v>
      </c>
      <c r="C844" s="6">
        <v>0</v>
      </c>
      <c r="D844" s="6">
        <v>0</v>
      </c>
      <c r="E844" s="6">
        <v>0</v>
      </c>
      <c r="F844" s="6">
        <v>0</v>
      </c>
      <c r="G844" s="6">
        <v>0.22500000000000001</v>
      </c>
      <c r="H844" s="6">
        <v>0</v>
      </c>
      <c r="I844" s="6">
        <v>0</v>
      </c>
      <c r="J844" s="6">
        <v>4.5000000000000012E-2</v>
      </c>
      <c r="K844" s="6">
        <v>0</v>
      </c>
      <c r="L844" s="6">
        <v>20</v>
      </c>
      <c r="M844" s="6">
        <v>0</v>
      </c>
      <c r="N844" s="6">
        <v>0.54</v>
      </c>
      <c r="O844" s="6">
        <v>0</v>
      </c>
      <c r="P844" s="6">
        <v>0.54</v>
      </c>
      <c r="Q844" s="6">
        <v>104</v>
      </c>
      <c r="R844" s="6">
        <v>0</v>
      </c>
      <c r="S844" s="6">
        <v>423</v>
      </c>
      <c r="T844" s="6">
        <v>480</v>
      </c>
      <c r="U844" s="6">
        <v>0</v>
      </c>
      <c r="V844">
        <v>0</v>
      </c>
    </row>
    <row r="845" spans="1:22" customFormat="1" x14ac:dyDescent="0.25">
      <c r="A845" s="6">
        <v>0.05</v>
      </c>
      <c r="B845" s="6">
        <v>0</v>
      </c>
      <c r="C845" s="6">
        <v>0</v>
      </c>
      <c r="D845" s="6">
        <v>0</v>
      </c>
      <c r="E845" s="6">
        <v>0</v>
      </c>
      <c r="F845" s="6">
        <v>0</v>
      </c>
      <c r="G845" s="6">
        <v>0.1875</v>
      </c>
      <c r="H845" s="6">
        <v>0</v>
      </c>
      <c r="I845" s="6">
        <v>0</v>
      </c>
      <c r="J845" s="6">
        <v>0</v>
      </c>
      <c r="K845" s="6">
        <v>0</v>
      </c>
      <c r="L845" s="6">
        <v>30</v>
      </c>
      <c r="M845" s="6">
        <v>0</v>
      </c>
      <c r="N845" s="6">
        <v>0.1</v>
      </c>
      <c r="O845" s="6">
        <v>0</v>
      </c>
      <c r="P845" s="6">
        <v>0.57499999999999996</v>
      </c>
      <c r="Q845" s="6">
        <v>259</v>
      </c>
      <c r="R845" s="6">
        <v>0</v>
      </c>
      <c r="S845" s="6">
        <v>433</v>
      </c>
      <c r="T845" s="6">
        <v>384</v>
      </c>
      <c r="U845" s="6">
        <v>0</v>
      </c>
      <c r="V845">
        <v>0</v>
      </c>
    </row>
    <row r="846" spans="1:22" customFormat="1" x14ac:dyDescent="0.25">
      <c r="A846" s="6">
        <v>3.3333333333333333E-2</v>
      </c>
      <c r="B846" s="6">
        <v>0</v>
      </c>
      <c r="C846" s="6">
        <v>0</v>
      </c>
      <c r="D846" s="6">
        <v>0</v>
      </c>
      <c r="E846" s="6">
        <v>0</v>
      </c>
      <c r="F846" s="6">
        <v>0</v>
      </c>
      <c r="G846" s="6">
        <v>0.28499999999999998</v>
      </c>
      <c r="H846" s="6">
        <v>0</v>
      </c>
      <c r="I846" s="6">
        <v>0</v>
      </c>
      <c r="J846" s="6">
        <v>0</v>
      </c>
      <c r="K846" s="6">
        <v>0</v>
      </c>
      <c r="L846" s="6">
        <v>40</v>
      </c>
      <c r="M846" s="6">
        <v>0</v>
      </c>
      <c r="N846" s="6">
        <v>0.4</v>
      </c>
      <c r="O846" s="6">
        <v>0</v>
      </c>
      <c r="P846" s="6">
        <v>0.3</v>
      </c>
      <c r="Q846" s="6">
        <v>215</v>
      </c>
      <c r="R846" s="6">
        <v>0</v>
      </c>
      <c r="S846" s="6">
        <v>443</v>
      </c>
      <c r="T846" s="6">
        <v>168</v>
      </c>
      <c r="U846" s="6">
        <v>30</v>
      </c>
      <c r="V846">
        <v>0</v>
      </c>
    </row>
    <row r="847" spans="1:22" customFormat="1" x14ac:dyDescent="0.25">
      <c r="A847" s="6">
        <v>1.6666666666666666E-2</v>
      </c>
      <c r="B847" s="6">
        <v>0</v>
      </c>
      <c r="C847" s="6">
        <v>0</v>
      </c>
      <c r="D847" s="6">
        <v>0</v>
      </c>
      <c r="E847" s="6">
        <v>0</v>
      </c>
      <c r="F847" s="6">
        <v>0</v>
      </c>
      <c r="G847" s="6">
        <v>0.215</v>
      </c>
      <c r="H847" s="6">
        <v>0</v>
      </c>
      <c r="I847" s="6">
        <v>0</v>
      </c>
      <c r="J847" s="6">
        <v>0</v>
      </c>
      <c r="K847" s="6">
        <v>0</v>
      </c>
      <c r="L847" s="6">
        <v>40</v>
      </c>
      <c r="M847" s="6">
        <v>0</v>
      </c>
      <c r="N847" s="6">
        <v>0.4</v>
      </c>
      <c r="O847" s="6">
        <v>0</v>
      </c>
      <c r="P847" s="6">
        <v>0.3</v>
      </c>
      <c r="Q847" s="6">
        <v>215</v>
      </c>
      <c r="R847" s="6">
        <v>0</v>
      </c>
      <c r="S847" s="6">
        <v>443</v>
      </c>
      <c r="T847" s="6">
        <v>168</v>
      </c>
      <c r="U847" s="6">
        <v>30</v>
      </c>
      <c r="V847">
        <v>0</v>
      </c>
    </row>
    <row r="848" spans="1:22" customFormat="1" x14ac:dyDescent="0.25">
      <c r="A848" s="6">
        <v>3.3333333333333333E-2</v>
      </c>
      <c r="B848" s="6">
        <v>0</v>
      </c>
      <c r="C848" s="6">
        <v>0</v>
      </c>
      <c r="D848" s="6">
        <v>0</v>
      </c>
      <c r="E848" s="6">
        <v>0</v>
      </c>
      <c r="F848" s="6">
        <v>0</v>
      </c>
      <c r="G848" s="6">
        <v>0</v>
      </c>
      <c r="H848" s="6">
        <v>0.16500000000000001</v>
      </c>
      <c r="I848" s="6">
        <v>0</v>
      </c>
      <c r="J848" s="6">
        <v>0</v>
      </c>
      <c r="K848" s="6">
        <v>0</v>
      </c>
      <c r="L848" s="6">
        <v>40</v>
      </c>
      <c r="M848" s="6">
        <v>0</v>
      </c>
      <c r="N848" s="6">
        <v>0.32</v>
      </c>
      <c r="O848" s="6">
        <v>0</v>
      </c>
      <c r="P848" s="6">
        <v>0.3</v>
      </c>
      <c r="Q848" s="6">
        <v>292</v>
      </c>
      <c r="R848" s="6">
        <v>0</v>
      </c>
      <c r="S848" s="6">
        <v>443</v>
      </c>
      <c r="T848" s="6">
        <v>168</v>
      </c>
      <c r="U848" s="6">
        <v>30</v>
      </c>
      <c r="V848">
        <v>0</v>
      </c>
    </row>
    <row r="849" spans="1:22" customFormat="1" x14ac:dyDescent="0.25">
      <c r="A849" s="6">
        <v>1.6666666666666666E-2</v>
      </c>
      <c r="B849" s="6">
        <v>0</v>
      </c>
      <c r="C849" s="6">
        <v>0</v>
      </c>
      <c r="D849" s="6">
        <v>0</v>
      </c>
      <c r="E849" s="6">
        <v>0</v>
      </c>
      <c r="F849" s="6">
        <v>0</v>
      </c>
      <c r="G849" s="6">
        <v>0.215</v>
      </c>
      <c r="H849" s="6">
        <v>0</v>
      </c>
      <c r="I849" s="6">
        <v>0</v>
      </c>
      <c r="J849" s="6">
        <v>0</v>
      </c>
      <c r="K849" s="6">
        <v>0</v>
      </c>
      <c r="L849" s="6">
        <v>40</v>
      </c>
      <c r="M849" s="6">
        <v>0</v>
      </c>
      <c r="N849" s="6">
        <v>0.3</v>
      </c>
      <c r="O849" s="6">
        <v>0</v>
      </c>
      <c r="P849" s="6">
        <v>0.3</v>
      </c>
      <c r="Q849" s="6">
        <v>292</v>
      </c>
      <c r="R849" s="6">
        <v>0</v>
      </c>
      <c r="S849" s="6">
        <v>443</v>
      </c>
      <c r="T849" s="6">
        <v>168</v>
      </c>
      <c r="U849" s="6">
        <v>30</v>
      </c>
      <c r="V849">
        <v>0</v>
      </c>
    </row>
    <row r="850" spans="1:22" customFormat="1" x14ac:dyDescent="0.25">
      <c r="A850" s="6">
        <v>1.6666666666666666E-2</v>
      </c>
      <c r="B850" s="6">
        <v>0</v>
      </c>
      <c r="C850" s="6">
        <v>0</v>
      </c>
      <c r="D850" s="6">
        <v>0</v>
      </c>
      <c r="E850" s="6">
        <v>0</v>
      </c>
      <c r="F850" s="6">
        <v>0</v>
      </c>
      <c r="G850" s="6">
        <v>0.215</v>
      </c>
      <c r="H850" s="6">
        <v>0</v>
      </c>
      <c r="I850" s="6">
        <v>0</v>
      </c>
      <c r="J850" s="6">
        <v>0</v>
      </c>
      <c r="K850" s="6">
        <v>0</v>
      </c>
      <c r="L850" s="6">
        <v>40</v>
      </c>
      <c r="M850" s="6">
        <v>0</v>
      </c>
      <c r="N850" s="6">
        <v>0.32</v>
      </c>
      <c r="O850" s="6">
        <v>0</v>
      </c>
      <c r="P850" s="6">
        <v>0.3</v>
      </c>
      <c r="Q850" s="6">
        <v>292</v>
      </c>
      <c r="R850" s="6">
        <v>0</v>
      </c>
      <c r="S850" s="6">
        <v>443</v>
      </c>
      <c r="T850" s="6">
        <v>168</v>
      </c>
      <c r="U850" s="6">
        <v>30</v>
      </c>
      <c r="V850">
        <v>0</v>
      </c>
    </row>
    <row r="851" spans="1:22" customFormat="1" x14ac:dyDescent="0.25">
      <c r="A851" s="6">
        <v>1.6666666666666666E-2</v>
      </c>
      <c r="B851" s="6">
        <v>0</v>
      </c>
      <c r="C851" s="6">
        <v>0</v>
      </c>
      <c r="D851" s="6">
        <v>0</v>
      </c>
      <c r="E851" s="6">
        <v>0</v>
      </c>
      <c r="F851" s="6">
        <v>0</v>
      </c>
      <c r="G851" s="6">
        <v>0.215</v>
      </c>
      <c r="H851" s="6">
        <v>0</v>
      </c>
      <c r="I851" s="6">
        <v>0</v>
      </c>
      <c r="J851" s="6">
        <v>0</v>
      </c>
      <c r="K851" s="6">
        <v>0</v>
      </c>
      <c r="L851" s="6">
        <v>40</v>
      </c>
      <c r="M851" s="6">
        <v>0</v>
      </c>
      <c r="N851" s="6">
        <v>0.5</v>
      </c>
      <c r="O851" s="6">
        <v>0</v>
      </c>
      <c r="P851" s="6">
        <v>0.3</v>
      </c>
      <c r="Q851" s="6">
        <v>292</v>
      </c>
      <c r="R851" s="6">
        <v>0</v>
      </c>
      <c r="S851" s="6">
        <v>443</v>
      </c>
      <c r="T851" s="6">
        <v>168</v>
      </c>
      <c r="U851" s="6">
        <v>30</v>
      </c>
      <c r="V851">
        <v>0</v>
      </c>
    </row>
    <row r="852" spans="1:22" customFormat="1" x14ac:dyDescent="0.25">
      <c r="A852" s="6">
        <v>1.6666666666666666E-2</v>
      </c>
      <c r="B852" s="6">
        <v>0</v>
      </c>
      <c r="C852" s="6">
        <v>0</v>
      </c>
      <c r="D852" s="6">
        <v>0</v>
      </c>
      <c r="E852" s="6">
        <v>0</v>
      </c>
      <c r="F852" s="6">
        <v>0</v>
      </c>
      <c r="G852" s="6">
        <v>0.215</v>
      </c>
      <c r="H852" s="6">
        <v>0</v>
      </c>
      <c r="I852" s="6">
        <v>0</v>
      </c>
      <c r="J852" s="6">
        <v>0</v>
      </c>
      <c r="K852" s="6">
        <v>0</v>
      </c>
      <c r="L852" s="6">
        <v>40</v>
      </c>
      <c r="M852" s="6">
        <v>0</v>
      </c>
      <c r="N852" s="6">
        <v>0.3</v>
      </c>
      <c r="O852" s="6">
        <v>0</v>
      </c>
      <c r="P852" s="6">
        <v>0.3</v>
      </c>
      <c r="Q852" s="6">
        <v>292</v>
      </c>
      <c r="R852" s="6">
        <v>0</v>
      </c>
      <c r="S852" s="6">
        <v>443</v>
      </c>
      <c r="T852" s="6">
        <v>168</v>
      </c>
      <c r="U852" s="6">
        <v>30</v>
      </c>
      <c r="V852">
        <v>0</v>
      </c>
    </row>
    <row r="853" spans="1:22" customFormat="1" ht="44.25" customHeight="1" x14ac:dyDescent="0.25">
      <c r="A853" s="6">
        <v>0</v>
      </c>
      <c r="B853" s="6">
        <v>0</v>
      </c>
      <c r="C853" s="6">
        <v>0</v>
      </c>
      <c r="D853" s="6">
        <v>0</v>
      </c>
      <c r="E853" s="6">
        <v>0</v>
      </c>
      <c r="F853" s="6">
        <v>0</v>
      </c>
      <c r="G853" s="6">
        <v>0</v>
      </c>
      <c r="H853" s="6">
        <v>0</v>
      </c>
      <c r="I853" s="6">
        <v>0</v>
      </c>
      <c r="J853" s="6">
        <v>0</v>
      </c>
      <c r="K853" s="6">
        <v>0</v>
      </c>
      <c r="L853" s="6">
        <v>44</v>
      </c>
      <c r="M853" s="6">
        <v>0</v>
      </c>
      <c r="N853" s="6">
        <v>0.31</v>
      </c>
      <c r="O853" s="6">
        <v>0.25</v>
      </c>
      <c r="P853" s="6">
        <v>0</v>
      </c>
      <c r="Q853" s="6">
        <v>100</v>
      </c>
      <c r="R853" s="6">
        <v>197</v>
      </c>
      <c r="S853" s="6">
        <v>423</v>
      </c>
      <c r="T853" s="6">
        <v>336</v>
      </c>
      <c r="U853" s="6">
        <v>60</v>
      </c>
      <c r="V853">
        <v>0</v>
      </c>
    </row>
    <row r="854" spans="1:22" customFormat="1" x14ac:dyDescent="0.25">
      <c r="A854" s="6">
        <v>0</v>
      </c>
      <c r="B854" s="6">
        <v>0</v>
      </c>
      <c r="C854" s="6">
        <v>0</v>
      </c>
      <c r="D854" s="6">
        <v>0</v>
      </c>
      <c r="E854" s="6">
        <v>0</v>
      </c>
      <c r="F854" s="6">
        <v>0</v>
      </c>
      <c r="G854" s="6">
        <v>0</v>
      </c>
      <c r="H854" s="6">
        <v>0</v>
      </c>
      <c r="I854" s="6">
        <v>0</v>
      </c>
      <c r="J854" s="6">
        <v>0</v>
      </c>
      <c r="K854" s="6">
        <v>0</v>
      </c>
      <c r="L854" s="6">
        <v>44</v>
      </c>
      <c r="M854" s="6">
        <v>0</v>
      </c>
      <c r="N854" s="6">
        <v>0.31</v>
      </c>
      <c r="O854" s="6">
        <v>0.25</v>
      </c>
      <c r="P854" s="6">
        <v>0</v>
      </c>
      <c r="Q854" s="6">
        <v>100</v>
      </c>
      <c r="R854" s="6">
        <v>197</v>
      </c>
      <c r="S854" s="6">
        <v>423</v>
      </c>
      <c r="T854" s="6">
        <v>408</v>
      </c>
      <c r="U854" s="6">
        <v>60</v>
      </c>
      <c r="V854">
        <v>0</v>
      </c>
    </row>
    <row r="855" spans="1:22" customFormat="1" x14ac:dyDescent="0.25">
      <c r="A855" s="6">
        <v>0</v>
      </c>
      <c r="B855" s="6">
        <v>0</v>
      </c>
      <c r="C855" s="6">
        <v>0</v>
      </c>
      <c r="D855" s="6">
        <v>0</v>
      </c>
      <c r="E855" s="6">
        <v>0</v>
      </c>
      <c r="F855" s="6">
        <v>0</v>
      </c>
      <c r="G855" s="6">
        <v>0</v>
      </c>
      <c r="H855" s="6">
        <v>0</v>
      </c>
      <c r="I855" s="6">
        <v>0</v>
      </c>
      <c r="J855" s="6">
        <v>0</v>
      </c>
      <c r="K855" s="6">
        <v>0</v>
      </c>
      <c r="L855" s="6">
        <v>44</v>
      </c>
      <c r="M855" s="6">
        <v>0</v>
      </c>
      <c r="N855" s="6">
        <v>0.31</v>
      </c>
      <c r="O855" s="6">
        <v>0.25</v>
      </c>
      <c r="P855" s="6">
        <v>0</v>
      </c>
      <c r="Q855" s="6">
        <v>100</v>
      </c>
      <c r="R855" s="6">
        <v>197</v>
      </c>
      <c r="S855" s="6">
        <v>423</v>
      </c>
      <c r="T855" s="6">
        <v>72</v>
      </c>
      <c r="U855" s="6">
        <v>60</v>
      </c>
      <c r="V855">
        <v>0</v>
      </c>
    </row>
    <row r="856" spans="1:22" customFormat="1" x14ac:dyDescent="0.25">
      <c r="A856" s="6">
        <v>0</v>
      </c>
      <c r="B856" s="6">
        <v>0</v>
      </c>
      <c r="C856" s="6">
        <v>0</v>
      </c>
      <c r="D856" s="6">
        <v>0</v>
      </c>
      <c r="E856" s="6">
        <v>0</v>
      </c>
      <c r="F856" s="6">
        <v>0</v>
      </c>
      <c r="G856" s="6">
        <v>0</v>
      </c>
      <c r="H856" s="6">
        <v>0</v>
      </c>
      <c r="I856" s="6">
        <v>0</v>
      </c>
      <c r="J856" s="6">
        <v>0</v>
      </c>
      <c r="K856" s="6">
        <v>0</v>
      </c>
      <c r="L856" s="6">
        <v>44</v>
      </c>
      <c r="M856" s="6">
        <v>0</v>
      </c>
      <c r="N856" s="6">
        <v>0.31</v>
      </c>
      <c r="O856" s="6">
        <v>0.25</v>
      </c>
      <c r="P856" s="6">
        <v>0</v>
      </c>
      <c r="Q856" s="6">
        <v>100</v>
      </c>
      <c r="R856" s="6">
        <v>197</v>
      </c>
      <c r="S856" s="6">
        <v>423</v>
      </c>
      <c r="T856" s="6">
        <v>120</v>
      </c>
      <c r="U856" s="6">
        <v>60</v>
      </c>
      <c r="V856">
        <v>0</v>
      </c>
    </row>
    <row r="857" spans="1:22" customFormat="1" x14ac:dyDescent="0.25">
      <c r="A857" s="6">
        <v>0</v>
      </c>
      <c r="B857" s="6">
        <v>0</v>
      </c>
      <c r="C857" s="6">
        <v>0</v>
      </c>
      <c r="D857" s="6">
        <v>0</v>
      </c>
      <c r="E857" s="6">
        <v>0</v>
      </c>
      <c r="F857" s="6">
        <v>0</v>
      </c>
      <c r="G857" s="6">
        <v>0</v>
      </c>
      <c r="H857" s="6">
        <v>0</v>
      </c>
      <c r="I857" s="6">
        <v>0</v>
      </c>
      <c r="J857" s="6">
        <v>0</v>
      </c>
      <c r="K857" s="6">
        <v>0</v>
      </c>
      <c r="L857" s="6">
        <v>44</v>
      </c>
      <c r="M857" s="6">
        <v>0</v>
      </c>
      <c r="N857" s="6">
        <v>0.31</v>
      </c>
      <c r="O857" s="6">
        <v>0.25</v>
      </c>
      <c r="P857" s="6">
        <v>0</v>
      </c>
      <c r="Q857" s="6">
        <v>100</v>
      </c>
      <c r="R857" s="6">
        <v>197</v>
      </c>
      <c r="S857" s="6">
        <v>423</v>
      </c>
      <c r="T857" s="6">
        <v>168</v>
      </c>
      <c r="U857" s="6">
        <v>60</v>
      </c>
      <c r="V857">
        <v>0</v>
      </c>
    </row>
    <row r="858" spans="1:22" customFormat="1" x14ac:dyDescent="0.25">
      <c r="A858" s="6">
        <v>0</v>
      </c>
      <c r="B858" s="6">
        <v>0</v>
      </c>
      <c r="C858" s="6">
        <v>0</v>
      </c>
      <c r="D858" s="6">
        <v>0</v>
      </c>
      <c r="E858" s="6">
        <v>0</v>
      </c>
      <c r="F858" s="6">
        <v>0</v>
      </c>
      <c r="G858" s="6">
        <v>0</v>
      </c>
      <c r="H858" s="6">
        <v>0</v>
      </c>
      <c r="I858" s="6">
        <v>0</v>
      </c>
      <c r="J858" s="6">
        <v>0</v>
      </c>
      <c r="K858" s="6">
        <v>0</v>
      </c>
      <c r="L858" s="6">
        <v>44</v>
      </c>
      <c r="M858" s="6">
        <v>0</v>
      </c>
      <c r="N858" s="6">
        <v>0.31</v>
      </c>
      <c r="O858" s="6">
        <v>0.25</v>
      </c>
      <c r="P858" s="6">
        <v>0</v>
      </c>
      <c r="Q858" s="6">
        <v>100</v>
      </c>
      <c r="R858" s="6">
        <v>197</v>
      </c>
      <c r="S858" s="6">
        <v>423</v>
      </c>
      <c r="T858" s="6">
        <v>216</v>
      </c>
      <c r="U858" s="6">
        <v>60</v>
      </c>
      <c r="V858">
        <v>0</v>
      </c>
    </row>
    <row r="859" spans="1:22" customFormat="1" x14ac:dyDescent="0.25">
      <c r="A859" s="6">
        <v>0</v>
      </c>
      <c r="B859" s="6">
        <v>0</v>
      </c>
      <c r="C859" s="6">
        <v>0</v>
      </c>
      <c r="D859" s="6">
        <v>0</v>
      </c>
      <c r="E859" s="6">
        <v>0</v>
      </c>
      <c r="F859" s="6">
        <v>0</v>
      </c>
      <c r="G859" s="6">
        <v>0</v>
      </c>
      <c r="H859" s="6">
        <v>0</v>
      </c>
      <c r="I859" s="6">
        <v>0</v>
      </c>
      <c r="J859" s="6">
        <v>0</v>
      </c>
      <c r="K859" s="6">
        <v>0</v>
      </c>
      <c r="L859" s="6">
        <v>44</v>
      </c>
      <c r="M859" s="6">
        <v>0</v>
      </c>
      <c r="N859" s="6">
        <v>0.31</v>
      </c>
      <c r="O859" s="6">
        <v>0.25</v>
      </c>
      <c r="P859" s="6">
        <v>0</v>
      </c>
      <c r="Q859" s="6">
        <v>100</v>
      </c>
      <c r="R859" s="6">
        <v>197</v>
      </c>
      <c r="S859" s="6">
        <v>423</v>
      </c>
      <c r="T859" s="6">
        <v>336</v>
      </c>
      <c r="U859" s="6">
        <v>60</v>
      </c>
      <c r="V859">
        <v>0</v>
      </c>
    </row>
    <row r="860" spans="1:22" customFormat="1" x14ac:dyDescent="0.25">
      <c r="A860" s="6">
        <v>0</v>
      </c>
      <c r="B860" s="6">
        <v>0</v>
      </c>
      <c r="C860" s="6">
        <v>0</v>
      </c>
      <c r="D860" s="6">
        <v>0</v>
      </c>
      <c r="E860" s="6">
        <v>0</v>
      </c>
      <c r="F860" s="6">
        <v>0</v>
      </c>
      <c r="G860" s="6">
        <v>0</v>
      </c>
      <c r="H860" s="6">
        <v>0</v>
      </c>
      <c r="I860" s="6">
        <v>0</v>
      </c>
      <c r="J860" s="6">
        <v>0</v>
      </c>
      <c r="K860" s="6">
        <v>0</v>
      </c>
      <c r="L860" s="6">
        <v>44</v>
      </c>
      <c r="M860" s="6">
        <v>0.5</v>
      </c>
      <c r="N860" s="6">
        <v>0.5</v>
      </c>
      <c r="O860" s="6">
        <v>0</v>
      </c>
      <c r="P860" s="6">
        <v>0</v>
      </c>
      <c r="Q860" s="6">
        <v>100</v>
      </c>
      <c r="R860" s="6">
        <v>197</v>
      </c>
      <c r="S860" s="6">
        <v>423</v>
      </c>
      <c r="T860" s="6">
        <v>168</v>
      </c>
      <c r="U860" s="6">
        <v>60</v>
      </c>
      <c r="V860">
        <v>0</v>
      </c>
    </row>
    <row r="861" spans="1:22" customFormat="1" x14ac:dyDescent="0.25">
      <c r="A861" s="6">
        <v>0</v>
      </c>
      <c r="B861" s="6">
        <v>0</v>
      </c>
      <c r="C861" s="6">
        <v>0</v>
      </c>
      <c r="D861" s="6">
        <v>0</v>
      </c>
      <c r="E861" s="6">
        <v>0</v>
      </c>
      <c r="F861" s="6">
        <v>0</v>
      </c>
      <c r="G861" s="6">
        <v>0</v>
      </c>
      <c r="H861" s="6">
        <v>0</v>
      </c>
      <c r="I861" s="6">
        <v>0</v>
      </c>
      <c r="J861" s="6">
        <v>0</v>
      </c>
      <c r="K861" s="6">
        <v>0</v>
      </c>
      <c r="L861" s="6">
        <v>44</v>
      </c>
      <c r="M861" s="6">
        <v>0.5</v>
      </c>
      <c r="N861" s="6">
        <v>0.5</v>
      </c>
      <c r="O861" s="6">
        <v>0</v>
      </c>
      <c r="P861" s="6">
        <v>0</v>
      </c>
      <c r="Q861" s="6">
        <v>100</v>
      </c>
      <c r="R861" s="6">
        <v>197</v>
      </c>
      <c r="S861" s="6">
        <v>423</v>
      </c>
      <c r="T861" s="6">
        <v>336</v>
      </c>
      <c r="U861" s="6">
        <v>60</v>
      </c>
      <c r="V861">
        <v>0</v>
      </c>
    </row>
    <row r="862" spans="1:22" customFormat="1" x14ac:dyDescent="0.25">
      <c r="A862" s="6">
        <v>0</v>
      </c>
      <c r="B862" s="6">
        <v>0</v>
      </c>
      <c r="C862" s="6">
        <v>0</v>
      </c>
      <c r="D862" s="6">
        <v>0</v>
      </c>
      <c r="E862" s="6">
        <v>0</v>
      </c>
      <c r="F862" s="6">
        <v>0</v>
      </c>
      <c r="G862" s="6">
        <v>0</v>
      </c>
      <c r="H862" s="6">
        <v>0</v>
      </c>
      <c r="I862" s="6">
        <v>0</v>
      </c>
      <c r="J862" s="6">
        <v>0</v>
      </c>
      <c r="K862" s="6">
        <v>0</v>
      </c>
      <c r="L862" s="6">
        <v>44</v>
      </c>
      <c r="M862" s="6">
        <v>0.5</v>
      </c>
      <c r="N862" s="6">
        <v>0.5</v>
      </c>
      <c r="O862" s="6">
        <v>0</v>
      </c>
      <c r="P862" s="6">
        <v>0</v>
      </c>
      <c r="Q862" s="6">
        <v>100</v>
      </c>
      <c r="R862" s="6">
        <v>197</v>
      </c>
      <c r="S862" s="6">
        <v>448</v>
      </c>
      <c r="T862" s="6">
        <v>168</v>
      </c>
      <c r="U862" s="6">
        <v>60</v>
      </c>
      <c r="V862">
        <v>0</v>
      </c>
    </row>
    <row r="863" spans="1:22" customFormat="1" x14ac:dyDescent="0.25">
      <c r="A863" s="6">
        <v>0</v>
      </c>
      <c r="B863" s="6">
        <v>0</v>
      </c>
      <c r="C863" s="6">
        <v>0</v>
      </c>
      <c r="D863" s="6">
        <v>0</v>
      </c>
      <c r="E863" s="6">
        <v>0</v>
      </c>
      <c r="F863" s="6">
        <v>0</v>
      </c>
      <c r="G863" s="6">
        <v>0</v>
      </c>
      <c r="H863" s="6">
        <v>0</v>
      </c>
      <c r="I863" s="6">
        <v>0</v>
      </c>
      <c r="J863" s="6">
        <v>0</v>
      </c>
      <c r="K863" s="6">
        <v>0</v>
      </c>
      <c r="L863" s="6">
        <v>44</v>
      </c>
      <c r="M863" s="6">
        <v>0.5</v>
      </c>
      <c r="N863" s="6">
        <v>0.5</v>
      </c>
      <c r="O863" s="6">
        <v>0</v>
      </c>
      <c r="P863" s="6">
        <v>0</v>
      </c>
      <c r="Q863" s="6">
        <v>100</v>
      </c>
      <c r="R863" s="6">
        <v>197</v>
      </c>
      <c r="S863" s="6">
        <v>448</v>
      </c>
      <c r="T863" s="6">
        <v>288</v>
      </c>
      <c r="U863" s="6">
        <v>60</v>
      </c>
      <c r="V863">
        <v>0</v>
      </c>
    </row>
    <row r="864" spans="1:22" customFormat="1" x14ac:dyDescent="0.25">
      <c r="A864" s="6">
        <v>0</v>
      </c>
      <c r="B864" s="6">
        <v>0</v>
      </c>
      <c r="C864" s="6">
        <v>0</v>
      </c>
      <c r="D864" s="6">
        <v>0</v>
      </c>
      <c r="E864" s="6">
        <v>0</v>
      </c>
      <c r="F864" s="6">
        <v>0</v>
      </c>
      <c r="G864" s="6">
        <v>0</v>
      </c>
      <c r="H864" s="6">
        <v>0</v>
      </c>
      <c r="I864" s="6">
        <v>0</v>
      </c>
      <c r="J864" s="6">
        <v>0</v>
      </c>
      <c r="K864" s="6">
        <v>0</v>
      </c>
      <c r="L864" s="6">
        <v>44</v>
      </c>
      <c r="M864" s="6">
        <v>0.5</v>
      </c>
      <c r="N864" s="6">
        <v>0.5</v>
      </c>
      <c r="O864" s="6">
        <v>0</v>
      </c>
      <c r="P864" s="6">
        <v>0</v>
      </c>
      <c r="Q864" s="6">
        <v>100</v>
      </c>
      <c r="R864" s="6">
        <v>197</v>
      </c>
      <c r="S864" s="6">
        <v>448</v>
      </c>
      <c r="T864" s="6">
        <v>168</v>
      </c>
      <c r="U864" s="6">
        <v>60</v>
      </c>
      <c r="V864">
        <v>0</v>
      </c>
    </row>
    <row r="865" spans="1:22" customFormat="1" x14ac:dyDescent="0.25">
      <c r="A865" s="6">
        <v>0</v>
      </c>
      <c r="B865" s="6">
        <v>0</v>
      </c>
      <c r="C865" s="6">
        <v>0</v>
      </c>
      <c r="D865" s="6">
        <v>0</v>
      </c>
      <c r="E865" s="6">
        <v>0</v>
      </c>
      <c r="F865" s="6">
        <v>0</v>
      </c>
      <c r="G865" s="6">
        <v>0</v>
      </c>
      <c r="H865" s="6">
        <v>0</v>
      </c>
      <c r="I865" s="6">
        <v>0</v>
      </c>
      <c r="J865" s="6">
        <v>0</v>
      </c>
      <c r="K865" s="6">
        <v>0</v>
      </c>
      <c r="L865" s="6">
        <v>44</v>
      </c>
      <c r="M865" s="6">
        <v>0.5</v>
      </c>
      <c r="N865" s="6">
        <v>0.5</v>
      </c>
      <c r="O865" s="6">
        <v>0</v>
      </c>
      <c r="P865" s="6">
        <v>0</v>
      </c>
      <c r="Q865" s="6">
        <v>100</v>
      </c>
      <c r="R865" s="6">
        <v>197</v>
      </c>
      <c r="S865" s="6">
        <v>448</v>
      </c>
      <c r="T865" s="6">
        <v>288</v>
      </c>
      <c r="U865" s="6">
        <v>60</v>
      </c>
      <c r="V865">
        <v>0</v>
      </c>
    </row>
    <row r="866" spans="1:22" customFormat="1" x14ac:dyDescent="0.25">
      <c r="A866" s="6">
        <v>2.8999999999999998E-3</v>
      </c>
      <c r="B866" s="6">
        <v>0</v>
      </c>
      <c r="C866" s="6">
        <v>0</v>
      </c>
      <c r="D866" s="6">
        <v>0</v>
      </c>
      <c r="E866" s="6">
        <v>0</v>
      </c>
      <c r="F866" s="6">
        <v>0</v>
      </c>
      <c r="G866" s="6">
        <v>0</v>
      </c>
      <c r="H866" s="6">
        <v>0.09</v>
      </c>
      <c r="I866" s="6">
        <v>0</v>
      </c>
      <c r="J866" s="6">
        <v>0</v>
      </c>
      <c r="K866" s="6">
        <v>0</v>
      </c>
      <c r="L866" s="6">
        <v>45</v>
      </c>
      <c r="M866" s="6">
        <v>0</v>
      </c>
      <c r="N866" s="6">
        <v>0.5</v>
      </c>
      <c r="O866" s="6">
        <v>0</v>
      </c>
      <c r="P866" s="6">
        <v>0.12</v>
      </c>
      <c r="Q866" s="6">
        <v>100</v>
      </c>
      <c r="R866" s="6">
        <v>0</v>
      </c>
      <c r="S866" s="6">
        <v>413</v>
      </c>
      <c r="T866" s="6">
        <v>168</v>
      </c>
      <c r="U866" s="6">
        <v>60</v>
      </c>
      <c r="V866">
        <v>0</v>
      </c>
    </row>
    <row r="867" spans="1:22" customFormat="1" ht="27.75" customHeight="1" x14ac:dyDescent="0.25">
      <c r="A867" s="6">
        <v>0</v>
      </c>
      <c r="B867" s="6">
        <v>0</v>
      </c>
      <c r="C867" s="6">
        <v>0</v>
      </c>
      <c r="D867" s="6">
        <v>0</v>
      </c>
      <c r="E867" s="6">
        <v>0</v>
      </c>
      <c r="F867" s="6">
        <v>0</v>
      </c>
      <c r="G867" s="6">
        <v>0</v>
      </c>
      <c r="H867" s="6">
        <v>0.27272727272727271</v>
      </c>
      <c r="I867" s="6">
        <v>0</v>
      </c>
      <c r="J867" s="6">
        <v>0</v>
      </c>
      <c r="K867" s="6">
        <v>0</v>
      </c>
      <c r="L867" s="6">
        <v>61.581818181818178</v>
      </c>
      <c r="M867" s="6">
        <v>0</v>
      </c>
      <c r="N867" s="6">
        <v>0.29090909090909089</v>
      </c>
      <c r="O867" s="6">
        <v>0.29090909090909089</v>
      </c>
      <c r="P867" s="6">
        <v>0.18181818181818177</v>
      </c>
      <c r="Q867" s="6">
        <v>112</v>
      </c>
      <c r="R867" s="6">
        <v>68</v>
      </c>
      <c r="S867" s="6">
        <v>473</v>
      </c>
      <c r="T867" s="6">
        <v>288</v>
      </c>
      <c r="U867" s="6">
        <v>0</v>
      </c>
      <c r="V867">
        <v>0</v>
      </c>
    </row>
    <row r="868" spans="1:22" customFormat="1" x14ac:dyDescent="0.25">
      <c r="A868" s="6">
        <v>2.8124999999999997E-2</v>
      </c>
      <c r="B868" s="6">
        <v>0</v>
      </c>
      <c r="C868" s="6">
        <v>0</v>
      </c>
      <c r="D868" s="6">
        <v>0</v>
      </c>
      <c r="E868" s="6">
        <v>0</v>
      </c>
      <c r="F868" s="6">
        <v>0</v>
      </c>
      <c r="G868" s="6">
        <v>0.125</v>
      </c>
      <c r="H868" s="6">
        <v>0</v>
      </c>
      <c r="I868" s="6">
        <v>0</v>
      </c>
      <c r="J868" s="6">
        <v>0</v>
      </c>
      <c r="K868" s="6">
        <v>0</v>
      </c>
      <c r="L868" s="6">
        <v>37.9375</v>
      </c>
      <c r="M868" s="6">
        <v>0</v>
      </c>
      <c r="N868" s="6">
        <v>0.25</v>
      </c>
      <c r="O868" s="6">
        <v>0</v>
      </c>
      <c r="P868" s="6">
        <v>0.25</v>
      </c>
      <c r="Q868" s="6">
        <v>86</v>
      </c>
      <c r="R868" s="6">
        <v>0</v>
      </c>
      <c r="S868" s="6">
        <v>443</v>
      </c>
      <c r="T868" s="6">
        <v>144</v>
      </c>
      <c r="U868" s="6">
        <v>35</v>
      </c>
      <c r="V868">
        <v>0</v>
      </c>
    </row>
    <row r="869" spans="1:22" customFormat="1" ht="20.25" customHeight="1" x14ac:dyDescent="0.25">
      <c r="A869" s="6">
        <v>0.01</v>
      </c>
      <c r="B869" s="6">
        <v>0</v>
      </c>
      <c r="C869" s="6">
        <v>0</v>
      </c>
      <c r="D869" s="6">
        <v>0</v>
      </c>
      <c r="E869" s="6">
        <v>0</v>
      </c>
      <c r="F869" s="6">
        <v>0</v>
      </c>
      <c r="G869" s="6">
        <v>0</v>
      </c>
      <c r="H869" s="6">
        <v>0.20600000000000002</v>
      </c>
      <c r="I869" s="6">
        <v>0</v>
      </c>
      <c r="J869" s="6">
        <v>0</v>
      </c>
      <c r="K869" s="6">
        <v>0</v>
      </c>
      <c r="L869" s="6">
        <v>46.1</v>
      </c>
      <c r="M869" s="6">
        <v>0</v>
      </c>
      <c r="N869" s="6">
        <v>46.1</v>
      </c>
      <c r="O869" s="6">
        <v>0</v>
      </c>
      <c r="P869" s="6">
        <v>3.6000000000000032E-2</v>
      </c>
      <c r="Q869" s="6">
        <v>77</v>
      </c>
      <c r="R869" s="6">
        <v>0</v>
      </c>
      <c r="S869" s="6">
        <v>453</v>
      </c>
      <c r="T869" s="6">
        <v>50</v>
      </c>
      <c r="U869" s="6">
        <v>30</v>
      </c>
      <c r="V869">
        <v>0</v>
      </c>
    </row>
    <row r="870" spans="1:22" customFormat="1" x14ac:dyDescent="0.25">
      <c r="A870" s="6">
        <v>9.0909090909090922E-3</v>
      </c>
      <c r="B870" s="6">
        <v>0</v>
      </c>
      <c r="C870" s="6">
        <v>0</v>
      </c>
      <c r="D870" s="6">
        <v>0</v>
      </c>
      <c r="E870" s="6">
        <v>0</v>
      </c>
      <c r="F870" s="6">
        <v>0</v>
      </c>
      <c r="G870" s="6">
        <v>0</v>
      </c>
      <c r="H870" s="6">
        <v>0.20454545454545453</v>
      </c>
      <c r="I870" s="6">
        <v>0</v>
      </c>
      <c r="J870" s="6">
        <v>0</v>
      </c>
      <c r="K870" s="6">
        <v>0</v>
      </c>
      <c r="L870" s="6">
        <v>45.45454545454546</v>
      </c>
      <c r="M870" s="6">
        <v>0</v>
      </c>
      <c r="N870" s="6">
        <v>0.45454545454545459</v>
      </c>
      <c r="O870" s="6">
        <v>0</v>
      </c>
      <c r="P870" s="6">
        <v>0.18181818181818177</v>
      </c>
      <c r="Q870" s="6">
        <v>77</v>
      </c>
      <c r="R870" s="6">
        <v>0</v>
      </c>
      <c r="S870" s="6">
        <v>423</v>
      </c>
      <c r="T870" s="6">
        <v>40</v>
      </c>
      <c r="U870" s="6">
        <v>0</v>
      </c>
      <c r="V870">
        <v>0</v>
      </c>
    </row>
    <row r="871" spans="1:22" customFormat="1" x14ac:dyDescent="0.25">
      <c r="A871" s="6">
        <v>0</v>
      </c>
      <c r="B871" s="6">
        <v>0</v>
      </c>
      <c r="C871" s="6">
        <v>0</v>
      </c>
      <c r="D871" s="6">
        <v>0</v>
      </c>
      <c r="E871" s="6">
        <v>0</v>
      </c>
      <c r="F871" s="6">
        <v>0</v>
      </c>
      <c r="G871" s="6">
        <v>0</v>
      </c>
      <c r="H871" s="6">
        <v>9.0909090909090912E-2</v>
      </c>
      <c r="I871" s="6">
        <v>0</v>
      </c>
      <c r="J871" s="6">
        <v>0</v>
      </c>
      <c r="K871" s="6">
        <v>0</v>
      </c>
      <c r="L871" s="6">
        <v>45.45454545454546</v>
      </c>
      <c r="M871" s="6">
        <v>0</v>
      </c>
      <c r="N871" s="6">
        <v>0.31818181818181823</v>
      </c>
      <c r="O871" s="6">
        <v>0</v>
      </c>
      <c r="P871" s="6">
        <v>0.18181818181818182</v>
      </c>
      <c r="Q871" s="6">
        <v>77</v>
      </c>
      <c r="R871" s="6">
        <v>0</v>
      </c>
      <c r="S871" s="6">
        <v>423</v>
      </c>
      <c r="T871" s="6">
        <v>40</v>
      </c>
      <c r="U871" s="6">
        <v>0</v>
      </c>
      <c r="V871">
        <v>0</v>
      </c>
    </row>
    <row r="872" spans="1:22" customFormat="1" x14ac:dyDescent="0.25">
      <c r="A872" s="6">
        <v>1.8181818181818184E-2</v>
      </c>
      <c r="B872" s="6">
        <v>0</v>
      </c>
      <c r="C872" s="6">
        <v>0</v>
      </c>
      <c r="D872" s="6">
        <v>0</v>
      </c>
      <c r="E872" s="6">
        <v>0</v>
      </c>
      <c r="F872" s="6">
        <v>0</v>
      </c>
      <c r="G872" s="6">
        <v>0</v>
      </c>
      <c r="H872" s="6">
        <v>0.40909090909090906</v>
      </c>
      <c r="I872" s="6">
        <v>0</v>
      </c>
      <c r="J872" s="6">
        <v>0</v>
      </c>
      <c r="K872" s="6">
        <v>0</v>
      </c>
      <c r="L872" s="6">
        <v>45.45454545454546</v>
      </c>
      <c r="M872" s="6">
        <v>0</v>
      </c>
      <c r="N872" s="6">
        <v>0.90909090909090917</v>
      </c>
      <c r="O872" s="6">
        <v>0</v>
      </c>
      <c r="P872" s="6">
        <v>0.81818181818181812</v>
      </c>
      <c r="Q872" s="6">
        <v>77</v>
      </c>
      <c r="R872" s="6">
        <v>0</v>
      </c>
      <c r="S872" s="6">
        <v>423</v>
      </c>
      <c r="T872" s="6">
        <v>40</v>
      </c>
      <c r="U872" s="6">
        <v>0</v>
      </c>
      <c r="V872">
        <v>0</v>
      </c>
    </row>
    <row r="873" spans="1:22" customFormat="1" x14ac:dyDescent="0.25">
      <c r="A873" s="6">
        <v>9.0909090909090922E-3</v>
      </c>
      <c r="B873" s="6">
        <v>0</v>
      </c>
      <c r="C873" s="6">
        <v>0</v>
      </c>
      <c r="D873" s="6">
        <v>0</v>
      </c>
      <c r="E873" s="6">
        <v>0</v>
      </c>
      <c r="F873" s="6">
        <v>0</v>
      </c>
      <c r="G873" s="6">
        <v>0</v>
      </c>
      <c r="H873" s="6">
        <v>0.20454545454545453</v>
      </c>
      <c r="I873" s="6">
        <v>0</v>
      </c>
      <c r="J873" s="6">
        <v>0</v>
      </c>
      <c r="K873" s="6">
        <v>0</v>
      </c>
      <c r="L873" s="6">
        <v>45.45454545454546</v>
      </c>
      <c r="M873" s="6">
        <v>0</v>
      </c>
      <c r="N873" s="6">
        <v>0.45454545454545459</v>
      </c>
      <c r="O873" s="6">
        <v>0</v>
      </c>
      <c r="P873" s="6">
        <v>0.18181818181818177</v>
      </c>
      <c r="Q873" s="6">
        <v>58</v>
      </c>
      <c r="R873" s="6">
        <v>0</v>
      </c>
      <c r="S873" s="6">
        <v>423</v>
      </c>
      <c r="T873" s="6">
        <v>40</v>
      </c>
      <c r="U873" s="6">
        <v>0</v>
      </c>
      <c r="V873">
        <v>0</v>
      </c>
    </row>
    <row r="874" spans="1:22" customFormat="1" x14ac:dyDescent="0.25">
      <c r="A874" s="6">
        <v>0</v>
      </c>
      <c r="B874" s="6">
        <v>0</v>
      </c>
      <c r="C874" s="6">
        <v>0</v>
      </c>
      <c r="D874" s="6">
        <v>0</v>
      </c>
      <c r="E874" s="6">
        <v>0</v>
      </c>
      <c r="F874" s="6">
        <v>0</v>
      </c>
      <c r="G874" s="6">
        <v>0</v>
      </c>
      <c r="H874" s="6">
        <v>9.0909090909090912E-2</v>
      </c>
      <c r="I874" s="6">
        <v>0</v>
      </c>
      <c r="J874" s="6">
        <v>0</v>
      </c>
      <c r="K874" s="6">
        <v>0</v>
      </c>
      <c r="L874" s="6">
        <v>45.45454545454546</v>
      </c>
      <c r="M874" s="6">
        <v>0</v>
      </c>
      <c r="N874" s="6">
        <v>0.31818181818181823</v>
      </c>
      <c r="O874" s="6">
        <v>0</v>
      </c>
      <c r="P874" s="6">
        <v>0.18181818181818182</v>
      </c>
      <c r="Q874" s="6">
        <v>58</v>
      </c>
      <c r="R874" s="6">
        <v>0</v>
      </c>
      <c r="S874" s="6">
        <v>423</v>
      </c>
      <c r="T874" s="6">
        <v>40</v>
      </c>
      <c r="U874" s="6">
        <v>0</v>
      </c>
      <c r="V874">
        <v>0</v>
      </c>
    </row>
    <row r="875" spans="1:22" customFormat="1" x14ac:dyDescent="0.25">
      <c r="A875" s="6">
        <v>1.8181818181818184E-2</v>
      </c>
      <c r="B875" s="6">
        <v>0</v>
      </c>
      <c r="C875" s="6">
        <v>0</v>
      </c>
      <c r="D875" s="6">
        <v>0</v>
      </c>
      <c r="E875" s="6">
        <v>0</v>
      </c>
      <c r="F875" s="6">
        <v>0</v>
      </c>
      <c r="G875" s="6">
        <v>0</v>
      </c>
      <c r="H875" s="6">
        <v>0.40909090909090906</v>
      </c>
      <c r="I875" s="6">
        <v>0</v>
      </c>
      <c r="J875" s="6">
        <v>0</v>
      </c>
      <c r="K875" s="6">
        <v>0</v>
      </c>
      <c r="L875" s="6">
        <v>45.45454545454546</v>
      </c>
      <c r="M875" s="6">
        <v>0</v>
      </c>
      <c r="N875" s="6">
        <v>0.90909090909090917</v>
      </c>
      <c r="O875" s="6">
        <v>0</v>
      </c>
      <c r="P875" s="6">
        <v>0.81818181818181812</v>
      </c>
      <c r="Q875" s="6">
        <v>58</v>
      </c>
      <c r="R875" s="6">
        <v>0</v>
      </c>
      <c r="S875" s="6">
        <v>423</v>
      </c>
      <c r="T875" s="6">
        <v>40</v>
      </c>
      <c r="U875" s="6">
        <v>0</v>
      </c>
      <c r="V875">
        <v>0</v>
      </c>
    </row>
    <row r="876" spans="1:22" customFormat="1" x14ac:dyDescent="0.25">
      <c r="A876" s="6">
        <v>9.0909090909090922E-3</v>
      </c>
      <c r="B876" s="6">
        <v>0</v>
      </c>
      <c r="C876" s="6">
        <v>0</v>
      </c>
      <c r="D876" s="6">
        <v>0</v>
      </c>
      <c r="E876" s="6">
        <v>0</v>
      </c>
      <c r="F876" s="6">
        <v>0</v>
      </c>
      <c r="G876" s="6">
        <v>0</v>
      </c>
      <c r="H876" s="6">
        <v>0.20454545454545453</v>
      </c>
      <c r="I876" s="6">
        <v>0</v>
      </c>
      <c r="J876" s="6">
        <v>0</v>
      </c>
      <c r="K876" s="6">
        <v>0</v>
      </c>
      <c r="L876" s="6">
        <v>45.45454545454546</v>
      </c>
      <c r="M876" s="6">
        <v>0</v>
      </c>
      <c r="N876" s="6">
        <v>0.45454545454545459</v>
      </c>
      <c r="O876" s="6">
        <v>0</v>
      </c>
      <c r="P876" s="6">
        <v>0.18181818181818177</v>
      </c>
      <c r="Q876" s="6">
        <v>74</v>
      </c>
      <c r="R876" s="6">
        <v>0</v>
      </c>
      <c r="S876" s="6">
        <v>423</v>
      </c>
      <c r="T876" s="6">
        <v>40</v>
      </c>
      <c r="U876" s="6">
        <v>0</v>
      </c>
      <c r="V876">
        <v>0</v>
      </c>
    </row>
    <row r="877" spans="1:22" customFormat="1" x14ac:dyDescent="0.25">
      <c r="A877" s="6">
        <v>0</v>
      </c>
      <c r="B877" s="6">
        <v>0</v>
      </c>
      <c r="C877" s="6">
        <v>0</v>
      </c>
      <c r="D877" s="6">
        <v>0</v>
      </c>
      <c r="E877" s="6">
        <v>0</v>
      </c>
      <c r="F877" s="6">
        <v>0</v>
      </c>
      <c r="G877" s="6">
        <v>0</v>
      </c>
      <c r="H877" s="6">
        <v>9.0909090909090912E-2</v>
      </c>
      <c r="I877" s="6">
        <v>0</v>
      </c>
      <c r="J877" s="6">
        <v>0</v>
      </c>
      <c r="K877" s="6">
        <v>0</v>
      </c>
      <c r="L877" s="6">
        <v>45.45454545454546</v>
      </c>
      <c r="M877" s="6">
        <v>0</v>
      </c>
      <c r="N877" s="6">
        <v>0.31818181818181823</v>
      </c>
      <c r="O877" s="6">
        <v>0</v>
      </c>
      <c r="P877" s="6">
        <v>0.18181818181818182</v>
      </c>
      <c r="Q877" s="6">
        <v>74</v>
      </c>
      <c r="R877" s="6">
        <v>0</v>
      </c>
      <c r="S877" s="6">
        <v>423</v>
      </c>
      <c r="T877" s="6">
        <v>40</v>
      </c>
      <c r="U877" s="6">
        <v>0</v>
      </c>
      <c r="V877">
        <v>0</v>
      </c>
    </row>
    <row r="878" spans="1:22" customFormat="1" ht="17.25" customHeight="1" x14ac:dyDescent="0.25">
      <c r="A878" s="6">
        <v>1.8181818181818184E-2</v>
      </c>
      <c r="B878" s="6">
        <v>0</v>
      </c>
      <c r="C878" s="6">
        <v>0</v>
      </c>
      <c r="D878" s="6">
        <v>0</v>
      </c>
      <c r="E878" s="6">
        <v>0</v>
      </c>
      <c r="F878" s="6">
        <v>0</v>
      </c>
      <c r="G878" s="6">
        <v>0</v>
      </c>
      <c r="H878" s="6">
        <v>0.40909090909090906</v>
      </c>
      <c r="I878" s="6">
        <v>0</v>
      </c>
      <c r="J878" s="6">
        <v>0</v>
      </c>
      <c r="K878" s="6">
        <v>0</v>
      </c>
      <c r="L878" s="6">
        <v>45.45454545454546</v>
      </c>
      <c r="M878" s="6">
        <v>0</v>
      </c>
      <c r="N878" s="6">
        <v>0.90909090909090917</v>
      </c>
      <c r="O878" s="6">
        <v>0</v>
      </c>
      <c r="P878" s="6">
        <v>0.81818181818181812</v>
      </c>
      <c r="Q878" s="6">
        <v>74</v>
      </c>
      <c r="R878" s="6">
        <v>0</v>
      </c>
      <c r="S878" s="6">
        <v>423</v>
      </c>
      <c r="T878" s="6">
        <v>40</v>
      </c>
      <c r="U878" s="6">
        <v>0</v>
      </c>
      <c r="V878">
        <v>0</v>
      </c>
    </row>
    <row r="879" spans="1:22" customFormat="1" ht="20.25" customHeight="1" x14ac:dyDescent="0.25">
      <c r="A879" s="6">
        <v>9.0909090909090922E-3</v>
      </c>
      <c r="B879" s="6">
        <v>0</v>
      </c>
      <c r="C879" s="6">
        <v>0</v>
      </c>
      <c r="D879" s="6">
        <v>0</v>
      </c>
      <c r="E879" s="6">
        <v>0</v>
      </c>
      <c r="F879" s="6">
        <v>0</v>
      </c>
      <c r="G879" s="6">
        <v>0</v>
      </c>
      <c r="H879" s="6">
        <v>0.20454545454545453</v>
      </c>
      <c r="I879" s="6">
        <v>0</v>
      </c>
      <c r="J879" s="6">
        <v>0</v>
      </c>
      <c r="K879" s="6">
        <v>0</v>
      </c>
      <c r="L879" s="6">
        <v>45.45454545454546</v>
      </c>
      <c r="M879" s="6">
        <v>0</v>
      </c>
      <c r="N879" s="6">
        <v>0.45454545454545459</v>
      </c>
      <c r="O879" s="6">
        <v>0</v>
      </c>
      <c r="P879" s="6">
        <v>0.18181818181818177</v>
      </c>
      <c r="Q879" s="6">
        <v>88</v>
      </c>
      <c r="R879" s="6">
        <v>0</v>
      </c>
      <c r="S879" s="6">
        <v>423</v>
      </c>
      <c r="T879" s="6">
        <v>40</v>
      </c>
      <c r="U879" s="6">
        <v>0</v>
      </c>
      <c r="V879">
        <v>0</v>
      </c>
    </row>
    <row r="880" spans="1:22" customFormat="1" x14ac:dyDescent="0.25">
      <c r="A880" s="6">
        <v>0</v>
      </c>
      <c r="B880" s="6">
        <v>0</v>
      </c>
      <c r="C880" s="6">
        <v>0</v>
      </c>
      <c r="D880" s="6">
        <v>0</v>
      </c>
      <c r="E880" s="6">
        <v>0</v>
      </c>
      <c r="F880" s="6">
        <v>0</v>
      </c>
      <c r="G880" s="6">
        <v>0</v>
      </c>
      <c r="H880" s="6">
        <v>0.20454545454545453</v>
      </c>
      <c r="I880" s="6">
        <v>0</v>
      </c>
      <c r="J880" s="6">
        <v>0</v>
      </c>
      <c r="K880" s="6">
        <v>0</v>
      </c>
      <c r="L880" s="6">
        <v>45.45454545454546</v>
      </c>
      <c r="M880" s="6">
        <v>0</v>
      </c>
      <c r="N880" s="6">
        <v>0.45454545454545459</v>
      </c>
      <c r="O880" s="6">
        <v>0</v>
      </c>
      <c r="P880" s="6">
        <v>0.18181818181818177</v>
      </c>
      <c r="Q880" s="6">
        <v>88</v>
      </c>
      <c r="R880" s="6">
        <v>0</v>
      </c>
      <c r="S880" s="6">
        <v>423</v>
      </c>
      <c r="T880" s="6">
        <v>40</v>
      </c>
      <c r="U880" s="6">
        <v>0</v>
      </c>
      <c r="V880">
        <v>0</v>
      </c>
    </row>
    <row r="881" spans="1:22" customFormat="1" x14ac:dyDescent="0.25">
      <c r="A881" s="6">
        <v>1.8181818181818184E-2</v>
      </c>
      <c r="B881" s="6">
        <v>0</v>
      </c>
      <c r="C881" s="6">
        <v>0</v>
      </c>
      <c r="D881" s="6">
        <v>0</v>
      </c>
      <c r="E881" s="6">
        <v>0</v>
      </c>
      <c r="F881" s="6">
        <v>0</v>
      </c>
      <c r="G881" s="6">
        <v>0</v>
      </c>
      <c r="H881" s="6">
        <v>0.20454545454545453</v>
      </c>
      <c r="I881" s="6">
        <v>0</v>
      </c>
      <c r="J881" s="6">
        <v>0</v>
      </c>
      <c r="K881" s="6">
        <v>0</v>
      </c>
      <c r="L881" s="6">
        <v>45.45454545454546</v>
      </c>
      <c r="M881" s="6">
        <v>0</v>
      </c>
      <c r="N881" s="6">
        <v>0.45454545454545459</v>
      </c>
      <c r="O881" s="6">
        <v>0</v>
      </c>
      <c r="P881" s="6">
        <v>0.18181818181818177</v>
      </c>
      <c r="Q881" s="6">
        <v>88</v>
      </c>
      <c r="R881" s="6">
        <v>0</v>
      </c>
      <c r="S881" s="6">
        <v>423</v>
      </c>
      <c r="T881" s="6">
        <v>40</v>
      </c>
      <c r="U881" s="6">
        <v>0</v>
      </c>
      <c r="V881">
        <v>0</v>
      </c>
    </row>
    <row r="882" spans="1:22" customFormat="1" ht="20.25" customHeight="1" x14ac:dyDescent="0.25">
      <c r="A882" s="6">
        <v>9.0909090909090922E-3</v>
      </c>
      <c r="B882" s="6">
        <v>0</v>
      </c>
      <c r="C882" s="6">
        <v>0</v>
      </c>
      <c r="D882" s="6">
        <v>0</v>
      </c>
      <c r="E882" s="6">
        <v>0</v>
      </c>
      <c r="F882" s="6">
        <v>0</v>
      </c>
      <c r="G882" s="6">
        <v>0</v>
      </c>
      <c r="H882" s="6">
        <v>0.20454545454545453</v>
      </c>
      <c r="I882" s="6">
        <v>0</v>
      </c>
      <c r="J882" s="6">
        <v>0</v>
      </c>
      <c r="K882" s="6">
        <v>0</v>
      </c>
      <c r="L882" s="6">
        <v>45.45454545454546</v>
      </c>
      <c r="M882" s="6">
        <v>0</v>
      </c>
      <c r="N882" s="6">
        <v>0.45454545454545459</v>
      </c>
      <c r="O882" s="6">
        <v>0</v>
      </c>
      <c r="P882" s="6">
        <v>0.18181818181818177</v>
      </c>
      <c r="Q882" s="6">
        <v>115</v>
      </c>
      <c r="R882" s="6">
        <v>0</v>
      </c>
      <c r="S882" s="6">
        <v>423</v>
      </c>
      <c r="T882" s="6">
        <v>40</v>
      </c>
      <c r="U882" s="6">
        <v>0</v>
      </c>
      <c r="V882">
        <v>0</v>
      </c>
    </row>
    <row r="883" spans="1:22" customFormat="1" x14ac:dyDescent="0.25">
      <c r="A883" s="6">
        <v>0</v>
      </c>
      <c r="B883" s="6">
        <v>0</v>
      </c>
      <c r="C883" s="6">
        <v>0</v>
      </c>
      <c r="D883" s="6">
        <v>0</v>
      </c>
      <c r="E883" s="6">
        <v>0</v>
      </c>
      <c r="F883" s="6">
        <v>0</v>
      </c>
      <c r="G883" s="6">
        <v>0</v>
      </c>
      <c r="H883" s="6">
        <v>0.20454545454545453</v>
      </c>
      <c r="I883" s="6">
        <v>0</v>
      </c>
      <c r="J883" s="6">
        <v>0</v>
      </c>
      <c r="K883" s="6">
        <v>0</v>
      </c>
      <c r="L883" s="6">
        <v>45.45454545454546</v>
      </c>
      <c r="M883" s="6">
        <v>0</v>
      </c>
      <c r="N883" s="6">
        <v>0.45454545454545459</v>
      </c>
      <c r="O883" s="6">
        <v>0</v>
      </c>
      <c r="P883" s="6">
        <v>0.18181818181818177</v>
      </c>
      <c r="Q883" s="6">
        <v>115</v>
      </c>
      <c r="R883" s="6">
        <v>0</v>
      </c>
      <c r="S883" s="6">
        <v>423</v>
      </c>
      <c r="T883" s="6">
        <v>40</v>
      </c>
      <c r="U883" s="6">
        <v>0</v>
      </c>
      <c r="V883">
        <v>0</v>
      </c>
    </row>
    <row r="884" spans="1:22" customFormat="1" x14ac:dyDescent="0.25">
      <c r="A884" s="6">
        <v>1.8181818181818184E-2</v>
      </c>
      <c r="B884" s="6">
        <v>0</v>
      </c>
      <c r="C884" s="6">
        <v>0</v>
      </c>
      <c r="D884" s="6">
        <v>0</v>
      </c>
      <c r="E884" s="6">
        <v>0</v>
      </c>
      <c r="F884" s="6">
        <v>0</v>
      </c>
      <c r="G884" s="6">
        <v>0</v>
      </c>
      <c r="H884" s="6">
        <v>0.20454545454545453</v>
      </c>
      <c r="I884" s="6">
        <v>0</v>
      </c>
      <c r="J884" s="6">
        <v>0</v>
      </c>
      <c r="K884" s="6">
        <v>0</v>
      </c>
      <c r="L884" s="6">
        <v>45.45454545454546</v>
      </c>
      <c r="M884" s="6">
        <v>0</v>
      </c>
      <c r="N884" s="6">
        <v>0.45454545454545459</v>
      </c>
      <c r="O884" s="6">
        <v>0</v>
      </c>
      <c r="P884" s="6">
        <v>0.18181818181818177</v>
      </c>
      <c r="Q884" s="6">
        <v>115</v>
      </c>
      <c r="R884" s="6">
        <v>0</v>
      </c>
      <c r="S884" s="6">
        <v>423</v>
      </c>
      <c r="T884" s="6">
        <v>40</v>
      </c>
      <c r="U884" s="6">
        <v>0</v>
      </c>
      <c r="V884">
        <v>0</v>
      </c>
    </row>
    <row r="885" spans="1:22" customFormat="1" ht="20.25" customHeight="1" x14ac:dyDescent="0.25">
      <c r="A885" s="6">
        <v>9.0909090909090922E-3</v>
      </c>
      <c r="B885" s="6">
        <v>0</v>
      </c>
      <c r="C885" s="6">
        <v>0</v>
      </c>
      <c r="D885" s="6">
        <v>0</v>
      </c>
      <c r="E885" s="6">
        <v>0</v>
      </c>
      <c r="F885" s="6">
        <v>0</v>
      </c>
      <c r="G885" s="6">
        <v>0</v>
      </c>
      <c r="H885" s="6">
        <v>0.20454545454545453</v>
      </c>
      <c r="I885" s="6">
        <v>0</v>
      </c>
      <c r="J885" s="6">
        <v>0</v>
      </c>
      <c r="K885" s="6">
        <v>0</v>
      </c>
      <c r="L885" s="6">
        <v>45.45454545454546</v>
      </c>
      <c r="M885" s="6">
        <v>0</v>
      </c>
      <c r="N885" s="6">
        <v>0.45454545454545459</v>
      </c>
      <c r="O885" s="6">
        <v>0</v>
      </c>
      <c r="P885" s="6">
        <v>0.40909090909090906</v>
      </c>
      <c r="Q885" s="6">
        <v>112</v>
      </c>
      <c r="R885" s="6">
        <v>0</v>
      </c>
      <c r="S885" s="6">
        <v>423</v>
      </c>
      <c r="T885" s="6">
        <v>40</v>
      </c>
      <c r="U885" s="6">
        <v>0</v>
      </c>
      <c r="V885">
        <v>0</v>
      </c>
    </row>
    <row r="886" spans="1:22" customFormat="1" x14ac:dyDescent="0.25">
      <c r="A886" s="6">
        <v>0</v>
      </c>
      <c r="B886" s="6">
        <v>0</v>
      </c>
      <c r="C886" s="6">
        <v>0</v>
      </c>
      <c r="D886" s="6">
        <v>0</v>
      </c>
      <c r="E886" s="6">
        <v>0</v>
      </c>
      <c r="F886" s="6">
        <v>0</v>
      </c>
      <c r="G886" s="6">
        <v>0</v>
      </c>
      <c r="H886" s="6">
        <v>0.20454545454545453</v>
      </c>
      <c r="I886" s="6">
        <v>0</v>
      </c>
      <c r="J886" s="6">
        <v>0</v>
      </c>
      <c r="K886" s="6">
        <v>0</v>
      </c>
      <c r="L886" s="6">
        <v>45.45454545454546</v>
      </c>
      <c r="M886" s="6">
        <v>0</v>
      </c>
      <c r="N886" s="6">
        <v>0.45454545454545459</v>
      </c>
      <c r="O886" s="6">
        <v>0</v>
      </c>
      <c r="P886" s="6">
        <v>0.40909090909090906</v>
      </c>
      <c r="Q886" s="6">
        <v>112</v>
      </c>
      <c r="R886" s="6">
        <v>0</v>
      </c>
      <c r="S886" s="6">
        <v>423</v>
      </c>
      <c r="T886" s="6">
        <v>40</v>
      </c>
      <c r="U886" s="6">
        <v>0</v>
      </c>
      <c r="V886">
        <v>0</v>
      </c>
    </row>
    <row r="887" spans="1:22" customFormat="1" x14ac:dyDescent="0.25">
      <c r="A887" s="6">
        <v>1.8181818181818184E-2</v>
      </c>
      <c r="B887" s="6">
        <v>0</v>
      </c>
      <c r="C887" s="6">
        <v>0</v>
      </c>
      <c r="D887" s="6">
        <v>0</v>
      </c>
      <c r="E887" s="6">
        <v>0</v>
      </c>
      <c r="F887" s="6">
        <v>0</v>
      </c>
      <c r="G887" s="6">
        <v>0</v>
      </c>
      <c r="H887" s="6">
        <v>0.20454545454545453</v>
      </c>
      <c r="I887" s="6">
        <v>0</v>
      </c>
      <c r="J887" s="6">
        <v>0</v>
      </c>
      <c r="K887" s="6">
        <v>0</v>
      </c>
      <c r="L887" s="6">
        <v>45.45454545454546</v>
      </c>
      <c r="M887" s="6">
        <v>0</v>
      </c>
      <c r="N887" s="6">
        <v>0.45454545454545459</v>
      </c>
      <c r="O887" s="6">
        <v>0</v>
      </c>
      <c r="P887" s="6">
        <v>0.40909090909090906</v>
      </c>
      <c r="Q887" s="6">
        <v>112</v>
      </c>
      <c r="R887" s="6">
        <v>0</v>
      </c>
      <c r="S887" s="6">
        <v>423</v>
      </c>
      <c r="T887" s="6">
        <v>40</v>
      </c>
      <c r="U887" s="6">
        <v>0</v>
      </c>
      <c r="V887">
        <v>0</v>
      </c>
    </row>
    <row r="888" spans="1:22" customFormat="1" ht="20.25" customHeight="1" x14ac:dyDescent="0.25">
      <c r="A888" s="6">
        <v>9.0909090909090922E-3</v>
      </c>
      <c r="B888" s="6">
        <v>0</v>
      </c>
      <c r="C888" s="6">
        <v>0</v>
      </c>
      <c r="D888" s="6">
        <v>0</v>
      </c>
      <c r="E888" s="6">
        <v>0</v>
      </c>
      <c r="F888" s="6">
        <v>0</v>
      </c>
      <c r="G888" s="6">
        <v>0</v>
      </c>
      <c r="H888" s="6">
        <v>0.20454545454545453</v>
      </c>
      <c r="I888" s="6">
        <v>0</v>
      </c>
      <c r="J888" s="6">
        <v>0</v>
      </c>
      <c r="K888" s="6">
        <v>0</v>
      </c>
      <c r="L888" s="6">
        <v>45.45454545454546</v>
      </c>
      <c r="M888" s="6">
        <v>0</v>
      </c>
      <c r="N888" s="6">
        <v>0.45454545454545459</v>
      </c>
      <c r="O888" s="6">
        <v>0</v>
      </c>
      <c r="P888" s="6">
        <v>0.40909090909090906</v>
      </c>
      <c r="Q888" s="6">
        <v>156</v>
      </c>
      <c r="R888" s="6">
        <v>0</v>
      </c>
      <c r="S888" s="6">
        <v>423</v>
      </c>
      <c r="T888" s="6">
        <v>40</v>
      </c>
      <c r="U888" s="6">
        <v>0</v>
      </c>
      <c r="V888">
        <v>0</v>
      </c>
    </row>
    <row r="889" spans="1:22" customFormat="1" x14ac:dyDescent="0.25">
      <c r="A889" s="6">
        <v>0</v>
      </c>
      <c r="B889" s="6">
        <v>0</v>
      </c>
      <c r="C889" s="6">
        <v>0</v>
      </c>
      <c r="D889" s="6">
        <v>0</v>
      </c>
      <c r="E889" s="6">
        <v>0</v>
      </c>
      <c r="F889" s="6">
        <v>0</v>
      </c>
      <c r="G889" s="6">
        <v>0</v>
      </c>
      <c r="H889" s="6">
        <v>0.20454545454545453</v>
      </c>
      <c r="I889" s="6">
        <v>0</v>
      </c>
      <c r="J889" s="6">
        <v>0</v>
      </c>
      <c r="K889" s="6">
        <v>0</v>
      </c>
      <c r="L889" s="6">
        <v>45.45454545454546</v>
      </c>
      <c r="M889" s="6">
        <v>0</v>
      </c>
      <c r="N889" s="6">
        <v>0.45454545454545459</v>
      </c>
      <c r="O889" s="6">
        <v>0</v>
      </c>
      <c r="P889" s="6">
        <v>0.40909090909090906</v>
      </c>
      <c r="Q889" s="6">
        <v>156</v>
      </c>
      <c r="R889" s="6">
        <v>0</v>
      </c>
      <c r="S889" s="6">
        <v>423</v>
      </c>
      <c r="T889" s="6">
        <v>40</v>
      </c>
      <c r="U889" s="6">
        <v>0</v>
      </c>
      <c r="V889">
        <v>0</v>
      </c>
    </row>
    <row r="890" spans="1:22" customFormat="1" x14ac:dyDescent="0.25">
      <c r="A890" s="6">
        <v>1.8181818181818184E-2</v>
      </c>
      <c r="B890" s="6">
        <v>0</v>
      </c>
      <c r="C890" s="6">
        <v>0</v>
      </c>
      <c r="D890" s="6">
        <v>0</v>
      </c>
      <c r="E890" s="6">
        <v>0</v>
      </c>
      <c r="F890" s="6">
        <v>0</v>
      </c>
      <c r="G890" s="6">
        <v>0</v>
      </c>
      <c r="H890" s="6">
        <v>0.20454545454545453</v>
      </c>
      <c r="I890" s="6">
        <v>0</v>
      </c>
      <c r="J890" s="6">
        <v>0</v>
      </c>
      <c r="K890" s="6">
        <v>0</v>
      </c>
      <c r="L890" s="6">
        <v>45.45454545454546</v>
      </c>
      <c r="M890" s="6">
        <v>0</v>
      </c>
      <c r="N890" s="6">
        <v>0.45454545454545459</v>
      </c>
      <c r="O890" s="6">
        <v>0</v>
      </c>
      <c r="P890" s="6">
        <v>0.40909090909090906</v>
      </c>
      <c r="Q890" s="6">
        <v>156</v>
      </c>
      <c r="R890" s="6">
        <v>0</v>
      </c>
      <c r="S890" s="6">
        <v>423</v>
      </c>
      <c r="T890" s="6">
        <v>40</v>
      </c>
      <c r="U890" s="6">
        <v>0</v>
      </c>
      <c r="V890">
        <v>0</v>
      </c>
    </row>
    <row r="891" spans="1:22" customFormat="1" x14ac:dyDescent="0.25">
      <c r="A891" s="6">
        <v>2.9000000000000001E-2</v>
      </c>
      <c r="B891" s="6">
        <v>0</v>
      </c>
      <c r="C891" s="6">
        <v>0</v>
      </c>
      <c r="D891" s="6">
        <v>0</v>
      </c>
      <c r="E891" s="6">
        <v>0</v>
      </c>
      <c r="F891" s="6">
        <v>0</v>
      </c>
      <c r="G891" s="6">
        <v>0</v>
      </c>
      <c r="H891" s="6">
        <v>2.5000000000000001E-2</v>
      </c>
      <c r="I891" s="6">
        <v>0</v>
      </c>
      <c r="J891" s="6">
        <v>0</v>
      </c>
      <c r="K891" s="6">
        <v>0</v>
      </c>
      <c r="L891" s="6">
        <v>30</v>
      </c>
      <c r="M891" s="6">
        <v>0</v>
      </c>
      <c r="N891" s="6">
        <v>0.2</v>
      </c>
      <c r="O891" s="6">
        <v>0</v>
      </c>
      <c r="P891" s="6">
        <v>0.25</v>
      </c>
      <c r="Q891" s="6">
        <v>187</v>
      </c>
      <c r="R891" s="6">
        <v>0</v>
      </c>
      <c r="S891" s="6">
        <v>423</v>
      </c>
      <c r="T891" s="6">
        <v>144</v>
      </c>
      <c r="U891" s="6">
        <v>40</v>
      </c>
      <c r="V891">
        <v>0</v>
      </c>
    </row>
    <row r="892" spans="1:22" customFormat="1" x14ac:dyDescent="0.25">
      <c r="A892" s="6">
        <v>0.02</v>
      </c>
      <c r="B892" s="6">
        <v>0</v>
      </c>
      <c r="C892" s="6">
        <v>0</v>
      </c>
      <c r="D892" s="6">
        <v>0</v>
      </c>
      <c r="E892" s="6">
        <v>0</v>
      </c>
      <c r="F892" s="6">
        <v>0</v>
      </c>
      <c r="G892" s="6">
        <v>0</v>
      </c>
      <c r="H892" s="6">
        <v>0.05</v>
      </c>
      <c r="I892" s="6">
        <v>0</v>
      </c>
      <c r="J892" s="6">
        <v>0</v>
      </c>
      <c r="K892" s="6">
        <v>0</v>
      </c>
      <c r="L892" s="6">
        <v>30</v>
      </c>
      <c r="M892" s="6">
        <v>0</v>
      </c>
      <c r="N892" s="6">
        <v>0.2</v>
      </c>
      <c r="O892" s="6">
        <v>0</v>
      </c>
      <c r="P892" s="6">
        <v>0.3</v>
      </c>
      <c r="Q892" s="6">
        <v>187</v>
      </c>
      <c r="R892" s="6">
        <v>0</v>
      </c>
      <c r="S892" s="6">
        <v>423</v>
      </c>
      <c r="T892" s="6">
        <v>144</v>
      </c>
      <c r="U892" s="6">
        <v>40</v>
      </c>
      <c r="V892">
        <v>0</v>
      </c>
    </row>
    <row r="893" spans="1:22" customFormat="1" x14ac:dyDescent="0.25">
      <c r="A893" s="6">
        <v>0.01</v>
      </c>
      <c r="B893" s="6">
        <v>0</v>
      </c>
      <c r="C893" s="6">
        <v>0</v>
      </c>
      <c r="D893" s="6">
        <v>0</v>
      </c>
      <c r="E893" s="6">
        <v>0</v>
      </c>
      <c r="F893" s="6">
        <v>0</v>
      </c>
      <c r="G893" s="6">
        <v>0</v>
      </c>
      <c r="H893" s="6">
        <v>0.05</v>
      </c>
      <c r="I893" s="6">
        <v>0</v>
      </c>
      <c r="J893" s="6">
        <v>0</v>
      </c>
      <c r="K893" s="6">
        <v>0</v>
      </c>
      <c r="L893" s="6">
        <v>30</v>
      </c>
      <c r="M893" s="6">
        <v>0</v>
      </c>
      <c r="N893" s="6">
        <v>0.2</v>
      </c>
      <c r="O893" s="6">
        <v>0</v>
      </c>
      <c r="P893" s="6">
        <v>0.3</v>
      </c>
      <c r="Q893" s="6">
        <v>187</v>
      </c>
      <c r="R893" s="6">
        <v>0</v>
      </c>
      <c r="S893" s="6">
        <v>423</v>
      </c>
      <c r="T893" s="6">
        <v>144</v>
      </c>
      <c r="U893" s="6">
        <v>40</v>
      </c>
      <c r="V893">
        <v>0</v>
      </c>
    </row>
    <row r="894" spans="1:22" customFormat="1" x14ac:dyDescent="0.25">
      <c r="A894" s="6">
        <v>0</v>
      </c>
      <c r="B894" s="6">
        <v>0</v>
      </c>
      <c r="C894" s="6">
        <v>0</v>
      </c>
      <c r="D894" s="6">
        <v>0</v>
      </c>
      <c r="E894" s="6">
        <v>0</v>
      </c>
      <c r="F894" s="6">
        <v>0</v>
      </c>
      <c r="G894" s="6">
        <v>0</v>
      </c>
      <c r="H894" s="6">
        <v>0</v>
      </c>
      <c r="I894" s="6">
        <v>0</v>
      </c>
      <c r="J894" s="6">
        <v>0</v>
      </c>
      <c r="K894" s="6">
        <v>0</v>
      </c>
      <c r="L894" s="6">
        <v>14</v>
      </c>
      <c r="M894" s="6">
        <v>0.5</v>
      </c>
      <c r="N894" s="6">
        <v>0.5</v>
      </c>
      <c r="O894" s="6">
        <v>0</v>
      </c>
      <c r="P894" s="6">
        <v>0.5</v>
      </c>
      <c r="Q894" s="6">
        <v>174</v>
      </c>
      <c r="R894" s="6">
        <v>0</v>
      </c>
      <c r="S894" s="6">
        <v>423</v>
      </c>
      <c r="T894" s="6">
        <v>432</v>
      </c>
      <c r="U894" s="6">
        <v>43</v>
      </c>
      <c r="V894">
        <v>0</v>
      </c>
    </row>
    <row r="895" spans="1:22" customFormat="1" x14ac:dyDescent="0.25">
      <c r="A895" s="6">
        <v>0</v>
      </c>
      <c r="B895" s="6">
        <v>0</v>
      </c>
      <c r="C895" s="6">
        <v>0</v>
      </c>
      <c r="D895" s="6">
        <v>0</v>
      </c>
      <c r="E895" s="6">
        <v>0</v>
      </c>
      <c r="F895" s="6">
        <v>0</v>
      </c>
      <c r="G895" s="6">
        <v>0</v>
      </c>
      <c r="H895" s="6">
        <v>0</v>
      </c>
      <c r="I895" s="6">
        <v>0</v>
      </c>
      <c r="J895" s="6">
        <v>0</v>
      </c>
      <c r="K895" s="6">
        <v>0</v>
      </c>
      <c r="L895" s="6">
        <v>14</v>
      </c>
      <c r="M895" s="6">
        <v>0.5</v>
      </c>
      <c r="N895" s="6">
        <v>0.5</v>
      </c>
      <c r="O895" s="6">
        <v>0</v>
      </c>
      <c r="P895" s="6">
        <v>0.5</v>
      </c>
      <c r="Q895" s="6">
        <v>174</v>
      </c>
      <c r="R895" s="6">
        <v>0</v>
      </c>
      <c r="S895" s="6">
        <v>443</v>
      </c>
      <c r="T895" s="6">
        <v>432</v>
      </c>
      <c r="U895" s="6">
        <v>43</v>
      </c>
      <c r="V895">
        <v>0</v>
      </c>
    </row>
    <row r="896" spans="1:22" customFormat="1" x14ac:dyDescent="0.25">
      <c r="A896" s="6">
        <v>0</v>
      </c>
      <c r="B896" s="6">
        <v>0</v>
      </c>
      <c r="C896" s="6">
        <v>0</v>
      </c>
      <c r="D896" s="6">
        <v>0</v>
      </c>
      <c r="E896" s="6">
        <v>0</v>
      </c>
      <c r="F896" s="6">
        <v>0</v>
      </c>
      <c r="G896" s="6">
        <v>0</v>
      </c>
      <c r="H896" s="6">
        <v>0</v>
      </c>
      <c r="I896" s="6">
        <v>0</v>
      </c>
      <c r="J896" s="6">
        <v>0</v>
      </c>
      <c r="K896" s="6">
        <v>0</v>
      </c>
      <c r="L896" s="6">
        <v>14</v>
      </c>
      <c r="M896" s="6">
        <v>0.5</v>
      </c>
      <c r="N896" s="6">
        <v>0.5</v>
      </c>
      <c r="O896" s="6">
        <v>0</v>
      </c>
      <c r="P896" s="6">
        <v>0.5</v>
      </c>
      <c r="Q896" s="6">
        <v>187</v>
      </c>
      <c r="R896" s="6">
        <v>0</v>
      </c>
      <c r="S896" s="6">
        <v>423</v>
      </c>
      <c r="T896" s="6">
        <v>432</v>
      </c>
      <c r="U896" s="6">
        <v>43</v>
      </c>
      <c r="V896">
        <v>0</v>
      </c>
    </row>
    <row r="897" spans="1:22" customFormat="1" x14ac:dyDescent="0.25">
      <c r="A897" s="6">
        <v>0</v>
      </c>
      <c r="B897" s="6">
        <v>0</v>
      </c>
      <c r="C897" s="6">
        <v>0</v>
      </c>
      <c r="D897" s="6">
        <v>0</v>
      </c>
      <c r="E897" s="6">
        <v>0</v>
      </c>
      <c r="F897" s="6">
        <v>0</v>
      </c>
      <c r="G897" s="6">
        <v>0</v>
      </c>
      <c r="H897" s="6">
        <v>0</v>
      </c>
      <c r="I897" s="6">
        <v>0</v>
      </c>
      <c r="J897" s="6">
        <v>0</v>
      </c>
      <c r="K897" s="6">
        <v>0</v>
      </c>
      <c r="L897" s="6">
        <v>7</v>
      </c>
      <c r="M897" s="6">
        <v>0.5</v>
      </c>
      <c r="N897" s="6">
        <v>0.5</v>
      </c>
      <c r="O897" s="6">
        <v>0</v>
      </c>
      <c r="P897" s="6">
        <v>0.5</v>
      </c>
      <c r="Q897" s="6">
        <v>183</v>
      </c>
      <c r="R897" s="6">
        <v>0</v>
      </c>
      <c r="S897" s="6">
        <v>423</v>
      </c>
      <c r="T897" s="6">
        <v>432</v>
      </c>
      <c r="U897" s="6">
        <v>43</v>
      </c>
      <c r="V897">
        <v>0</v>
      </c>
    </row>
    <row r="898" spans="1:22" customFormat="1" x14ac:dyDescent="0.25">
      <c r="A898" s="6">
        <v>0</v>
      </c>
      <c r="B898" s="6">
        <v>0</v>
      </c>
      <c r="C898" s="6">
        <v>0</v>
      </c>
      <c r="D898" s="6">
        <v>0</v>
      </c>
      <c r="E898" s="6">
        <v>0</v>
      </c>
      <c r="F898" s="6">
        <v>0</v>
      </c>
      <c r="G898" s="6">
        <v>0</v>
      </c>
      <c r="H898" s="6">
        <v>0</v>
      </c>
      <c r="I898" s="6">
        <v>0</v>
      </c>
      <c r="J898" s="6">
        <v>0</v>
      </c>
      <c r="K898" s="6">
        <v>0</v>
      </c>
      <c r="L898" s="6">
        <v>14</v>
      </c>
      <c r="M898" s="6">
        <v>0.5</v>
      </c>
      <c r="N898" s="6">
        <v>0.5</v>
      </c>
      <c r="O898" s="6">
        <v>0</v>
      </c>
      <c r="P898" s="6">
        <v>0.5</v>
      </c>
      <c r="Q898" s="6">
        <v>183</v>
      </c>
      <c r="R898" s="6">
        <v>0</v>
      </c>
      <c r="S898" s="6">
        <v>423</v>
      </c>
      <c r="T898" s="6">
        <v>432</v>
      </c>
      <c r="U898" s="6">
        <v>43</v>
      </c>
      <c r="V898">
        <v>0</v>
      </c>
    </row>
    <row r="899" spans="1:22" customFormat="1" x14ac:dyDescent="0.25">
      <c r="A899" s="6">
        <v>0</v>
      </c>
      <c r="B899" s="6">
        <v>0</v>
      </c>
      <c r="C899" s="6">
        <v>0</v>
      </c>
      <c r="D899" s="6">
        <v>0</v>
      </c>
      <c r="E899" s="6">
        <v>0</v>
      </c>
      <c r="F899" s="6">
        <v>0</v>
      </c>
      <c r="G899" s="6">
        <v>0</v>
      </c>
      <c r="H899" s="6">
        <v>0</v>
      </c>
      <c r="I899" s="6">
        <v>0</v>
      </c>
      <c r="J899" s="6">
        <v>0</v>
      </c>
      <c r="K899" s="6">
        <v>0</v>
      </c>
      <c r="L899" s="6">
        <v>14</v>
      </c>
      <c r="M899" s="6">
        <v>0.5</v>
      </c>
      <c r="N899" s="6">
        <v>0.5</v>
      </c>
      <c r="O899" s="6">
        <v>0</v>
      </c>
      <c r="P899" s="6">
        <v>0.5</v>
      </c>
      <c r="Q899" s="6">
        <v>178</v>
      </c>
      <c r="R899" s="6">
        <v>0</v>
      </c>
      <c r="S899" s="6">
        <v>423</v>
      </c>
      <c r="T899" s="6">
        <v>432</v>
      </c>
      <c r="U899" s="6">
        <v>43</v>
      </c>
      <c r="V899">
        <v>0</v>
      </c>
    </row>
    <row r="900" spans="1:22" customFormat="1" x14ac:dyDescent="0.25">
      <c r="A900" s="6">
        <v>0</v>
      </c>
      <c r="B900" s="6">
        <v>0</v>
      </c>
      <c r="C900" s="6">
        <v>0</v>
      </c>
      <c r="D900" s="6">
        <v>0</v>
      </c>
      <c r="E900" s="6">
        <v>0</v>
      </c>
      <c r="F900" s="6">
        <v>0</v>
      </c>
      <c r="G900" s="6">
        <v>0</v>
      </c>
      <c r="H900" s="6">
        <v>0</v>
      </c>
      <c r="I900" s="6">
        <v>0</v>
      </c>
      <c r="J900" s="6">
        <v>0</v>
      </c>
      <c r="K900" s="6">
        <v>0</v>
      </c>
      <c r="L900" s="6">
        <v>14</v>
      </c>
      <c r="M900" s="6">
        <v>0.5</v>
      </c>
      <c r="N900" s="6">
        <v>0.5</v>
      </c>
      <c r="O900" s="6">
        <v>0</v>
      </c>
      <c r="P900" s="6">
        <v>0.5</v>
      </c>
      <c r="Q900" s="6">
        <v>177</v>
      </c>
      <c r="R900" s="6">
        <v>0</v>
      </c>
      <c r="S900" s="6">
        <v>423</v>
      </c>
      <c r="T900" s="6">
        <v>432</v>
      </c>
      <c r="U900" s="6">
        <v>43</v>
      </c>
      <c r="V900">
        <v>0</v>
      </c>
    </row>
    <row r="901" spans="1:22" customFormat="1" x14ac:dyDescent="0.25">
      <c r="A901" s="6">
        <v>0</v>
      </c>
      <c r="B901" s="6">
        <v>0.04</v>
      </c>
      <c r="C901" s="6">
        <v>0</v>
      </c>
      <c r="D901" s="6">
        <v>0</v>
      </c>
      <c r="E901" s="6">
        <v>0</v>
      </c>
      <c r="F901" s="6">
        <v>0</v>
      </c>
      <c r="G901" s="6">
        <v>0</v>
      </c>
      <c r="H901" s="6">
        <v>0.05</v>
      </c>
      <c r="I901" s="6">
        <v>0</v>
      </c>
      <c r="J901" s="6">
        <v>0</v>
      </c>
      <c r="K901" s="6">
        <v>0</v>
      </c>
      <c r="L901" s="6">
        <v>30</v>
      </c>
      <c r="M901" s="6">
        <v>0</v>
      </c>
      <c r="N901" s="6">
        <v>0.2</v>
      </c>
      <c r="O901" s="6">
        <v>0</v>
      </c>
      <c r="P901" s="6">
        <v>0.3</v>
      </c>
      <c r="Q901" s="6">
        <v>187</v>
      </c>
      <c r="R901" s="6">
        <v>0</v>
      </c>
      <c r="S901" s="6">
        <v>423</v>
      </c>
      <c r="T901" s="6">
        <v>144</v>
      </c>
      <c r="U901" s="6">
        <v>40</v>
      </c>
      <c r="V901">
        <v>0</v>
      </c>
    </row>
    <row r="902" spans="1:22" customFormat="1" x14ac:dyDescent="0.25">
      <c r="A902" s="6">
        <v>0</v>
      </c>
      <c r="B902" s="6">
        <v>0.04</v>
      </c>
      <c r="C902" s="6">
        <v>0</v>
      </c>
      <c r="D902" s="6">
        <v>0</v>
      </c>
      <c r="E902" s="6">
        <v>0</v>
      </c>
      <c r="F902" s="6">
        <v>0</v>
      </c>
      <c r="G902" s="6">
        <v>0</v>
      </c>
      <c r="H902" s="6">
        <v>0.05</v>
      </c>
      <c r="I902" s="6">
        <v>0</v>
      </c>
      <c r="J902" s="6">
        <v>0</v>
      </c>
      <c r="K902" s="6">
        <v>0</v>
      </c>
      <c r="L902" s="6">
        <v>30</v>
      </c>
      <c r="M902" s="6">
        <v>0</v>
      </c>
      <c r="N902" s="6">
        <v>0.2</v>
      </c>
      <c r="O902" s="6">
        <v>0</v>
      </c>
      <c r="P902" s="6">
        <v>0.3</v>
      </c>
      <c r="Q902" s="6">
        <v>248</v>
      </c>
      <c r="R902" s="6">
        <v>0</v>
      </c>
      <c r="S902" s="6">
        <v>423</v>
      </c>
      <c r="T902" s="6">
        <v>144</v>
      </c>
      <c r="U902" s="6">
        <v>40</v>
      </c>
      <c r="V902">
        <v>0</v>
      </c>
    </row>
    <row r="903" spans="1:22" customFormat="1" x14ac:dyDescent="0.25">
      <c r="A903" s="6">
        <v>0</v>
      </c>
      <c r="B903" s="6">
        <v>0.02</v>
      </c>
      <c r="C903" s="6">
        <v>0</v>
      </c>
      <c r="D903" s="6">
        <v>0</v>
      </c>
      <c r="E903" s="6">
        <v>0</v>
      </c>
      <c r="F903" s="6">
        <v>0</v>
      </c>
      <c r="G903" s="6">
        <v>0</v>
      </c>
      <c r="H903" s="6">
        <v>0.05</v>
      </c>
      <c r="I903" s="6">
        <v>0</v>
      </c>
      <c r="J903" s="6">
        <v>0</v>
      </c>
      <c r="K903" s="6">
        <v>0</v>
      </c>
      <c r="L903" s="6">
        <v>30</v>
      </c>
      <c r="M903" s="6">
        <v>0</v>
      </c>
      <c r="N903" s="6">
        <v>0.2</v>
      </c>
      <c r="O903" s="6">
        <v>0</v>
      </c>
      <c r="P903" s="6">
        <v>0.3</v>
      </c>
      <c r="Q903" s="6">
        <v>187</v>
      </c>
      <c r="R903" s="6">
        <v>0</v>
      </c>
      <c r="S903" s="6">
        <v>423</v>
      </c>
      <c r="T903" s="6">
        <v>144</v>
      </c>
      <c r="U903" s="6">
        <v>40</v>
      </c>
      <c r="V903">
        <v>0</v>
      </c>
    </row>
    <row r="904" spans="1:22" customFormat="1" x14ac:dyDescent="0.25">
      <c r="A904" s="6">
        <v>0</v>
      </c>
      <c r="B904" s="6">
        <v>0.02</v>
      </c>
      <c r="C904" s="6">
        <v>0</v>
      </c>
      <c r="D904" s="6">
        <v>0</v>
      </c>
      <c r="E904" s="6">
        <v>0</v>
      </c>
      <c r="F904" s="6">
        <v>0</v>
      </c>
      <c r="G904" s="6">
        <v>0</v>
      </c>
      <c r="H904" s="6">
        <v>0.05</v>
      </c>
      <c r="I904" s="6">
        <v>0</v>
      </c>
      <c r="J904" s="6">
        <v>0</v>
      </c>
      <c r="K904" s="6">
        <v>0</v>
      </c>
      <c r="L904" s="6">
        <v>30</v>
      </c>
      <c r="M904" s="6">
        <v>0</v>
      </c>
      <c r="N904" s="6">
        <v>0.2</v>
      </c>
      <c r="O904" s="6">
        <v>0</v>
      </c>
      <c r="P904" s="6">
        <v>0.3</v>
      </c>
      <c r="Q904" s="6">
        <v>248</v>
      </c>
      <c r="R904" s="6">
        <v>0</v>
      </c>
      <c r="S904" s="6">
        <v>423</v>
      </c>
      <c r="T904" s="6">
        <v>144</v>
      </c>
      <c r="U904" s="6">
        <v>40</v>
      </c>
      <c r="V904">
        <v>0</v>
      </c>
    </row>
    <row r="905" spans="1:22" customFormat="1" x14ac:dyDescent="0.25">
      <c r="A905" s="6">
        <v>0</v>
      </c>
      <c r="B905" s="6">
        <v>0.02</v>
      </c>
      <c r="C905" s="6">
        <v>0</v>
      </c>
      <c r="D905" s="6">
        <v>0</v>
      </c>
      <c r="E905" s="6">
        <v>0</v>
      </c>
      <c r="F905" s="6">
        <v>0</v>
      </c>
      <c r="G905" s="6">
        <v>0</v>
      </c>
      <c r="H905" s="6">
        <v>0.05</v>
      </c>
      <c r="I905" s="6">
        <v>0</v>
      </c>
      <c r="J905" s="6">
        <v>0</v>
      </c>
      <c r="K905" s="6">
        <v>0</v>
      </c>
      <c r="L905" s="6">
        <v>30</v>
      </c>
      <c r="M905" s="6">
        <v>0</v>
      </c>
      <c r="N905" s="6">
        <v>0.2</v>
      </c>
      <c r="O905" s="6">
        <v>0</v>
      </c>
      <c r="P905" s="6">
        <v>0.3</v>
      </c>
      <c r="Q905" s="6">
        <v>292</v>
      </c>
      <c r="R905" s="6">
        <v>0</v>
      </c>
      <c r="S905" s="6">
        <v>423</v>
      </c>
      <c r="T905" s="6">
        <v>144</v>
      </c>
      <c r="U905" s="6">
        <v>40</v>
      </c>
      <c r="V905">
        <v>0</v>
      </c>
    </row>
    <row r="906" spans="1:22" customFormat="1" x14ac:dyDescent="0.25">
      <c r="A906" s="6">
        <v>0</v>
      </c>
      <c r="B906" s="6">
        <v>0</v>
      </c>
      <c r="C906" s="6">
        <v>0</v>
      </c>
      <c r="D906" s="6">
        <v>0</v>
      </c>
      <c r="E906" s="6">
        <v>0</v>
      </c>
      <c r="F906" s="6">
        <v>0</v>
      </c>
      <c r="G906" s="6">
        <v>0</v>
      </c>
      <c r="H906" s="6">
        <v>0.05</v>
      </c>
      <c r="I906" s="6">
        <v>0</v>
      </c>
      <c r="J906" s="6">
        <v>0</v>
      </c>
      <c r="K906" s="6">
        <v>0</v>
      </c>
      <c r="L906" s="6">
        <v>30</v>
      </c>
      <c r="M906" s="6">
        <v>0</v>
      </c>
      <c r="N906" s="6">
        <v>0.2</v>
      </c>
      <c r="O906" s="6">
        <v>0</v>
      </c>
      <c r="P906" s="6">
        <v>0.3</v>
      </c>
      <c r="Q906" s="6">
        <v>248</v>
      </c>
      <c r="R906" s="6">
        <v>0</v>
      </c>
      <c r="S906" s="6">
        <v>423</v>
      </c>
      <c r="T906" s="6">
        <v>144</v>
      </c>
      <c r="U906" s="6">
        <v>40</v>
      </c>
      <c r="V906">
        <v>0</v>
      </c>
    </row>
    <row r="907" spans="1:22" customFormat="1" x14ac:dyDescent="0.25">
      <c r="A907" s="6">
        <v>0</v>
      </c>
      <c r="B907" s="6">
        <v>0</v>
      </c>
      <c r="C907" s="6">
        <v>0</v>
      </c>
      <c r="D907" s="6">
        <v>0</v>
      </c>
      <c r="E907" s="6">
        <v>0</v>
      </c>
      <c r="F907" s="6">
        <v>0</v>
      </c>
      <c r="G907" s="6">
        <v>0</v>
      </c>
      <c r="H907" s="6">
        <v>0.05</v>
      </c>
      <c r="I907" s="6">
        <v>0</v>
      </c>
      <c r="J907" s="6">
        <v>0</v>
      </c>
      <c r="K907" s="6">
        <v>0</v>
      </c>
      <c r="L907" s="6">
        <v>30</v>
      </c>
      <c r="M907" s="6">
        <v>0</v>
      </c>
      <c r="N907" s="6">
        <v>0.2</v>
      </c>
      <c r="O907" s="6">
        <v>0</v>
      </c>
      <c r="P907" s="6">
        <v>0.3</v>
      </c>
      <c r="Q907" s="6">
        <v>292</v>
      </c>
      <c r="R907" s="6">
        <v>0</v>
      </c>
      <c r="S907" s="6">
        <v>423</v>
      </c>
      <c r="T907" s="6">
        <v>144</v>
      </c>
      <c r="U907" s="6">
        <v>40</v>
      </c>
      <c r="V907">
        <v>0</v>
      </c>
    </row>
    <row r="908" spans="1:22" customFormat="1" x14ac:dyDescent="0.25">
      <c r="A908" s="6">
        <v>0.02</v>
      </c>
      <c r="B908" s="6">
        <v>0</v>
      </c>
      <c r="C908" s="6">
        <v>0</v>
      </c>
      <c r="D908" s="6">
        <v>0</v>
      </c>
      <c r="E908" s="6">
        <v>0</v>
      </c>
      <c r="F908" s="6">
        <v>0</v>
      </c>
      <c r="G908" s="6">
        <v>0</v>
      </c>
      <c r="H908" s="6">
        <v>0.05</v>
      </c>
      <c r="I908" s="6">
        <v>0</v>
      </c>
      <c r="J908" s="6">
        <v>0</v>
      </c>
      <c r="K908" s="6">
        <v>0</v>
      </c>
      <c r="L908" s="6">
        <v>30</v>
      </c>
      <c r="M908" s="6">
        <v>0</v>
      </c>
      <c r="N908" s="6">
        <v>0.2</v>
      </c>
      <c r="O908" s="6">
        <v>0</v>
      </c>
      <c r="P908" s="6">
        <v>0.3</v>
      </c>
      <c r="Q908" s="6">
        <v>248</v>
      </c>
      <c r="R908" s="6">
        <v>0</v>
      </c>
      <c r="S908" s="6">
        <v>423</v>
      </c>
      <c r="T908" s="6">
        <v>144</v>
      </c>
      <c r="U908" s="6">
        <v>40</v>
      </c>
      <c r="V908">
        <v>0</v>
      </c>
    </row>
    <row r="909" spans="1:22" customFormat="1" x14ac:dyDescent="0.25">
      <c r="A909" s="6">
        <v>0</v>
      </c>
      <c r="B909" s="6">
        <v>0</v>
      </c>
      <c r="C909" s="6">
        <v>0</v>
      </c>
      <c r="D909" s="6">
        <v>0</v>
      </c>
      <c r="E909" s="6">
        <v>0</v>
      </c>
      <c r="F909" s="6">
        <v>0</v>
      </c>
      <c r="G909" s="6">
        <v>0</v>
      </c>
      <c r="H909" s="6">
        <v>0</v>
      </c>
      <c r="I909" s="6">
        <v>0</v>
      </c>
      <c r="J909" s="6">
        <v>0</v>
      </c>
      <c r="K909" s="6">
        <v>0</v>
      </c>
      <c r="L909" s="6">
        <v>10</v>
      </c>
      <c r="M909" s="6">
        <v>0.5</v>
      </c>
      <c r="N909" s="6">
        <v>0.25</v>
      </c>
      <c r="O909" s="6">
        <v>0</v>
      </c>
      <c r="P909" s="6">
        <v>0.5</v>
      </c>
      <c r="Q909" s="6">
        <v>278</v>
      </c>
      <c r="R909" s="6">
        <v>0</v>
      </c>
      <c r="S909" s="6">
        <v>423</v>
      </c>
      <c r="T909" s="6">
        <v>168</v>
      </c>
      <c r="U909" s="6">
        <v>60</v>
      </c>
      <c r="V909">
        <v>0</v>
      </c>
    </row>
    <row r="910" spans="1:22" customFormat="1" x14ac:dyDescent="0.25">
      <c r="A910" s="6">
        <v>0</v>
      </c>
      <c r="B910" s="6">
        <v>0</v>
      </c>
      <c r="C910" s="6">
        <v>0</v>
      </c>
      <c r="D910" s="6">
        <v>0</v>
      </c>
      <c r="E910" s="6">
        <v>0</v>
      </c>
      <c r="F910" s="6">
        <v>0</v>
      </c>
      <c r="G910" s="6">
        <v>0</v>
      </c>
      <c r="H910" s="6">
        <v>0</v>
      </c>
      <c r="I910" s="6">
        <v>0</v>
      </c>
      <c r="J910" s="6">
        <v>0</v>
      </c>
      <c r="K910" s="6">
        <v>0</v>
      </c>
      <c r="L910" s="6">
        <v>10</v>
      </c>
      <c r="M910" s="6">
        <v>0.5</v>
      </c>
      <c r="N910" s="6">
        <v>0.25</v>
      </c>
      <c r="O910" s="6">
        <v>0</v>
      </c>
      <c r="P910" s="6">
        <v>0.5</v>
      </c>
      <c r="Q910" s="6">
        <v>278</v>
      </c>
      <c r="R910" s="6">
        <v>0</v>
      </c>
      <c r="S910" s="6">
        <v>423</v>
      </c>
      <c r="T910" s="6">
        <v>336</v>
      </c>
      <c r="U910" s="6">
        <v>60</v>
      </c>
      <c r="V910">
        <v>0</v>
      </c>
    </row>
    <row r="911" spans="1:22" customFormat="1" x14ac:dyDescent="0.25">
      <c r="A911" s="6">
        <v>0</v>
      </c>
      <c r="B911" s="6">
        <v>0</v>
      </c>
      <c r="C911" s="6">
        <v>0</v>
      </c>
      <c r="D911" s="6">
        <v>0</v>
      </c>
      <c r="E911" s="6">
        <v>0</v>
      </c>
      <c r="F911" s="6">
        <v>0</v>
      </c>
      <c r="G911" s="6">
        <v>0</v>
      </c>
      <c r="H911" s="6">
        <v>0</v>
      </c>
      <c r="I911" s="6">
        <v>0</v>
      </c>
      <c r="J911" s="6">
        <v>0</v>
      </c>
      <c r="K911" s="6">
        <v>0</v>
      </c>
      <c r="L911" s="6">
        <v>5</v>
      </c>
      <c r="M911" s="6">
        <v>0.5</v>
      </c>
      <c r="N911" s="6">
        <v>0.25</v>
      </c>
      <c r="O911" s="6">
        <v>0</v>
      </c>
      <c r="P911" s="6">
        <v>0.5</v>
      </c>
      <c r="Q911" s="6">
        <v>295</v>
      </c>
      <c r="R911" s="6">
        <v>0</v>
      </c>
      <c r="S911" s="6">
        <v>448</v>
      </c>
      <c r="T911" s="6">
        <v>48</v>
      </c>
      <c r="U911" s="6">
        <v>60</v>
      </c>
      <c r="V911">
        <v>0</v>
      </c>
    </row>
    <row r="912" spans="1:22" customFormat="1" x14ac:dyDescent="0.25">
      <c r="A912" s="6">
        <v>0</v>
      </c>
      <c r="B912" s="6">
        <v>0</v>
      </c>
      <c r="C912" s="6">
        <v>0</v>
      </c>
      <c r="D912" s="6">
        <v>0</v>
      </c>
      <c r="E912" s="6">
        <v>0</v>
      </c>
      <c r="F912" s="6">
        <v>0</v>
      </c>
      <c r="G912" s="6">
        <v>0</v>
      </c>
      <c r="H912" s="6">
        <v>0</v>
      </c>
      <c r="I912" s="6">
        <v>0</v>
      </c>
      <c r="J912" s="6">
        <v>0</v>
      </c>
      <c r="K912" s="6">
        <v>0</v>
      </c>
      <c r="L912" s="6">
        <v>5</v>
      </c>
      <c r="M912" s="6">
        <v>0.5</v>
      </c>
      <c r="N912" s="6">
        <v>0.25</v>
      </c>
      <c r="O912" s="6">
        <v>0</v>
      </c>
      <c r="P912" s="6">
        <v>0.5</v>
      </c>
      <c r="Q912" s="6">
        <v>295</v>
      </c>
      <c r="R912" s="6">
        <v>0</v>
      </c>
      <c r="S912" s="6">
        <v>448</v>
      </c>
      <c r="T912" s="6">
        <v>120</v>
      </c>
      <c r="U912" s="6">
        <v>60</v>
      </c>
      <c r="V912">
        <v>0</v>
      </c>
    </row>
    <row r="913" spans="1:22" customFormat="1" x14ac:dyDescent="0.25">
      <c r="A913" s="6">
        <v>0</v>
      </c>
      <c r="B913" s="6">
        <v>0</v>
      </c>
      <c r="C913" s="6">
        <v>0</v>
      </c>
      <c r="D913" s="6">
        <v>0</v>
      </c>
      <c r="E913" s="6">
        <v>0</v>
      </c>
      <c r="F913" s="6">
        <v>0</v>
      </c>
      <c r="G913" s="6">
        <v>0</v>
      </c>
      <c r="H913" s="6">
        <v>0</v>
      </c>
      <c r="I913" s="6">
        <v>0</v>
      </c>
      <c r="J913" s="6">
        <v>0</v>
      </c>
      <c r="K913" s="6">
        <v>0</v>
      </c>
      <c r="L913" s="6">
        <v>5</v>
      </c>
      <c r="M913" s="6">
        <v>0.5</v>
      </c>
      <c r="N913" s="6">
        <v>0.25</v>
      </c>
      <c r="O913" s="6">
        <v>0</v>
      </c>
      <c r="P913" s="6">
        <v>0.5</v>
      </c>
      <c r="Q913" s="6">
        <v>295</v>
      </c>
      <c r="R913" s="6">
        <v>0</v>
      </c>
      <c r="S913" s="6">
        <v>448</v>
      </c>
      <c r="T913" s="6">
        <v>216</v>
      </c>
      <c r="U913" s="6">
        <v>60</v>
      </c>
      <c r="V913">
        <v>0</v>
      </c>
    </row>
    <row r="914" spans="1:22" customFormat="1" x14ac:dyDescent="0.25">
      <c r="A914" s="6">
        <v>0</v>
      </c>
      <c r="B914" s="6">
        <v>0</v>
      </c>
      <c r="C914" s="6">
        <v>0</v>
      </c>
      <c r="D914" s="6">
        <v>0</v>
      </c>
      <c r="E914" s="6">
        <v>0</v>
      </c>
      <c r="F914" s="6">
        <v>0</v>
      </c>
      <c r="G914" s="6">
        <v>0</v>
      </c>
      <c r="H914" s="6">
        <v>0</v>
      </c>
      <c r="I914" s="6">
        <v>0</v>
      </c>
      <c r="J914" s="6">
        <v>0</v>
      </c>
      <c r="K914" s="6">
        <v>0</v>
      </c>
      <c r="L914" s="6">
        <v>3</v>
      </c>
      <c r="M914" s="6">
        <v>0.5</v>
      </c>
      <c r="N914" s="6">
        <v>0.25</v>
      </c>
      <c r="O914" s="6">
        <v>0</v>
      </c>
      <c r="P914" s="6">
        <v>0.5</v>
      </c>
      <c r="Q914" s="6">
        <v>295</v>
      </c>
      <c r="R914" s="6">
        <v>0</v>
      </c>
      <c r="S914" s="6">
        <v>448</v>
      </c>
      <c r="T914" s="6">
        <v>72</v>
      </c>
      <c r="U914" s="6">
        <v>60</v>
      </c>
      <c r="V914">
        <v>0</v>
      </c>
    </row>
    <row r="915" spans="1:22" customFormat="1" x14ac:dyDescent="0.25">
      <c r="A915" s="6">
        <v>0</v>
      </c>
      <c r="B915" s="6">
        <v>0</v>
      </c>
      <c r="C915" s="6">
        <v>0</v>
      </c>
      <c r="D915" s="6">
        <v>0</v>
      </c>
      <c r="E915" s="6">
        <v>0</v>
      </c>
      <c r="F915" s="6">
        <v>0</v>
      </c>
      <c r="G915" s="6">
        <v>0</v>
      </c>
      <c r="H915" s="6">
        <v>0</v>
      </c>
      <c r="I915" s="6">
        <v>0</v>
      </c>
      <c r="J915" s="6">
        <v>0</v>
      </c>
      <c r="K915" s="6">
        <v>0</v>
      </c>
      <c r="L915" s="6">
        <v>3</v>
      </c>
      <c r="M915" s="6">
        <v>0.5</v>
      </c>
      <c r="N915" s="6">
        <v>0.25</v>
      </c>
      <c r="O915" s="6">
        <v>0</v>
      </c>
      <c r="P915" s="6">
        <v>0.5</v>
      </c>
      <c r="Q915" s="6">
        <v>315</v>
      </c>
      <c r="R915" s="6">
        <v>0</v>
      </c>
      <c r="S915" s="6">
        <v>448</v>
      </c>
      <c r="T915" s="6">
        <v>24</v>
      </c>
      <c r="U915" s="6">
        <v>60</v>
      </c>
      <c r="V915">
        <v>0</v>
      </c>
    </row>
    <row r="916" spans="1:22" customFormat="1" x14ac:dyDescent="0.25">
      <c r="A916" s="6">
        <v>0</v>
      </c>
      <c r="B916" s="6">
        <v>0</v>
      </c>
      <c r="C916" s="6">
        <v>0</v>
      </c>
      <c r="D916" s="6">
        <v>0</v>
      </c>
      <c r="E916" s="6">
        <v>0</v>
      </c>
      <c r="F916" s="6">
        <v>0</v>
      </c>
      <c r="G916" s="6">
        <v>0</v>
      </c>
      <c r="H916" s="6">
        <v>0</v>
      </c>
      <c r="I916" s="6">
        <v>0</v>
      </c>
      <c r="J916" s="6">
        <v>0</v>
      </c>
      <c r="K916" s="6">
        <v>0</v>
      </c>
      <c r="L916" s="6">
        <v>3</v>
      </c>
      <c r="M916" s="6">
        <v>0.5</v>
      </c>
      <c r="N916" s="6">
        <v>0.25</v>
      </c>
      <c r="O916" s="6">
        <v>0</v>
      </c>
      <c r="P916" s="6">
        <v>0.5</v>
      </c>
      <c r="Q916" s="6">
        <v>315</v>
      </c>
      <c r="R916" s="6">
        <v>0</v>
      </c>
      <c r="S916" s="6">
        <v>448</v>
      </c>
      <c r="T916" s="6">
        <v>120</v>
      </c>
      <c r="U916" s="6">
        <v>60</v>
      </c>
      <c r="V916">
        <v>0</v>
      </c>
    </row>
    <row r="917" spans="1:22" customFormat="1" x14ac:dyDescent="0.25">
      <c r="A917" s="6">
        <v>0</v>
      </c>
      <c r="B917" s="6">
        <v>0</v>
      </c>
      <c r="C917" s="6">
        <v>0</v>
      </c>
      <c r="D917" s="6">
        <v>0</v>
      </c>
      <c r="E917" s="6">
        <v>0</v>
      </c>
      <c r="F917" s="6">
        <v>0</v>
      </c>
      <c r="G917" s="6">
        <v>0</v>
      </c>
      <c r="H917" s="6">
        <v>0</v>
      </c>
      <c r="I917" s="6">
        <v>0</v>
      </c>
      <c r="J917" s="6">
        <v>0</v>
      </c>
      <c r="K917" s="6">
        <v>0</v>
      </c>
      <c r="L917" s="6">
        <v>3</v>
      </c>
      <c r="M917" s="6">
        <v>0.5</v>
      </c>
      <c r="N917" s="6">
        <v>0.25</v>
      </c>
      <c r="O917" s="6">
        <v>0</v>
      </c>
      <c r="P917" s="6">
        <v>0.5</v>
      </c>
      <c r="Q917" s="6">
        <v>315</v>
      </c>
      <c r="R917" s="6">
        <v>0</v>
      </c>
      <c r="S917" s="6">
        <v>448</v>
      </c>
      <c r="T917" s="6">
        <v>216</v>
      </c>
      <c r="U917" s="6">
        <v>60</v>
      </c>
      <c r="V917">
        <v>0</v>
      </c>
    </row>
    <row r="918" spans="1:22" customFormat="1" x14ac:dyDescent="0.25">
      <c r="A918" s="6">
        <v>0</v>
      </c>
      <c r="B918" s="6">
        <v>0</v>
      </c>
      <c r="C918" s="6">
        <v>0</v>
      </c>
      <c r="D918" s="6">
        <v>0</v>
      </c>
      <c r="E918" s="6">
        <v>0</v>
      </c>
      <c r="F918" s="6">
        <v>0</v>
      </c>
      <c r="G918" s="6">
        <v>0</v>
      </c>
      <c r="H918" s="6">
        <v>0</v>
      </c>
      <c r="I918" s="6">
        <v>0</v>
      </c>
      <c r="J918" s="6">
        <v>0</v>
      </c>
      <c r="K918" s="6">
        <v>0</v>
      </c>
      <c r="L918" s="6">
        <v>5</v>
      </c>
      <c r="M918" s="6">
        <v>0.5</v>
      </c>
      <c r="N918" s="6">
        <v>0.25</v>
      </c>
      <c r="O918" s="6">
        <v>0</v>
      </c>
      <c r="P918" s="6">
        <v>0.5</v>
      </c>
      <c r="Q918" s="6">
        <v>315</v>
      </c>
      <c r="R918" s="6">
        <v>0</v>
      </c>
      <c r="S918" s="6">
        <v>423</v>
      </c>
      <c r="T918" s="6">
        <v>72</v>
      </c>
      <c r="U918" s="6">
        <v>60</v>
      </c>
      <c r="V918">
        <v>0</v>
      </c>
    </row>
    <row r="919" spans="1:22" customFormat="1" x14ac:dyDescent="0.25">
      <c r="A919" s="6">
        <v>0</v>
      </c>
      <c r="B919" s="6">
        <v>0</v>
      </c>
      <c r="C919" s="6">
        <v>0</v>
      </c>
      <c r="D919" s="6">
        <v>0</v>
      </c>
      <c r="E919" s="6">
        <v>0</v>
      </c>
      <c r="F919" s="6">
        <v>0</v>
      </c>
      <c r="G919" s="6">
        <v>0</v>
      </c>
      <c r="H919" s="6">
        <v>0</v>
      </c>
      <c r="I919" s="6">
        <v>0</v>
      </c>
      <c r="J919" s="6">
        <v>0</v>
      </c>
      <c r="K919" s="6">
        <v>0</v>
      </c>
      <c r="L919" s="6">
        <v>5</v>
      </c>
      <c r="M919" s="6">
        <v>0.5</v>
      </c>
      <c r="N919" s="6">
        <v>0.25</v>
      </c>
      <c r="O919" s="6">
        <v>0</v>
      </c>
      <c r="P919" s="6">
        <v>0.5</v>
      </c>
      <c r="Q919" s="6">
        <v>315</v>
      </c>
      <c r="R919" s="6">
        <v>0</v>
      </c>
      <c r="S919" s="6">
        <v>423</v>
      </c>
      <c r="T919" s="6">
        <v>120</v>
      </c>
      <c r="U919" s="6">
        <v>60</v>
      </c>
      <c r="V919">
        <v>0</v>
      </c>
    </row>
    <row r="920" spans="1:22" customFormat="1" x14ac:dyDescent="0.25">
      <c r="A920" s="6">
        <v>0</v>
      </c>
      <c r="B920" s="6">
        <v>0</v>
      </c>
      <c r="C920" s="6">
        <v>0</v>
      </c>
      <c r="D920" s="6">
        <v>0</v>
      </c>
      <c r="E920" s="6">
        <v>0</v>
      </c>
      <c r="F920" s="6">
        <v>0</v>
      </c>
      <c r="G920" s="6">
        <v>0</v>
      </c>
      <c r="H920" s="6">
        <v>0</v>
      </c>
      <c r="I920" s="6">
        <v>0</v>
      </c>
      <c r="J920" s="6">
        <v>0</v>
      </c>
      <c r="K920" s="6">
        <v>0</v>
      </c>
      <c r="L920" s="6">
        <v>5</v>
      </c>
      <c r="M920" s="6">
        <v>0.5</v>
      </c>
      <c r="N920" s="6">
        <v>0.25</v>
      </c>
      <c r="O920" s="6">
        <v>0</v>
      </c>
      <c r="P920" s="6">
        <v>0.5</v>
      </c>
      <c r="Q920" s="6">
        <v>315</v>
      </c>
      <c r="R920" s="6">
        <v>0</v>
      </c>
      <c r="S920" s="6">
        <v>423</v>
      </c>
      <c r="T920" s="6">
        <v>216</v>
      </c>
      <c r="U920" s="6">
        <v>60</v>
      </c>
      <c r="V920">
        <v>0</v>
      </c>
    </row>
    <row r="921" spans="1:22" customFormat="1" ht="19.5" customHeight="1" x14ac:dyDescent="0.25">
      <c r="A921" s="6">
        <v>0</v>
      </c>
      <c r="B921" s="6">
        <v>0</v>
      </c>
      <c r="C921" s="6">
        <v>0</v>
      </c>
      <c r="D921" s="6">
        <v>1.9083969465648856E-2</v>
      </c>
      <c r="E921" s="6">
        <v>0</v>
      </c>
      <c r="F921" s="6">
        <v>0</v>
      </c>
      <c r="G921" s="6">
        <v>0</v>
      </c>
      <c r="H921" s="6">
        <v>8.5877862595419852E-2</v>
      </c>
      <c r="I921" s="6">
        <v>0</v>
      </c>
      <c r="J921" s="6">
        <v>0</v>
      </c>
      <c r="K921" s="6">
        <v>0</v>
      </c>
      <c r="L921" s="6">
        <v>16.545801526717558</v>
      </c>
      <c r="M921" s="6">
        <v>0</v>
      </c>
      <c r="N921" s="6">
        <v>0.26145038167938933</v>
      </c>
      <c r="O921" s="6">
        <v>0</v>
      </c>
      <c r="P921" s="6">
        <v>0.1717557251908397</v>
      </c>
      <c r="Q921" s="6">
        <v>147</v>
      </c>
      <c r="R921" s="6">
        <v>0</v>
      </c>
      <c r="S921" s="6">
        <v>423</v>
      </c>
      <c r="T921" s="6">
        <v>480</v>
      </c>
      <c r="U921" s="6">
        <v>0</v>
      </c>
      <c r="V921">
        <v>0</v>
      </c>
    </row>
    <row r="922" spans="1:22" customFormat="1" x14ac:dyDescent="0.25">
      <c r="A922" s="6">
        <v>0.01</v>
      </c>
      <c r="B922" s="6">
        <v>0</v>
      </c>
      <c r="C922" s="6">
        <v>0</v>
      </c>
      <c r="D922" s="6">
        <v>0</v>
      </c>
      <c r="E922" s="6">
        <v>0</v>
      </c>
      <c r="F922" s="6">
        <v>0</v>
      </c>
      <c r="G922" s="6">
        <v>0</v>
      </c>
      <c r="H922" s="6">
        <v>0.1</v>
      </c>
      <c r="I922" s="6">
        <v>0</v>
      </c>
      <c r="J922" s="6">
        <v>0</v>
      </c>
      <c r="K922" s="6">
        <v>0</v>
      </c>
      <c r="L922" s="6">
        <v>20</v>
      </c>
      <c r="M922" s="6">
        <v>0</v>
      </c>
      <c r="N922" s="6">
        <v>0.2</v>
      </c>
      <c r="O922" s="6">
        <v>0</v>
      </c>
      <c r="P922" s="6">
        <v>0.2</v>
      </c>
      <c r="Q922" s="6">
        <v>147</v>
      </c>
      <c r="R922" s="6">
        <v>0</v>
      </c>
      <c r="S922" s="6">
        <v>413</v>
      </c>
      <c r="T922" s="6">
        <v>144</v>
      </c>
      <c r="U922" s="6">
        <v>0</v>
      </c>
      <c r="V922">
        <v>0</v>
      </c>
    </row>
    <row r="923" spans="1:22" customFormat="1" x14ac:dyDescent="0.25">
      <c r="A923" s="6">
        <v>0</v>
      </c>
      <c r="B923" s="6">
        <v>0</v>
      </c>
      <c r="C923" s="6">
        <v>0</v>
      </c>
      <c r="D923" s="6">
        <v>0</v>
      </c>
      <c r="E923" s="6">
        <v>0</v>
      </c>
      <c r="F923" s="6">
        <v>0</v>
      </c>
      <c r="G923" s="6">
        <v>0.21</v>
      </c>
      <c r="H923" s="6">
        <v>0</v>
      </c>
      <c r="I923" s="6">
        <v>0</v>
      </c>
      <c r="J923" s="6">
        <v>0</v>
      </c>
      <c r="K923" s="6">
        <v>0</v>
      </c>
      <c r="L923" s="6">
        <v>30.3</v>
      </c>
      <c r="M923" s="6">
        <v>0</v>
      </c>
      <c r="N923" s="6">
        <v>0.1</v>
      </c>
      <c r="O923" s="6">
        <v>0</v>
      </c>
      <c r="P923" s="6">
        <v>0.42</v>
      </c>
      <c r="Q923" s="6">
        <v>333</v>
      </c>
      <c r="R923" s="6">
        <v>0</v>
      </c>
      <c r="S923" s="6">
        <v>433</v>
      </c>
      <c r="T923" s="6">
        <v>264</v>
      </c>
      <c r="U923" s="6">
        <v>30</v>
      </c>
      <c r="V923">
        <v>0</v>
      </c>
    </row>
    <row r="924" spans="1:22" customFormat="1" x14ac:dyDescent="0.25">
      <c r="A924" s="6">
        <v>0.1111111111111111</v>
      </c>
      <c r="B924" s="6">
        <v>0</v>
      </c>
      <c r="C924" s="6">
        <v>0</v>
      </c>
      <c r="D924" s="6">
        <v>0</v>
      </c>
      <c r="E924" s="6">
        <v>0</v>
      </c>
      <c r="F924" s="6">
        <v>0</v>
      </c>
      <c r="G924" s="6">
        <v>0</v>
      </c>
      <c r="H924" s="6">
        <v>0.1111</v>
      </c>
      <c r="I924" s="6">
        <v>0</v>
      </c>
      <c r="J924" s="6">
        <v>0</v>
      </c>
      <c r="K924" s="6">
        <v>0</v>
      </c>
      <c r="L924" s="6">
        <v>214.89361702127661</v>
      </c>
      <c r="M924" s="6">
        <v>0</v>
      </c>
      <c r="N924" s="6">
        <v>0.66</v>
      </c>
      <c r="O924" s="6">
        <v>0</v>
      </c>
      <c r="P924" s="6">
        <v>0.47</v>
      </c>
      <c r="Q924" s="6">
        <v>160</v>
      </c>
      <c r="R924" s="6">
        <v>0</v>
      </c>
      <c r="S924" s="6">
        <v>408</v>
      </c>
      <c r="T924" s="6">
        <v>96</v>
      </c>
      <c r="U924" s="6">
        <v>0</v>
      </c>
      <c r="V924">
        <v>0</v>
      </c>
    </row>
    <row r="925" spans="1:22" customFormat="1" x14ac:dyDescent="0.25">
      <c r="A925" s="6">
        <v>0.02</v>
      </c>
      <c r="B925" s="6">
        <v>0</v>
      </c>
      <c r="C925" s="6">
        <v>0</v>
      </c>
      <c r="D925" s="6">
        <v>0</v>
      </c>
      <c r="E925" s="6">
        <v>0</v>
      </c>
      <c r="F925" s="6">
        <v>0</v>
      </c>
      <c r="G925" s="6">
        <v>0</v>
      </c>
      <c r="H925" s="6">
        <v>0.3</v>
      </c>
      <c r="I925" s="6">
        <v>0</v>
      </c>
      <c r="J925" s="6">
        <v>0</v>
      </c>
      <c r="K925" s="6">
        <v>0</v>
      </c>
      <c r="L925" s="6">
        <v>40</v>
      </c>
      <c r="M925" s="6">
        <v>0</v>
      </c>
      <c r="N925" s="6">
        <v>0.36</v>
      </c>
      <c r="O925" s="6">
        <v>0</v>
      </c>
      <c r="P925" s="6">
        <v>0.6</v>
      </c>
      <c r="Q925" s="6">
        <v>100</v>
      </c>
      <c r="R925" s="6">
        <v>0</v>
      </c>
      <c r="S925" s="6">
        <v>423</v>
      </c>
      <c r="T925" s="6">
        <v>70</v>
      </c>
      <c r="U925" s="6">
        <v>0</v>
      </c>
      <c r="V925">
        <v>0</v>
      </c>
    </row>
    <row r="926" spans="1:22" customFormat="1" x14ac:dyDescent="0.25">
      <c r="A926" s="6">
        <v>0.03</v>
      </c>
      <c r="B926" s="6">
        <v>0</v>
      </c>
      <c r="C926" s="6">
        <v>0</v>
      </c>
      <c r="D926" s="6">
        <v>0</v>
      </c>
      <c r="E926" s="6">
        <v>0</v>
      </c>
      <c r="F926" s="6">
        <v>0</v>
      </c>
      <c r="G926" s="6">
        <v>0.1</v>
      </c>
      <c r="H926" s="6">
        <v>0</v>
      </c>
      <c r="I926" s="6">
        <v>0</v>
      </c>
      <c r="J926" s="6">
        <v>0</v>
      </c>
      <c r="K926" s="6">
        <v>0</v>
      </c>
      <c r="L926" s="6">
        <v>44</v>
      </c>
      <c r="M926" s="6">
        <v>0</v>
      </c>
      <c r="N926" s="6">
        <v>0.06</v>
      </c>
      <c r="O926" s="6">
        <v>0.22</v>
      </c>
      <c r="P926" s="6">
        <v>0.2</v>
      </c>
      <c r="Q926" s="6">
        <v>197</v>
      </c>
      <c r="R926" s="6">
        <v>89</v>
      </c>
      <c r="S926" s="6">
        <v>443</v>
      </c>
      <c r="T926" s="6">
        <v>120</v>
      </c>
      <c r="U926" s="6">
        <v>43</v>
      </c>
      <c r="V926">
        <v>0</v>
      </c>
    </row>
    <row r="927" spans="1:22" customFormat="1" x14ac:dyDescent="0.25">
      <c r="A927" s="6">
        <v>0.03</v>
      </c>
      <c r="B927" s="6">
        <v>0</v>
      </c>
      <c r="C927" s="6">
        <v>0</v>
      </c>
      <c r="D927" s="6">
        <v>0</v>
      </c>
      <c r="E927" s="6">
        <v>0</v>
      </c>
      <c r="F927" s="6">
        <v>0</v>
      </c>
      <c r="G927" s="6">
        <v>0.1</v>
      </c>
      <c r="H927" s="6">
        <v>0</v>
      </c>
      <c r="I927" s="6">
        <v>0</v>
      </c>
      <c r="J927" s="6">
        <v>0</v>
      </c>
      <c r="K927" s="6">
        <v>0</v>
      </c>
      <c r="L927" s="6">
        <v>44</v>
      </c>
      <c r="M927" s="6">
        <v>0</v>
      </c>
      <c r="N927" s="6">
        <v>0.06</v>
      </c>
      <c r="O927" s="6">
        <v>0.22</v>
      </c>
      <c r="P927" s="6">
        <v>0.2</v>
      </c>
      <c r="Q927" s="6">
        <v>197</v>
      </c>
      <c r="R927" s="6">
        <v>86</v>
      </c>
      <c r="S927" s="6">
        <v>443</v>
      </c>
      <c r="T927" s="6">
        <v>120</v>
      </c>
      <c r="U927" s="6">
        <v>43</v>
      </c>
      <c r="V927">
        <v>0</v>
      </c>
    </row>
    <row r="928" spans="1:22" customFormat="1" x14ac:dyDescent="0.25">
      <c r="A928" s="6">
        <v>0.03</v>
      </c>
      <c r="B928" s="6">
        <v>0</v>
      </c>
      <c r="C928" s="6">
        <v>0</v>
      </c>
      <c r="D928" s="6">
        <v>0</v>
      </c>
      <c r="E928" s="6">
        <v>0</v>
      </c>
      <c r="F928" s="6">
        <v>0</v>
      </c>
      <c r="G928" s="6">
        <v>0.1</v>
      </c>
      <c r="H928" s="6">
        <v>0</v>
      </c>
      <c r="I928" s="6">
        <v>0</v>
      </c>
      <c r="J928" s="6">
        <v>0</v>
      </c>
      <c r="K928" s="6">
        <v>0</v>
      </c>
      <c r="L928" s="6">
        <v>44</v>
      </c>
      <c r="M928" s="6">
        <v>0</v>
      </c>
      <c r="N928" s="6">
        <v>0.06</v>
      </c>
      <c r="O928" s="6">
        <v>0.22</v>
      </c>
      <c r="P928" s="6">
        <v>0.2</v>
      </c>
      <c r="Q928" s="6">
        <v>193</v>
      </c>
      <c r="R928" s="6">
        <v>89</v>
      </c>
      <c r="S928" s="6">
        <v>443</v>
      </c>
      <c r="T928" s="6">
        <v>120</v>
      </c>
      <c r="U928" s="6">
        <v>43</v>
      </c>
      <c r="V928">
        <v>0</v>
      </c>
    </row>
    <row r="929" spans="1:22" customFormat="1" x14ac:dyDescent="0.25">
      <c r="A929" s="6">
        <v>0.03</v>
      </c>
      <c r="B929" s="6">
        <v>0</v>
      </c>
      <c r="C929" s="6">
        <v>0</v>
      </c>
      <c r="D929" s="6">
        <v>0</v>
      </c>
      <c r="E929" s="6">
        <v>0</v>
      </c>
      <c r="F929" s="6">
        <v>0</v>
      </c>
      <c r="G929" s="6">
        <v>0.1</v>
      </c>
      <c r="H929" s="6">
        <v>0</v>
      </c>
      <c r="I929" s="6">
        <v>0</v>
      </c>
      <c r="J929" s="6">
        <v>0</v>
      </c>
      <c r="K929" s="6">
        <v>0</v>
      </c>
      <c r="L929" s="6">
        <v>44</v>
      </c>
      <c r="M929" s="6">
        <v>0</v>
      </c>
      <c r="N929" s="6">
        <v>0.06</v>
      </c>
      <c r="O929" s="6">
        <v>0.22</v>
      </c>
      <c r="P929" s="6">
        <v>0.2</v>
      </c>
      <c r="Q929" s="6">
        <v>193</v>
      </c>
      <c r="R929" s="6">
        <v>87</v>
      </c>
      <c r="S929" s="6">
        <v>443</v>
      </c>
      <c r="T929" s="6">
        <v>120</v>
      </c>
      <c r="U929" s="6">
        <v>43</v>
      </c>
      <c r="V929">
        <v>0</v>
      </c>
    </row>
    <row r="930" spans="1:22" customFormat="1" x14ac:dyDescent="0.25">
      <c r="A930" s="6">
        <v>0.03</v>
      </c>
      <c r="B930" s="6">
        <v>0</v>
      </c>
      <c r="C930" s="6">
        <v>0</v>
      </c>
      <c r="D930" s="6">
        <v>0</v>
      </c>
      <c r="E930" s="6">
        <v>0</v>
      </c>
      <c r="F930" s="6">
        <v>0</v>
      </c>
      <c r="G930" s="6">
        <v>0.1</v>
      </c>
      <c r="H930" s="6">
        <v>0</v>
      </c>
      <c r="I930" s="6">
        <v>0</v>
      </c>
      <c r="J930" s="6">
        <v>0</v>
      </c>
      <c r="K930" s="6">
        <v>0</v>
      </c>
      <c r="L930" s="6">
        <v>44</v>
      </c>
      <c r="M930" s="6">
        <v>0</v>
      </c>
      <c r="N930" s="6">
        <v>0.06</v>
      </c>
      <c r="O930" s="6">
        <v>0.22</v>
      </c>
      <c r="P930" s="6">
        <v>0.2</v>
      </c>
      <c r="Q930" s="6">
        <v>193</v>
      </c>
      <c r="R930" s="6">
        <v>106</v>
      </c>
      <c r="S930" s="6">
        <v>443</v>
      </c>
      <c r="T930" s="6">
        <v>120</v>
      </c>
      <c r="U930" s="6">
        <v>43</v>
      </c>
      <c r="V930">
        <v>0</v>
      </c>
    </row>
    <row r="931" spans="1:22" customFormat="1" x14ac:dyDescent="0.25">
      <c r="A931" s="6">
        <v>0.03</v>
      </c>
      <c r="B931" s="6">
        <v>0</v>
      </c>
      <c r="C931" s="6">
        <v>0</v>
      </c>
      <c r="D931" s="6">
        <v>0</v>
      </c>
      <c r="E931" s="6">
        <v>0</v>
      </c>
      <c r="F931" s="6">
        <v>0</v>
      </c>
      <c r="G931" s="6">
        <v>0.1</v>
      </c>
      <c r="H931" s="6">
        <v>0</v>
      </c>
      <c r="I931" s="6">
        <v>0</v>
      </c>
      <c r="J931" s="6">
        <v>0</v>
      </c>
      <c r="K931" s="6">
        <v>0</v>
      </c>
      <c r="L931" s="6">
        <v>44</v>
      </c>
      <c r="M931" s="6">
        <v>0</v>
      </c>
      <c r="N931" s="6">
        <v>0.06</v>
      </c>
      <c r="O931" s="6">
        <v>0.22</v>
      </c>
      <c r="P931" s="6">
        <v>0.2</v>
      </c>
      <c r="Q931" s="6">
        <v>193</v>
      </c>
      <c r="R931" s="6">
        <v>103</v>
      </c>
      <c r="S931" s="6">
        <v>443</v>
      </c>
      <c r="T931" s="6">
        <v>120</v>
      </c>
      <c r="U931" s="6">
        <v>43</v>
      </c>
      <c r="V931">
        <v>0</v>
      </c>
    </row>
    <row r="932" spans="1:22" customFormat="1" x14ac:dyDescent="0.25">
      <c r="A932" s="6">
        <v>0.03</v>
      </c>
      <c r="B932" s="6">
        <v>0</v>
      </c>
      <c r="C932" s="6">
        <v>0</v>
      </c>
      <c r="D932" s="6">
        <v>0</v>
      </c>
      <c r="E932" s="6">
        <v>0</v>
      </c>
      <c r="F932" s="6">
        <v>0</v>
      </c>
      <c r="G932" s="6">
        <v>0.1</v>
      </c>
      <c r="H932" s="6">
        <v>0</v>
      </c>
      <c r="I932" s="6">
        <v>0</v>
      </c>
      <c r="J932" s="6">
        <v>0</v>
      </c>
      <c r="K932" s="6">
        <v>0</v>
      </c>
      <c r="L932" s="6">
        <v>44</v>
      </c>
      <c r="M932" s="6">
        <v>0</v>
      </c>
      <c r="N932" s="6">
        <v>0.06</v>
      </c>
      <c r="O932" s="6">
        <v>0.22</v>
      </c>
      <c r="P932" s="6">
        <v>0.2</v>
      </c>
      <c r="Q932" s="6">
        <v>193</v>
      </c>
      <c r="R932" s="6">
        <v>111</v>
      </c>
      <c r="S932" s="6">
        <v>443</v>
      </c>
      <c r="T932" s="6">
        <v>120</v>
      </c>
      <c r="U932" s="6">
        <v>43</v>
      </c>
      <c r="V932">
        <v>0</v>
      </c>
    </row>
    <row r="933" spans="1:22" customFormat="1" x14ac:dyDescent="0.25">
      <c r="A933" s="6">
        <v>0.03</v>
      </c>
      <c r="B933" s="6">
        <v>0</v>
      </c>
      <c r="C933" s="6">
        <v>0</v>
      </c>
      <c r="D933" s="6">
        <v>0</v>
      </c>
      <c r="E933" s="6">
        <v>0</v>
      </c>
      <c r="F933" s="6">
        <v>0</v>
      </c>
      <c r="G933" s="6">
        <v>0.1</v>
      </c>
      <c r="H933" s="6">
        <v>0</v>
      </c>
      <c r="I933" s="6">
        <v>0</v>
      </c>
      <c r="J933" s="6">
        <v>0</v>
      </c>
      <c r="K933" s="6">
        <v>0</v>
      </c>
      <c r="L933" s="6">
        <v>44</v>
      </c>
      <c r="M933" s="6">
        <v>0</v>
      </c>
      <c r="N933" s="6">
        <v>0.06</v>
      </c>
      <c r="O933" s="6">
        <v>0.22</v>
      </c>
      <c r="P933" s="6">
        <v>0.2</v>
      </c>
      <c r="Q933" s="6">
        <v>193</v>
      </c>
      <c r="R933" s="6">
        <v>86</v>
      </c>
      <c r="S933" s="6">
        <v>443</v>
      </c>
      <c r="T933" s="6">
        <v>120</v>
      </c>
      <c r="U933" s="6">
        <v>43</v>
      </c>
      <c r="V933">
        <v>0</v>
      </c>
    </row>
    <row r="934" spans="1:22" customFormat="1" x14ac:dyDescent="0.25">
      <c r="A934" s="6">
        <v>0.03</v>
      </c>
      <c r="B934" s="6">
        <v>0</v>
      </c>
      <c r="C934" s="6">
        <v>0</v>
      </c>
      <c r="D934" s="6">
        <v>0</v>
      </c>
      <c r="E934" s="6">
        <v>0</v>
      </c>
      <c r="F934" s="6">
        <v>0</v>
      </c>
      <c r="G934" s="6">
        <v>0.1</v>
      </c>
      <c r="H934" s="6">
        <v>0</v>
      </c>
      <c r="I934" s="6">
        <v>0</v>
      </c>
      <c r="J934" s="6">
        <v>0</v>
      </c>
      <c r="K934" s="6">
        <v>0</v>
      </c>
      <c r="L934" s="6">
        <v>44</v>
      </c>
      <c r="M934" s="6">
        <v>0</v>
      </c>
      <c r="N934" s="6">
        <v>0.06</v>
      </c>
      <c r="O934" s="6">
        <v>0.22</v>
      </c>
      <c r="P934" s="6">
        <v>0.2</v>
      </c>
      <c r="Q934" s="6">
        <v>161</v>
      </c>
      <c r="R934" s="6">
        <v>89</v>
      </c>
      <c r="S934" s="6">
        <v>443</v>
      </c>
      <c r="T934" s="6">
        <v>120</v>
      </c>
      <c r="U934" s="6">
        <v>43</v>
      </c>
      <c r="V934">
        <v>0</v>
      </c>
    </row>
    <row r="935" spans="1:22" customFormat="1" x14ac:dyDescent="0.25">
      <c r="A935" s="6">
        <v>0.03</v>
      </c>
      <c r="B935" s="6">
        <v>0</v>
      </c>
      <c r="C935" s="6">
        <v>0</v>
      </c>
      <c r="D935" s="6">
        <v>0</v>
      </c>
      <c r="E935" s="6">
        <v>0</v>
      </c>
      <c r="F935" s="6">
        <v>0</v>
      </c>
      <c r="G935" s="6">
        <v>0.1</v>
      </c>
      <c r="H935" s="6">
        <v>0</v>
      </c>
      <c r="I935" s="6">
        <v>0</v>
      </c>
      <c r="J935" s="6">
        <v>0</v>
      </c>
      <c r="K935" s="6">
        <v>0</v>
      </c>
      <c r="L935" s="6">
        <v>44</v>
      </c>
      <c r="M935" s="6">
        <v>0</v>
      </c>
      <c r="N935" s="6">
        <v>0.06</v>
      </c>
      <c r="O935" s="6">
        <v>0.22</v>
      </c>
      <c r="P935" s="6">
        <v>0.2</v>
      </c>
      <c r="Q935" s="6">
        <v>161</v>
      </c>
      <c r="R935" s="6">
        <v>111</v>
      </c>
      <c r="S935" s="6">
        <v>443</v>
      </c>
      <c r="T935" s="6">
        <v>120</v>
      </c>
      <c r="U935" s="6">
        <v>44</v>
      </c>
      <c r="V935">
        <v>0</v>
      </c>
    </row>
    <row r="936" spans="1:22" customFormat="1" x14ac:dyDescent="0.25">
      <c r="A936" s="6">
        <v>0.03</v>
      </c>
      <c r="B936" s="6">
        <v>0</v>
      </c>
      <c r="C936" s="6">
        <v>0</v>
      </c>
      <c r="D936" s="6">
        <v>0</v>
      </c>
      <c r="E936" s="6">
        <v>0</v>
      </c>
      <c r="F936" s="6">
        <v>0</v>
      </c>
      <c r="G936" s="6">
        <v>0.1</v>
      </c>
      <c r="H936" s="6">
        <v>0</v>
      </c>
      <c r="I936" s="6">
        <v>0</v>
      </c>
      <c r="J936" s="6">
        <v>0</v>
      </c>
      <c r="K936" s="6">
        <v>0</v>
      </c>
      <c r="L936" s="6">
        <v>44</v>
      </c>
      <c r="M936" s="6">
        <v>0</v>
      </c>
      <c r="N936" s="6">
        <v>0.06</v>
      </c>
      <c r="O936" s="6">
        <v>0.22</v>
      </c>
      <c r="P936" s="6">
        <v>0.2</v>
      </c>
      <c r="Q936" s="6">
        <v>157</v>
      </c>
      <c r="R936" s="6">
        <v>89</v>
      </c>
      <c r="S936" s="6">
        <v>443</v>
      </c>
      <c r="T936" s="6">
        <v>120</v>
      </c>
      <c r="U936" s="6">
        <v>45</v>
      </c>
      <c r="V936">
        <v>0</v>
      </c>
    </row>
    <row r="937" spans="1:22" customFormat="1" x14ac:dyDescent="0.25">
      <c r="A937" s="6">
        <v>0</v>
      </c>
      <c r="B937" s="6">
        <v>0</v>
      </c>
      <c r="C937" s="6">
        <v>0</v>
      </c>
      <c r="D937" s="6">
        <v>0</v>
      </c>
      <c r="E937" s="6">
        <v>0</v>
      </c>
      <c r="F937" s="6">
        <v>0</v>
      </c>
      <c r="G937" s="6">
        <v>0</v>
      </c>
      <c r="H937" s="6">
        <v>0</v>
      </c>
      <c r="I937" s="6">
        <v>0</v>
      </c>
      <c r="J937" s="6">
        <v>0</v>
      </c>
      <c r="K937" s="6">
        <v>0</v>
      </c>
      <c r="L937" s="6">
        <v>43</v>
      </c>
      <c r="M937" s="6">
        <v>0</v>
      </c>
      <c r="N937" s="6">
        <v>0.26</v>
      </c>
      <c r="O937" s="6">
        <v>0</v>
      </c>
      <c r="P937" s="6">
        <v>0.26</v>
      </c>
      <c r="Q937" s="6">
        <v>197</v>
      </c>
      <c r="R937" s="6">
        <v>0</v>
      </c>
      <c r="S937" s="6">
        <v>423</v>
      </c>
      <c r="T937" s="6">
        <v>336</v>
      </c>
      <c r="U937" s="6">
        <v>60</v>
      </c>
      <c r="V937">
        <v>0</v>
      </c>
    </row>
    <row r="938" spans="1:22" customFormat="1" x14ac:dyDescent="0.25">
      <c r="A938" s="6">
        <v>0</v>
      </c>
      <c r="B938" s="6">
        <v>0</v>
      </c>
      <c r="C938" s="6">
        <v>0</v>
      </c>
      <c r="D938" s="6">
        <v>0</v>
      </c>
      <c r="E938" s="6">
        <v>0</v>
      </c>
      <c r="F938" s="6">
        <v>0</v>
      </c>
      <c r="G938" s="6">
        <v>0</v>
      </c>
      <c r="H938" s="6">
        <v>0</v>
      </c>
      <c r="I938" s="6">
        <v>0</v>
      </c>
      <c r="J938" s="6">
        <v>0</v>
      </c>
      <c r="K938" s="6">
        <v>0</v>
      </c>
      <c r="L938" s="6">
        <v>44</v>
      </c>
      <c r="M938" s="6">
        <v>0</v>
      </c>
      <c r="N938" s="6">
        <v>0.25</v>
      </c>
      <c r="O938" s="6">
        <v>0</v>
      </c>
      <c r="P938" s="6">
        <v>0.25</v>
      </c>
      <c r="Q938" s="6">
        <v>197</v>
      </c>
      <c r="R938" s="6">
        <v>0</v>
      </c>
      <c r="S938" s="6">
        <v>423</v>
      </c>
      <c r="T938" s="6">
        <v>408</v>
      </c>
      <c r="U938" s="6">
        <v>60</v>
      </c>
      <c r="V938">
        <v>0</v>
      </c>
    </row>
    <row r="939" spans="1:22" customFormat="1" x14ac:dyDescent="0.25">
      <c r="A939" s="6">
        <v>0</v>
      </c>
      <c r="B939" s="6">
        <v>0</v>
      </c>
      <c r="C939" s="6">
        <v>0</v>
      </c>
      <c r="D939" s="6">
        <v>0</v>
      </c>
      <c r="E939" s="6">
        <v>0</v>
      </c>
      <c r="F939" s="6">
        <v>0</v>
      </c>
      <c r="G939" s="6">
        <v>0</v>
      </c>
      <c r="H939" s="6">
        <v>0</v>
      </c>
      <c r="I939" s="6">
        <v>0</v>
      </c>
      <c r="J939" s="6">
        <v>0</v>
      </c>
      <c r="K939" s="6">
        <v>0</v>
      </c>
      <c r="L939" s="6">
        <v>43</v>
      </c>
      <c r="M939" s="6">
        <v>0</v>
      </c>
      <c r="N939" s="6">
        <v>0.25</v>
      </c>
      <c r="O939" s="6">
        <v>0</v>
      </c>
      <c r="P939" s="6">
        <v>0.25</v>
      </c>
      <c r="Q939" s="6">
        <v>197</v>
      </c>
      <c r="R939" s="6">
        <v>0</v>
      </c>
      <c r="S939" s="6">
        <v>423</v>
      </c>
      <c r="T939" s="6">
        <v>504</v>
      </c>
      <c r="U939" s="6">
        <v>60</v>
      </c>
      <c r="V939">
        <v>0</v>
      </c>
    </row>
    <row r="940" spans="1:22" customFormat="1" ht="28.5" customHeight="1" x14ac:dyDescent="0.25">
      <c r="A940" s="6">
        <v>0</v>
      </c>
      <c r="B940" s="6">
        <v>0</v>
      </c>
      <c r="C940" s="6">
        <v>0</v>
      </c>
      <c r="D940" s="6">
        <v>0</v>
      </c>
      <c r="E940" s="6">
        <v>0</v>
      </c>
      <c r="F940" s="6">
        <v>0</v>
      </c>
      <c r="G940" s="6">
        <v>0</v>
      </c>
      <c r="H940" s="6">
        <v>0</v>
      </c>
      <c r="I940" s="6">
        <v>0</v>
      </c>
      <c r="J940" s="6">
        <v>0</v>
      </c>
      <c r="K940" s="6">
        <v>0</v>
      </c>
      <c r="L940" s="6">
        <v>44</v>
      </c>
      <c r="M940" s="6">
        <v>0</v>
      </c>
      <c r="N940" s="6">
        <v>0.25</v>
      </c>
      <c r="O940" s="6">
        <v>0</v>
      </c>
      <c r="P940" s="6">
        <v>0.25</v>
      </c>
      <c r="Q940" s="6">
        <v>197</v>
      </c>
      <c r="R940" s="6">
        <v>0</v>
      </c>
      <c r="S940" s="6">
        <v>438</v>
      </c>
      <c r="T940" s="6">
        <v>216</v>
      </c>
      <c r="U940" s="6">
        <v>60</v>
      </c>
      <c r="V940">
        <v>0</v>
      </c>
    </row>
    <row r="941" spans="1:22" customFormat="1" x14ac:dyDescent="0.25">
      <c r="A941" s="6">
        <v>0</v>
      </c>
      <c r="B941" s="6">
        <v>0</v>
      </c>
      <c r="C941" s="6">
        <v>0</v>
      </c>
      <c r="D941" s="6">
        <v>0</v>
      </c>
      <c r="E941" s="6">
        <v>0</v>
      </c>
      <c r="F941" s="6">
        <v>0</v>
      </c>
      <c r="G941" s="6">
        <v>0</v>
      </c>
      <c r="H941" s="6">
        <v>0</v>
      </c>
      <c r="I941" s="6">
        <v>0</v>
      </c>
      <c r="J941" s="6">
        <v>0</v>
      </c>
      <c r="K941" s="6">
        <v>0</v>
      </c>
      <c r="L941" s="6">
        <v>44</v>
      </c>
      <c r="M941" s="6">
        <v>0</v>
      </c>
      <c r="N941" s="6">
        <v>0.25</v>
      </c>
      <c r="O941" s="6">
        <v>0.31</v>
      </c>
      <c r="P941" s="6">
        <v>0.25</v>
      </c>
      <c r="Q941" s="6">
        <v>197</v>
      </c>
      <c r="R941" s="6">
        <v>100</v>
      </c>
      <c r="S941" s="6">
        <v>423</v>
      </c>
      <c r="T941" s="6">
        <v>216</v>
      </c>
      <c r="U941" s="6">
        <v>60</v>
      </c>
      <c r="V941">
        <v>0</v>
      </c>
    </row>
    <row r="942" spans="1:22" customFormat="1" x14ac:dyDescent="0.25">
      <c r="A942" s="6">
        <v>0</v>
      </c>
      <c r="B942" s="6">
        <v>0</v>
      </c>
      <c r="C942" s="6">
        <v>0</v>
      </c>
      <c r="D942" s="6">
        <v>0</v>
      </c>
      <c r="E942" s="6">
        <v>0</v>
      </c>
      <c r="F942" s="6">
        <v>0</v>
      </c>
      <c r="G942" s="6">
        <v>0</v>
      </c>
      <c r="H942" s="6">
        <v>0</v>
      </c>
      <c r="I942" s="6">
        <v>0</v>
      </c>
      <c r="J942" s="6">
        <v>0</v>
      </c>
      <c r="K942" s="6">
        <v>0</v>
      </c>
      <c r="L942" s="6">
        <v>44</v>
      </c>
      <c r="M942" s="6">
        <v>0</v>
      </c>
      <c r="N942" s="6">
        <v>0.25</v>
      </c>
      <c r="O942" s="6">
        <v>0.31</v>
      </c>
      <c r="P942" s="6">
        <v>0.25</v>
      </c>
      <c r="Q942" s="6">
        <v>197</v>
      </c>
      <c r="R942" s="6">
        <v>100</v>
      </c>
      <c r="S942" s="6">
        <v>423</v>
      </c>
      <c r="T942" s="6">
        <v>336</v>
      </c>
      <c r="U942" s="6">
        <v>60</v>
      </c>
      <c r="V942">
        <v>0</v>
      </c>
    </row>
    <row r="943" spans="1:22" customFormat="1" x14ac:dyDescent="0.25">
      <c r="A943" s="6">
        <v>0</v>
      </c>
      <c r="B943" s="6">
        <v>0</v>
      </c>
      <c r="C943" s="6">
        <v>0</v>
      </c>
      <c r="D943" s="6">
        <v>0</v>
      </c>
      <c r="E943" s="6">
        <v>0</v>
      </c>
      <c r="F943" s="6">
        <v>0</v>
      </c>
      <c r="G943" s="6">
        <v>0</v>
      </c>
      <c r="H943" s="6">
        <v>0</v>
      </c>
      <c r="I943" s="6">
        <v>0</v>
      </c>
      <c r="J943" s="6">
        <v>0</v>
      </c>
      <c r="K943" s="6">
        <v>0</v>
      </c>
      <c r="L943" s="6">
        <v>44</v>
      </c>
      <c r="M943" s="6">
        <v>0</v>
      </c>
      <c r="N943" s="6">
        <v>0.25</v>
      </c>
      <c r="O943" s="6">
        <v>0.31</v>
      </c>
      <c r="P943" s="6">
        <v>0.25</v>
      </c>
      <c r="Q943" s="6">
        <v>197</v>
      </c>
      <c r="R943" s="6">
        <v>100</v>
      </c>
      <c r="S943" s="6">
        <v>423</v>
      </c>
      <c r="T943" s="6">
        <v>72</v>
      </c>
      <c r="U943" s="6">
        <v>60</v>
      </c>
      <c r="V943">
        <v>0</v>
      </c>
    </row>
    <row r="944" spans="1:22" customFormat="1" x14ac:dyDescent="0.25">
      <c r="A944" s="6">
        <v>0</v>
      </c>
      <c r="B944" s="6">
        <v>0</v>
      </c>
      <c r="C944" s="6">
        <v>0</v>
      </c>
      <c r="D944" s="6">
        <v>0</v>
      </c>
      <c r="E944" s="6">
        <v>0</v>
      </c>
      <c r="F944" s="6">
        <v>0</v>
      </c>
      <c r="G944" s="6">
        <v>0</v>
      </c>
      <c r="H944" s="6">
        <v>0</v>
      </c>
      <c r="I944" s="6">
        <v>0</v>
      </c>
      <c r="J944" s="6">
        <v>0</v>
      </c>
      <c r="K944" s="6">
        <v>0</v>
      </c>
      <c r="L944" s="6">
        <v>44</v>
      </c>
      <c r="M944" s="6">
        <v>0</v>
      </c>
      <c r="N944" s="6">
        <v>0.25</v>
      </c>
      <c r="O944" s="6">
        <v>0.31</v>
      </c>
      <c r="P944" s="6">
        <v>0.25</v>
      </c>
      <c r="Q944" s="6">
        <v>197</v>
      </c>
      <c r="R944" s="6">
        <v>100</v>
      </c>
      <c r="S944" s="6">
        <v>423</v>
      </c>
      <c r="T944" s="6">
        <v>120</v>
      </c>
      <c r="U944" s="6">
        <v>60</v>
      </c>
      <c r="V944">
        <v>0</v>
      </c>
    </row>
    <row r="945" spans="1:22" customFormat="1" x14ac:dyDescent="0.25">
      <c r="A945" s="6">
        <v>0</v>
      </c>
      <c r="B945" s="6">
        <v>0</v>
      </c>
      <c r="C945" s="6">
        <v>0</v>
      </c>
      <c r="D945" s="6">
        <v>0</v>
      </c>
      <c r="E945" s="6">
        <v>0</v>
      </c>
      <c r="F945" s="6">
        <v>0</v>
      </c>
      <c r="G945" s="6">
        <v>0</v>
      </c>
      <c r="H945" s="6">
        <v>0</v>
      </c>
      <c r="I945" s="6">
        <v>0</v>
      </c>
      <c r="J945" s="6">
        <v>0</v>
      </c>
      <c r="K945" s="6">
        <v>0</v>
      </c>
      <c r="L945" s="6">
        <v>44</v>
      </c>
      <c r="M945" s="6">
        <v>0</v>
      </c>
      <c r="N945" s="6">
        <v>0.25</v>
      </c>
      <c r="O945" s="6">
        <v>0.31</v>
      </c>
      <c r="P945" s="6">
        <v>0.25</v>
      </c>
      <c r="Q945" s="6">
        <v>197</v>
      </c>
      <c r="R945" s="6">
        <v>100</v>
      </c>
      <c r="S945" s="6">
        <v>423</v>
      </c>
      <c r="T945" s="6">
        <v>168</v>
      </c>
      <c r="U945" s="6">
        <v>60</v>
      </c>
      <c r="V945">
        <v>0</v>
      </c>
    </row>
    <row r="946" spans="1:22" customFormat="1" x14ac:dyDescent="0.25">
      <c r="A946" s="6">
        <v>0</v>
      </c>
      <c r="B946" s="6">
        <v>0</v>
      </c>
      <c r="C946" s="6">
        <v>0</v>
      </c>
      <c r="D946" s="6">
        <v>0</v>
      </c>
      <c r="E946" s="6">
        <v>0</v>
      </c>
      <c r="F946" s="6">
        <v>0</v>
      </c>
      <c r="G946" s="6">
        <v>0</v>
      </c>
      <c r="H946" s="6">
        <v>0</v>
      </c>
      <c r="I946" s="6">
        <v>0</v>
      </c>
      <c r="J946" s="6">
        <v>0</v>
      </c>
      <c r="K946" s="6">
        <v>0</v>
      </c>
      <c r="L946" s="6">
        <v>44</v>
      </c>
      <c r="M946" s="6">
        <v>0</v>
      </c>
      <c r="N946" s="6">
        <v>0.25</v>
      </c>
      <c r="O946" s="6">
        <v>0.31</v>
      </c>
      <c r="P946" s="6">
        <v>0.25</v>
      </c>
      <c r="Q946" s="6">
        <v>197</v>
      </c>
      <c r="R946" s="6">
        <v>100</v>
      </c>
      <c r="S946" s="6">
        <v>423</v>
      </c>
      <c r="T946" s="6">
        <v>216</v>
      </c>
      <c r="U946" s="6">
        <v>60</v>
      </c>
      <c r="V946">
        <v>0</v>
      </c>
    </row>
    <row r="947" spans="1:22" customFormat="1" x14ac:dyDescent="0.25">
      <c r="A947" s="6">
        <v>3.3333333333333333E-2</v>
      </c>
      <c r="B947" s="6">
        <v>0</v>
      </c>
      <c r="C947" s="6">
        <v>0</v>
      </c>
      <c r="D947" s="6">
        <v>0</v>
      </c>
      <c r="E947" s="6">
        <v>0</v>
      </c>
      <c r="F947" s="6">
        <v>0</v>
      </c>
      <c r="G947" s="6">
        <v>0</v>
      </c>
      <c r="H947" s="6">
        <v>9.0000000000000011E-2</v>
      </c>
      <c r="I947" s="6">
        <v>0</v>
      </c>
      <c r="J947" s="6">
        <v>0</v>
      </c>
      <c r="K947" s="6">
        <v>0</v>
      </c>
      <c r="L947" s="6">
        <v>44.9</v>
      </c>
      <c r="M947" s="6">
        <v>0</v>
      </c>
      <c r="N947" s="6">
        <v>0.5</v>
      </c>
      <c r="O947" s="6">
        <v>0</v>
      </c>
      <c r="P947" s="6">
        <v>0.18000000000000002</v>
      </c>
      <c r="Q947" s="6">
        <v>100</v>
      </c>
      <c r="R947" s="6">
        <v>0</v>
      </c>
      <c r="S947" s="6">
        <v>423</v>
      </c>
      <c r="T947" s="6">
        <v>168</v>
      </c>
      <c r="U947" s="6">
        <v>60</v>
      </c>
      <c r="V947">
        <v>0</v>
      </c>
    </row>
    <row r="948" spans="1:22" customFormat="1" x14ac:dyDescent="0.25">
      <c r="A948" s="6">
        <v>0</v>
      </c>
      <c r="B948" s="6">
        <v>0</v>
      </c>
      <c r="C948" s="6">
        <v>0</v>
      </c>
      <c r="D948" s="6">
        <v>2.5000000000000001E-2</v>
      </c>
      <c r="E948" s="6">
        <v>0</v>
      </c>
      <c r="F948" s="6">
        <v>0</v>
      </c>
      <c r="G948" s="6">
        <v>0</v>
      </c>
      <c r="H948" s="6">
        <v>0.1</v>
      </c>
      <c r="I948" s="6">
        <v>0</v>
      </c>
      <c r="J948" s="6">
        <v>0</v>
      </c>
      <c r="K948" s="6">
        <v>0</v>
      </c>
      <c r="L948" s="6">
        <v>45</v>
      </c>
      <c r="M948" s="6">
        <v>0</v>
      </c>
      <c r="N948" s="6">
        <v>0.5</v>
      </c>
      <c r="O948" s="6">
        <v>0</v>
      </c>
      <c r="P948" s="6">
        <v>0.2</v>
      </c>
      <c r="Q948" s="6">
        <v>100</v>
      </c>
      <c r="R948" s="6">
        <v>0</v>
      </c>
      <c r="S948" s="6">
        <v>423</v>
      </c>
      <c r="T948" s="6">
        <v>336</v>
      </c>
      <c r="U948" s="6">
        <v>60</v>
      </c>
      <c r="V948">
        <v>0</v>
      </c>
    </row>
    <row r="949" spans="1:22" customFormat="1" x14ac:dyDescent="0.25">
      <c r="A949" s="6">
        <v>0</v>
      </c>
      <c r="B949" s="6">
        <v>0</v>
      </c>
      <c r="C949" s="6">
        <v>0</v>
      </c>
      <c r="D949" s="6">
        <v>3.3333333333333333E-2</v>
      </c>
      <c r="E949" s="6">
        <v>0</v>
      </c>
      <c r="F949" s="6">
        <v>0</v>
      </c>
      <c r="G949" s="6">
        <v>0</v>
      </c>
      <c r="H949" s="6">
        <v>0.4</v>
      </c>
      <c r="I949" s="6">
        <v>0</v>
      </c>
      <c r="J949" s="6">
        <v>0</v>
      </c>
      <c r="K949" s="6">
        <v>0</v>
      </c>
      <c r="L949" s="6">
        <v>45</v>
      </c>
      <c r="M949" s="6">
        <v>0</v>
      </c>
      <c r="N949" s="6">
        <v>0.35</v>
      </c>
      <c r="O949" s="6">
        <v>0</v>
      </c>
      <c r="P949" s="6">
        <v>0.8</v>
      </c>
      <c r="Q949" s="6">
        <v>100</v>
      </c>
      <c r="R949" s="6">
        <v>0</v>
      </c>
      <c r="S949" s="6">
        <v>423</v>
      </c>
      <c r="T949" s="6">
        <v>336</v>
      </c>
      <c r="U949" s="6">
        <v>60</v>
      </c>
      <c r="V949">
        <v>0</v>
      </c>
    </row>
    <row r="950" spans="1:22" customFormat="1" x14ac:dyDescent="0.25">
      <c r="A950" s="6">
        <v>0</v>
      </c>
      <c r="B950" s="6">
        <v>0</v>
      </c>
      <c r="C950" s="6">
        <v>0</v>
      </c>
      <c r="D950" s="6">
        <v>0.05</v>
      </c>
      <c r="E950" s="6">
        <v>0</v>
      </c>
      <c r="F950" s="6">
        <v>0</v>
      </c>
      <c r="G950" s="6">
        <v>0</v>
      </c>
      <c r="H950" s="6">
        <v>0.1</v>
      </c>
      <c r="I950" s="6">
        <v>0</v>
      </c>
      <c r="J950" s="6">
        <v>0</v>
      </c>
      <c r="K950" s="6">
        <v>0</v>
      </c>
      <c r="L950" s="6">
        <v>45</v>
      </c>
      <c r="M950" s="6">
        <v>0</v>
      </c>
      <c r="N950" s="6">
        <v>0.5</v>
      </c>
      <c r="O950" s="6">
        <v>0</v>
      </c>
      <c r="P950" s="6">
        <v>0.2</v>
      </c>
      <c r="Q950" s="6">
        <v>100</v>
      </c>
      <c r="R950" s="6">
        <v>0</v>
      </c>
      <c r="S950" s="6">
        <v>423</v>
      </c>
      <c r="T950" s="6">
        <v>336</v>
      </c>
      <c r="U950" s="6">
        <v>60</v>
      </c>
      <c r="V950">
        <v>0</v>
      </c>
    </row>
    <row r="951" spans="1:22" customFormat="1" ht="24" customHeight="1" x14ac:dyDescent="0.25">
      <c r="A951" s="6">
        <v>0</v>
      </c>
      <c r="B951" s="6">
        <v>0</v>
      </c>
      <c r="C951" s="6">
        <v>0</v>
      </c>
      <c r="D951" s="6">
        <v>0.05</v>
      </c>
      <c r="E951" s="6">
        <v>0</v>
      </c>
      <c r="F951" s="6">
        <v>0</v>
      </c>
      <c r="G951" s="6">
        <v>0</v>
      </c>
      <c r="H951" s="6">
        <v>0.1</v>
      </c>
      <c r="I951" s="6">
        <v>0</v>
      </c>
      <c r="J951" s="6">
        <v>0</v>
      </c>
      <c r="K951" s="6">
        <v>0</v>
      </c>
      <c r="L951" s="6">
        <v>45</v>
      </c>
      <c r="M951" s="6">
        <v>0</v>
      </c>
      <c r="N951" s="6">
        <v>0.5</v>
      </c>
      <c r="O951" s="6">
        <v>0</v>
      </c>
      <c r="P951" s="6">
        <v>0.2</v>
      </c>
      <c r="Q951" s="6">
        <v>100</v>
      </c>
      <c r="R951" s="6">
        <v>0</v>
      </c>
      <c r="S951" s="6">
        <v>423</v>
      </c>
      <c r="T951" s="6">
        <v>336</v>
      </c>
      <c r="U951" s="6">
        <v>60</v>
      </c>
      <c r="V951">
        <v>0</v>
      </c>
    </row>
    <row r="952" spans="1:22" customFormat="1" x14ac:dyDescent="0.25">
      <c r="A952" s="6">
        <v>0.05</v>
      </c>
      <c r="B952" s="6">
        <v>0</v>
      </c>
      <c r="C952" s="6">
        <v>0</v>
      </c>
      <c r="D952" s="6">
        <v>0</v>
      </c>
      <c r="E952" s="6">
        <v>0</v>
      </c>
      <c r="F952" s="6">
        <v>0</v>
      </c>
      <c r="G952" s="6">
        <v>0</v>
      </c>
      <c r="H952" s="6">
        <v>0.1</v>
      </c>
      <c r="I952" s="6">
        <v>0</v>
      </c>
      <c r="J952" s="6">
        <v>0</v>
      </c>
      <c r="K952" s="6">
        <v>0</v>
      </c>
      <c r="L952" s="6">
        <v>45</v>
      </c>
      <c r="M952" s="6">
        <v>0</v>
      </c>
      <c r="N952" s="6">
        <v>0.5</v>
      </c>
      <c r="O952" s="6">
        <v>0</v>
      </c>
      <c r="P952" s="6">
        <v>0.2</v>
      </c>
      <c r="Q952" s="6">
        <v>100</v>
      </c>
      <c r="R952" s="6">
        <v>0</v>
      </c>
      <c r="S952" s="6">
        <v>423</v>
      </c>
      <c r="T952" s="6">
        <v>336</v>
      </c>
      <c r="U952" s="6">
        <v>60</v>
      </c>
      <c r="V952">
        <v>0</v>
      </c>
    </row>
    <row r="953" spans="1:22" customFormat="1" ht="27" customHeight="1" x14ac:dyDescent="0.25">
      <c r="A953" s="6">
        <v>0</v>
      </c>
      <c r="B953" s="6">
        <v>0</v>
      </c>
      <c r="C953" s="6">
        <v>0</v>
      </c>
      <c r="D953" s="6">
        <v>7.9744816586921854E-2</v>
      </c>
      <c r="E953" s="6">
        <v>0</v>
      </c>
      <c r="F953" s="6">
        <v>0</v>
      </c>
      <c r="G953" s="6">
        <v>0.1762360446570973</v>
      </c>
      <c r="H953" s="6">
        <v>0.42264752791068583</v>
      </c>
      <c r="I953" s="6">
        <v>0</v>
      </c>
      <c r="J953" s="6">
        <v>0</v>
      </c>
      <c r="K953" s="6">
        <v>0</v>
      </c>
      <c r="L953" s="6">
        <v>23.763955342902712</v>
      </c>
      <c r="M953" s="6">
        <v>0</v>
      </c>
      <c r="N953" s="6">
        <v>0.16905901116427435</v>
      </c>
      <c r="O953" s="6">
        <v>0</v>
      </c>
      <c r="P953" s="6">
        <v>1.3668261562998407</v>
      </c>
      <c r="Q953" s="6">
        <v>163</v>
      </c>
      <c r="R953" s="6">
        <v>0</v>
      </c>
      <c r="S953" s="6">
        <v>398</v>
      </c>
      <c r="T953" s="6">
        <v>168</v>
      </c>
      <c r="U953" s="6">
        <v>100</v>
      </c>
      <c r="V953">
        <v>0</v>
      </c>
    </row>
    <row r="954" spans="1:22" customFormat="1" x14ac:dyDescent="0.25">
      <c r="A954" s="6">
        <v>2.5000000000000001E-2</v>
      </c>
      <c r="B954" s="6">
        <v>0</v>
      </c>
      <c r="C954" s="6">
        <v>0</v>
      </c>
      <c r="D954" s="6">
        <v>0</v>
      </c>
      <c r="E954" s="6">
        <v>0</v>
      </c>
      <c r="F954" s="6">
        <v>0</v>
      </c>
      <c r="G954" s="6">
        <v>0</v>
      </c>
      <c r="H954" s="6">
        <v>0.16666666666666666</v>
      </c>
      <c r="I954" s="6">
        <v>0</v>
      </c>
      <c r="J954" s="6">
        <v>0</v>
      </c>
      <c r="K954" s="6">
        <v>0</v>
      </c>
      <c r="L954" s="6">
        <v>50</v>
      </c>
      <c r="M954" s="6">
        <v>0</v>
      </c>
      <c r="N954" s="6">
        <v>0.125</v>
      </c>
      <c r="O954" s="6">
        <v>0</v>
      </c>
      <c r="P954" s="6">
        <v>0.3</v>
      </c>
      <c r="Q954" s="6">
        <v>332</v>
      </c>
      <c r="R954" s="6">
        <v>0</v>
      </c>
      <c r="S954" s="6">
        <v>443</v>
      </c>
      <c r="T954" s="6">
        <v>504</v>
      </c>
      <c r="U954" s="6">
        <v>30</v>
      </c>
      <c r="V954">
        <v>0</v>
      </c>
    </row>
    <row r="955" spans="1:22" customFormat="1" x14ac:dyDescent="0.25">
      <c r="A955" s="6">
        <v>0</v>
      </c>
      <c r="B955" s="6">
        <v>0</v>
      </c>
      <c r="C955" s="6">
        <v>0</v>
      </c>
      <c r="D955" s="6">
        <v>0</v>
      </c>
      <c r="E955" s="6">
        <v>0</v>
      </c>
      <c r="F955" s="6">
        <v>0</v>
      </c>
      <c r="G955" s="6">
        <v>0</v>
      </c>
      <c r="H955" s="6">
        <v>0</v>
      </c>
      <c r="I955" s="6">
        <v>0</v>
      </c>
      <c r="J955" s="6">
        <v>0</v>
      </c>
      <c r="K955" s="6">
        <v>0</v>
      </c>
      <c r="L955" s="6">
        <v>30</v>
      </c>
      <c r="M955" s="6">
        <v>0</v>
      </c>
      <c r="N955" s="6">
        <v>0.5</v>
      </c>
      <c r="O955" s="6">
        <v>0</v>
      </c>
      <c r="P955" s="6">
        <v>0</v>
      </c>
      <c r="Q955" s="6">
        <v>114</v>
      </c>
      <c r="R955" s="6">
        <v>0</v>
      </c>
      <c r="S955" s="6">
        <v>473</v>
      </c>
      <c r="T955" s="6">
        <v>92</v>
      </c>
      <c r="U955" s="6">
        <v>0</v>
      </c>
      <c r="V955">
        <v>0</v>
      </c>
    </row>
    <row r="956" spans="1:22" x14ac:dyDescent="0.25">
      <c r="A956" s="2">
        <v>0.01</v>
      </c>
      <c r="B956" s="2">
        <v>0</v>
      </c>
      <c r="C956" s="2">
        <v>0</v>
      </c>
      <c r="D956" s="2">
        <v>0</v>
      </c>
      <c r="E956" s="2">
        <v>0</v>
      </c>
      <c r="F956" s="2">
        <v>0</v>
      </c>
      <c r="G956" s="2">
        <v>0</v>
      </c>
      <c r="H956" s="2">
        <v>4.9999999999999996E-2</v>
      </c>
      <c r="I956" s="2">
        <v>0</v>
      </c>
      <c r="J956" s="2">
        <v>0</v>
      </c>
      <c r="K956" s="2">
        <v>0</v>
      </c>
      <c r="L956" s="2">
        <v>42</v>
      </c>
      <c r="M956" s="2">
        <v>0</v>
      </c>
      <c r="N956" s="2">
        <v>0.14333333333333331</v>
      </c>
      <c r="O956" s="2">
        <v>0</v>
      </c>
      <c r="P956" s="2">
        <v>0.24333333333333332</v>
      </c>
      <c r="Q956" s="2">
        <v>165</v>
      </c>
      <c r="R956" s="2">
        <v>0</v>
      </c>
      <c r="S956" s="2">
        <v>443</v>
      </c>
      <c r="T956" s="2">
        <v>96</v>
      </c>
      <c r="U956" s="2">
        <v>43</v>
      </c>
      <c r="V956">
        <v>0</v>
      </c>
    </row>
    <row r="957" spans="1:22" x14ac:dyDescent="0.25">
      <c r="A957" s="2">
        <v>0.01</v>
      </c>
      <c r="B957" s="2">
        <v>0</v>
      </c>
      <c r="C957" s="2">
        <v>0</v>
      </c>
      <c r="D957" s="2">
        <v>0</v>
      </c>
      <c r="E957" s="2">
        <v>0</v>
      </c>
      <c r="F957" s="2">
        <v>0</v>
      </c>
      <c r="G957" s="2">
        <v>0</v>
      </c>
      <c r="H957" s="2">
        <v>4.9999999999999996E-2</v>
      </c>
      <c r="I957" s="2">
        <v>0</v>
      </c>
      <c r="J957" s="2">
        <v>0</v>
      </c>
      <c r="K957" s="2">
        <v>0</v>
      </c>
      <c r="L957" s="2">
        <v>42</v>
      </c>
      <c r="M957" s="2">
        <v>0</v>
      </c>
      <c r="N957" s="2">
        <v>0.14333333333333331</v>
      </c>
      <c r="O957" s="2">
        <v>0</v>
      </c>
      <c r="P957" s="2">
        <v>0.24333333333333332</v>
      </c>
      <c r="Q957" s="2">
        <v>167</v>
      </c>
      <c r="R957" s="2">
        <v>0</v>
      </c>
      <c r="S957" s="2">
        <v>443</v>
      </c>
      <c r="T957" s="2">
        <v>96</v>
      </c>
      <c r="U957" s="2">
        <v>43</v>
      </c>
      <c r="V957">
        <v>0</v>
      </c>
    </row>
    <row r="958" spans="1:22" customFormat="1" x14ac:dyDescent="0.25">
      <c r="A958" s="6">
        <v>0</v>
      </c>
      <c r="B958" s="6">
        <v>0</v>
      </c>
      <c r="C958" s="6">
        <v>0</v>
      </c>
      <c r="D958" s="6">
        <v>0</v>
      </c>
      <c r="E958" s="6">
        <v>0</v>
      </c>
      <c r="F958" s="6">
        <v>0</v>
      </c>
      <c r="G958" s="6">
        <v>0</v>
      </c>
      <c r="H958" s="6">
        <v>0</v>
      </c>
      <c r="I958" s="6">
        <v>0</v>
      </c>
      <c r="J958" s="6">
        <v>0</v>
      </c>
      <c r="K958" s="6">
        <v>0</v>
      </c>
      <c r="L958" s="6">
        <v>7</v>
      </c>
      <c r="M958" s="6">
        <v>0.5</v>
      </c>
      <c r="N958" s="6">
        <v>0.5</v>
      </c>
      <c r="O958" s="6">
        <v>0</v>
      </c>
      <c r="P958" s="6">
        <v>0.5</v>
      </c>
      <c r="Q958" s="6">
        <v>142</v>
      </c>
      <c r="R958" s="6">
        <v>0</v>
      </c>
      <c r="S958" s="6">
        <v>423</v>
      </c>
      <c r="T958" s="6">
        <v>432</v>
      </c>
      <c r="U958" s="6">
        <v>43</v>
      </c>
      <c r="V958">
        <v>0</v>
      </c>
    </row>
    <row r="959" spans="1:22" customFormat="1" x14ac:dyDescent="0.25">
      <c r="A959" s="6">
        <v>0</v>
      </c>
      <c r="B959" s="6">
        <v>0</v>
      </c>
      <c r="C959" s="6">
        <v>0</v>
      </c>
      <c r="D959" s="6">
        <v>0</v>
      </c>
      <c r="E959" s="6">
        <v>0</v>
      </c>
      <c r="F959" s="6">
        <v>0</v>
      </c>
      <c r="G959" s="6">
        <v>0</v>
      </c>
      <c r="H959" s="6">
        <v>0</v>
      </c>
      <c r="I959" s="6">
        <v>0</v>
      </c>
      <c r="J959" s="6">
        <v>0</v>
      </c>
      <c r="K959" s="6">
        <v>0</v>
      </c>
      <c r="L959" s="6">
        <v>14</v>
      </c>
      <c r="M959" s="6">
        <v>0.5</v>
      </c>
      <c r="N959" s="6">
        <v>0.5</v>
      </c>
      <c r="O959" s="6">
        <v>0</v>
      </c>
      <c r="P959" s="6">
        <v>0.5</v>
      </c>
      <c r="Q959" s="6">
        <v>142</v>
      </c>
      <c r="R959" s="6">
        <v>0</v>
      </c>
      <c r="S959" s="6">
        <v>423</v>
      </c>
      <c r="T959" s="6">
        <v>432</v>
      </c>
      <c r="U959" s="6">
        <v>43</v>
      </c>
      <c r="V959">
        <v>0</v>
      </c>
    </row>
    <row r="960" spans="1:22" customFormat="1" x14ac:dyDescent="0.25">
      <c r="A960" s="6">
        <v>0</v>
      </c>
      <c r="B960" s="6">
        <v>0</v>
      </c>
      <c r="C960" s="6">
        <v>0</v>
      </c>
      <c r="D960" s="6">
        <v>0</v>
      </c>
      <c r="E960" s="6">
        <v>0</v>
      </c>
      <c r="F960" s="6">
        <v>0</v>
      </c>
      <c r="G960" s="6">
        <v>0</v>
      </c>
      <c r="H960" s="6">
        <v>0</v>
      </c>
      <c r="I960" s="6">
        <v>0</v>
      </c>
      <c r="J960" s="6">
        <v>0</v>
      </c>
      <c r="K960" s="6">
        <v>0</v>
      </c>
      <c r="L960" s="6">
        <v>14</v>
      </c>
      <c r="M960" s="6">
        <v>0.5</v>
      </c>
      <c r="N960" s="6">
        <v>0.5</v>
      </c>
      <c r="O960" s="6">
        <v>0</v>
      </c>
      <c r="P960" s="6">
        <v>0.5</v>
      </c>
      <c r="Q960" s="6">
        <v>142</v>
      </c>
      <c r="R960" s="6">
        <v>0</v>
      </c>
      <c r="S960" s="6">
        <v>443</v>
      </c>
      <c r="T960" s="6">
        <v>432</v>
      </c>
      <c r="U960" s="6">
        <v>43</v>
      </c>
      <c r="V960">
        <v>0</v>
      </c>
    </row>
    <row r="961" spans="1:22" customFormat="1" x14ac:dyDescent="0.25">
      <c r="A961" s="6">
        <v>0</v>
      </c>
      <c r="B961" s="6">
        <v>0</v>
      </c>
      <c r="C961" s="6">
        <v>0</v>
      </c>
      <c r="D961" s="6">
        <v>0</v>
      </c>
      <c r="E961" s="6">
        <v>0</v>
      </c>
      <c r="F961" s="6">
        <v>0</v>
      </c>
      <c r="G961" s="6">
        <v>0</v>
      </c>
      <c r="H961" s="6">
        <v>0</v>
      </c>
      <c r="I961" s="6">
        <v>0</v>
      </c>
      <c r="J961" s="6">
        <v>0</v>
      </c>
      <c r="K961" s="6">
        <v>0</v>
      </c>
      <c r="L961" s="6">
        <v>3.5</v>
      </c>
      <c r="M961" s="6">
        <v>0.5</v>
      </c>
      <c r="N961" s="6">
        <v>0.5</v>
      </c>
      <c r="O961" s="6">
        <v>0</v>
      </c>
      <c r="P961" s="6">
        <v>0.5</v>
      </c>
      <c r="Q961" s="6">
        <v>158</v>
      </c>
      <c r="R961" s="6">
        <v>0</v>
      </c>
      <c r="S961" s="6">
        <v>423</v>
      </c>
      <c r="T961" s="6">
        <v>432</v>
      </c>
      <c r="U961" s="6">
        <v>43</v>
      </c>
      <c r="V961">
        <v>0</v>
      </c>
    </row>
    <row r="962" spans="1:22" customFormat="1" x14ac:dyDescent="0.25">
      <c r="A962" s="6">
        <v>0</v>
      </c>
      <c r="B962" s="6">
        <v>0</v>
      </c>
      <c r="C962" s="6">
        <v>0</v>
      </c>
      <c r="D962" s="6">
        <v>0</v>
      </c>
      <c r="E962" s="6">
        <v>0</v>
      </c>
      <c r="F962" s="6">
        <v>0</v>
      </c>
      <c r="G962" s="6">
        <v>0</v>
      </c>
      <c r="H962" s="6">
        <v>0</v>
      </c>
      <c r="I962" s="6">
        <v>0</v>
      </c>
      <c r="J962" s="6">
        <v>0</v>
      </c>
      <c r="K962" s="6">
        <v>0</v>
      </c>
      <c r="L962" s="6">
        <v>7</v>
      </c>
      <c r="M962" s="6">
        <v>0.5</v>
      </c>
      <c r="N962" s="6">
        <v>0.5</v>
      </c>
      <c r="O962" s="6">
        <v>0</v>
      </c>
      <c r="P962" s="6">
        <v>0.5</v>
      </c>
      <c r="Q962" s="6">
        <v>158</v>
      </c>
      <c r="R962" s="6">
        <v>0</v>
      </c>
      <c r="S962" s="6">
        <v>423</v>
      </c>
      <c r="T962" s="6">
        <v>432</v>
      </c>
      <c r="U962" s="6">
        <v>43</v>
      </c>
      <c r="V962">
        <v>0</v>
      </c>
    </row>
    <row r="963" spans="1:22" customFormat="1" x14ac:dyDescent="0.25">
      <c r="A963" s="6">
        <v>0</v>
      </c>
      <c r="B963" s="6">
        <v>0</v>
      </c>
      <c r="C963" s="6">
        <v>0</v>
      </c>
      <c r="D963" s="6">
        <v>0</v>
      </c>
      <c r="E963" s="6">
        <v>0</v>
      </c>
      <c r="F963" s="6">
        <v>0</v>
      </c>
      <c r="G963" s="6">
        <v>0</v>
      </c>
      <c r="H963" s="6">
        <v>0</v>
      </c>
      <c r="I963" s="6">
        <v>0</v>
      </c>
      <c r="J963" s="6">
        <v>0</v>
      </c>
      <c r="K963" s="6">
        <v>0</v>
      </c>
      <c r="L963" s="6">
        <v>14</v>
      </c>
      <c r="M963" s="6">
        <v>0.5</v>
      </c>
      <c r="N963" s="6">
        <v>0.5</v>
      </c>
      <c r="O963" s="6">
        <v>0</v>
      </c>
      <c r="P963" s="6">
        <v>0.5</v>
      </c>
      <c r="Q963" s="6">
        <v>158</v>
      </c>
      <c r="R963" s="6">
        <v>0</v>
      </c>
      <c r="S963" s="6">
        <v>423</v>
      </c>
      <c r="T963" s="6">
        <v>432</v>
      </c>
      <c r="U963" s="6">
        <v>43</v>
      </c>
      <c r="V963">
        <v>0</v>
      </c>
    </row>
    <row r="964" spans="1:22" customFormat="1" x14ac:dyDescent="0.25">
      <c r="A964" s="6">
        <v>0</v>
      </c>
      <c r="B964" s="6">
        <v>0</v>
      </c>
      <c r="C964" s="6">
        <v>0</v>
      </c>
      <c r="D964" s="6">
        <v>0</v>
      </c>
      <c r="E964" s="6">
        <v>0</v>
      </c>
      <c r="F964" s="6">
        <v>0</v>
      </c>
      <c r="G964" s="6">
        <v>0</v>
      </c>
      <c r="H964" s="6">
        <v>0</v>
      </c>
      <c r="I964" s="6">
        <v>0</v>
      </c>
      <c r="J964" s="6">
        <v>0</v>
      </c>
      <c r="K964" s="6">
        <v>0</v>
      </c>
      <c r="L964" s="6">
        <v>3.5</v>
      </c>
      <c r="M964" s="6">
        <v>0.5</v>
      </c>
      <c r="N964" s="6">
        <v>0.5</v>
      </c>
      <c r="O964" s="6">
        <v>0</v>
      </c>
      <c r="P964" s="6">
        <v>0.5</v>
      </c>
      <c r="Q964" s="6">
        <v>158</v>
      </c>
      <c r="R964" s="6">
        <v>0</v>
      </c>
      <c r="S964" s="6">
        <v>423</v>
      </c>
      <c r="T964" s="6">
        <v>432</v>
      </c>
      <c r="U964" s="6">
        <v>43</v>
      </c>
      <c r="V964">
        <v>0</v>
      </c>
    </row>
    <row r="965" spans="1:22" customFormat="1" x14ac:dyDescent="0.25">
      <c r="A965" s="6">
        <v>0</v>
      </c>
      <c r="B965" s="6">
        <v>0</v>
      </c>
      <c r="C965" s="6">
        <v>0</v>
      </c>
      <c r="D965" s="6">
        <v>0</v>
      </c>
      <c r="E965" s="6">
        <v>0</v>
      </c>
      <c r="F965" s="6">
        <v>0</v>
      </c>
      <c r="G965" s="6">
        <v>0</v>
      </c>
      <c r="H965" s="6">
        <v>0</v>
      </c>
      <c r="I965" s="6">
        <v>0</v>
      </c>
      <c r="J965" s="6">
        <v>0</v>
      </c>
      <c r="K965" s="6">
        <v>0</v>
      </c>
      <c r="L965" s="6">
        <v>7</v>
      </c>
      <c r="M965" s="6">
        <v>0.5</v>
      </c>
      <c r="N965" s="6">
        <v>0.5</v>
      </c>
      <c r="O965" s="6">
        <v>0</v>
      </c>
      <c r="P965" s="6">
        <v>0.5</v>
      </c>
      <c r="Q965" s="6">
        <v>158</v>
      </c>
      <c r="R965" s="6">
        <v>0</v>
      </c>
      <c r="S965" s="6">
        <v>423</v>
      </c>
      <c r="T965" s="6">
        <v>432</v>
      </c>
      <c r="U965" s="6">
        <v>43</v>
      </c>
      <c r="V965">
        <v>0</v>
      </c>
    </row>
    <row r="966" spans="1:22" customFormat="1" x14ac:dyDescent="0.25">
      <c r="A966" s="6">
        <v>0</v>
      </c>
      <c r="B966" s="6">
        <v>0</v>
      </c>
      <c r="C966" s="6">
        <v>0</v>
      </c>
      <c r="D966" s="6">
        <v>0</v>
      </c>
      <c r="E966" s="6">
        <v>0</v>
      </c>
      <c r="F966" s="6">
        <v>0</v>
      </c>
      <c r="G966" s="6">
        <v>0</v>
      </c>
      <c r="H966" s="6">
        <v>0</v>
      </c>
      <c r="I966" s="6">
        <v>0</v>
      </c>
      <c r="J966" s="6">
        <v>0</v>
      </c>
      <c r="K966" s="6">
        <v>0</v>
      </c>
      <c r="L966" s="6">
        <v>14</v>
      </c>
      <c r="M966" s="6">
        <v>0.5</v>
      </c>
      <c r="N966" s="6">
        <v>0.5</v>
      </c>
      <c r="O966" s="6">
        <v>0</v>
      </c>
      <c r="P966" s="6">
        <v>0.5</v>
      </c>
      <c r="Q966" s="6">
        <v>158</v>
      </c>
      <c r="R966" s="6">
        <v>0</v>
      </c>
      <c r="S966" s="6">
        <v>423</v>
      </c>
      <c r="T966" s="6">
        <v>432</v>
      </c>
      <c r="U966" s="6">
        <v>43</v>
      </c>
      <c r="V966">
        <v>0</v>
      </c>
    </row>
    <row r="967" spans="1:22" customFormat="1" x14ac:dyDescent="0.25">
      <c r="A967" s="6">
        <v>0</v>
      </c>
      <c r="B967" s="6">
        <v>0</v>
      </c>
      <c r="C967" s="6">
        <v>0</v>
      </c>
      <c r="D967" s="6">
        <v>0</v>
      </c>
      <c r="E967" s="6">
        <v>0</v>
      </c>
      <c r="F967" s="6">
        <v>0</v>
      </c>
      <c r="G967" s="6">
        <v>0</v>
      </c>
      <c r="H967" s="6">
        <v>0</v>
      </c>
      <c r="I967" s="6">
        <v>0</v>
      </c>
      <c r="J967" s="6">
        <v>0</v>
      </c>
      <c r="K967" s="6">
        <v>0</v>
      </c>
      <c r="L967" s="6">
        <v>3.5</v>
      </c>
      <c r="M967" s="6">
        <v>0.5</v>
      </c>
      <c r="N967" s="6">
        <v>0.5</v>
      </c>
      <c r="O967" s="6">
        <v>0</v>
      </c>
      <c r="P967" s="6">
        <v>0.5</v>
      </c>
      <c r="Q967" s="6">
        <v>165</v>
      </c>
      <c r="R967" s="6">
        <v>0</v>
      </c>
      <c r="S967" s="6">
        <v>423</v>
      </c>
      <c r="T967" s="6">
        <v>432</v>
      </c>
      <c r="U967" s="6">
        <v>43</v>
      </c>
      <c r="V967">
        <v>0</v>
      </c>
    </row>
    <row r="968" spans="1:22" customFormat="1" x14ac:dyDescent="0.25">
      <c r="A968" s="6">
        <v>0</v>
      </c>
      <c r="B968" s="6">
        <v>0</v>
      </c>
      <c r="C968" s="6">
        <v>0</v>
      </c>
      <c r="D968" s="6">
        <v>0</v>
      </c>
      <c r="E968" s="6">
        <v>0</v>
      </c>
      <c r="F968" s="6">
        <v>0</v>
      </c>
      <c r="G968" s="6">
        <v>0</v>
      </c>
      <c r="H968" s="6">
        <v>0</v>
      </c>
      <c r="I968" s="6">
        <v>0</v>
      </c>
      <c r="J968" s="6">
        <v>0</v>
      </c>
      <c r="K968" s="6">
        <v>0</v>
      </c>
      <c r="L968" s="6">
        <v>7</v>
      </c>
      <c r="M968" s="6">
        <v>0.5</v>
      </c>
      <c r="N968" s="6">
        <v>0.5</v>
      </c>
      <c r="O968" s="6">
        <v>0</v>
      </c>
      <c r="P968" s="6">
        <v>0.5</v>
      </c>
      <c r="Q968" s="6">
        <v>165</v>
      </c>
      <c r="R968" s="6">
        <v>0</v>
      </c>
      <c r="S968" s="6">
        <v>423</v>
      </c>
      <c r="T968" s="6">
        <v>432</v>
      </c>
      <c r="U968" s="6">
        <v>43</v>
      </c>
      <c r="V968">
        <v>0</v>
      </c>
    </row>
    <row r="969" spans="1:22" customFormat="1" x14ac:dyDescent="0.25">
      <c r="A969" s="6">
        <v>0</v>
      </c>
      <c r="B969" s="6">
        <v>0</v>
      </c>
      <c r="C969" s="6">
        <v>0</v>
      </c>
      <c r="D969" s="6">
        <v>0</v>
      </c>
      <c r="E969" s="6">
        <v>0</v>
      </c>
      <c r="F969" s="6">
        <v>0</v>
      </c>
      <c r="G969" s="6">
        <v>0</v>
      </c>
      <c r="H969" s="6">
        <v>0</v>
      </c>
      <c r="I969" s="6">
        <v>0</v>
      </c>
      <c r="J969" s="6">
        <v>0</v>
      </c>
      <c r="K969" s="6">
        <v>0</v>
      </c>
      <c r="L969" s="6">
        <v>14</v>
      </c>
      <c r="M969" s="6">
        <v>0.5</v>
      </c>
      <c r="N969" s="6">
        <v>0.5</v>
      </c>
      <c r="O969" s="6">
        <v>0</v>
      </c>
      <c r="P969" s="6">
        <v>0.5</v>
      </c>
      <c r="Q969" s="6">
        <v>165</v>
      </c>
      <c r="R969" s="6">
        <v>0</v>
      </c>
      <c r="S969" s="6">
        <v>423</v>
      </c>
      <c r="T969" s="6">
        <v>432</v>
      </c>
      <c r="U969" s="6">
        <v>43</v>
      </c>
      <c r="V969">
        <v>0</v>
      </c>
    </row>
    <row r="970" spans="1:22" customFormat="1" x14ac:dyDescent="0.25">
      <c r="A970" s="6">
        <v>0</v>
      </c>
      <c r="B970" s="6">
        <v>0</v>
      </c>
      <c r="C970" s="6">
        <v>0</v>
      </c>
      <c r="D970" s="6">
        <v>0</v>
      </c>
      <c r="E970" s="6">
        <v>0</v>
      </c>
      <c r="F970" s="6">
        <v>0</v>
      </c>
      <c r="G970" s="6">
        <v>0</v>
      </c>
      <c r="H970" s="6">
        <v>0</v>
      </c>
      <c r="I970" s="6">
        <v>0</v>
      </c>
      <c r="J970" s="6">
        <v>0</v>
      </c>
      <c r="K970" s="6">
        <v>0</v>
      </c>
      <c r="L970" s="6">
        <v>7</v>
      </c>
      <c r="M970" s="6">
        <v>0.5</v>
      </c>
      <c r="N970" s="6">
        <v>0.5</v>
      </c>
      <c r="O970" s="6">
        <v>0</v>
      </c>
      <c r="P970" s="6">
        <v>0.5</v>
      </c>
      <c r="Q970" s="6">
        <v>178</v>
      </c>
      <c r="R970" s="6">
        <v>0</v>
      </c>
      <c r="S970" s="6">
        <v>423</v>
      </c>
      <c r="T970" s="6">
        <v>432</v>
      </c>
      <c r="U970" s="6">
        <v>43</v>
      </c>
      <c r="V970">
        <v>0</v>
      </c>
    </row>
    <row r="971" spans="1:22" customFormat="1" x14ac:dyDescent="0.25">
      <c r="A971" s="6">
        <v>0</v>
      </c>
      <c r="B971" s="6">
        <v>0</v>
      </c>
      <c r="C971" s="6">
        <v>0</v>
      </c>
      <c r="D971" s="6">
        <v>0</v>
      </c>
      <c r="E971" s="6">
        <v>0</v>
      </c>
      <c r="F971" s="6">
        <v>0</v>
      </c>
      <c r="G971" s="6">
        <v>0</v>
      </c>
      <c r="H971" s="6">
        <v>0</v>
      </c>
      <c r="I971" s="6">
        <v>0</v>
      </c>
      <c r="J971" s="6">
        <v>0</v>
      </c>
      <c r="K971" s="6">
        <v>0</v>
      </c>
      <c r="L971" s="6">
        <v>14</v>
      </c>
      <c r="M971" s="6">
        <v>0.5</v>
      </c>
      <c r="N971" s="6">
        <v>0.5</v>
      </c>
      <c r="O971" s="6">
        <v>0</v>
      </c>
      <c r="P971" s="6">
        <v>0.5</v>
      </c>
      <c r="Q971" s="6">
        <v>178</v>
      </c>
      <c r="R971" s="6">
        <v>0</v>
      </c>
      <c r="S971" s="6">
        <v>423</v>
      </c>
      <c r="T971" s="6">
        <v>432</v>
      </c>
      <c r="U971" s="6">
        <v>43</v>
      </c>
      <c r="V971">
        <v>0</v>
      </c>
    </row>
    <row r="972" spans="1:22" customFormat="1" x14ac:dyDescent="0.25">
      <c r="A972" s="6">
        <v>0</v>
      </c>
      <c r="B972" s="6">
        <v>0</v>
      </c>
      <c r="C972" s="6">
        <v>0</v>
      </c>
      <c r="D972" s="6">
        <v>0</v>
      </c>
      <c r="E972" s="6">
        <v>0</v>
      </c>
      <c r="F972" s="6">
        <v>0</v>
      </c>
      <c r="G972" s="6">
        <v>0</v>
      </c>
      <c r="H972" s="6">
        <v>0</v>
      </c>
      <c r="I972" s="6">
        <v>0</v>
      </c>
      <c r="J972" s="6">
        <v>0</v>
      </c>
      <c r="K972" s="6">
        <v>0</v>
      </c>
      <c r="L972" s="6">
        <v>3.5</v>
      </c>
      <c r="M972" s="6">
        <v>0.5</v>
      </c>
      <c r="N972" s="6">
        <v>0.5</v>
      </c>
      <c r="O972" s="6">
        <v>0</v>
      </c>
      <c r="P972" s="6">
        <v>0.5</v>
      </c>
      <c r="Q972" s="6">
        <v>178</v>
      </c>
      <c r="R972" s="6">
        <v>0</v>
      </c>
      <c r="S972" s="6">
        <v>443</v>
      </c>
      <c r="T972" s="6">
        <v>432</v>
      </c>
      <c r="U972" s="6">
        <v>43</v>
      </c>
      <c r="V972">
        <v>0</v>
      </c>
    </row>
    <row r="973" spans="1:22" customFormat="1" x14ac:dyDescent="0.25">
      <c r="A973" s="6">
        <v>0</v>
      </c>
      <c r="B973" s="6">
        <v>0</v>
      </c>
      <c r="C973" s="6">
        <v>0</v>
      </c>
      <c r="D973" s="6">
        <v>0</v>
      </c>
      <c r="E973" s="6">
        <v>0</v>
      </c>
      <c r="F973" s="6">
        <v>0</v>
      </c>
      <c r="G973" s="6">
        <v>0</v>
      </c>
      <c r="H973" s="6">
        <v>0</v>
      </c>
      <c r="I973" s="6">
        <v>0</v>
      </c>
      <c r="J973" s="6">
        <v>0</v>
      </c>
      <c r="K973" s="6">
        <v>0</v>
      </c>
      <c r="L973" s="6">
        <v>14</v>
      </c>
      <c r="M973" s="6">
        <v>0.5</v>
      </c>
      <c r="N973" s="6">
        <v>0.5</v>
      </c>
      <c r="O973" s="6">
        <v>0</v>
      </c>
      <c r="P973" s="6">
        <v>0.5</v>
      </c>
      <c r="Q973" s="6">
        <v>162</v>
      </c>
      <c r="R973" s="6">
        <v>0</v>
      </c>
      <c r="S973" s="6">
        <v>423</v>
      </c>
      <c r="T973" s="6">
        <v>432</v>
      </c>
      <c r="U973" s="6">
        <v>43</v>
      </c>
      <c r="V973">
        <v>0</v>
      </c>
    </row>
    <row r="974" spans="1:22" customFormat="1" x14ac:dyDescent="0.25">
      <c r="A974" s="6">
        <v>0</v>
      </c>
      <c r="B974" s="6">
        <v>2.1000000000000001E-2</v>
      </c>
      <c r="C974" s="6">
        <v>0</v>
      </c>
      <c r="D974" s="6">
        <v>0</v>
      </c>
      <c r="E974" s="6">
        <v>6.7000000000000004E-2</v>
      </c>
      <c r="F974" s="6">
        <v>0</v>
      </c>
      <c r="G974" s="6">
        <v>0</v>
      </c>
      <c r="H974" s="6">
        <v>0</v>
      </c>
      <c r="I974" s="6">
        <v>0</v>
      </c>
      <c r="J974" s="6">
        <v>0</v>
      </c>
      <c r="K974" s="6">
        <v>0</v>
      </c>
      <c r="L974" s="6">
        <v>15</v>
      </c>
      <c r="M974" s="6">
        <v>0.53400000000000003</v>
      </c>
      <c r="N974" s="6">
        <v>0.5</v>
      </c>
      <c r="O974" s="6">
        <v>0</v>
      </c>
      <c r="P974" s="6">
        <v>1</v>
      </c>
      <c r="Q974" s="6">
        <v>272</v>
      </c>
      <c r="R974" s="6">
        <v>0</v>
      </c>
      <c r="S974" s="6">
        <v>448</v>
      </c>
      <c r="T974" s="6">
        <v>336</v>
      </c>
      <c r="U974" s="6">
        <v>0</v>
      </c>
      <c r="V974">
        <v>0</v>
      </c>
    </row>
    <row r="975" spans="1:22" customFormat="1" x14ac:dyDescent="0.25">
      <c r="A975" s="6">
        <v>0</v>
      </c>
      <c r="B975" s="6">
        <v>0</v>
      </c>
      <c r="C975" s="6">
        <v>0</v>
      </c>
      <c r="D975" s="6">
        <v>0</v>
      </c>
      <c r="E975" s="6">
        <v>0</v>
      </c>
      <c r="F975" s="6">
        <v>0</v>
      </c>
      <c r="G975" s="6">
        <v>0</v>
      </c>
      <c r="H975" s="6">
        <v>0</v>
      </c>
      <c r="I975" s="6">
        <v>0</v>
      </c>
      <c r="J975" s="6">
        <v>0</v>
      </c>
      <c r="K975" s="6">
        <v>0</v>
      </c>
      <c r="L975" s="6">
        <v>15</v>
      </c>
      <c r="M975" s="6">
        <v>0.5</v>
      </c>
      <c r="N975" s="6">
        <v>0.5</v>
      </c>
      <c r="O975" s="6">
        <v>0</v>
      </c>
      <c r="P975" s="6">
        <v>1</v>
      </c>
      <c r="Q975" s="6">
        <v>272</v>
      </c>
      <c r="R975" s="6">
        <v>0</v>
      </c>
      <c r="S975" s="6">
        <v>448</v>
      </c>
      <c r="T975" s="6">
        <v>336</v>
      </c>
      <c r="U975" s="6">
        <v>0</v>
      </c>
      <c r="V975">
        <v>0</v>
      </c>
    </row>
    <row r="976" spans="1:22" customFormat="1" x14ac:dyDescent="0.25">
      <c r="A976" s="6">
        <v>0.02</v>
      </c>
      <c r="B976" s="6">
        <v>0</v>
      </c>
      <c r="C976" s="6">
        <v>0</v>
      </c>
      <c r="D976" s="6">
        <v>0</v>
      </c>
      <c r="E976" s="6">
        <v>0</v>
      </c>
      <c r="F976" s="6">
        <v>0</v>
      </c>
      <c r="G976" s="6">
        <v>0</v>
      </c>
      <c r="H976" s="6">
        <v>0</v>
      </c>
      <c r="I976" s="6">
        <v>0</v>
      </c>
      <c r="J976" s="6">
        <v>0</v>
      </c>
      <c r="K976" s="6">
        <v>0</v>
      </c>
      <c r="L976" s="6">
        <v>15</v>
      </c>
      <c r="M976" s="6">
        <v>0.5</v>
      </c>
      <c r="N976" s="6">
        <v>0.5</v>
      </c>
      <c r="O976" s="6">
        <v>0</v>
      </c>
      <c r="P976" s="6">
        <v>1</v>
      </c>
      <c r="Q976" s="6">
        <v>272</v>
      </c>
      <c r="R976" s="6">
        <v>0</v>
      </c>
      <c r="S976" s="6">
        <v>448</v>
      </c>
      <c r="T976" s="6">
        <v>336</v>
      </c>
      <c r="U976" s="6">
        <v>0</v>
      </c>
      <c r="V976">
        <v>0</v>
      </c>
    </row>
    <row r="977" spans="1:22" customFormat="1" x14ac:dyDescent="0.25">
      <c r="A977" s="6">
        <v>0</v>
      </c>
      <c r="B977" s="6">
        <v>0.02</v>
      </c>
      <c r="C977" s="6">
        <v>0</v>
      </c>
      <c r="D977" s="6">
        <v>0</v>
      </c>
      <c r="E977" s="6">
        <v>0</v>
      </c>
      <c r="F977" s="6">
        <v>0</v>
      </c>
      <c r="G977" s="6">
        <v>0</v>
      </c>
      <c r="H977" s="6">
        <v>0</v>
      </c>
      <c r="I977" s="6">
        <v>0</v>
      </c>
      <c r="J977" s="6">
        <v>0</v>
      </c>
      <c r="K977" s="6">
        <v>0</v>
      </c>
      <c r="L977" s="6">
        <v>15</v>
      </c>
      <c r="M977" s="6">
        <v>0.5</v>
      </c>
      <c r="N977" s="6">
        <v>0.5</v>
      </c>
      <c r="O977" s="6">
        <v>0</v>
      </c>
      <c r="P977" s="6">
        <v>1</v>
      </c>
      <c r="Q977" s="6">
        <v>272</v>
      </c>
      <c r="R977" s="6">
        <v>0</v>
      </c>
      <c r="S977" s="6">
        <v>448</v>
      </c>
      <c r="T977" s="6">
        <v>336</v>
      </c>
      <c r="U977" s="6">
        <v>0</v>
      </c>
      <c r="V977">
        <v>0</v>
      </c>
    </row>
    <row r="978" spans="1:22" customFormat="1" x14ac:dyDescent="0.25">
      <c r="A978" s="6">
        <v>6.0606060606060608E-2</v>
      </c>
      <c r="B978" s="6">
        <v>0</v>
      </c>
      <c r="C978" s="6">
        <v>0</v>
      </c>
      <c r="D978" s="6">
        <v>0</v>
      </c>
      <c r="E978" s="6">
        <v>0</v>
      </c>
      <c r="F978" s="6">
        <v>0</v>
      </c>
      <c r="G978" s="6">
        <v>7.575757575757576E-2</v>
      </c>
      <c r="H978" s="6">
        <v>0.2533333333333333</v>
      </c>
      <c r="I978" s="6">
        <v>0</v>
      </c>
      <c r="J978" s="6">
        <v>0</v>
      </c>
      <c r="K978" s="6">
        <v>0</v>
      </c>
      <c r="L978" s="6">
        <v>10.606060606060606</v>
      </c>
      <c r="M978" s="6">
        <v>0</v>
      </c>
      <c r="N978" s="6">
        <v>0</v>
      </c>
      <c r="O978" s="6">
        <v>0</v>
      </c>
      <c r="P978" s="6">
        <v>0.65818181818181809</v>
      </c>
      <c r="Q978" s="6">
        <v>0</v>
      </c>
      <c r="R978" s="6">
        <v>0</v>
      </c>
      <c r="S978" s="6">
        <v>413</v>
      </c>
      <c r="T978" s="6">
        <v>168</v>
      </c>
      <c r="U978" s="6">
        <v>0</v>
      </c>
      <c r="V978">
        <v>0</v>
      </c>
    </row>
    <row r="979" spans="1:22" customFormat="1" x14ac:dyDescent="0.25">
      <c r="A979" s="6">
        <v>4.8076923076923073E-2</v>
      </c>
      <c r="B979" s="6">
        <v>0</v>
      </c>
      <c r="C979" s="6">
        <v>0</v>
      </c>
      <c r="D979" s="6">
        <v>0</v>
      </c>
      <c r="E979" s="6">
        <v>0</v>
      </c>
      <c r="F979" s="6">
        <v>0</v>
      </c>
      <c r="G979" s="6">
        <v>4.8076923076923073E-2</v>
      </c>
      <c r="H979" s="6">
        <v>0.14423076923076922</v>
      </c>
      <c r="I979" s="6">
        <v>0</v>
      </c>
      <c r="J979" s="6">
        <v>0</v>
      </c>
      <c r="K979" s="6">
        <v>0</v>
      </c>
      <c r="L979" s="6">
        <v>15.576923076923077</v>
      </c>
      <c r="M979" s="6">
        <v>0</v>
      </c>
      <c r="N979" s="6">
        <v>8.3173076923076919E-2</v>
      </c>
      <c r="O979" s="6">
        <v>0</v>
      </c>
      <c r="P979" s="6">
        <v>0.38461538461538458</v>
      </c>
      <c r="Q979" s="6">
        <v>112</v>
      </c>
      <c r="R979" s="6">
        <v>0</v>
      </c>
      <c r="S979" s="6">
        <v>433</v>
      </c>
      <c r="T979" s="6">
        <v>20</v>
      </c>
      <c r="U979" s="6">
        <v>0</v>
      </c>
      <c r="V979">
        <v>0</v>
      </c>
    </row>
    <row r="980" spans="1:22" customFormat="1" x14ac:dyDescent="0.25">
      <c r="A980" s="6">
        <v>0</v>
      </c>
      <c r="B980" s="6">
        <v>0</v>
      </c>
      <c r="C980" s="6">
        <v>0</v>
      </c>
      <c r="D980" s="6">
        <v>8.5470085470085472E-2</v>
      </c>
      <c r="E980" s="6">
        <v>0</v>
      </c>
      <c r="F980" s="6">
        <v>0</v>
      </c>
      <c r="G980" s="6">
        <v>0.19230769230769232</v>
      </c>
      <c r="H980" s="6">
        <v>0.13760683760683762</v>
      </c>
      <c r="I980" s="6">
        <v>0</v>
      </c>
      <c r="J980" s="6">
        <v>0</v>
      </c>
      <c r="K980" s="6">
        <v>0</v>
      </c>
      <c r="L980" s="6">
        <v>21.36752136752137</v>
      </c>
      <c r="M980" s="6">
        <v>0</v>
      </c>
      <c r="N980" s="6">
        <v>8.5470085470085472E-2</v>
      </c>
      <c r="O980" s="6">
        <v>0</v>
      </c>
      <c r="P980" s="6">
        <v>0.65982905982905993</v>
      </c>
      <c r="Q980" s="6">
        <v>112</v>
      </c>
      <c r="R980" s="6">
        <v>0</v>
      </c>
      <c r="S980" s="6">
        <v>371</v>
      </c>
      <c r="T980" s="6">
        <v>72</v>
      </c>
      <c r="U980" s="6">
        <v>0</v>
      </c>
      <c r="V980">
        <v>0</v>
      </c>
    </row>
    <row r="981" spans="1:22" customFormat="1" x14ac:dyDescent="0.25">
      <c r="A981" s="6">
        <v>0.1111111111111111</v>
      </c>
      <c r="B981" s="6">
        <v>0</v>
      </c>
      <c r="C981" s="6">
        <v>0</v>
      </c>
      <c r="D981" s="6">
        <v>0</v>
      </c>
      <c r="E981" s="6">
        <v>0</v>
      </c>
      <c r="F981" s="6">
        <v>0</v>
      </c>
      <c r="G981" s="6">
        <v>4.4444444444444446E-2</v>
      </c>
      <c r="H981" s="6">
        <v>9.9999999999999992E-2</v>
      </c>
      <c r="I981" s="6">
        <v>0</v>
      </c>
      <c r="J981" s="6">
        <v>0</v>
      </c>
      <c r="K981" s="6">
        <v>0</v>
      </c>
      <c r="L981" s="6">
        <v>15.555555555555555</v>
      </c>
      <c r="M981" s="6">
        <v>0</v>
      </c>
      <c r="N981" s="6">
        <v>0.31111111111111112</v>
      </c>
      <c r="O981" s="6">
        <v>0</v>
      </c>
      <c r="P981" s="6">
        <v>0.22222222222222221</v>
      </c>
      <c r="Q981" s="6">
        <v>160</v>
      </c>
      <c r="R981" s="6">
        <v>0</v>
      </c>
      <c r="S981" s="6">
        <v>373</v>
      </c>
      <c r="T981" s="6">
        <v>384</v>
      </c>
      <c r="U981" s="6">
        <v>0</v>
      </c>
      <c r="V981">
        <v>0</v>
      </c>
    </row>
    <row r="982" spans="1:22" customFormat="1" x14ac:dyDescent="0.25">
      <c r="A982" s="6">
        <v>0</v>
      </c>
      <c r="B982" s="6">
        <v>0</v>
      </c>
      <c r="C982" s="6">
        <v>0</v>
      </c>
      <c r="D982" s="6">
        <v>8.3333333333333329E-2</v>
      </c>
      <c r="E982" s="6">
        <v>0</v>
      </c>
      <c r="F982" s="6">
        <v>0</v>
      </c>
      <c r="G982" s="6">
        <v>5.8333333333333327E-2</v>
      </c>
      <c r="H982" s="6">
        <v>6.6666666666666666E-2</v>
      </c>
      <c r="I982" s="6">
        <v>0</v>
      </c>
      <c r="J982" s="6">
        <v>0</v>
      </c>
      <c r="K982" s="6">
        <v>0</v>
      </c>
      <c r="L982" s="6">
        <v>15</v>
      </c>
      <c r="M982" s="6">
        <v>0</v>
      </c>
      <c r="N982" s="6">
        <v>0.28333333333333333</v>
      </c>
      <c r="O982" s="6">
        <v>0</v>
      </c>
      <c r="P982" s="6">
        <v>0.53333333333333333</v>
      </c>
      <c r="Q982" s="6">
        <v>160</v>
      </c>
      <c r="R982" s="6">
        <v>0</v>
      </c>
      <c r="S982" s="6">
        <v>373</v>
      </c>
      <c r="T982" s="6">
        <v>336</v>
      </c>
      <c r="U982" s="6">
        <v>60</v>
      </c>
      <c r="V982">
        <v>0</v>
      </c>
    </row>
    <row r="983" spans="1:22" customFormat="1" x14ac:dyDescent="0.25">
      <c r="A983" s="6">
        <v>0</v>
      </c>
      <c r="B983" s="6">
        <v>0</v>
      </c>
      <c r="C983" s="6">
        <v>0</v>
      </c>
      <c r="D983" s="6">
        <v>8.3333333333333329E-2</v>
      </c>
      <c r="E983" s="6">
        <v>0</v>
      </c>
      <c r="F983" s="6">
        <v>0</v>
      </c>
      <c r="G983" s="6">
        <v>6.6666666666666666E-2</v>
      </c>
      <c r="H983" s="6">
        <v>5.8333333333333327E-2</v>
      </c>
      <c r="I983" s="6">
        <v>0</v>
      </c>
      <c r="J983" s="6">
        <v>0</v>
      </c>
      <c r="K983" s="6">
        <v>0</v>
      </c>
      <c r="L983" s="6">
        <v>15</v>
      </c>
      <c r="M983" s="6">
        <v>0</v>
      </c>
      <c r="N983" s="6">
        <v>0.28333333333333333</v>
      </c>
      <c r="O983" s="6">
        <v>0</v>
      </c>
      <c r="P983" s="6">
        <v>0.53333333333333333</v>
      </c>
      <c r="Q983" s="6">
        <v>160</v>
      </c>
      <c r="R983" s="6">
        <v>0</v>
      </c>
      <c r="S983" s="6">
        <v>374</v>
      </c>
      <c r="T983" s="6">
        <v>336</v>
      </c>
      <c r="U983" s="6">
        <v>60</v>
      </c>
      <c r="V983">
        <v>0</v>
      </c>
    </row>
    <row r="984" spans="1:22" customFormat="1" x14ac:dyDescent="0.25">
      <c r="A984" s="6">
        <v>0</v>
      </c>
      <c r="B984" s="6">
        <v>0</v>
      </c>
      <c r="C984" s="6">
        <v>0</v>
      </c>
      <c r="D984" s="6">
        <v>8.3333333333333329E-2</v>
      </c>
      <c r="E984" s="6">
        <v>0</v>
      </c>
      <c r="F984" s="6">
        <v>0</v>
      </c>
      <c r="G984" s="6">
        <v>7.4999999999999997E-2</v>
      </c>
      <c r="H984" s="6">
        <v>4.9999999999999996E-2</v>
      </c>
      <c r="I984" s="6">
        <v>0</v>
      </c>
      <c r="J984" s="6">
        <v>0</v>
      </c>
      <c r="K984" s="6">
        <v>0</v>
      </c>
      <c r="L984" s="6">
        <v>15</v>
      </c>
      <c r="M984" s="6">
        <v>0</v>
      </c>
      <c r="N984" s="6">
        <v>0.28333333333333333</v>
      </c>
      <c r="O984" s="6">
        <v>0</v>
      </c>
      <c r="P984" s="6">
        <v>0.53333333333333333</v>
      </c>
      <c r="Q984" s="6">
        <v>160</v>
      </c>
      <c r="R984" s="6">
        <v>0</v>
      </c>
      <c r="S984" s="6">
        <v>375</v>
      </c>
      <c r="T984" s="6">
        <v>336</v>
      </c>
      <c r="U984" s="6">
        <v>60</v>
      </c>
      <c r="V984">
        <v>0</v>
      </c>
    </row>
    <row r="985" spans="1:22" customFormat="1" x14ac:dyDescent="0.25">
      <c r="A985" s="6">
        <v>0</v>
      </c>
      <c r="B985" s="6">
        <v>0</v>
      </c>
      <c r="C985" s="6">
        <v>0</v>
      </c>
      <c r="D985" s="6">
        <v>8.3333333333333329E-2</v>
      </c>
      <c r="E985" s="6">
        <v>0</v>
      </c>
      <c r="F985" s="6">
        <v>0</v>
      </c>
      <c r="G985" s="6">
        <v>8.3333333333333329E-2</v>
      </c>
      <c r="H985" s="6">
        <v>4.1666666666666664E-2</v>
      </c>
      <c r="I985" s="6">
        <v>0</v>
      </c>
      <c r="J985" s="6">
        <v>0</v>
      </c>
      <c r="K985" s="6">
        <v>0</v>
      </c>
      <c r="L985" s="6">
        <v>15</v>
      </c>
      <c r="M985" s="6">
        <v>0</v>
      </c>
      <c r="N985" s="6">
        <v>0.28333333333333333</v>
      </c>
      <c r="O985" s="6">
        <v>0</v>
      </c>
      <c r="P985" s="6">
        <v>0.53333333333333333</v>
      </c>
      <c r="Q985" s="6">
        <v>160</v>
      </c>
      <c r="R985" s="6">
        <v>0</v>
      </c>
      <c r="S985" s="6">
        <v>376</v>
      </c>
      <c r="T985" s="6">
        <v>336</v>
      </c>
      <c r="U985" s="6">
        <v>60</v>
      </c>
      <c r="V985">
        <v>0</v>
      </c>
    </row>
    <row r="986" spans="1:22" customFormat="1" x14ac:dyDescent="0.25">
      <c r="A986" s="6">
        <v>0</v>
      </c>
      <c r="B986" s="6">
        <v>0</v>
      </c>
      <c r="C986" s="6">
        <v>0</v>
      </c>
      <c r="D986" s="6">
        <v>8.3333333333333329E-2</v>
      </c>
      <c r="E986" s="6">
        <v>0</v>
      </c>
      <c r="F986" s="6">
        <v>0</v>
      </c>
      <c r="G986" s="6">
        <v>9.9999999999999992E-2</v>
      </c>
      <c r="H986" s="6">
        <v>2.5000000000000005E-2</v>
      </c>
      <c r="I986" s="6">
        <v>0</v>
      </c>
      <c r="J986" s="6">
        <v>0</v>
      </c>
      <c r="K986" s="6">
        <v>0</v>
      </c>
      <c r="L986" s="6">
        <v>15</v>
      </c>
      <c r="M986" s="6">
        <v>0</v>
      </c>
      <c r="N986" s="6">
        <v>0.28333333333333333</v>
      </c>
      <c r="O986" s="6">
        <v>0</v>
      </c>
      <c r="P986" s="6">
        <v>0.53333333333333333</v>
      </c>
      <c r="Q986" s="6">
        <v>160</v>
      </c>
      <c r="R986" s="6">
        <v>0</v>
      </c>
      <c r="S986" s="6">
        <v>377</v>
      </c>
      <c r="T986" s="6">
        <v>336</v>
      </c>
      <c r="U986" s="6">
        <v>60</v>
      </c>
      <c r="V986">
        <v>0</v>
      </c>
    </row>
    <row r="987" spans="1:22" customFormat="1" x14ac:dyDescent="0.25">
      <c r="A987" s="6">
        <v>0</v>
      </c>
      <c r="B987" s="6">
        <v>0</v>
      </c>
      <c r="C987" s="6">
        <v>0</v>
      </c>
      <c r="D987" s="6">
        <v>9.9999999999999992E-2</v>
      </c>
      <c r="E987" s="6">
        <v>0</v>
      </c>
      <c r="F987" s="6">
        <v>0</v>
      </c>
      <c r="G987" s="6">
        <v>5.8333333333333327E-2</v>
      </c>
      <c r="H987" s="6">
        <v>6.6666666666666666E-2</v>
      </c>
      <c r="I987" s="6">
        <v>0</v>
      </c>
      <c r="J987" s="6">
        <v>0</v>
      </c>
      <c r="K987" s="6">
        <v>0</v>
      </c>
      <c r="L987" s="6">
        <v>15</v>
      </c>
      <c r="M987" s="6">
        <v>0</v>
      </c>
      <c r="N987" s="6">
        <v>0.28333333333333333</v>
      </c>
      <c r="O987" s="6">
        <v>0</v>
      </c>
      <c r="P987" s="6">
        <v>0.53333333333333333</v>
      </c>
      <c r="Q987" s="6">
        <v>160</v>
      </c>
      <c r="R987" s="6">
        <v>0</v>
      </c>
      <c r="S987" s="6">
        <v>378</v>
      </c>
      <c r="T987" s="6">
        <v>336</v>
      </c>
      <c r="U987" s="6">
        <v>60</v>
      </c>
      <c r="V987">
        <v>0</v>
      </c>
    </row>
    <row r="988" spans="1:22" customFormat="1" x14ac:dyDescent="0.25">
      <c r="A988" s="6">
        <v>5.4054054054054057E-2</v>
      </c>
      <c r="B988" s="6">
        <v>0</v>
      </c>
      <c r="C988" s="6">
        <v>0</v>
      </c>
      <c r="D988" s="6">
        <v>0</v>
      </c>
      <c r="E988" s="6">
        <v>0</v>
      </c>
      <c r="F988" s="6">
        <v>0</v>
      </c>
      <c r="G988" s="6">
        <v>0.1891891891891892</v>
      </c>
      <c r="H988" s="6">
        <v>0.37567567567567567</v>
      </c>
      <c r="I988" s="6">
        <v>0</v>
      </c>
      <c r="J988" s="6">
        <v>0</v>
      </c>
      <c r="K988" s="6">
        <v>0</v>
      </c>
      <c r="L988" s="6">
        <v>17.567567567567568</v>
      </c>
      <c r="M988" s="6">
        <v>0</v>
      </c>
      <c r="N988" s="6">
        <v>0</v>
      </c>
      <c r="O988" s="6">
        <v>0</v>
      </c>
      <c r="P988" s="6">
        <v>1.1297297297297297</v>
      </c>
      <c r="Q988" s="6">
        <v>0</v>
      </c>
      <c r="R988" s="6">
        <v>0</v>
      </c>
      <c r="S988" s="6">
        <v>373</v>
      </c>
      <c r="T988" s="6">
        <v>8</v>
      </c>
      <c r="U988" s="6">
        <v>30</v>
      </c>
      <c r="V988">
        <v>0</v>
      </c>
    </row>
    <row r="989" spans="1:22" customFormat="1" x14ac:dyDescent="0.25">
      <c r="A989" s="6">
        <v>0.2</v>
      </c>
      <c r="B989" s="6">
        <v>0</v>
      </c>
      <c r="C989" s="6">
        <v>0</v>
      </c>
      <c r="D989" s="6">
        <v>0</v>
      </c>
      <c r="E989" s="6">
        <v>0</v>
      </c>
      <c r="F989" s="6">
        <v>0</v>
      </c>
      <c r="G989" s="6">
        <v>8.7999999999999995E-2</v>
      </c>
      <c r="H989" s="6">
        <v>0.30599999999999999</v>
      </c>
      <c r="I989" s="6">
        <v>0</v>
      </c>
      <c r="J989" s="6">
        <v>0</v>
      </c>
      <c r="K989" s="6">
        <v>0</v>
      </c>
      <c r="L989" s="6">
        <v>16.54</v>
      </c>
      <c r="M989" s="6">
        <v>0</v>
      </c>
      <c r="N989" s="6">
        <v>0</v>
      </c>
      <c r="O989" s="6">
        <v>0</v>
      </c>
      <c r="P989" s="6">
        <v>0.78800000000000003</v>
      </c>
      <c r="Q989" s="6">
        <v>0</v>
      </c>
      <c r="R989" s="6">
        <v>0</v>
      </c>
      <c r="S989" s="6">
        <v>373</v>
      </c>
      <c r="T989" s="6">
        <v>168</v>
      </c>
      <c r="U989" s="6">
        <v>0</v>
      </c>
      <c r="V989">
        <v>0</v>
      </c>
    </row>
    <row r="990" spans="1:22" customFormat="1" x14ac:dyDescent="0.25">
      <c r="A990" s="6">
        <v>0</v>
      </c>
      <c r="B990" s="6">
        <v>0</v>
      </c>
      <c r="C990" s="6">
        <v>0</v>
      </c>
      <c r="D990" s="6">
        <v>0</v>
      </c>
      <c r="E990" s="6">
        <v>1</v>
      </c>
      <c r="F990" s="6">
        <v>0</v>
      </c>
      <c r="G990" s="6">
        <v>0</v>
      </c>
      <c r="H990" s="6">
        <v>0</v>
      </c>
      <c r="I990" s="6">
        <v>0</v>
      </c>
      <c r="J990" s="6">
        <v>0</v>
      </c>
      <c r="K990" s="6">
        <v>0</v>
      </c>
      <c r="L990" s="6">
        <v>10</v>
      </c>
      <c r="M990" s="6">
        <v>1</v>
      </c>
      <c r="N990" s="6">
        <v>1</v>
      </c>
      <c r="O990" s="6">
        <v>0</v>
      </c>
      <c r="P990" s="6">
        <v>0</v>
      </c>
      <c r="Q990" s="6">
        <v>138</v>
      </c>
      <c r="R990" s="6">
        <v>0</v>
      </c>
      <c r="S990" s="6">
        <v>398</v>
      </c>
      <c r="T990" s="6">
        <v>336</v>
      </c>
      <c r="U990" s="6">
        <v>0</v>
      </c>
      <c r="V990">
        <v>0</v>
      </c>
    </row>
    <row r="991" spans="1:22" customFormat="1" x14ac:dyDescent="0.25">
      <c r="A991" s="6">
        <v>0</v>
      </c>
      <c r="B991" s="6">
        <v>0</v>
      </c>
      <c r="C991" s="6">
        <v>0</v>
      </c>
      <c r="D991" s="6">
        <v>0</v>
      </c>
      <c r="E991" s="6">
        <v>0.25</v>
      </c>
      <c r="F991" s="6">
        <v>0</v>
      </c>
      <c r="G991" s="6">
        <v>0</v>
      </c>
      <c r="H991" s="6">
        <v>0</v>
      </c>
      <c r="I991" s="6">
        <v>0</v>
      </c>
      <c r="J991" s="6">
        <v>0</v>
      </c>
      <c r="K991" s="6">
        <v>0</v>
      </c>
      <c r="L991" s="6">
        <v>6.25</v>
      </c>
      <c r="M991" s="6">
        <v>1.25</v>
      </c>
      <c r="N991" s="6">
        <v>0.625</v>
      </c>
      <c r="O991" s="6">
        <v>0</v>
      </c>
      <c r="P991" s="6">
        <v>0.625</v>
      </c>
      <c r="Q991" s="6">
        <v>183</v>
      </c>
      <c r="R991" s="6">
        <v>0</v>
      </c>
      <c r="S991" s="6">
        <v>433</v>
      </c>
      <c r="T991" s="6">
        <v>168</v>
      </c>
      <c r="U991" s="6">
        <v>60</v>
      </c>
      <c r="V991">
        <v>0</v>
      </c>
    </row>
    <row r="992" spans="1:22" customFormat="1" x14ac:dyDescent="0.25">
      <c r="A992" s="6">
        <v>0</v>
      </c>
      <c r="B992" s="6">
        <v>0</v>
      </c>
      <c r="C992" s="6">
        <v>0</v>
      </c>
      <c r="D992" s="6">
        <v>0</v>
      </c>
      <c r="E992" s="6">
        <v>0.25</v>
      </c>
      <c r="F992" s="6">
        <v>0</v>
      </c>
      <c r="G992" s="6">
        <v>0</v>
      </c>
      <c r="H992" s="6">
        <v>0</v>
      </c>
      <c r="I992" s="6">
        <v>0</v>
      </c>
      <c r="J992" s="6">
        <v>0</v>
      </c>
      <c r="K992" s="6">
        <v>0</v>
      </c>
      <c r="L992" s="6">
        <v>6.25</v>
      </c>
      <c r="M992" s="6">
        <v>0.625</v>
      </c>
      <c r="N992" s="6">
        <v>0.625</v>
      </c>
      <c r="O992" s="6">
        <v>0</v>
      </c>
      <c r="P992" s="6">
        <v>0.625</v>
      </c>
      <c r="Q992" s="6">
        <v>168</v>
      </c>
      <c r="R992" s="6">
        <v>0</v>
      </c>
      <c r="S992" s="6">
        <v>433</v>
      </c>
      <c r="T992" s="6">
        <v>168</v>
      </c>
      <c r="U992" s="6">
        <v>60</v>
      </c>
      <c r="V992">
        <v>0</v>
      </c>
    </row>
    <row r="993" spans="1:22" customFormat="1" x14ac:dyDescent="0.25">
      <c r="A993" s="6">
        <v>0</v>
      </c>
      <c r="B993" s="6">
        <v>0</v>
      </c>
      <c r="C993" s="6">
        <v>0</v>
      </c>
      <c r="D993" s="6">
        <v>0</v>
      </c>
      <c r="E993" s="6">
        <v>0.25</v>
      </c>
      <c r="F993" s="6">
        <v>0</v>
      </c>
      <c r="G993" s="6">
        <v>0</v>
      </c>
      <c r="H993" s="6">
        <v>0</v>
      </c>
      <c r="I993" s="6">
        <v>0</v>
      </c>
      <c r="J993" s="6">
        <v>0</v>
      </c>
      <c r="K993" s="6">
        <v>0</v>
      </c>
      <c r="L993" s="6">
        <v>6.25</v>
      </c>
      <c r="M993" s="6">
        <v>1.25</v>
      </c>
      <c r="N993" s="6">
        <v>0.625</v>
      </c>
      <c r="O993" s="6">
        <v>0</v>
      </c>
      <c r="P993" s="6">
        <v>0.625</v>
      </c>
      <c r="Q993" s="6">
        <v>168</v>
      </c>
      <c r="R993" s="6">
        <v>0</v>
      </c>
      <c r="S993" s="6">
        <v>433</v>
      </c>
      <c r="T993" s="6">
        <v>168</v>
      </c>
      <c r="U993" s="6">
        <v>60</v>
      </c>
      <c r="V993">
        <v>0</v>
      </c>
    </row>
    <row r="994" spans="1:22" customFormat="1" x14ac:dyDescent="0.25">
      <c r="A994" s="6">
        <v>0</v>
      </c>
      <c r="B994" s="6">
        <v>0</v>
      </c>
      <c r="C994" s="6">
        <v>0</v>
      </c>
      <c r="D994" s="6">
        <v>0</v>
      </c>
      <c r="E994" s="6">
        <v>0.25</v>
      </c>
      <c r="F994" s="6">
        <v>0</v>
      </c>
      <c r="G994" s="6">
        <v>0</v>
      </c>
      <c r="H994" s="6">
        <v>0</v>
      </c>
      <c r="I994" s="6">
        <v>0</v>
      </c>
      <c r="J994" s="6">
        <v>0</v>
      </c>
      <c r="K994" s="6">
        <v>0</v>
      </c>
      <c r="L994" s="6">
        <v>6.25</v>
      </c>
      <c r="M994" s="6">
        <v>1.875</v>
      </c>
      <c r="N994" s="6">
        <v>0.625</v>
      </c>
      <c r="O994" s="6">
        <v>0</v>
      </c>
      <c r="P994" s="6">
        <v>0.625</v>
      </c>
      <c r="Q994" s="6">
        <v>168</v>
      </c>
      <c r="R994" s="6">
        <v>0</v>
      </c>
      <c r="S994" s="6">
        <v>433</v>
      </c>
      <c r="T994" s="6">
        <v>168</v>
      </c>
      <c r="U994" s="6">
        <v>60</v>
      </c>
      <c r="V994">
        <v>0</v>
      </c>
    </row>
    <row r="995" spans="1:22" customFormat="1" x14ac:dyDescent="0.25">
      <c r="A995" s="6">
        <v>0</v>
      </c>
      <c r="B995" s="6">
        <v>0</v>
      </c>
      <c r="C995" s="6">
        <v>0</v>
      </c>
      <c r="D995" s="6">
        <v>0</v>
      </c>
      <c r="E995" s="6">
        <v>0.25</v>
      </c>
      <c r="F995" s="6">
        <v>0</v>
      </c>
      <c r="G995" s="6">
        <v>0</v>
      </c>
      <c r="H995" s="6">
        <v>0</v>
      </c>
      <c r="I995" s="6">
        <v>0</v>
      </c>
      <c r="J995" s="6">
        <v>0</v>
      </c>
      <c r="K995" s="6">
        <v>0</v>
      </c>
      <c r="L995" s="6">
        <v>6.25</v>
      </c>
      <c r="M995" s="6">
        <v>0.625</v>
      </c>
      <c r="N995" s="6">
        <v>0.625</v>
      </c>
      <c r="O995" s="6">
        <v>0</v>
      </c>
      <c r="P995" s="6">
        <v>0.625</v>
      </c>
      <c r="Q995" s="6">
        <v>156</v>
      </c>
      <c r="R995" s="6">
        <v>0</v>
      </c>
      <c r="S995" s="6">
        <v>433</v>
      </c>
      <c r="T995" s="6">
        <v>168</v>
      </c>
      <c r="U995" s="6">
        <v>60</v>
      </c>
      <c r="V995">
        <v>0</v>
      </c>
    </row>
    <row r="996" spans="1:22" customFormat="1" x14ac:dyDescent="0.25">
      <c r="A996" s="6">
        <v>0</v>
      </c>
      <c r="B996" s="6">
        <v>0</v>
      </c>
      <c r="C996" s="6">
        <v>0</v>
      </c>
      <c r="D996" s="6">
        <v>0</v>
      </c>
      <c r="E996" s="6">
        <v>0.25</v>
      </c>
      <c r="F996" s="6">
        <v>0</v>
      </c>
      <c r="G996" s="6">
        <v>0</v>
      </c>
      <c r="H996" s="6">
        <v>0</v>
      </c>
      <c r="I996" s="6">
        <v>0</v>
      </c>
      <c r="J996" s="6">
        <v>0</v>
      </c>
      <c r="K996" s="6">
        <v>0</v>
      </c>
      <c r="L996" s="6">
        <v>6.25</v>
      </c>
      <c r="M996" s="6">
        <v>1.25</v>
      </c>
      <c r="N996" s="6">
        <v>0.625</v>
      </c>
      <c r="O996" s="6">
        <v>0</v>
      </c>
      <c r="P996" s="6">
        <v>0.625</v>
      </c>
      <c r="Q996" s="6">
        <v>156</v>
      </c>
      <c r="R996" s="6">
        <v>0</v>
      </c>
      <c r="S996" s="6">
        <v>433</v>
      </c>
      <c r="T996" s="6">
        <v>168</v>
      </c>
      <c r="U996" s="6">
        <v>60</v>
      </c>
      <c r="V996">
        <v>0</v>
      </c>
    </row>
    <row r="997" spans="1:22" customFormat="1" x14ac:dyDescent="0.25">
      <c r="A997" s="6">
        <v>0</v>
      </c>
      <c r="B997" s="6">
        <v>0</v>
      </c>
      <c r="C997" s="6">
        <v>0</v>
      </c>
      <c r="D997" s="6">
        <v>0</v>
      </c>
      <c r="E997" s="6">
        <v>0.25</v>
      </c>
      <c r="F997" s="6">
        <v>0</v>
      </c>
      <c r="G997" s="6">
        <v>0</v>
      </c>
      <c r="H997" s="6">
        <v>0</v>
      </c>
      <c r="I997" s="6">
        <v>0</v>
      </c>
      <c r="J997" s="6">
        <v>0</v>
      </c>
      <c r="K997" s="6">
        <v>0</v>
      </c>
      <c r="L997" s="6">
        <v>6.25</v>
      </c>
      <c r="M997" s="6">
        <v>1.875</v>
      </c>
      <c r="N997" s="6">
        <v>0.625</v>
      </c>
      <c r="O997" s="6">
        <v>0</v>
      </c>
      <c r="P997" s="6">
        <v>0.625</v>
      </c>
      <c r="Q997" s="6">
        <v>156</v>
      </c>
      <c r="R997" s="6">
        <v>0</v>
      </c>
      <c r="S997" s="6">
        <v>433</v>
      </c>
      <c r="T997" s="6">
        <v>168</v>
      </c>
      <c r="U997" s="6">
        <v>60</v>
      </c>
      <c r="V997">
        <v>0</v>
      </c>
    </row>
    <row r="998" spans="1:22" customFormat="1" x14ac:dyDescent="0.25">
      <c r="A998" s="6">
        <v>3.3333333333333333E-2</v>
      </c>
      <c r="B998" s="6">
        <v>0</v>
      </c>
      <c r="C998" s="6">
        <v>0</v>
      </c>
      <c r="D998" s="6">
        <v>0</v>
      </c>
      <c r="E998" s="6">
        <v>0</v>
      </c>
      <c r="F998" s="6">
        <v>0</v>
      </c>
      <c r="G998" s="6">
        <v>0</v>
      </c>
      <c r="H998" s="6">
        <v>0.15</v>
      </c>
      <c r="I998" s="6">
        <v>0</v>
      </c>
      <c r="J998" s="6">
        <v>0</v>
      </c>
      <c r="K998" s="6">
        <v>0</v>
      </c>
      <c r="L998" s="6">
        <v>30</v>
      </c>
      <c r="M998" s="6">
        <v>0</v>
      </c>
      <c r="N998" s="6">
        <v>0.125</v>
      </c>
      <c r="O998" s="6">
        <v>0</v>
      </c>
      <c r="P998" s="6">
        <v>0.3</v>
      </c>
      <c r="Q998" s="6">
        <v>288</v>
      </c>
      <c r="R998" s="6">
        <v>0</v>
      </c>
      <c r="S998" s="6">
        <v>448</v>
      </c>
      <c r="T998" s="6">
        <v>168</v>
      </c>
      <c r="U998" s="6">
        <v>60</v>
      </c>
      <c r="V998">
        <v>0</v>
      </c>
    </row>
    <row r="999" spans="1:22" customFormat="1" x14ac:dyDescent="0.25">
      <c r="A999" s="6">
        <v>3.3333333333333333E-2</v>
      </c>
      <c r="B999" s="6">
        <v>0</v>
      </c>
      <c r="C999" s="6">
        <v>0</v>
      </c>
      <c r="D999" s="6">
        <v>0</v>
      </c>
      <c r="E999" s="6">
        <v>0</v>
      </c>
      <c r="F999" s="6">
        <v>0</v>
      </c>
      <c r="G999" s="6">
        <v>0</v>
      </c>
      <c r="H999" s="6">
        <v>0.17499999999999999</v>
      </c>
      <c r="I999" s="6">
        <v>0</v>
      </c>
      <c r="J999" s="6">
        <v>0</v>
      </c>
      <c r="K999" s="6">
        <v>0</v>
      </c>
      <c r="L999" s="6">
        <v>30</v>
      </c>
      <c r="M999" s="6">
        <v>0</v>
      </c>
      <c r="N999" s="6">
        <v>0.125</v>
      </c>
      <c r="O999" s="6">
        <v>0</v>
      </c>
      <c r="P999" s="6">
        <v>0.35</v>
      </c>
      <c r="Q999" s="6">
        <v>288</v>
      </c>
      <c r="R999" s="6">
        <v>0</v>
      </c>
      <c r="S999" s="6">
        <v>448</v>
      </c>
      <c r="T999" s="6">
        <v>168</v>
      </c>
      <c r="U999" s="6">
        <v>60</v>
      </c>
      <c r="V999">
        <v>0</v>
      </c>
    </row>
    <row r="1000" spans="1:22" customFormat="1" x14ac:dyDescent="0.25">
      <c r="A1000" s="6">
        <v>0.05</v>
      </c>
      <c r="B1000" s="6">
        <v>0</v>
      </c>
      <c r="C1000" s="6">
        <v>0</v>
      </c>
      <c r="D1000" s="6">
        <v>0</v>
      </c>
      <c r="E1000" s="6">
        <v>0</v>
      </c>
      <c r="F1000" s="6">
        <v>0</v>
      </c>
      <c r="G1000" s="6">
        <v>0</v>
      </c>
      <c r="H1000" s="6">
        <v>0.15</v>
      </c>
      <c r="I1000" s="6">
        <v>0</v>
      </c>
      <c r="J1000" s="6">
        <v>0</v>
      </c>
      <c r="K1000" s="6">
        <v>0</v>
      </c>
      <c r="L1000" s="6">
        <v>30</v>
      </c>
      <c r="M1000" s="6">
        <v>0</v>
      </c>
      <c r="N1000" s="6">
        <v>0.125</v>
      </c>
      <c r="O1000" s="6">
        <v>0</v>
      </c>
      <c r="P1000" s="6">
        <v>0.3</v>
      </c>
      <c r="Q1000" s="6">
        <v>288</v>
      </c>
      <c r="R1000" s="6">
        <v>0</v>
      </c>
      <c r="S1000" s="6">
        <v>448</v>
      </c>
      <c r="T1000" s="6">
        <v>168</v>
      </c>
      <c r="U1000" s="6">
        <v>60</v>
      </c>
      <c r="V1000">
        <v>0</v>
      </c>
    </row>
    <row r="1001" spans="1:22" customFormat="1" x14ac:dyDescent="0.25">
      <c r="A1001" s="6">
        <v>0.05</v>
      </c>
      <c r="B1001" s="6">
        <v>0</v>
      </c>
      <c r="C1001" s="6">
        <v>0</v>
      </c>
      <c r="D1001" s="6">
        <v>0</v>
      </c>
      <c r="E1001" s="6">
        <v>0</v>
      </c>
      <c r="F1001" s="6">
        <v>0</v>
      </c>
      <c r="G1001" s="6">
        <v>0</v>
      </c>
      <c r="H1001" s="6">
        <v>0.17499999999999999</v>
      </c>
      <c r="I1001" s="6">
        <v>0</v>
      </c>
      <c r="J1001" s="6">
        <v>0</v>
      </c>
      <c r="K1001" s="6">
        <v>0</v>
      </c>
      <c r="L1001" s="6">
        <v>30</v>
      </c>
      <c r="M1001" s="6">
        <v>0</v>
      </c>
      <c r="N1001" s="6">
        <v>0.125</v>
      </c>
      <c r="O1001" s="6">
        <v>0</v>
      </c>
      <c r="P1001" s="6">
        <v>0.35</v>
      </c>
      <c r="Q1001" s="6">
        <v>288</v>
      </c>
      <c r="R1001" s="6">
        <v>0</v>
      </c>
      <c r="S1001" s="6">
        <v>448</v>
      </c>
      <c r="T1001" s="6">
        <v>168</v>
      </c>
      <c r="U1001" s="6">
        <v>60</v>
      </c>
      <c r="V1001">
        <v>0</v>
      </c>
    </row>
    <row r="1002" spans="1:22" customFormat="1" x14ac:dyDescent="0.25">
      <c r="A1002" s="6">
        <v>0.01</v>
      </c>
      <c r="B1002" s="6">
        <v>0</v>
      </c>
      <c r="C1002" s="6">
        <v>0</v>
      </c>
      <c r="D1002" s="6">
        <v>0</v>
      </c>
      <c r="E1002" s="6">
        <v>0</v>
      </c>
      <c r="F1002" s="6">
        <v>0</v>
      </c>
      <c r="G1002" s="6">
        <v>0</v>
      </c>
      <c r="H1002" s="6">
        <v>0.1</v>
      </c>
      <c r="I1002" s="6">
        <v>0</v>
      </c>
      <c r="J1002" s="6">
        <v>0</v>
      </c>
      <c r="K1002" s="6">
        <v>0</v>
      </c>
      <c r="L1002" s="6">
        <v>30</v>
      </c>
      <c r="M1002" s="6">
        <v>0</v>
      </c>
      <c r="N1002" s="6">
        <v>0.125</v>
      </c>
      <c r="O1002" s="6">
        <v>0</v>
      </c>
      <c r="P1002" s="6">
        <v>0.2</v>
      </c>
      <c r="Q1002" s="6">
        <v>288</v>
      </c>
      <c r="R1002" s="6">
        <v>0</v>
      </c>
      <c r="S1002" s="6">
        <v>448</v>
      </c>
      <c r="T1002" s="6">
        <v>168</v>
      </c>
      <c r="U1002" s="6">
        <v>60</v>
      </c>
      <c r="V1002">
        <v>0</v>
      </c>
    </row>
    <row r="1003" spans="1:22" customFormat="1" x14ac:dyDescent="0.25">
      <c r="A1003" s="6">
        <v>0.01</v>
      </c>
      <c r="B1003" s="6">
        <v>0</v>
      </c>
      <c r="C1003" s="6">
        <v>0</v>
      </c>
      <c r="D1003" s="6">
        <v>0</v>
      </c>
      <c r="E1003" s="6">
        <v>0</v>
      </c>
      <c r="F1003" s="6">
        <v>0</v>
      </c>
      <c r="G1003" s="6">
        <v>0</v>
      </c>
      <c r="H1003" s="6">
        <v>0.125</v>
      </c>
      <c r="I1003" s="6">
        <v>0</v>
      </c>
      <c r="J1003" s="6">
        <v>0</v>
      </c>
      <c r="K1003" s="6">
        <v>0</v>
      </c>
      <c r="L1003" s="6">
        <v>30</v>
      </c>
      <c r="M1003" s="6">
        <v>0</v>
      </c>
      <c r="N1003" s="6">
        <v>0.125</v>
      </c>
      <c r="O1003" s="6">
        <v>0</v>
      </c>
      <c r="P1003" s="6">
        <v>0.25</v>
      </c>
      <c r="Q1003" s="6">
        <v>288</v>
      </c>
      <c r="R1003" s="6">
        <v>0</v>
      </c>
      <c r="S1003" s="6">
        <v>448</v>
      </c>
      <c r="T1003" s="6">
        <v>168</v>
      </c>
      <c r="U1003" s="6">
        <v>60</v>
      </c>
      <c r="V1003">
        <v>0</v>
      </c>
    </row>
    <row r="1004" spans="1:22" customFormat="1" x14ac:dyDescent="0.25">
      <c r="A1004" s="6">
        <v>6.6666666666666666E-2</v>
      </c>
      <c r="B1004" s="6">
        <v>0</v>
      </c>
      <c r="C1004" s="6">
        <v>0</v>
      </c>
      <c r="D1004" s="6">
        <v>0</v>
      </c>
      <c r="E1004" s="6">
        <v>0</v>
      </c>
      <c r="F1004" s="6">
        <v>0</v>
      </c>
      <c r="G1004" s="6">
        <v>0</v>
      </c>
      <c r="H1004" s="6">
        <v>0.2</v>
      </c>
      <c r="I1004" s="6">
        <v>0</v>
      </c>
      <c r="J1004" s="6">
        <v>0</v>
      </c>
      <c r="K1004" s="6">
        <v>0</v>
      </c>
      <c r="L1004" s="6">
        <v>30</v>
      </c>
      <c r="M1004" s="6">
        <v>0</v>
      </c>
      <c r="N1004" s="6">
        <v>0.125</v>
      </c>
      <c r="O1004" s="6">
        <v>0</v>
      </c>
      <c r="P1004" s="6">
        <v>0.4</v>
      </c>
      <c r="Q1004" s="6">
        <v>288</v>
      </c>
      <c r="R1004" s="6">
        <v>0</v>
      </c>
      <c r="S1004" s="6">
        <v>448</v>
      </c>
      <c r="T1004" s="6">
        <v>168</v>
      </c>
      <c r="U1004" s="6">
        <v>60</v>
      </c>
      <c r="V1004">
        <v>0</v>
      </c>
    </row>
    <row r="1005" spans="1:22" customFormat="1" x14ac:dyDescent="0.25">
      <c r="A1005" s="6">
        <v>0.1</v>
      </c>
      <c r="B1005" s="6">
        <v>0</v>
      </c>
      <c r="C1005" s="6">
        <v>0</v>
      </c>
      <c r="D1005" s="6">
        <v>0</v>
      </c>
      <c r="E1005" s="6">
        <v>0</v>
      </c>
      <c r="F1005" s="6">
        <v>0</v>
      </c>
      <c r="G1005" s="6">
        <v>4.1666666666666666E-3</v>
      </c>
      <c r="H1005" s="6">
        <v>0.125</v>
      </c>
      <c r="I1005" s="6">
        <v>0</v>
      </c>
      <c r="J1005" s="6">
        <v>0</v>
      </c>
      <c r="K1005" s="6">
        <v>0</v>
      </c>
      <c r="L1005" s="6">
        <v>6.666666666666667</v>
      </c>
      <c r="M1005" s="6">
        <v>0</v>
      </c>
      <c r="N1005" s="6">
        <v>0.13333333333333333</v>
      </c>
      <c r="O1005" s="6">
        <v>0</v>
      </c>
      <c r="P1005" s="6">
        <v>0.39166666666666666</v>
      </c>
      <c r="Q1005" s="6">
        <v>154</v>
      </c>
      <c r="R1005" s="6">
        <v>0</v>
      </c>
      <c r="S1005" s="6">
        <v>448</v>
      </c>
      <c r="T1005" s="6">
        <v>24</v>
      </c>
      <c r="U1005" s="6">
        <v>0</v>
      </c>
      <c r="V1005">
        <v>0</v>
      </c>
    </row>
    <row r="1006" spans="1:22" customFormat="1" x14ac:dyDescent="0.25">
      <c r="A1006" s="6">
        <v>0.1</v>
      </c>
      <c r="B1006" s="6">
        <v>0</v>
      </c>
      <c r="C1006" s="6">
        <v>0</v>
      </c>
      <c r="D1006" s="6">
        <v>0</v>
      </c>
      <c r="E1006" s="6">
        <v>0</v>
      </c>
      <c r="F1006" s="6">
        <v>0</v>
      </c>
      <c r="G1006" s="6">
        <v>8.3333333333333332E-3</v>
      </c>
      <c r="H1006" s="6">
        <v>0.125</v>
      </c>
      <c r="I1006" s="6">
        <v>0</v>
      </c>
      <c r="J1006" s="6">
        <v>0</v>
      </c>
      <c r="K1006" s="6">
        <v>0</v>
      </c>
      <c r="L1006" s="6">
        <v>6.666666666666667</v>
      </c>
      <c r="M1006" s="6">
        <v>0</v>
      </c>
      <c r="N1006" s="6">
        <v>0.13333333333333333</v>
      </c>
      <c r="O1006" s="6">
        <v>0</v>
      </c>
      <c r="P1006" s="6">
        <v>0.4</v>
      </c>
      <c r="Q1006" s="6">
        <v>154</v>
      </c>
      <c r="R1006" s="6">
        <v>0</v>
      </c>
      <c r="S1006" s="6">
        <v>448</v>
      </c>
      <c r="T1006" s="6">
        <v>24</v>
      </c>
      <c r="U1006" s="6">
        <v>0</v>
      </c>
      <c r="V1006">
        <v>0</v>
      </c>
    </row>
    <row r="1007" spans="1:22" customFormat="1" x14ac:dyDescent="0.25">
      <c r="A1007" s="6">
        <v>0.1</v>
      </c>
      <c r="B1007" s="6">
        <v>0</v>
      </c>
      <c r="C1007" s="6">
        <v>0</v>
      </c>
      <c r="D1007" s="6">
        <v>0</v>
      </c>
      <c r="E1007" s="6">
        <v>0</v>
      </c>
      <c r="F1007" s="6">
        <v>0</v>
      </c>
      <c r="G1007" s="6">
        <v>8.3333333333333332E-3</v>
      </c>
      <c r="H1007" s="6">
        <v>0.125</v>
      </c>
      <c r="I1007" s="6">
        <v>0</v>
      </c>
      <c r="J1007" s="6">
        <v>0</v>
      </c>
      <c r="K1007" s="6">
        <v>0</v>
      </c>
      <c r="L1007" s="6">
        <v>6.666666666666667</v>
      </c>
      <c r="M1007" s="6">
        <v>0</v>
      </c>
      <c r="N1007" s="6">
        <v>0.13333333333333333</v>
      </c>
      <c r="O1007" s="6">
        <v>0</v>
      </c>
      <c r="P1007" s="6">
        <v>0.4</v>
      </c>
      <c r="Q1007" s="6">
        <v>154</v>
      </c>
      <c r="R1007" s="6">
        <v>0</v>
      </c>
      <c r="S1007" s="6">
        <v>448</v>
      </c>
      <c r="T1007" s="6">
        <v>336</v>
      </c>
      <c r="U1007" s="6">
        <v>0</v>
      </c>
      <c r="V1007">
        <v>0</v>
      </c>
    </row>
    <row r="1008" spans="1:22" customFormat="1" x14ac:dyDescent="0.25">
      <c r="A1008" s="6">
        <v>6.6666666666666666E-2</v>
      </c>
      <c r="B1008" s="6">
        <v>0</v>
      </c>
      <c r="C1008" s="6">
        <v>0</v>
      </c>
      <c r="D1008" s="6">
        <v>0</v>
      </c>
      <c r="E1008" s="6">
        <v>0</v>
      </c>
      <c r="F1008" s="6">
        <v>0</v>
      </c>
      <c r="G1008" s="6">
        <v>0</v>
      </c>
      <c r="H1008" s="6">
        <v>0</v>
      </c>
      <c r="I1008" s="6">
        <v>0</v>
      </c>
      <c r="J1008" s="6">
        <v>0</v>
      </c>
      <c r="K1008" s="6">
        <v>0</v>
      </c>
      <c r="L1008" s="6">
        <v>5</v>
      </c>
      <c r="M1008" s="6">
        <v>1</v>
      </c>
      <c r="N1008" s="6">
        <v>0.25</v>
      </c>
      <c r="O1008" s="6">
        <v>0</v>
      </c>
      <c r="P1008" s="6">
        <v>0.5</v>
      </c>
      <c r="Q1008" s="6">
        <v>277</v>
      </c>
      <c r="R1008" s="6">
        <v>0</v>
      </c>
      <c r="S1008" s="6">
        <v>448</v>
      </c>
      <c r="T1008" s="6">
        <v>336</v>
      </c>
      <c r="U1008" s="6">
        <v>60</v>
      </c>
      <c r="V1008">
        <v>0</v>
      </c>
    </row>
    <row r="1009" spans="1:22" customFormat="1" x14ac:dyDescent="0.25">
      <c r="A1009" s="6">
        <v>0.05</v>
      </c>
      <c r="B1009" s="6">
        <v>0</v>
      </c>
      <c r="C1009" s="6">
        <v>0</v>
      </c>
      <c r="D1009" s="6">
        <v>0</v>
      </c>
      <c r="E1009" s="6">
        <v>0</v>
      </c>
      <c r="F1009" s="6">
        <v>0</v>
      </c>
      <c r="G1009" s="6">
        <v>0</v>
      </c>
      <c r="H1009" s="6">
        <v>0</v>
      </c>
      <c r="I1009" s="6">
        <v>0</v>
      </c>
      <c r="J1009" s="6">
        <v>0</v>
      </c>
      <c r="K1009" s="6">
        <v>0</v>
      </c>
      <c r="L1009" s="6">
        <v>5</v>
      </c>
      <c r="M1009" s="6">
        <v>1</v>
      </c>
      <c r="N1009" s="6">
        <v>0.25</v>
      </c>
      <c r="O1009" s="6">
        <v>0</v>
      </c>
      <c r="P1009" s="6">
        <v>0.5</v>
      </c>
      <c r="Q1009" s="6">
        <v>277</v>
      </c>
      <c r="R1009" s="6">
        <v>0</v>
      </c>
      <c r="S1009" s="6">
        <v>448</v>
      </c>
      <c r="T1009" s="6">
        <v>336</v>
      </c>
      <c r="U1009" s="6">
        <v>60</v>
      </c>
      <c r="V1009">
        <v>0</v>
      </c>
    </row>
    <row r="1010" spans="1:22" customFormat="1" x14ac:dyDescent="0.25">
      <c r="A1010" s="6">
        <v>3.3333333333333333E-2</v>
      </c>
      <c r="B1010" s="6">
        <v>0</v>
      </c>
      <c r="C1010" s="6">
        <v>0</v>
      </c>
      <c r="D1010" s="6">
        <v>0</v>
      </c>
      <c r="E1010" s="6">
        <v>0</v>
      </c>
      <c r="F1010" s="6">
        <v>0</v>
      </c>
      <c r="G1010" s="6">
        <v>0</v>
      </c>
      <c r="H1010" s="6">
        <v>0</v>
      </c>
      <c r="I1010" s="6">
        <v>0</v>
      </c>
      <c r="J1010" s="6">
        <v>0</v>
      </c>
      <c r="K1010" s="6">
        <v>0</v>
      </c>
      <c r="L1010" s="6">
        <v>5</v>
      </c>
      <c r="M1010" s="6">
        <v>1</v>
      </c>
      <c r="N1010" s="6">
        <v>0.25</v>
      </c>
      <c r="O1010" s="6">
        <v>0</v>
      </c>
      <c r="P1010" s="6">
        <v>0.5</v>
      </c>
      <c r="Q1010" s="6">
        <v>277</v>
      </c>
      <c r="R1010" s="6">
        <v>0</v>
      </c>
      <c r="S1010" s="6">
        <v>448</v>
      </c>
      <c r="T1010" s="6">
        <v>336</v>
      </c>
      <c r="U1010" s="6">
        <v>60</v>
      </c>
      <c r="V1010">
        <v>0</v>
      </c>
    </row>
    <row r="1011" spans="1:22" customFormat="1" x14ac:dyDescent="0.25">
      <c r="A1011" s="6">
        <v>2.5000000000000001E-2</v>
      </c>
      <c r="B1011" s="6">
        <v>0</v>
      </c>
      <c r="C1011" s="6">
        <v>0</v>
      </c>
      <c r="D1011" s="6">
        <v>0</v>
      </c>
      <c r="E1011" s="6">
        <v>0</v>
      </c>
      <c r="F1011" s="6">
        <v>0</v>
      </c>
      <c r="G1011" s="6">
        <v>0</v>
      </c>
      <c r="H1011" s="6">
        <v>0</v>
      </c>
      <c r="I1011" s="6">
        <v>0</v>
      </c>
      <c r="J1011" s="6">
        <v>0</v>
      </c>
      <c r="K1011" s="6">
        <v>0</v>
      </c>
      <c r="L1011" s="6">
        <v>5</v>
      </c>
      <c r="M1011" s="6">
        <v>1</v>
      </c>
      <c r="N1011" s="6">
        <v>0.25</v>
      </c>
      <c r="O1011" s="6">
        <v>0</v>
      </c>
      <c r="P1011" s="6">
        <v>0.5</v>
      </c>
      <c r="Q1011" s="6">
        <v>277</v>
      </c>
      <c r="R1011" s="6">
        <v>0</v>
      </c>
      <c r="S1011" s="6">
        <v>448</v>
      </c>
      <c r="T1011" s="6">
        <v>336</v>
      </c>
      <c r="U1011" s="6">
        <v>60</v>
      </c>
      <c r="V1011">
        <v>0</v>
      </c>
    </row>
    <row r="1012" spans="1:22" customFormat="1" x14ac:dyDescent="0.25">
      <c r="A1012" s="6">
        <v>6.6666666666666666E-2</v>
      </c>
      <c r="B1012" s="6">
        <v>0</v>
      </c>
      <c r="C1012" s="6">
        <v>0</v>
      </c>
      <c r="D1012" s="6">
        <v>0</v>
      </c>
      <c r="E1012" s="6">
        <v>0</v>
      </c>
      <c r="F1012" s="6">
        <v>0</v>
      </c>
      <c r="G1012" s="6">
        <v>3.4000000000000002E-2</v>
      </c>
      <c r="H1012" s="6">
        <v>0.23600000000000002</v>
      </c>
      <c r="I1012" s="6">
        <v>0</v>
      </c>
      <c r="J1012" s="6">
        <v>0</v>
      </c>
      <c r="K1012" s="6">
        <v>0</v>
      </c>
      <c r="L1012" s="6">
        <v>26.7</v>
      </c>
      <c r="M1012" s="6">
        <v>0</v>
      </c>
      <c r="N1012" s="6">
        <v>6.6666666666666666E-2</v>
      </c>
      <c r="O1012" s="6">
        <v>0</v>
      </c>
      <c r="P1012" s="6">
        <v>0.67333333333333334</v>
      </c>
      <c r="Q1012" s="6">
        <v>163</v>
      </c>
      <c r="R1012" s="6">
        <v>0</v>
      </c>
      <c r="S1012" s="6">
        <v>393</v>
      </c>
      <c r="T1012" s="6">
        <v>336</v>
      </c>
      <c r="U1012" s="6">
        <v>0</v>
      </c>
      <c r="V1012">
        <v>0</v>
      </c>
    </row>
    <row r="1013" spans="1:22" customFormat="1" x14ac:dyDescent="0.25">
      <c r="A1013" s="6">
        <v>6.6666666666666666E-2</v>
      </c>
      <c r="B1013" s="6">
        <v>0</v>
      </c>
      <c r="C1013" s="6">
        <v>0</v>
      </c>
      <c r="D1013" s="6">
        <v>0</v>
      </c>
      <c r="E1013" s="6">
        <v>0</v>
      </c>
      <c r="F1013" s="6">
        <v>0</v>
      </c>
      <c r="G1013" s="6">
        <v>3.4000000000000002E-2</v>
      </c>
      <c r="H1013" s="6">
        <v>0.186</v>
      </c>
      <c r="I1013" s="6">
        <v>0</v>
      </c>
      <c r="J1013" s="6">
        <v>0</v>
      </c>
      <c r="K1013" s="6">
        <v>0</v>
      </c>
      <c r="L1013" s="6">
        <v>26.7</v>
      </c>
      <c r="M1013" s="6">
        <v>0</v>
      </c>
      <c r="N1013" s="6">
        <v>6.6666666666666666E-2</v>
      </c>
      <c r="O1013" s="6">
        <v>0</v>
      </c>
      <c r="P1013" s="6">
        <v>0.57333333333333336</v>
      </c>
      <c r="Q1013" s="6">
        <v>163</v>
      </c>
      <c r="R1013" s="6">
        <v>0</v>
      </c>
      <c r="S1013" s="6">
        <v>393</v>
      </c>
      <c r="T1013" s="6">
        <v>336</v>
      </c>
      <c r="U1013" s="6">
        <v>0</v>
      </c>
      <c r="V1013">
        <v>0</v>
      </c>
    </row>
    <row r="1014" spans="1:22" customFormat="1" x14ac:dyDescent="0.25">
      <c r="A1014" s="6">
        <v>0.1</v>
      </c>
      <c r="B1014" s="6">
        <v>0</v>
      </c>
      <c r="C1014" s="6">
        <v>0</v>
      </c>
      <c r="D1014" s="6">
        <v>0</v>
      </c>
      <c r="E1014" s="6">
        <v>0</v>
      </c>
      <c r="F1014" s="6">
        <v>0</v>
      </c>
      <c r="G1014" s="6">
        <v>0</v>
      </c>
      <c r="H1014" s="6">
        <v>0</v>
      </c>
      <c r="I1014" s="6">
        <v>0</v>
      </c>
      <c r="J1014" s="6">
        <v>0</v>
      </c>
      <c r="K1014" s="6">
        <v>0</v>
      </c>
      <c r="L1014" s="6">
        <v>5</v>
      </c>
      <c r="M1014" s="6">
        <v>0.5</v>
      </c>
      <c r="N1014" s="6">
        <v>0.5</v>
      </c>
      <c r="O1014" s="6">
        <v>0</v>
      </c>
      <c r="P1014" s="6">
        <v>0.5</v>
      </c>
      <c r="Q1014" s="6">
        <v>125</v>
      </c>
      <c r="R1014" s="6">
        <v>0</v>
      </c>
      <c r="S1014" s="6">
        <v>448</v>
      </c>
      <c r="T1014" s="6">
        <v>336</v>
      </c>
      <c r="U1014" s="6">
        <v>60</v>
      </c>
      <c r="V1014">
        <v>0</v>
      </c>
    </row>
    <row r="1015" spans="1:22" customFormat="1" x14ac:dyDescent="0.25">
      <c r="A1015" s="6">
        <v>0.1</v>
      </c>
      <c r="B1015" s="6">
        <v>0</v>
      </c>
      <c r="C1015" s="6">
        <v>0</v>
      </c>
      <c r="D1015" s="6">
        <v>0</v>
      </c>
      <c r="E1015" s="6">
        <v>0</v>
      </c>
      <c r="F1015" s="6">
        <v>0</v>
      </c>
      <c r="G1015" s="6">
        <v>0</v>
      </c>
      <c r="H1015" s="6">
        <v>0</v>
      </c>
      <c r="I1015" s="6">
        <v>0</v>
      </c>
      <c r="J1015" s="6">
        <v>0</v>
      </c>
      <c r="K1015" s="6">
        <v>0</v>
      </c>
      <c r="L1015" s="6">
        <v>5</v>
      </c>
      <c r="M1015" s="6">
        <v>1</v>
      </c>
      <c r="N1015" s="6">
        <v>0.5</v>
      </c>
      <c r="O1015" s="6">
        <v>0</v>
      </c>
      <c r="P1015" s="6">
        <v>0.5</v>
      </c>
      <c r="Q1015" s="6">
        <v>125</v>
      </c>
      <c r="R1015" s="6">
        <v>0</v>
      </c>
      <c r="S1015" s="6">
        <v>448</v>
      </c>
      <c r="T1015" s="6">
        <v>336</v>
      </c>
      <c r="U1015" s="6">
        <v>60</v>
      </c>
      <c r="V1015">
        <v>0</v>
      </c>
    </row>
    <row r="1016" spans="1:22" customFormat="1" x14ac:dyDescent="0.25">
      <c r="A1016" s="6">
        <v>6.6666666666666666E-2</v>
      </c>
      <c r="B1016" s="6">
        <v>0</v>
      </c>
      <c r="C1016" s="6">
        <v>0</v>
      </c>
      <c r="D1016" s="6">
        <v>0</v>
      </c>
      <c r="E1016" s="6">
        <v>0</v>
      </c>
      <c r="F1016" s="6">
        <v>0</v>
      </c>
      <c r="G1016" s="6">
        <v>0</v>
      </c>
      <c r="H1016" s="6">
        <v>0</v>
      </c>
      <c r="I1016" s="6">
        <v>0</v>
      </c>
      <c r="J1016" s="6">
        <v>0</v>
      </c>
      <c r="K1016" s="6">
        <v>0</v>
      </c>
      <c r="L1016" s="6">
        <v>5</v>
      </c>
      <c r="M1016" s="6">
        <v>0.5</v>
      </c>
      <c r="N1016" s="6">
        <v>0.5</v>
      </c>
      <c r="O1016" s="6">
        <v>0</v>
      </c>
      <c r="P1016" s="6">
        <v>0.5</v>
      </c>
      <c r="Q1016" s="6">
        <v>125</v>
      </c>
      <c r="R1016" s="6">
        <v>0</v>
      </c>
      <c r="S1016" s="6">
        <v>448</v>
      </c>
      <c r="T1016" s="6">
        <v>336</v>
      </c>
      <c r="U1016" s="6">
        <v>60</v>
      </c>
      <c r="V1016">
        <v>0</v>
      </c>
    </row>
    <row r="1017" spans="1:22" customFormat="1" x14ac:dyDescent="0.25">
      <c r="A1017" s="6">
        <v>6.6666666666666666E-2</v>
      </c>
      <c r="B1017" s="6">
        <v>0</v>
      </c>
      <c r="C1017" s="6">
        <v>0</v>
      </c>
      <c r="D1017" s="6">
        <v>0</v>
      </c>
      <c r="E1017" s="6">
        <v>0</v>
      </c>
      <c r="F1017" s="6">
        <v>0</v>
      </c>
      <c r="G1017" s="6">
        <v>0</v>
      </c>
      <c r="H1017" s="6">
        <v>0</v>
      </c>
      <c r="I1017" s="6">
        <v>0</v>
      </c>
      <c r="J1017" s="6">
        <v>0</v>
      </c>
      <c r="K1017" s="6">
        <v>0</v>
      </c>
      <c r="L1017" s="6">
        <v>5</v>
      </c>
      <c r="M1017" s="6">
        <v>1</v>
      </c>
      <c r="N1017" s="6">
        <v>0.5</v>
      </c>
      <c r="O1017" s="6">
        <v>0</v>
      </c>
      <c r="P1017" s="6">
        <v>0.5</v>
      </c>
      <c r="Q1017" s="6">
        <v>125</v>
      </c>
      <c r="R1017" s="6">
        <v>0</v>
      </c>
      <c r="S1017" s="6">
        <v>448</v>
      </c>
      <c r="T1017" s="6">
        <v>336</v>
      </c>
      <c r="U1017" s="6">
        <v>60</v>
      </c>
      <c r="V1017">
        <v>0</v>
      </c>
    </row>
    <row r="1018" spans="1:22" customFormat="1" x14ac:dyDescent="0.25">
      <c r="A1018" s="6">
        <v>0.05</v>
      </c>
      <c r="B1018" s="6">
        <v>0</v>
      </c>
      <c r="C1018" s="6">
        <v>0</v>
      </c>
      <c r="D1018" s="6">
        <v>0</v>
      </c>
      <c r="E1018" s="6">
        <v>0</v>
      </c>
      <c r="F1018" s="6">
        <v>0</v>
      </c>
      <c r="G1018" s="6">
        <v>0</v>
      </c>
      <c r="H1018" s="6">
        <v>0</v>
      </c>
      <c r="I1018" s="6">
        <v>0</v>
      </c>
      <c r="J1018" s="6">
        <v>0</v>
      </c>
      <c r="K1018" s="6">
        <v>0</v>
      </c>
      <c r="L1018" s="6">
        <v>5</v>
      </c>
      <c r="M1018" s="6">
        <v>0.25</v>
      </c>
      <c r="N1018" s="6">
        <v>0.5</v>
      </c>
      <c r="O1018" s="6">
        <v>0</v>
      </c>
      <c r="P1018" s="6">
        <v>0.5</v>
      </c>
      <c r="Q1018" s="6">
        <v>125</v>
      </c>
      <c r="R1018" s="6">
        <v>0</v>
      </c>
      <c r="S1018" s="6">
        <v>448</v>
      </c>
      <c r="T1018" s="6">
        <v>336</v>
      </c>
      <c r="U1018" s="6">
        <v>60</v>
      </c>
      <c r="V1018">
        <v>0</v>
      </c>
    </row>
    <row r="1019" spans="1:22" customFormat="1" x14ac:dyDescent="0.25">
      <c r="A1019" s="6">
        <v>0.05</v>
      </c>
      <c r="B1019" s="6">
        <v>0</v>
      </c>
      <c r="C1019" s="6">
        <v>0</v>
      </c>
      <c r="D1019" s="6">
        <v>0</v>
      </c>
      <c r="E1019" s="6">
        <v>0</v>
      </c>
      <c r="F1019" s="6">
        <v>0</v>
      </c>
      <c r="G1019" s="6">
        <v>0</v>
      </c>
      <c r="H1019" s="6">
        <v>0</v>
      </c>
      <c r="I1019" s="6">
        <v>0</v>
      </c>
      <c r="J1019" s="6">
        <v>0</v>
      </c>
      <c r="K1019" s="6">
        <v>0</v>
      </c>
      <c r="L1019" s="6">
        <v>5</v>
      </c>
      <c r="M1019" s="6">
        <v>1</v>
      </c>
      <c r="N1019" s="6">
        <v>0.5</v>
      </c>
      <c r="O1019" s="6">
        <v>0</v>
      </c>
      <c r="P1019" s="6">
        <v>0.5</v>
      </c>
      <c r="Q1019" s="6">
        <v>125</v>
      </c>
      <c r="R1019" s="6">
        <v>0</v>
      </c>
      <c r="S1019" s="6">
        <v>448</v>
      </c>
      <c r="T1019" s="6">
        <v>336</v>
      </c>
      <c r="U1019" s="6">
        <v>60</v>
      </c>
      <c r="V1019">
        <v>0</v>
      </c>
    </row>
    <row r="1020" spans="1:22" customFormat="1" x14ac:dyDescent="0.25">
      <c r="A1020" s="6">
        <v>0.01</v>
      </c>
      <c r="B1020" s="6">
        <v>0</v>
      </c>
      <c r="C1020" s="6">
        <v>0</v>
      </c>
      <c r="D1020" s="6">
        <v>0</v>
      </c>
      <c r="E1020" s="6">
        <v>0</v>
      </c>
      <c r="F1020" s="6">
        <v>0</v>
      </c>
      <c r="G1020" s="6">
        <v>0</v>
      </c>
      <c r="H1020" s="6">
        <v>0</v>
      </c>
      <c r="I1020" s="6">
        <v>0</v>
      </c>
      <c r="J1020" s="6">
        <v>0</v>
      </c>
      <c r="K1020" s="6">
        <v>0</v>
      </c>
      <c r="L1020" s="6">
        <v>5</v>
      </c>
      <c r="M1020" s="6">
        <v>1</v>
      </c>
      <c r="N1020" s="6">
        <v>0.5</v>
      </c>
      <c r="O1020" s="6">
        <v>0</v>
      </c>
      <c r="P1020" s="6">
        <v>0.5</v>
      </c>
      <c r="Q1020" s="6">
        <v>125</v>
      </c>
      <c r="R1020" s="6">
        <v>0</v>
      </c>
      <c r="S1020" s="6">
        <v>448</v>
      </c>
      <c r="T1020" s="6">
        <v>336</v>
      </c>
      <c r="U1020" s="6">
        <v>60</v>
      </c>
      <c r="V1020">
        <v>0</v>
      </c>
    </row>
    <row r="1021" spans="1:22" customFormat="1" x14ac:dyDescent="0.25">
      <c r="A1021" s="6">
        <v>0</v>
      </c>
      <c r="B1021" s="6">
        <v>0</v>
      </c>
      <c r="C1021" s="6">
        <v>0</v>
      </c>
      <c r="D1021" s="6">
        <v>0</v>
      </c>
      <c r="E1021" s="6">
        <v>0</v>
      </c>
      <c r="F1021" s="6">
        <v>0</v>
      </c>
      <c r="G1021" s="6">
        <v>0</v>
      </c>
      <c r="H1021" s="6">
        <v>0</v>
      </c>
      <c r="I1021" s="6">
        <v>0</v>
      </c>
      <c r="J1021" s="6">
        <v>0</v>
      </c>
      <c r="K1021" s="6">
        <v>0</v>
      </c>
      <c r="L1021" s="6">
        <v>5</v>
      </c>
      <c r="M1021" s="6">
        <v>0.25</v>
      </c>
      <c r="N1021" s="6">
        <v>0.5</v>
      </c>
      <c r="O1021" s="6">
        <v>0</v>
      </c>
      <c r="P1021" s="6">
        <v>0.5</v>
      </c>
      <c r="Q1021" s="6">
        <v>125</v>
      </c>
      <c r="R1021" s="6">
        <v>0</v>
      </c>
      <c r="S1021" s="6">
        <v>448</v>
      </c>
      <c r="T1021" s="6">
        <v>336</v>
      </c>
      <c r="U1021" s="6">
        <v>60</v>
      </c>
      <c r="V1021">
        <v>0</v>
      </c>
    </row>
    <row r="1022" spans="1:22" customFormat="1" x14ac:dyDescent="0.25">
      <c r="A1022" s="6">
        <v>0</v>
      </c>
      <c r="B1022" s="6">
        <v>0</v>
      </c>
      <c r="C1022" s="6">
        <v>0</v>
      </c>
      <c r="D1022" s="6">
        <v>0</v>
      </c>
      <c r="E1022" s="6">
        <v>0</v>
      </c>
      <c r="F1022" s="6">
        <v>0</v>
      </c>
      <c r="G1022" s="6">
        <v>0</v>
      </c>
      <c r="H1022" s="6">
        <v>0</v>
      </c>
      <c r="I1022" s="6">
        <v>0</v>
      </c>
      <c r="J1022" s="6">
        <v>0</v>
      </c>
      <c r="K1022" s="6">
        <v>0</v>
      </c>
      <c r="L1022" s="6">
        <v>5</v>
      </c>
      <c r="M1022" s="6">
        <v>0.5</v>
      </c>
      <c r="N1022" s="6">
        <v>0.5</v>
      </c>
      <c r="O1022" s="6">
        <v>0</v>
      </c>
      <c r="P1022" s="6">
        <v>0.5</v>
      </c>
      <c r="Q1022" s="6">
        <v>125</v>
      </c>
      <c r="R1022" s="6">
        <v>0</v>
      </c>
      <c r="S1022" s="6">
        <v>448</v>
      </c>
      <c r="T1022" s="6">
        <v>336</v>
      </c>
      <c r="U1022" s="6">
        <v>60</v>
      </c>
      <c r="V1022">
        <v>0</v>
      </c>
    </row>
    <row r="1023" spans="1:22" customFormat="1" ht="16.5" customHeight="1" x14ac:dyDescent="0.25">
      <c r="A1023" s="6">
        <v>0.1</v>
      </c>
      <c r="B1023" s="6">
        <v>0</v>
      </c>
      <c r="C1023" s="6">
        <v>0</v>
      </c>
      <c r="D1023" s="6">
        <v>0</v>
      </c>
      <c r="E1023" s="6">
        <v>0</v>
      </c>
      <c r="F1023" s="6">
        <v>0</v>
      </c>
      <c r="G1023" s="6">
        <v>0</v>
      </c>
      <c r="H1023" s="6">
        <v>0</v>
      </c>
      <c r="I1023" s="6">
        <v>0</v>
      </c>
      <c r="J1023" s="6">
        <v>0</v>
      </c>
      <c r="K1023" s="6">
        <v>0</v>
      </c>
      <c r="L1023" s="6">
        <v>5</v>
      </c>
      <c r="M1023" s="6">
        <v>1</v>
      </c>
      <c r="N1023" s="6">
        <v>0.5</v>
      </c>
      <c r="O1023" s="6">
        <v>0</v>
      </c>
      <c r="P1023" s="6">
        <v>0.5</v>
      </c>
      <c r="Q1023" s="6">
        <v>139</v>
      </c>
      <c r="R1023" s="6">
        <v>0</v>
      </c>
      <c r="S1023" s="6">
        <v>448</v>
      </c>
      <c r="T1023" s="6">
        <v>336</v>
      </c>
      <c r="U1023" s="6">
        <v>60</v>
      </c>
      <c r="V1023">
        <v>0</v>
      </c>
    </row>
    <row r="1024" spans="1:22" customFormat="1" x14ac:dyDescent="0.25">
      <c r="A1024" s="6">
        <v>0.1</v>
      </c>
      <c r="B1024" s="6">
        <v>0</v>
      </c>
      <c r="C1024" s="6">
        <v>0</v>
      </c>
      <c r="D1024" s="6">
        <v>0</v>
      </c>
      <c r="E1024" s="6">
        <v>0</v>
      </c>
      <c r="F1024" s="6">
        <v>0</v>
      </c>
      <c r="G1024" s="6">
        <v>0</v>
      </c>
      <c r="H1024" s="6">
        <v>0</v>
      </c>
      <c r="I1024" s="6">
        <v>0</v>
      </c>
      <c r="J1024" s="6">
        <v>0</v>
      </c>
      <c r="K1024" s="6">
        <v>0</v>
      </c>
      <c r="L1024" s="6">
        <v>5</v>
      </c>
      <c r="M1024" s="6">
        <v>1.5</v>
      </c>
      <c r="N1024" s="6">
        <v>0.5</v>
      </c>
      <c r="O1024" s="6">
        <v>0</v>
      </c>
      <c r="P1024" s="6">
        <v>0.5</v>
      </c>
      <c r="Q1024" s="6">
        <v>139</v>
      </c>
      <c r="R1024" s="6">
        <v>0</v>
      </c>
      <c r="S1024" s="6">
        <v>448</v>
      </c>
      <c r="T1024" s="6">
        <v>336</v>
      </c>
      <c r="U1024" s="6">
        <v>60</v>
      </c>
      <c r="V1024">
        <v>0</v>
      </c>
    </row>
    <row r="1025" spans="1:22" customFormat="1" x14ac:dyDescent="0.25">
      <c r="A1025" s="6">
        <v>6.6666666666666666E-2</v>
      </c>
      <c r="B1025" s="6">
        <v>0</v>
      </c>
      <c r="C1025" s="6">
        <v>0</v>
      </c>
      <c r="D1025" s="6">
        <v>0</v>
      </c>
      <c r="E1025" s="6">
        <v>0</v>
      </c>
      <c r="F1025" s="6">
        <v>0</v>
      </c>
      <c r="G1025" s="6">
        <v>0</v>
      </c>
      <c r="H1025" s="6">
        <v>0</v>
      </c>
      <c r="I1025" s="6">
        <v>0</v>
      </c>
      <c r="J1025" s="6">
        <v>0</v>
      </c>
      <c r="K1025" s="6">
        <v>0</v>
      </c>
      <c r="L1025" s="6">
        <v>5</v>
      </c>
      <c r="M1025" s="6">
        <v>0.25</v>
      </c>
      <c r="N1025" s="6">
        <v>0.5</v>
      </c>
      <c r="O1025" s="6">
        <v>0</v>
      </c>
      <c r="P1025" s="6">
        <v>0.5</v>
      </c>
      <c r="Q1025" s="6">
        <v>139</v>
      </c>
      <c r="R1025" s="6">
        <v>0</v>
      </c>
      <c r="S1025" s="6">
        <v>448</v>
      </c>
      <c r="T1025" s="6">
        <v>336</v>
      </c>
      <c r="U1025" s="6">
        <v>60</v>
      </c>
      <c r="V1025">
        <v>0</v>
      </c>
    </row>
    <row r="1026" spans="1:22" customFormat="1" x14ac:dyDescent="0.25">
      <c r="A1026" s="6">
        <v>6.6666666666666666E-2</v>
      </c>
      <c r="B1026" s="6">
        <v>0</v>
      </c>
      <c r="C1026" s="6">
        <v>0</v>
      </c>
      <c r="D1026" s="6">
        <v>0</v>
      </c>
      <c r="E1026" s="6">
        <v>0</v>
      </c>
      <c r="F1026" s="6">
        <v>0</v>
      </c>
      <c r="G1026" s="6">
        <v>0</v>
      </c>
      <c r="H1026" s="6">
        <v>0</v>
      </c>
      <c r="I1026" s="6">
        <v>0</v>
      </c>
      <c r="J1026" s="6">
        <v>0</v>
      </c>
      <c r="K1026" s="6">
        <v>0</v>
      </c>
      <c r="L1026" s="6">
        <v>5</v>
      </c>
      <c r="M1026" s="6">
        <v>1</v>
      </c>
      <c r="N1026" s="6">
        <v>0.5</v>
      </c>
      <c r="O1026" s="6">
        <v>0</v>
      </c>
      <c r="P1026" s="6">
        <v>0.5</v>
      </c>
      <c r="Q1026" s="6">
        <v>139</v>
      </c>
      <c r="R1026" s="6">
        <v>0</v>
      </c>
      <c r="S1026" s="6">
        <v>448</v>
      </c>
      <c r="T1026" s="6">
        <v>336</v>
      </c>
      <c r="U1026" s="6">
        <v>60</v>
      </c>
      <c r="V1026">
        <v>0</v>
      </c>
    </row>
    <row r="1027" spans="1:22" customFormat="1" x14ac:dyDescent="0.25">
      <c r="A1027" s="6">
        <v>6.6666666666666666E-2</v>
      </c>
      <c r="B1027" s="6">
        <v>0</v>
      </c>
      <c r="C1027" s="6">
        <v>0</v>
      </c>
      <c r="D1027" s="6">
        <v>0</v>
      </c>
      <c r="E1027" s="6">
        <v>0</v>
      </c>
      <c r="F1027" s="6">
        <v>0</v>
      </c>
      <c r="G1027" s="6">
        <v>0</v>
      </c>
      <c r="H1027" s="6">
        <v>0</v>
      </c>
      <c r="I1027" s="6">
        <v>0</v>
      </c>
      <c r="J1027" s="6">
        <v>0</v>
      </c>
      <c r="K1027" s="6">
        <v>0</v>
      </c>
      <c r="L1027" s="6">
        <v>5</v>
      </c>
      <c r="M1027" s="6">
        <v>1.5</v>
      </c>
      <c r="N1027" s="6">
        <v>0.5</v>
      </c>
      <c r="O1027" s="6">
        <v>0</v>
      </c>
      <c r="P1027" s="6">
        <v>0.5</v>
      </c>
      <c r="Q1027" s="6">
        <v>139</v>
      </c>
      <c r="R1027" s="6">
        <v>0</v>
      </c>
      <c r="S1027" s="6">
        <v>448</v>
      </c>
      <c r="T1027" s="6">
        <v>336</v>
      </c>
      <c r="U1027" s="6">
        <v>60</v>
      </c>
      <c r="V1027">
        <v>0</v>
      </c>
    </row>
    <row r="1028" spans="1:22" customFormat="1" x14ac:dyDescent="0.25">
      <c r="A1028" s="6">
        <v>0.05</v>
      </c>
      <c r="B1028" s="6">
        <v>0</v>
      </c>
      <c r="C1028" s="6">
        <v>0</v>
      </c>
      <c r="D1028" s="6">
        <v>0</v>
      </c>
      <c r="E1028" s="6">
        <v>0</v>
      </c>
      <c r="F1028" s="6">
        <v>0</v>
      </c>
      <c r="G1028" s="6">
        <v>0</v>
      </c>
      <c r="H1028" s="6">
        <v>0</v>
      </c>
      <c r="I1028" s="6">
        <v>0</v>
      </c>
      <c r="J1028" s="6">
        <v>0</v>
      </c>
      <c r="K1028" s="6">
        <v>0</v>
      </c>
      <c r="L1028" s="6">
        <v>5</v>
      </c>
      <c r="M1028" s="6">
        <v>1</v>
      </c>
      <c r="N1028" s="6">
        <v>0.5</v>
      </c>
      <c r="O1028" s="6">
        <v>0</v>
      </c>
      <c r="P1028" s="6">
        <v>0.5</v>
      </c>
      <c r="Q1028" s="6">
        <v>139</v>
      </c>
      <c r="R1028" s="6">
        <v>0</v>
      </c>
      <c r="S1028" s="6">
        <v>448</v>
      </c>
      <c r="T1028" s="6">
        <v>336</v>
      </c>
      <c r="U1028" s="6">
        <v>60</v>
      </c>
      <c r="V1028">
        <v>0</v>
      </c>
    </row>
    <row r="1029" spans="1:22" customFormat="1" x14ac:dyDescent="0.25">
      <c r="A1029" s="6">
        <v>0.05</v>
      </c>
      <c r="B1029" s="6">
        <v>0</v>
      </c>
      <c r="C1029" s="6">
        <v>0</v>
      </c>
      <c r="D1029" s="6">
        <v>0</v>
      </c>
      <c r="E1029" s="6">
        <v>0</v>
      </c>
      <c r="F1029" s="6">
        <v>0</v>
      </c>
      <c r="G1029" s="6">
        <v>0</v>
      </c>
      <c r="H1029" s="6">
        <v>0</v>
      </c>
      <c r="I1029" s="6">
        <v>0</v>
      </c>
      <c r="J1029" s="6">
        <v>0</v>
      </c>
      <c r="K1029" s="6">
        <v>0</v>
      </c>
      <c r="L1029" s="6">
        <v>5</v>
      </c>
      <c r="M1029" s="6">
        <v>1.5</v>
      </c>
      <c r="N1029" s="6">
        <v>0.5</v>
      </c>
      <c r="O1029" s="6">
        <v>0</v>
      </c>
      <c r="P1029" s="6">
        <v>0.5</v>
      </c>
      <c r="Q1029" s="6">
        <v>139</v>
      </c>
      <c r="R1029" s="6">
        <v>0</v>
      </c>
      <c r="S1029" s="6">
        <v>448</v>
      </c>
      <c r="T1029" s="6">
        <v>336</v>
      </c>
      <c r="U1029" s="6">
        <v>60</v>
      </c>
      <c r="V1029">
        <v>0</v>
      </c>
    </row>
    <row r="1030" spans="1:22" customFormat="1" x14ac:dyDescent="0.25">
      <c r="A1030" s="6">
        <v>2.5000000000000001E-2</v>
      </c>
      <c r="B1030" s="6">
        <v>0</v>
      </c>
      <c r="C1030" s="6">
        <v>0</v>
      </c>
      <c r="D1030" s="6">
        <v>0</v>
      </c>
      <c r="E1030" s="6">
        <v>0</v>
      </c>
      <c r="F1030" s="6">
        <v>0</v>
      </c>
      <c r="G1030" s="6">
        <v>0</v>
      </c>
      <c r="H1030" s="6">
        <v>0</v>
      </c>
      <c r="I1030" s="6">
        <v>0</v>
      </c>
      <c r="J1030" s="6">
        <v>0</v>
      </c>
      <c r="K1030" s="6">
        <v>0</v>
      </c>
      <c r="L1030" s="6">
        <v>5</v>
      </c>
      <c r="M1030" s="6">
        <v>1</v>
      </c>
      <c r="N1030" s="6">
        <v>0.5</v>
      </c>
      <c r="O1030" s="6">
        <v>0</v>
      </c>
      <c r="P1030" s="6">
        <v>0.5</v>
      </c>
      <c r="Q1030" s="6">
        <v>139</v>
      </c>
      <c r="R1030" s="6">
        <v>0</v>
      </c>
      <c r="S1030" s="6">
        <v>448</v>
      </c>
      <c r="T1030" s="6">
        <v>336</v>
      </c>
      <c r="U1030" s="6">
        <v>60</v>
      </c>
      <c r="V1030">
        <v>0</v>
      </c>
    </row>
    <row r="1031" spans="1:22" customFormat="1" x14ac:dyDescent="0.25">
      <c r="A1031" s="6">
        <v>2.5000000000000001E-2</v>
      </c>
      <c r="B1031" s="6">
        <v>0</v>
      </c>
      <c r="C1031" s="6">
        <v>0</v>
      </c>
      <c r="D1031" s="6">
        <v>0</v>
      </c>
      <c r="E1031" s="6">
        <v>0</v>
      </c>
      <c r="F1031" s="6">
        <v>0</v>
      </c>
      <c r="G1031" s="6">
        <v>0</v>
      </c>
      <c r="H1031" s="6">
        <v>0</v>
      </c>
      <c r="I1031" s="6">
        <v>0</v>
      </c>
      <c r="J1031" s="6">
        <v>0</v>
      </c>
      <c r="K1031" s="6">
        <v>0</v>
      </c>
      <c r="L1031" s="6">
        <v>5</v>
      </c>
      <c r="M1031" s="6">
        <v>1.5</v>
      </c>
      <c r="N1031" s="6">
        <v>0.5</v>
      </c>
      <c r="O1031" s="6">
        <v>0</v>
      </c>
      <c r="P1031" s="6">
        <v>0.5</v>
      </c>
      <c r="Q1031" s="6">
        <v>139</v>
      </c>
      <c r="R1031" s="6">
        <v>0</v>
      </c>
      <c r="S1031" s="6">
        <v>448</v>
      </c>
      <c r="T1031" s="6">
        <v>336</v>
      </c>
      <c r="U1031" s="6">
        <v>60</v>
      </c>
      <c r="V1031">
        <v>0</v>
      </c>
    </row>
    <row r="1032" spans="1:22" customFormat="1" x14ac:dyDescent="0.25">
      <c r="A1032" s="6">
        <v>0.01</v>
      </c>
      <c r="B1032" s="6">
        <v>0</v>
      </c>
      <c r="C1032" s="6">
        <v>0</v>
      </c>
      <c r="D1032" s="6">
        <v>0</v>
      </c>
      <c r="E1032" s="6">
        <v>0</v>
      </c>
      <c r="F1032" s="6">
        <v>0</v>
      </c>
      <c r="G1032" s="6">
        <v>0</v>
      </c>
      <c r="H1032" s="6">
        <v>0</v>
      </c>
      <c r="I1032" s="6">
        <v>0</v>
      </c>
      <c r="J1032" s="6">
        <v>0</v>
      </c>
      <c r="K1032" s="6">
        <v>0</v>
      </c>
      <c r="L1032" s="6">
        <v>5</v>
      </c>
      <c r="M1032" s="6">
        <v>0.5</v>
      </c>
      <c r="N1032" s="6">
        <v>0.5</v>
      </c>
      <c r="O1032" s="6">
        <v>0</v>
      </c>
      <c r="P1032" s="6">
        <v>0.5</v>
      </c>
      <c r="Q1032" s="6">
        <v>139</v>
      </c>
      <c r="R1032" s="6">
        <v>0</v>
      </c>
      <c r="S1032" s="6">
        <v>448</v>
      </c>
      <c r="T1032" s="6">
        <v>336</v>
      </c>
      <c r="U1032" s="6">
        <v>60</v>
      </c>
      <c r="V1032">
        <v>0</v>
      </c>
    </row>
    <row r="1033" spans="1:22" customFormat="1" x14ac:dyDescent="0.25">
      <c r="A1033" s="6">
        <v>0.01</v>
      </c>
      <c r="B1033" s="6">
        <v>0</v>
      </c>
      <c r="C1033" s="6">
        <v>0</v>
      </c>
      <c r="D1033" s="6">
        <v>0</v>
      </c>
      <c r="E1033" s="6">
        <v>0</v>
      </c>
      <c r="F1033" s="6">
        <v>0</v>
      </c>
      <c r="G1033" s="6">
        <v>0</v>
      </c>
      <c r="H1033" s="6">
        <v>0</v>
      </c>
      <c r="I1033" s="6">
        <v>0</v>
      </c>
      <c r="J1033" s="6">
        <v>0</v>
      </c>
      <c r="K1033" s="6">
        <v>0</v>
      </c>
      <c r="L1033" s="6">
        <v>5</v>
      </c>
      <c r="M1033" s="6">
        <v>1</v>
      </c>
      <c r="N1033" s="6">
        <v>0.5</v>
      </c>
      <c r="O1033" s="6">
        <v>0</v>
      </c>
      <c r="P1033" s="6">
        <v>0.5</v>
      </c>
      <c r="Q1033" s="6">
        <v>139</v>
      </c>
      <c r="R1033" s="6">
        <v>0</v>
      </c>
      <c r="S1033" s="6">
        <v>448</v>
      </c>
      <c r="T1033" s="6">
        <v>336</v>
      </c>
      <c r="U1033" s="6">
        <v>60</v>
      </c>
      <c r="V1033">
        <v>0</v>
      </c>
    </row>
    <row r="1034" spans="1:22" customFormat="1" x14ac:dyDescent="0.25">
      <c r="A1034" s="6">
        <v>0.01</v>
      </c>
      <c r="B1034" s="6">
        <v>0</v>
      </c>
      <c r="C1034" s="6">
        <v>0</v>
      </c>
      <c r="D1034" s="6">
        <v>0</v>
      </c>
      <c r="E1034" s="6">
        <v>0</v>
      </c>
      <c r="F1034" s="6">
        <v>0</v>
      </c>
      <c r="G1034" s="6">
        <v>0</v>
      </c>
      <c r="H1034" s="6">
        <v>0</v>
      </c>
      <c r="I1034" s="6">
        <v>0</v>
      </c>
      <c r="J1034" s="6">
        <v>0</v>
      </c>
      <c r="K1034" s="6">
        <v>0</v>
      </c>
      <c r="L1034" s="6">
        <v>5</v>
      </c>
      <c r="M1034" s="6">
        <v>1.5</v>
      </c>
      <c r="N1034" s="6">
        <v>0.5</v>
      </c>
      <c r="O1034" s="6">
        <v>0</v>
      </c>
      <c r="P1034" s="6">
        <v>0.5</v>
      </c>
      <c r="Q1034" s="6">
        <v>139</v>
      </c>
      <c r="R1034" s="6">
        <v>0</v>
      </c>
      <c r="S1034" s="6">
        <v>448</v>
      </c>
      <c r="T1034" s="6">
        <v>336</v>
      </c>
      <c r="U1034" s="6">
        <v>60</v>
      </c>
      <c r="V1034">
        <v>0</v>
      </c>
    </row>
    <row r="1035" spans="1:22" customFormat="1" x14ac:dyDescent="0.25">
      <c r="A1035" s="6">
        <v>0</v>
      </c>
      <c r="B1035" s="6">
        <v>0</v>
      </c>
      <c r="C1035" s="6">
        <v>0</v>
      </c>
      <c r="D1035" s="6">
        <v>0</v>
      </c>
      <c r="E1035" s="6">
        <v>0</v>
      </c>
      <c r="F1035" s="6">
        <v>0</v>
      </c>
      <c r="G1035" s="6">
        <v>0</v>
      </c>
      <c r="H1035" s="6">
        <v>0</v>
      </c>
      <c r="I1035" s="6">
        <v>0</v>
      </c>
      <c r="J1035" s="6">
        <v>0</v>
      </c>
      <c r="K1035" s="6">
        <v>0</v>
      </c>
      <c r="L1035" s="6">
        <v>5</v>
      </c>
      <c r="M1035" s="6">
        <v>0.5</v>
      </c>
      <c r="N1035" s="6">
        <v>0.5</v>
      </c>
      <c r="O1035" s="6">
        <v>0</v>
      </c>
      <c r="P1035" s="6">
        <v>0.5</v>
      </c>
      <c r="Q1035" s="6">
        <v>139</v>
      </c>
      <c r="R1035" s="6">
        <v>0</v>
      </c>
      <c r="S1035" s="6">
        <v>448</v>
      </c>
      <c r="T1035" s="6">
        <v>336</v>
      </c>
      <c r="U1035" s="6">
        <v>60</v>
      </c>
      <c r="V1035">
        <v>0</v>
      </c>
    </row>
    <row r="1036" spans="1:22" customFormat="1" x14ac:dyDescent="0.25">
      <c r="A1036" s="6">
        <v>0</v>
      </c>
      <c r="B1036" s="6">
        <v>0</v>
      </c>
      <c r="C1036" s="6">
        <v>0</v>
      </c>
      <c r="D1036" s="6">
        <v>0</v>
      </c>
      <c r="E1036" s="6">
        <v>0</v>
      </c>
      <c r="F1036" s="6">
        <v>0</v>
      </c>
      <c r="G1036" s="6">
        <v>0</v>
      </c>
      <c r="H1036" s="6">
        <v>0</v>
      </c>
      <c r="I1036" s="6">
        <v>0</v>
      </c>
      <c r="J1036" s="6">
        <v>0</v>
      </c>
      <c r="K1036" s="6">
        <v>0</v>
      </c>
      <c r="L1036" s="6">
        <v>5</v>
      </c>
      <c r="M1036" s="6">
        <v>1</v>
      </c>
      <c r="N1036" s="6">
        <v>0.5</v>
      </c>
      <c r="O1036" s="6">
        <v>0</v>
      </c>
      <c r="P1036" s="6">
        <v>0.5</v>
      </c>
      <c r="Q1036" s="6">
        <v>139</v>
      </c>
      <c r="R1036" s="6">
        <v>0</v>
      </c>
      <c r="S1036" s="6">
        <v>448</v>
      </c>
      <c r="T1036" s="6">
        <v>336</v>
      </c>
      <c r="U1036" s="6">
        <v>60</v>
      </c>
      <c r="V1036">
        <v>0</v>
      </c>
    </row>
    <row r="1037" spans="1:22" customFormat="1" x14ac:dyDescent="0.25">
      <c r="A1037" s="6">
        <v>0</v>
      </c>
      <c r="B1037" s="6">
        <v>0</v>
      </c>
      <c r="C1037" s="6">
        <v>0</v>
      </c>
      <c r="D1037" s="6">
        <v>0</v>
      </c>
      <c r="E1037" s="6">
        <v>0</v>
      </c>
      <c r="F1037" s="6">
        <v>0</v>
      </c>
      <c r="G1037" s="6">
        <v>0</v>
      </c>
      <c r="H1037" s="6">
        <v>0</v>
      </c>
      <c r="I1037" s="6">
        <v>0</v>
      </c>
      <c r="J1037" s="6">
        <v>0</v>
      </c>
      <c r="K1037" s="6">
        <v>0</v>
      </c>
      <c r="L1037" s="6">
        <v>5</v>
      </c>
      <c r="M1037" s="6">
        <v>1.5</v>
      </c>
      <c r="N1037" s="6">
        <v>0.5</v>
      </c>
      <c r="O1037" s="6">
        <v>0</v>
      </c>
      <c r="P1037" s="6">
        <v>0.5</v>
      </c>
      <c r="Q1037" s="6">
        <v>139</v>
      </c>
      <c r="R1037" s="6">
        <v>0</v>
      </c>
      <c r="S1037" s="6">
        <v>448</v>
      </c>
      <c r="T1037" s="6">
        <v>336</v>
      </c>
      <c r="U1037" s="6">
        <v>60</v>
      </c>
      <c r="V1037">
        <v>0</v>
      </c>
    </row>
    <row r="1038" spans="1:22" customFormat="1" x14ac:dyDescent="0.25">
      <c r="A1038" s="6">
        <v>0.1</v>
      </c>
      <c r="B1038" s="6">
        <v>0</v>
      </c>
      <c r="C1038" s="6">
        <v>0</v>
      </c>
      <c r="D1038" s="6">
        <v>0</v>
      </c>
      <c r="E1038" s="6">
        <v>0</v>
      </c>
      <c r="F1038" s="6">
        <v>0</v>
      </c>
      <c r="G1038" s="6">
        <v>0</v>
      </c>
      <c r="H1038" s="6">
        <v>0</v>
      </c>
      <c r="I1038" s="6">
        <v>0</v>
      </c>
      <c r="J1038" s="6">
        <v>0</v>
      </c>
      <c r="K1038" s="6">
        <v>0</v>
      </c>
      <c r="L1038" s="6">
        <v>5</v>
      </c>
      <c r="M1038" s="6">
        <v>0.25</v>
      </c>
      <c r="N1038" s="6">
        <v>0.5</v>
      </c>
      <c r="O1038" s="6">
        <v>0</v>
      </c>
      <c r="P1038" s="6">
        <v>0.5</v>
      </c>
      <c r="Q1038" s="6">
        <v>142</v>
      </c>
      <c r="R1038" s="6">
        <v>0</v>
      </c>
      <c r="S1038" s="6">
        <v>448</v>
      </c>
      <c r="T1038" s="6">
        <v>336</v>
      </c>
      <c r="U1038" s="6">
        <v>60</v>
      </c>
      <c r="V1038">
        <v>0</v>
      </c>
    </row>
    <row r="1039" spans="1:22" customFormat="1" x14ac:dyDescent="0.25">
      <c r="A1039" s="6">
        <v>0.1</v>
      </c>
      <c r="B1039" s="6">
        <v>0</v>
      </c>
      <c r="C1039" s="6">
        <v>0</v>
      </c>
      <c r="D1039" s="6">
        <v>0</v>
      </c>
      <c r="E1039" s="6">
        <v>0</v>
      </c>
      <c r="F1039" s="6">
        <v>0</v>
      </c>
      <c r="G1039" s="6">
        <v>0</v>
      </c>
      <c r="H1039" s="6">
        <v>0</v>
      </c>
      <c r="I1039" s="6">
        <v>0</v>
      </c>
      <c r="J1039" s="6">
        <v>0</v>
      </c>
      <c r="K1039" s="6">
        <v>0</v>
      </c>
      <c r="L1039" s="6">
        <v>5</v>
      </c>
      <c r="M1039" s="6">
        <v>0.5</v>
      </c>
      <c r="N1039" s="6">
        <v>0.5</v>
      </c>
      <c r="O1039" s="6">
        <v>0</v>
      </c>
      <c r="P1039" s="6">
        <v>0.5</v>
      </c>
      <c r="Q1039" s="6">
        <v>142</v>
      </c>
      <c r="R1039" s="6">
        <v>0</v>
      </c>
      <c r="S1039" s="6">
        <v>448</v>
      </c>
      <c r="T1039" s="6">
        <v>336</v>
      </c>
      <c r="U1039" s="6">
        <v>60</v>
      </c>
      <c r="V1039">
        <v>0</v>
      </c>
    </row>
    <row r="1040" spans="1:22" customFormat="1" x14ac:dyDescent="0.25">
      <c r="A1040" s="6">
        <v>0.1</v>
      </c>
      <c r="B1040" s="6">
        <v>0</v>
      </c>
      <c r="C1040" s="6">
        <v>0</v>
      </c>
      <c r="D1040" s="6">
        <v>0</v>
      </c>
      <c r="E1040" s="6">
        <v>0</v>
      </c>
      <c r="F1040" s="6">
        <v>0</v>
      </c>
      <c r="G1040" s="6">
        <v>0</v>
      </c>
      <c r="H1040" s="6">
        <v>0</v>
      </c>
      <c r="I1040" s="6">
        <v>0</v>
      </c>
      <c r="J1040" s="6">
        <v>0</v>
      </c>
      <c r="K1040" s="6">
        <v>0</v>
      </c>
      <c r="L1040" s="6">
        <v>5</v>
      </c>
      <c r="M1040" s="6">
        <v>1</v>
      </c>
      <c r="N1040" s="6">
        <v>0.5</v>
      </c>
      <c r="O1040" s="6">
        <v>0</v>
      </c>
      <c r="P1040" s="6">
        <v>0.5</v>
      </c>
      <c r="Q1040" s="6">
        <v>142</v>
      </c>
      <c r="R1040" s="6">
        <v>0</v>
      </c>
      <c r="S1040" s="6">
        <v>448</v>
      </c>
      <c r="T1040" s="6">
        <v>336</v>
      </c>
      <c r="U1040" s="6">
        <v>60</v>
      </c>
      <c r="V1040">
        <v>0</v>
      </c>
    </row>
    <row r="1041" spans="1:22" customFormat="1" x14ac:dyDescent="0.25">
      <c r="A1041" s="6">
        <v>0.1</v>
      </c>
      <c r="B1041" s="6">
        <v>0</v>
      </c>
      <c r="C1041" s="6">
        <v>0</v>
      </c>
      <c r="D1041" s="6">
        <v>0</v>
      </c>
      <c r="E1041" s="6">
        <v>0</v>
      </c>
      <c r="F1041" s="6">
        <v>0</v>
      </c>
      <c r="G1041" s="6">
        <v>0</v>
      </c>
      <c r="H1041" s="6">
        <v>0</v>
      </c>
      <c r="I1041" s="6">
        <v>0</v>
      </c>
      <c r="J1041" s="6">
        <v>0</v>
      </c>
      <c r="K1041" s="6">
        <v>0</v>
      </c>
      <c r="L1041" s="6">
        <v>5</v>
      </c>
      <c r="M1041" s="6">
        <v>1.5</v>
      </c>
      <c r="N1041" s="6">
        <v>0.5</v>
      </c>
      <c r="O1041" s="6">
        <v>0</v>
      </c>
      <c r="P1041" s="6">
        <v>0.5</v>
      </c>
      <c r="Q1041" s="6">
        <v>142</v>
      </c>
      <c r="R1041" s="6">
        <v>0</v>
      </c>
      <c r="S1041" s="6">
        <v>448</v>
      </c>
      <c r="T1041" s="6">
        <v>336</v>
      </c>
      <c r="U1041" s="6">
        <v>60</v>
      </c>
      <c r="V1041">
        <v>0</v>
      </c>
    </row>
    <row r="1042" spans="1:22" customFormat="1" x14ac:dyDescent="0.25">
      <c r="A1042" s="6">
        <v>6.6666666666666666E-2</v>
      </c>
      <c r="B1042" s="6">
        <v>0</v>
      </c>
      <c r="C1042" s="6">
        <v>0</v>
      </c>
      <c r="D1042" s="6">
        <v>0</v>
      </c>
      <c r="E1042" s="6">
        <v>0</v>
      </c>
      <c r="F1042" s="6">
        <v>0</v>
      </c>
      <c r="G1042" s="6">
        <v>0</v>
      </c>
      <c r="H1042" s="6">
        <v>0</v>
      </c>
      <c r="I1042" s="6">
        <v>0</v>
      </c>
      <c r="J1042" s="6">
        <v>0</v>
      </c>
      <c r="K1042" s="6">
        <v>0</v>
      </c>
      <c r="L1042" s="6">
        <v>5</v>
      </c>
      <c r="M1042" s="6">
        <v>0.5</v>
      </c>
      <c r="N1042" s="6">
        <v>0.5</v>
      </c>
      <c r="O1042" s="6">
        <v>0</v>
      </c>
      <c r="P1042" s="6">
        <v>0.5</v>
      </c>
      <c r="Q1042" s="6">
        <v>142</v>
      </c>
      <c r="R1042" s="6">
        <v>0</v>
      </c>
      <c r="S1042" s="6">
        <v>448</v>
      </c>
      <c r="T1042" s="6">
        <v>336</v>
      </c>
      <c r="U1042" s="6">
        <v>60</v>
      </c>
      <c r="V1042">
        <v>0</v>
      </c>
    </row>
    <row r="1043" spans="1:22" customFormat="1" x14ac:dyDescent="0.25">
      <c r="A1043" s="6">
        <v>6.6666666666666666E-2</v>
      </c>
      <c r="B1043" s="6">
        <v>0</v>
      </c>
      <c r="C1043" s="6">
        <v>0</v>
      </c>
      <c r="D1043" s="6">
        <v>0</v>
      </c>
      <c r="E1043" s="6">
        <v>0</v>
      </c>
      <c r="F1043" s="6">
        <v>0</v>
      </c>
      <c r="G1043" s="6">
        <v>0</v>
      </c>
      <c r="H1043" s="6">
        <v>0</v>
      </c>
      <c r="I1043" s="6">
        <v>0</v>
      </c>
      <c r="J1043" s="6">
        <v>0</v>
      </c>
      <c r="K1043" s="6">
        <v>0</v>
      </c>
      <c r="L1043" s="6">
        <v>5</v>
      </c>
      <c r="M1043" s="6">
        <v>1</v>
      </c>
      <c r="N1043" s="6">
        <v>0.5</v>
      </c>
      <c r="O1043" s="6">
        <v>0</v>
      </c>
      <c r="P1043" s="6">
        <v>0.5</v>
      </c>
      <c r="Q1043" s="6">
        <v>142</v>
      </c>
      <c r="R1043" s="6">
        <v>0</v>
      </c>
      <c r="S1043" s="6">
        <v>448</v>
      </c>
      <c r="T1043" s="6">
        <v>336</v>
      </c>
      <c r="U1043" s="6">
        <v>60</v>
      </c>
      <c r="V1043">
        <v>0</v>
      </c>
    </row>
    <row r="1044" spans="1:22" customFormat="1" x14ac:dyDescent="0.25">
      <c r="A1044" s="6">
        <v>6.6666666666666666E-2</v>
      </c>
      <c r="B1044" s="6">
        <v>0</v>
      </c>
      <c r="C1044" s="6">
        <v>0</v>
      </c>
      <c r="D1044" s="6">
        <v>0</v>
      </c>
      <c r="E1044" s="6">
        <v>0</v>
      </c>
      <c r="F1044" s="6">
        <v>0</v>
      </c>
      <c r="G1044" s="6">
        <v>0</v>
      </c>
      <c r="H1044" s="6">
        <v>0</v>
      </c>
      <c r="I1044" s="6">
        <v>0</v>
      </c>
      <c r="J1044" s="6">
        <v>0</v>
      </c>
      <c r="K1044" s="6">
        <v>0</v>
      </c>
      <c r="L1044" s="6">
        <v>5</v>
      </c>
      <c r="M1044" s="6">
        <v>1.5</v>
      </c>
      <c r="N1044" s="6">
        <v>0.5</v>
      </c>
      <c r="O1044" s="6">
        <v>0</v>
      </c>
      <c r="P1044" s="6">
        <v>0.5</v>
      </c>
      <c r="Q1044" s="6">
        <v>142</v>
      </c>
      <c r="R1044" s="6">
        <v>0</v>
      </c>
      <c r="S1044" s="6">
        <v>448</v>
      </c>
      <c r="T1044" s="6">
        <v>336</v>
      </c>
      <c r="U1044" s="6">
        <v>60</v>
      </c>
      <c r="V1044">
        <v>0</v>
      </c>
    </row>
    <row r="1045" spans="1:22" customFormat="1" x14ac:dyDescent="0.25">
      <c r="A1045" s="6">
        <v>0.05</v>
      </c>
      <c r="B1045" s="6">
        <v>0</v>
      </c>
      <c r="C1045" s="6">
        <v>0</v>
      </c>
      <c r="D1045" s="6">
        <v>0</v>
      </c>
      <c r="E1045" s="6">
        <v>0</v>
      </c>
      <c r="F1045" s="6">
        <v>0</v>
      </c>
      <c r="G1045" s="6">
        <v>0</v>
      </c>
      <c r="H1045" s="6">
        <v>0</v>
      </c>
      <c r="I1045" s="6">
        <v>0</v>
      </c>
      <c r="J1045" s="6">
        <v>0</v>
      </c>
      <c r="K1045" s="6">
        <v>0</v>
      </c>
      <c r="L1045" s="6">
        <v>5</v>
      </c>
      <c r="M1045" s="6">
        <v>0.25</v>
      </c>
      <c r="N1045" s="6">
        <v>0.5</v>
      </c>
      <c r="O1045" s="6">
        <v>0</v>
      </c>
      <c r="P1045" s="6">
        <v>0.5</v>
      </c>
      <c r="Q1045" s="6">
        <v>142</v>
      </c>
      <c r="R1045" s="6">
        <v>0</v>
      </c>
      <c r="S1045" s="6">
        <v>448</v>
      </c>
      <c r="T1045" s="6">
        <v>336</v>
      </c>
      <c r="U1045" s="6">
        <v>60</v>
      </c>
      <c r="V1045">
        <v>0</v>
      </c>
    </row>
    <row r="1046" spans="1:22" customFormat="1" x14ac:dyDescent="0.25">
      <c r="A1046" s="6">
        <v>0.05</v>
      </c>
      <c r="B1046" s="6">
        <v>0</v>
      </c>
      <c r="C1046" s="6">
        <v>0</v>
      </c>
      <c r="D1046" s="6">
        <v>0</v>
      </c>
      <c r="E1046" s="6">
        <v>0</v>
      </c>
      <c r="F1046" s="6">
        <v>0</v>
      </c>
      <c r="G1046" s="6">
        <v>0</v>
      </c>
      <c r="H1046" s="6">
        <v>0</v>
      </c>
      <c r="I1046" s="6">
        <v>0</v>
      </c>
      <c r="J1046" s="6">
        <v>0</v>
      </c>
      <c r="K1046" s="6">
        <v>0</v>
      </c>
      <c r="L1046" s="6">
        <v>5</v>
      </c>
      <c r="M1046" s="6">
        <v>1</v>
      </c>
      <c r="N1046" s="6">
        <v>0.5</v>
      </c>
      <c r="O1046" s="6">
        <v>0</v>
      </c>
      <c r="P1046" s="6">
        <v>0.5</v>
      </c>
      <c r="Q1046" s="6">
        <v>142</v>
      </c>
      <c r="R1046" s="6">
        <v>0</v>
      </c>
      <c r="S1046" s="6">
        <v>448</v>
      </c>
      <c r="T1046" s="6">
        <v>336</v>
      </c>
      <c r="U1046" s="6">
        <v>60</v>
      </c>
      <c r="V1046">
        <v>0</v>
      </c>
    </row>
    <row r="1047" spans="1:22" customFormat="1" x14ac:dyDescent="0.25">
      <c r="A1047" s="6">
        <v>0.05</v>
      </c>
      <c r="B1047" s="6">
        <v>0</v>
      </c>
      <c r="C1047" s="6">
        <v>0</v>
      </c>
      <c r="D1047" s="6">
        <v>0</v>
      </c>
      <c r="E1047" s="6">
        <v>0</v>
      </c>
      <c r="F1047" s="6">
        <v>0</v>
      </c>
      <c r="G1047" s="6">
        <v>0</v>
      </c>
      <c r="H1047" s="6">
        <v>0</v>
      </c>
      <c r="I1047" s="6">
        <v>0</v>
      </c>
      <c r="J1047" s="6">
        <v>0</v>
      </c>
      <c r="K1047" s="6">
        <v>0</v>
      </c>
      <c r="L1047" s="6">
        <v>5</v>
      </c>
      <c r="M1047" s="6">
        <v>1.5</v>
      </c>
      <c r="N1047" s="6">
        <v>0.5</v>
      </c>
      <c r="O1047" s="6">
        <v>0</v>
      </c>
      <c r="P1047" s="6">
        <v>0.5</v>
      </c>
      <c r="Q1047" s="6">
        <v>142</v>
      </c>
      <c r="R1047" s="6">
        <v>0</v>
      </c>
      <c r="S1047" s="6">
        <v>448</v>
      </c>
      <c r="T1047" s="6">
        <v>336</v>
      </c>
      <c r="U1047" s="6">
        <v>60</v>
      </c>
      <c r="V1047">
        <v>0</v>
      </c>
    </row>
    <row r="1048" spans="1:22" customFormat="1" x14ac:dyDescent="0.25">
      <c r="A1048" s="6">
        <v>3.3333333333333333E-2</v>
      </c>
      <c r="B1048" s="6">
        <v>0</v>
      </c>
      <c r="C1048" s="6">
        <v>0</v>
      </c>
      <c r="D1048" s="6">
        <v>0</v>
      </c>
      <c r="E1048" s="6">
        <v>0</v>
      </c>
      <c r="F1048" s="6">
        <v>0</v>
      </c>
      <c r="G1048" s="6">
        <v>0</v>
      </c>
      <c r="H1048" s="6">
        <v>0</v>
      </c>
      <c r="I1048" s="6">
        <v>0</v>
      </c>
      <c r="J1048" s="6">
        <v>0</v>
      </c>
      <c r="K1048" s="6">
        <v>0</v>
      </c>
      <c r="L1048" s="6">
        <v>5</v>
      </c>
      <c r="M1048" s="6">
        <v>1</v>
      </c>
      <c r="N1048" s="6">
        <v>0.5</v>
      </c>
      <c r="O1048" s="6">
        <v>0</v>
      </c>
      <c r="P1048" s="6">
        <v>0.5</v>
      </c>
      <c r="Q1048" s="6">
        <v>142</v>
      </c>
      <c r="R1048" s="6">
        <v>0</v>
      </c>
      <c r="S1048" s="6">
        <v>448</v>
      </c>
      <c r="T1048" s="6">
        <v>336</v>
      </c>
      <c r="U1048" s="6">
        <v>60</v>
      </c>
      <c r="V1048">
        <v>0</v>
      </c>
    </row>
    <row r="1049" spans="1:22" customFormat="1" x14ac:dyDescent="0.25">
      <c r="A1049" s="6">
        <v>2.5000000000000001E-2</v>
      </c>
      <c r="B1049" s="6">
        <v>0</v>
      </c>
      <c r="C1049" s="6">
        <v>0</v>
      </c>
      <c r="D1049" s="6">
        <v>0</v>
      </c>
      <c r="E1049" s="6">
        <v>0</v>
      </c>
      <c r="F1049" s="6">
        <v>0</v>
      </c>
      <c r="G1049" s="6">
        <v>0</v>
      </c>
      <c r="H1049" s="6">
        <v>0</v>
      </c>
      <c r="I1049" s="6">
        <v>0</v>
      </c>
      <c r="J1049" s="6">
        <v>0</v>
      </c>
      <c r="K1049" s="6">
        <v>0</v>
      </c>
      <c r="L1049" s="6">
        <v>5</v>
      </c>
      <c r="M1049" s="6">
        <v>0.5</v>
      </c>
      <c r="N1049" s="6">
        <v>0.5</v>
      </c>
      <c r="O1049" s="6">
        <v>0</v>
      </c>
      <c r="P1049" s="6">
        <v>0.5</v>
      </c>
      <c r="Q1049" s="6">
        <v>142</v>
      </c>
      <c r="R1049" s="6">
        <v>0</v>
      </c>
      <c r="S1049" s="6">
        <v>448</v>
      </c>
      <c r="T1049" s="6">
        <v>336</v>
      </c>
      <c r="U1049" s="6">
        <v>60</v>
      </c>
      <c r="V1049">
        <v>0</v>
      </c>
    </row>
    <row r="1050" spans="1:22" customFormat="1" x14ac:dyDescent="0.25">
      <c r="A1050" s="6">
        <v>0.01</v>
      </c>
      <c r="B1050" s="6">
        <v>0</v>
      </c>
      <c r="C1050" s="6">
        <v>0</v>
      </c>
      <c r="D1050" s="6">
        <v>0</v>
      </c>
      <c r="E1050" s="6">
        <v>0</v>
      </c>
      <c r="F1050" s="6">
        <v>0</v>
      </c>
      <c r="G1050" s="6">
        <v>0</v>
      </c>
      <c r="H1050" s="6">
        <v>0</v>
      </c>
      <c r="I1050" s="6">
        <v>0</v>
      </c>
      <c r="J1050" s="6">
        <v>0</v>
      </c>
      <c r="K1050" s="6">
        <v>0</v>
      </c>
      <c r="L1050" s="6">
        <v>5</v>
      </c>
      <c r="M1050" s="6">
        <v>0.25</v>
      </c>
      <c r="N1050" s="6">
        <v>0.5</v>
      </c>
      <c r="O1050" s="6">
        <v>0</v>
      </c>
      <c r="P1050" s="6">
        <v>0.5</v>
      </c>
      <c r="Q1050" s="6">
        <v>142</v>
      </c>
      <c r="R1050" s="6">
        <v>0</v>
      </c>
      <c r="S1050" s="6">
        <v>448</v>
      </c>
      <c r="T1050" s="6">
        <v>336</v>
      </c>
      <c r="U1050" s="6">
        <v>60</v>
      </c>
      <c r="V1050">
        <v>0</v>
      </c>
    </row>
    <row r="1051" spans="1:22" customFormat="1" x14ac:dyDescent="0.25">
      <c r="A1051" s="6">
        <v>0</v>
      </c>
      <c r="B1051" s="6">
        <v>0</v>
      </c>
      <c r="C1051" s="6">
        <v>0</v>
      </c>
      <c r="D1051" s="6">
        <v>0</v>
      </c>
      <c r="E1051" s="6">
        <v>0</v>
      </c>
      <c r="F1051" s="6">
        <v>0</v>
      </c>
      <c r="G1051" s="6">
        <v>0</v>
      </c>
      <c r="H1051" s="6">
        <v>0</v>
      </c>
      <c r="I1051" s="6">
        <v>0</v>
      </c>
      <c r="J1051" s="6">
        <v>0</v>
      </c>
      <c r="K1051" s="6">
        <v>0</v>
      </c>
      <c r="L1051" s="6">
        <v>5</v>
      </c>
      <c r="M1051" s="6">
        <v>0.5</v>
      </c>
      <c r="N1051" s="6">
        <v>0.5</v>
      </c>
      <c r="O1051" s="6">
        <v>0</v>
      </c>
      <c r="P1051" s="6">
        <v>0.5</v>
      </c>
      <c r="Q1051" s="6">
        <v>142</v>
      </c>
      <c r="R1051" s="6">
        <v>0</v>
      </c>
      <c r="S1051" s="6">
        <v>448</v>
      </c>
      <c r="T1051" s="6">
        <v>336</v>
      </c>
      <c r="U1051" s="6">
        <v>60</v>
      </c>
      <c r="V1051">
        <v>0</v>
      </c>
    </row>
    <row r="1052" spans="1:22" customFormat="1" x14ac:dyDescent="0.25">
      <c r="A1052" s="6">
        <v>0</v>
      </c>
      <c r="B1052" s="6">
        <v>0</v>
      </c>
      <c r="C1052" s="6">
        <v>0</v>
      </c>
      <c r="D1052" s="6">
        <v>0</v>
      </c>
      <c r="E1052" s="6">
        <v>0</v>
      </c>
      <c r="F1052" s="6">
        <v>0</v>
      </c>
      <c r="G1052" s="6">
        <v>0</v>
      </c>
      <c r="H1052" s="6">
        <v>0</v>
      </c>
      <c r="I1052" s="6">
        <v>0</v>
      </c>
      <c r="J1052" s="6">
        <v>0</v>
      </c>
      <c r="K1052" s="6">
        <v>0</v>
      </c>
      <c r="L1052" s="6">
        <v>5</v>
      </c>
      <c r="M1052" s="6">
        <v>1</v>
      </c>
      <c r="N1052" s="6">
        <v>0.5</v>
      </c>
      <c r="O1052" s="6">
        <v>0</v>
      </c>
      <c r="P1052" s="6">
        <v>0.5</v>
      </c>
      <c r="Q1052" s="6">
        <v>142</v>
      </c>
      <c r="R1052" s="6">
        <v>0</v>
      </c>
      <c r="S1052" s="6">
        <v>448</v>
      </c>
      <c r="T1052" s="6">
        <v>336</v>
      </c>
      <c r="U1052" s="6">
        <v>60</v>
      </c>
      <c r="V1052">
        <v>0</v>
      </c>
    </row>
    <row r="1053" spans="1:22" customFormat="1" x14ac:dyDescent="0.25">
      <c r="A1053" s="6">
        <v>0.1</v>
      </c>
      <c r="B1053" s="6">
        <v>0</v>
      </c>
      <c r="C1053" s="6">
        <v>0</v>
      </c>
      <c r="D1053" s="6">
        <v>0</v>
      </c>
      <c r="E1053" s="6">
        <v>0</v>
      </c>
      <c r="F1053" s="6">
        <v>0</v>
      </c>
      <c r="G1053" s="6">
        <v>0</v>
      </c>
      <c r="H1053" s="6">
        <v>0</v>
      </c>
      <c r="I1053" s="6">
        <v>0</v>
      </c>
      <c r="J1053" s="6">
        <v>0</v>
      </c>
      <c r="K1053" s="6">
        <v>0</v>
      </c>
      <c r="L1053" s="6">
        <v>5</v>
      </c>
      <c r="M1053" s="6">
        <v>0.25</v>
      </c>
      <c r="N1053" s="6">
        <v>0.5</v>
      </c>
      <c r="O1053" s="6">
        <v>0</v>
      </c>
      <c r="P1053" s="6">
        <v>0.5</v>
      </c>
      <c r="Q1053" s="6">
        <v>157</v>
      </c>
      <c r="R1053" s="6">
        <v>0</v>
      </c>
      <c r="S1053" s="6">
        <v>448</v>
      </c>
      <c r="T1053" s="6">
        <v>336</v>
      </c>
      <c r="U1053" s="6">
        <v>60</v>
      </c>
      <c r="V1053">
        <v>0</v>
      </c>
    </row>
    <row r="1054" spans="1:22" customFormat="1" x14ac:dyDescent="0.25">
      <c r="A1054" s="6">
        <v>0.1</v>
      </c>
      <c r="B1054" s="6">
        <v>0</v>
      </c>
      <c r="C1054" s="6">
        <v>0</v>
      </c>
      <c r="D1054" s="6">
        <v>0</v>
      </c>
      <c r="E1054" s="6">
        <v>0</v>
      </c>
      <c r="F1054" s="6">
        <v>0</v>
      </c>
      <c r="G1054" s="6">
        <v>0</v>
      </c>
      <c r="H1054" s="6">
        <v>0</v>
      </c>
      <c r="I1054" s="6">
        <v>0</v>
      </c>
      <c r="J1054" s="6">
        <v>0</v>
      </c>
      <c r="K1054" s="6">
        <v>0</v>
      </c>
      <c r="L1054" s="6">
        <v>5</v>
      </c>
      <c r="M1054" s="6">
        <v>0.5</v>
      </c>
      <c r="N1054" s="6">
        <v>0.5</v>
      </c>
      <c r="O1054" s="6">
        <v>0</v>
      </c>
      <c r="P1054" s="6">
        <v>0.5</v>
      </c>
      <c r="Q1054" s="6">
        <v>157</v>
      </c>
      <c r="R1054" s="6">
        <v>0</v>
      </c>
      <c r="S1054" s="6">
        <v>448</v>
      </c>
      <c r="T1054" s="6">
        <v>336</v>
      </c>
      <c r="U1054" s="6">
        <v>60</v>
      </c>
      <c r="V1054">
        <v>0</v>
      </c>
    </row>
    <row r="1055" spans="1:22" customFormat="1" x14ac:dyDescent="0.25">
      <c r="A1055" s="6">
        <v>0.1</v>
      </c>
      <c r="B1055" s="6">
        <v>0</v>
      </c>
      <c r="C1055" s="6">
        <v>0</v>
      </c>
      <c r="D1055" s="6">
        <v>0</v>
      </c>
      <c r="E1055" s="6">
        <v>0</v>
      </c>
      <c r="F1055" s="6">
        <v>0</v>
      </c>
      <c r="G1055" s="6">
        <v>0</v>
      </c>
      <c r="H1055" s="6">
        <v>0</v>
      </c>
      <c r="I1055" s="6">
        <v>0</v>
      </c>
      <c r="J1055" s="6">
        <v>0</v>
      </c>
      <c r="K1055" s="6">
        <v>0</v>
      </c>
      <c r="L1055" s="6">
        <v>5</v>
      </c>
      <c r="M1055" s="6">
        <v>1.5</v>
      </c>
      <c r="N1055" s="6">
        <v>0.5</v>
      </c>
      <c r="O1055" s="6">
        <v>0</v>
      </c>
      <c r="P1055" s="6">
        <v>0.5</v>
      </c>
      <c r="Q1055" s="6">
        <v>157</v>
      </c>
      <c r="R1055" s="6">
        <v>0</v>
      </c>
      <c r="S1055" s="6">
        <v>448</v>
      </c>
      <c r="T1055" s="6">
        <v>336</v>
      </c>
      <c r="U1055" s="6">
        <v>60</v>
      </c>
      <c r="V1055">
        <v>0</v>
      </c>
    </row>
    <row r="1056" spans="1:22" customFormat="1" x14ac:dyDescent="0.25">
      <c r="A1056" s="6">
        <v>6.6666666666666666E-2</v>
      </c>
      <c r="B1056" s="6">
        <v>0</v>
      </c>
      <c r="C1056" s="6">
        <v>0</v>
      </c>
      <c r="D1056" s="6">
        <v>0</v>
      </c>
      <c r="E1056" s="6">
        <v>0</v>
      </c>
      <c r="F1056" s="6">
        <v>0</v>
      </c>
      <c r="G1056" s="6">
        <v>0</v>
      </c>
      <c r="H1056" s="6">
        <v>0</v>
      </c>
      <c r="I1056" s="6">
        <v>0</v>
      </c>
      <c r="J1056" s="6">
        <v>0</v>
      </c>
      <c r="K1056" s="6">
        <v>0</v>
      </c>
      <c r="L1056" s="6">
        <v>5</v>
      </c>
      <c r="M1056" s="6">
        <v>0.25</v>
      </c>
      <c r="N1056" s="6">
        <v>0.5</v>
      </c>
      <c r="O1056" s="6">
        <v>0</v>
      </c>
      <c r="P1056" s="6">
        <v>0.5</v>
      </c>
      <c r="Q1056" s="6">
        <v>157</v>
      </c>
      <c r="R1056" s="6">
        <v>0</v>
      </c>
      <c r="S1056" s="6">
        <v>448</v>
      </c>
      <c r="T1056" s="6">
        <v>336</v>
      </c>
      <c r="U1056" s="6">
        <v>60</v>
      </c>
      <c r="V1056">
        <v>0</v>
      </c>
    </row>
    <row r="1057" spans="1:22" customFormat="1" x14ac:dyDescent="0.25">
      <c r="A1057" s="6">
        <v>6.6666666666666666E-2</v>
      </c>
      <c r="B1057" s="6">
        <v>0</v>
      </c>
      <c r="C1057" s="6">
        <v>0</v>
      </c>
      <c r="D1057" s="6">
        <v>0</v>
      </c>
      <c r="E1057" s="6">
        <v>0</v>
      </c>
      <c r="F1057" s="6">
        <v>0</v>
      </c>
      <c r="G1057" s="6">
        <v>0</v>
      </c>
      <c r="H1057" s="6">
        <v>0</v>
      </c>
      <c r="I1057" s="6">
        <v>0</v>
      </c>
      <c r="J1057" s="6">
        <v>0</v>
      </c>
      <c r="K1057" s="6">
        <v>0</v>
      </c>
      <c r="L1057" s="6">
        <v>5</v>
      </c>
      <c r="M1057" s="6">
        <v>0.5</v>
      </c>
      <c r="N1057" s="6">
        <v>0.5</v>
      </c>
      <c r="O1057" s="6">
        <v>0</v>
      </c>
      <c r="P1057" s="6">
        <v>0.5</v>
      </c>
      <c r="Q1057" s="6">
        <v>157</v>
      </c>
      <c r="R1057" s="6">
        <v>0</v>
      </c>
      <c r="S1057" s="6">
        <v>448</v>
      </c>
      <c r="T1057" s="6">
        <v>336</v>
      </c>
      <c r="U1057" s="6">
        <v>60</v>
      </c>
      <c r="V1057">
        <v>0</v>
      </c>
    </row>
    <row r="1058" spans="1:22" customFormat="1" x14ac:dyDescent="0.25">
      <c r="A1058" s="6">
        <v>6.6666666666666666E-2</v>
      </c>
      <c r="B1058" s="6">
        <v>0</v>
      </c>
      <c r="C1058" s="6">
        <v>0</v>
      </c>
      <c r="D1058" s="6">
        <v>0</v>
      </c>
      <c r="E1058" s="6">
        <v>0</v>
      </c>
      <c r="F1058" s="6">
        <v>0</v>
      </c>
      <c r="G1058" s="6">
        <v>0</v>
      </c>
      <c r="H1058" s="6">
        <v>0</v>
      </c>
      <c r="I1058" s="6">
        <v>0</v>
      </c>
      <c r="J1058" s="6">
        <v>0</v>
      </c>
      <c r="K1058" s="6">
        <v>0</v>
      </c>
      <c r="L1058" s="6">
        <v>5</v>
      </c>
      <c r="M1058" s="6">
        <v>1.5</v>
      </c>
      <c r="N1058" s="6">
        <v>0.5</v>
      </c>
      <c r="O1058" s="6">
        <v>0</v>
      </c>
      <c r="P1058" s="6">
        <v>0.5</v>
      </c>
      <c r="Q1058" s="6">
        <v>157</v>
      </c>
      <c r="R1058" s="6">
        <v>0</v>
      </c>
      <c r="S1058" s="6">
        <v>448</v>
      </c>
      <c r="T1058" s="6">
        <v>336</v>
      </c>
      <c r="U1058" s="6">
        <v>60</v>
      </c>
      <c r="V1058">
        <v>0</v>
      </c>
    </row>
    <row r="1059" spans="1:22" customFormat="1" x14ac:dyDescent="0.25">
      <c r="A1059" s="6">
        <v>0.05</v>
      </c>
      <c r="B1059" s="6">
        <v>0</v>
      </c>
      <c r="C1059" s="6">
        <v>0</v>
      </c>
      <c r="D1059" s="6">
        <v>0</v>
      </c>
      <c r="E1059" s="6">
        <v>0</v>
      </c>
      <c r="F1059" s="6">
        <v>0</v>
      </c>
      <c r="G1059" s="6">
        <v>0</v>
      </c>
      <c r="H1059" s="6">
        <v>0</v>
      </c>
      <c r="I1059" s="6">
        <v>0</v>
      </c>
      <c r="J1059" s="6">
        <v>0</v>
      </c>
      <c r="K1059" s="6">
        <v>0</v>
      </c>
      <c r="L1059" s="6">
        <v>5</v>
      </c>
      <c r="M1059" s="6">
        <v>0.25</v>
      </c>
      <c r="N1059" s="6">
        <v>0.5</v>
      </c>
      <c r="O1059" s="6">
        <v>0</v>
      </c>
      <c r="P1059" s="6">
        <v>0.5</v>
      </c>
      <c r="Q1059" s="6">
        <v>157</v>
      </c>
      <c r="R1059" s="6">
        <v>0</v>
      </c>
      <c r="S1059" s="6">
        <v>448</v>
      </c>
      <c r="T1059" s="6">
        <v>336</v>
      </c>
      <c r="U1059" s="6">
        <v>60</v>
      </c>
      <c r="V1059">
        <v>0</v>
      </c>
    </row>
    <row r="1060" spans="1:22" customFormat="1" x14ac:dyDescent="0.25">
      <c r="A1060" s="6">
        <v>0.05</v>
      </c>
      <c r="B1060" s="6">
        <v>0</v>
      </c>
      <c r="C1060" s="6">
        <v>0</v>
      </c>
      <c r="D1060" s="6">
        <v>0</v>
      </c>
      <c r="E1060" s="6">
        <v>0</v>
      </c>
      <c r="F1060" s="6">
        <v>0</v>
      </c>
      <c r="G1060" s="6">
        <v>0</v>
      </c>
      <c r="H1060" s="6">
        <v>0</v>
      </c>
      <c r="I1060" s="6">
        <v>0</v>
      </c>
      <c r="J1060" s="6">
        <v>0</v>
      </c>
      <c r="K1060" s="6">
        <v>0</v>
      </c>
      <c r="L1060" s="6">
        <v>5</v>
      </c>
      <c r="M1060" s="6">
        <v>0.5</v>
      </c>
      <c r="N1060" s="6">
        <v>0.5</v>
      </c>
      <c r="O1060" s="6">
        <v>0</v>
      </c>
      <c r="P1060" s="6">
        <v>0.5</v>
      </c>
      <c r="Q1060" s="6">
        <v>157</v>
      </c>
      <c r="R1060" s="6">
        <v>0</v>
      </c>
      <c r="S1060" s="6">
        <v>448</v>
      </c>
      <c r="T1060" s="6">
        <v>336</v>
      </c>
      <c r="U1060" s="6">
        <v>60</v>
      </c>
      <c r="V1060">
        <v>0</v>
      </c>
    </row>
    <row r="1061" spans="1:22" customFormat="1" x14ac:dyDescent="0.25">
      <c r="A1061" s="6">
        <v>0.05</v>
      </c>
      <c r="B1061" s="6">
        <v>0</v>
      </c>
      <c r="C1061" s="6">
        <v>0</v>
      </c>
      <c r="D1061" s="6">
        <v>0</v>
      </c>
      <c r="E1061" s="6">
        <v>0</v>
      </c>
      <c r="F1061" s="6">
        <v>0</v>
      </c>
      <c r="G1061" s="6">
        <v>0</v>
      </c>
      <c r="H1061" s="6">
        <v>0</v>
      </c>
      <c r="I1061" s="6">
        <v>0</v>
      </c>
      <c r="J1061" s="6">
        <v>0</v>
      </c>
      <c r="K1061" s="6">
        <v>0</v>
      </c>
      <c r="L1061" s="6">
        <v>5</v>
      </c>
      <c r="M1061" s="12">
        <v>1.5</v>
      </c>
      <c r="N1061" s="6">
        <v>0.5</v>
      </c>
      <c r="O1061" s="6">
        <v>0</v>
      </c>
      <c r="P1061" s="6">
        <v>0.5</v>
      </c>
      <c r="Q1061" s="6">
        <v>157</v>
      </c>
      <c r="R1061" s="6">
        <v>0</v>
      </c>
      <c r="S1061" s="6">
        <v>448</v>
      </c>
      <c r="T1061" s="6">
        <v>336</v>
      </c>
      <c r="U1061" s="6">
        <v>60</v>
      </c>
      <c r="V1061">
        <v>0</v>
      </c>
    </row>
    <row r="1062" spans="1:22" customFormat="1" x14ac:dyDescent="0.25">
      <c r="A1062" s="6">
        <v>2.5000000000000001E-2</v>
      </c>
      <c r="B1062" s="6">
        <v>0</v>
      </c>
      <c r="C1062" s="6">
        <v>0</v>
      </c>
      <c r="D1062" s="6">
        <v>0</v>
      </c>
      <c r="E1062" s="6">
        <v>0</v>
      </c>
      <c r="F1062" s="6">
        <v>0</v>
      </c>
      <c r="G1062" s="6">
        <v>0</v>
      </c>
      <c r="H1062" s="6">
        <v>0</v>
      </c>
      <c r="I1062" s="6">
        <v>0</v>
      </c>
      <c r="J1062" s="6">
        <v>0</v>
      </c>
      <c r="K1062" s="6">
        <v>0</v>
      </c>
      <c r="L1062" s="6">
        <v>5</v>
      </c>
      <c r="M1062" s="6">
        <v>1.5</v>
      </c>
      <c r="N1062" s="6">
        <v>0.5</v>
      </c>
      <c r="O1062" s="6">
        <v>0</v>
      </c>
      <c r="P1062" s="6">
        <v>0.5</v>
      </c>
      <c r="Q1062" s="6">
        <v>157</v>
      </c>
      <c r="R1062" s="6">
        <v>0</v>
      </c>
      <c r="S1062" s="6">
        <v>448</v>
      </c>
      <c r="T1062" s="6">
        <v>336</v>
      </c>
      <c r="U1062" s="6">
        <v>60</v>
      </c>
      <c r="V1062">
        <v>0</v>
      </c>
    </row>
    <row r="1063" spans="1:22" customFormat="1" x14ac:dyDescent="0.25">
      <c r="A1063" s="6">
        <v>0.01</v>
      </c>
      <c r="B1063" s="6">
        <v>0</v>
      </c>
      <c r="C1063" s="6">
        <v>0</v>
      </c>
      <c r="D1063" s="6">
        <v>0</v>
      </c>
      <c r="E1063" s="6">
        <v>0</v>
      </c>
      <c r="F1063" s="6">
        <v>0</v>
      </c>
      <c r="G1063" s="6">
        <v>0</v>
      </c>
      <c r="H1063" s="6">
        <v>0</v>
      </c>
      <c r="I1063" s="6">
        <v>0</v>
      </c>
      <c r="J1063" s="6">
        <v>0</v>
      </c>
      <c r="K1063" s="6">
        <v>0</v>
      </c>
      <c r="L1063" s="6">
        <v>5</v>
      </c>
      <c r="M1063" s="6">
        <v>1.5</v>
      </c>
      <c r="N1063" s="6">
        <v>0.5</v>
      </c>
      <c r="O1063" s="6">
        <v>0</v>
      </c>
      <c r="P1063" s="6">
        <v>0.5</v>
      </c>
      <c r="Q1063" s="6">
        <v>157</v>
      </c>
      <c r="R1063" s="6">
        <v>0</v>
      </c>
      <c r="S1063" s="6">
        <v>448</v>
      </c>
      <c r="T1063" s="6">
        <v>336</v>
      </c>
      <c r="U1063" s="6">
        <v>60</v>
      </c>
      <c r="V1063">
        <v>0</v>
      </c>
    </row>
    <row r="1064" spans="1:22" customFormat="1" x14ac:dyDescent="0.25">
      <c r="A1064" s="6">
        <v>0</v>
      </c>
      <c r="B1064" s="6">
        <v>0</v>
      </c>
      <c r="C1064" s="6">
        <v>0</v>
      </c>
      <c r="D1064" s="6">
        <v>0</v>
      </c>
      <c r="E1064" s="6">
        <v>0</v>
      </c>
      <c r="F1064" s="6">
        <v>0</v>
      </c>
      <c r="G1064" s="6">
        <v>0</v>
      </c>
      <c r="H1064" s="6">
        <v>0</v>
      </c>
      <c r="I1064" s="6">
        <v>0</v>
      </c>
      <c r="J1064" s="6">
        <v>0</v>
      </c>
      <c r="K1064" s="6">
        <v>0</v>
      </c>
      <c r="L1064" s="6">
        <v>5</v>
      </c>
      <c r="M1064" s="6">
        <v>0.25</v>
      </c>
      <c r="N1064" s="6">
        <v>0.5</v>
      </c>
      <c r="O1064" s="6">
        <v>0</v>
      </c>
      <c r="P1064" s="6">
        <v>0.5</v>
      </c>
      <c r="Q1064" s="6">
        <v>157</v>
      </c>
      <c r="R1064" s="6">
        <v>0</v>
      </c>
      <c r="S1064" s="6">
        <v>448</v>
      </c>
      <c r="T1064" s="6">
        <v>336</v>
      </c>
      <c r="U1064" s="6">
        <v>60</v>
      </c>
      <c r="V1064">
        <v>0</v>
      </c>
    </row>
    <row r="1065" spans="1:22" customFormat="1" x14ac:dyDescent="0.25">
      <c r="A1065" s="6">
        <v>0</v>
      </c>
      <c r="B1065" s="6">
        <v>0</v>
      </c>
      <c r="C1065" s="6">
        <v>0</v>
      </c>
      <c r="D1065" s="6">
        <v>0</v>
      </c>
      <c r="E1065" s="6">
        <v>0</v>
      </c>
      <c r="F1065" s="6">
        <v>0</v>
      </c>
      <c r="G1065" s="6">
        <v>0</v>
      </c>
      <c r="H1065" s="6">
        <v>0</v>
      </c>
      <c r="I1065" s="6">
        <v>0</v>
      </c>
      <c r="J1065" s="6">
        <v>0</v>
      </c>
      <c r="K1065" s="6">
        <v>0</v>
      </c>
      <c r="L1065" s="6">
        <v>5</v>
      </c>
      <c r="M1065" s="6">
        <v>0.5</v>
      </c>
      <c r="N1065" s="6">
        <v>0.5</v>
      </c>
      <c r="O1065" s="6">
        <v>0</v>
      </c>
      <c r="P1065" s="6">
        <v>0.5</v>
      </c>
      <c r="Q1065" s="6">
        <v>157</v>
      </c>
      <c r="R1065" s="6">
        <v>0</v>
      </c>
      <c r="S1065" s="6">
        <v>448</v>
      </c>
      <c r="T1065" s="6">
        <v>336</v>
      </c>
      <c r="U1065" s="6">
        <v>60</v>
      </c>
      <c r="V1065">
        <v>0</v>
      </c>
    </row>
    <row r="1066" spans="1:22" customFormat="1" x14ac:dyDescent="0.25">
      <c r="A1066" s="6">
        <v>0</v>
      </c>
      <c r="B1066" s="6">
        <v>0</v>
      </c>
      <c r="C1066" s="6">
        <v>0</v>
      </c>
      <c r="D1066" s="6">
        <v>0</v>
      </c>
      <c r="E1066" s="6">
        <v>0</v>
      </c>
      <c r="F1066" s="6">
        <v>0</v>
      </c>
      <c r="G1066" s="6">
        <v>0</v>
      </c>
      <c r="H1066" s="6">
        <v>0</v>
      </c>
      <c r="I1066" s="6">
        <v>0</v>
      </c>
      <c r="J1066" s="6">
        <v>0</v>
      </c>
      <c r="K1066" s="6">
        <v>0</v>
      </c>
      <c r="L1066" s="6">
        <v>5</v>
      </c>
      <c r="M1066" s="6">
        <v>1</v>
      </c>
      <c r="N1066" s="6">
        <v>0.5</v>
      </c>
      <c r="O1066" s="6">
        <v>0</v>
      </c>
      <c r="P1066" s="6">
        <v>0.5</v>
      </c>
      <c r="Q1066" s="6">
        <v>157</v>
      </c>
      <c r="R1066" s="6">
        <v>0</v>
      </c>
      <c r="S1066" s="6">
        <v>448</v>
      </c>
      <c r="T1066" s="6">
        <v>336</v>
      </c>
      <c r="U1066" s="6">
        <v>60</v>
      </c>
      <c r="V1066">
        <v>0</v>
      </c>
    </row>
    <row r="1067" spans="1:22" customFormat="1" x14ac:dyDescent="0.25">
      <c r="A1067" s="6">
        <v>0</v>
      </c>
      <c r="B1067" s="6">
        <v>0</v>
      </c>
      <c r="C1067" s="6">
        <v>0</v>
      </c>
      <c r="D1067" s="6">
        <v>0</v>
      </c>
      <c r="E1067" s="6">
        <v>0</v>
      </c>
      <c r="F1067" s="6">
        <v>0</v>
      </c>
      <c r="G1067" s="6">
        <v>0</v>
      </c>
      <c r="H1067" s="6">
        <v>0</v>
      </c>
      <c r="I1067" s="6">
        <v>0</v>
      </c>
      <c r="J1067" s="6">
        <v>0</v>
      </c>
      <c r="K1067" s="6">
        <v>0</v>
      </c>
      <c r="L1067" s="6">
        <v>5</v>
      </c>
      <c r="M1067" s="6">
        <v>1.5</v>
      </c>
      <c r="N1067" s="6">
        <v>0.5</v>
      </c>
      <c r="O1067" s="6">
        <v>0</v>
      </c>
      <c r="P1067" s="6">
        <v>0.5</v>
      </c>
      <c r="Q1067" s="6">
        <v>157</v>
      </c>
      <c r="R1067" s="6">
        <v>0</v>
      </c>
      <c r="S1067" s="6">
        <v>448</v>
      </c>
      <c r="T1067" s="6">
        <v>336</v>
      </c>
      <c r="U1067" s="6">
        <v>60</v>
      </c>
      <c r="V1067">
        <v>0</v>
      </c>
    </row>
    <row r="1068" spans="1:22" customFormat="1" x14ac:dyDescent="0.25">
      <c r="A1068" s="6">
        <v>0.1</v>
      </c>
      <c r="B1068" s="6">
        <v>0</v>
      </c>
      <c r="C1068" s="6">
        <v>0</v>
      </c>
      <c r="D1068" s="6">
        <v>0</v>
      </c>
      <c r="E1068" s="6">
        <v>0</v>
      </c>
      <c r="F1068" s="6">
        <v>0</v>
      </c>
      <c r="G1068" s="6">
        <v>0</v>
      </c>
      <c r="H1068" s="6">
        <v>0</v>
      </c>
      <c r="I1068" s="6">
        <v>0</v>
      </c>
      <c r="J1068" s="6">
        <v>0</v>
      </c>
      <c r="K1068" s="6">
        <v>0</v>
      </c>
      <c r="L1068" s="6">
        <v>5</v>
      </c>
      <c r="M1068" s="6">
        <v>0.5</v>
      </c>
      <c r="N1068" s="6">
        <v>0.5</v>
      </c>
      <c r="O1068" s="6">
        <v>0</v>
      </c>
      <c r="P1068" s="6">
        <v>0.5</v>
      </c>
      <c r="Q1068" s="6">
        <v>172</v>
      </c>
      <c r="R1068" s="6">
        <v>0</v>
      </c>
      <c r="S1068" s="6">
        <v>448</v>
      </c>
      <c r="T1068" s="6">
        <v>336</v>
      </c>
      <c r="U1068" s="6">
        <v>60</v>
      </c>
      <c r="V1068">
        <v>0</v>
      </c>
    </row>
    <row r="1069" spans="1:22" customFormat="1" x14ac:dyDescent="0.25">
      <c r="A1069" s="6">
        <v>0.1</v>
      </c>
      <c r="B1069" s="6">
        <v>0</v>
      </c>
      <c r="C1069" s="6">
        <v>0</v>
      </c>
      <c r="D1069" s="6">
        <v>0</v>
      </c>
      <c r="E1069" s="6">
        <v>0</v>
      </c>
      <c r="F1069" s="6">
        <v>0</v>
      </c>
      <c r="G1069" s="6">
        <v>0</v>
      </c>
      <c r="H1069" s="6">
        <v>0</v>
      </c>
      <c r="I1069" s="6">
        <v>0</v>
      </c>
      <c r="J1069" s="6">
        <v>0</v>
      </c>
      <c r="K1069" s="6">
        <v>0</v>
      </c>
      <c r="L1069" s="6">
        <v>5</v>
      </c>
      <c r="M1069" s="6">
        <v>1</v>
      </c>
      <c r="N1069" s="6">
        <v>0.5</v>
      </c>
      <c r="O1069" s="6">
        <v>0</v>
      </c>
      <c r="P1069" s="6">
        <v>0.5</v>
      </c>
      <c r="Q1069" s="6">
        <v>172</v>
      </c>
      <c r="R1069" s="6">
        <v>0</v>
      </c>
      <c r="S1069" s="6">
        <v>448</v>
      </c>
      <c r="T1069" s="6">
        <v>336</v>
      </c>
      <c r="U1069" s="6">
        <v>60</v>
      </c>
      <c r="V1069">
        <v>0</v>
      </c>
    </row>
    <row r="1070" spans="1:22" customFormat="1" x14ac:dyDescent="0.25">
      <c r="A1070" s="6">
        <v>6.6666666666666666E-2</v>
      </c>
      <c r="B1070" s="6">
        <v>0</v>
      </c>
      <c r="C1070" s="6">
        <v>0</v>
      </c>
      <c r="D1070" s="6">
        <v>0</v>
      </c>
      <c r="E1070" s="6">
        <v>0</v>
      </c>
      <c r="F1070" s="6">
        <v>0</v>
      </c>
      <c r="G1070" s="6">
        <v>0</v>
      </c>
      <c r="H1070" s="6">
        <v>0</v>
      </c>
      <c r="I1070" s="6">
        <v>0</v>
      </c>
      <c r="J1070" s="6">
        <v>0</v>
      </c>
      <c r="K1070" s="6">
        <v>0</v>
      </c>
      <c r="L1070" s="6">
        <v>5</v>
      </c>
      <c r="M1070" s="6">
        <v>0.25</v>
      </c>
      <c r="N1070" s="6">
        <v>0.5</v>
      </c>
      <c r="O1070" s="6">
        <v>0</v>
      </c>
      <c r="P1070" s="6">
        <v>0.5</v>
      </c>
      <c r="Q1070" s="6">
        <v>172</v>
      </c>
      <c r="R1070" s="6">
        <v>0</v>
      </c>
      <c r="S1070" s="6">
        <v>448</v>
      </c>
      <c r="T1070" s="6">
        <v>336</v>
      </c>
      <c r="U1070" s="6">
        <v>60</v>
      </c>
      <c r="V1070">
        <v>0</v>
      </c>
    </row>
    <row r="1071" spans="1:22" customFormat="1" x14ac:dyDescent="0.25">
      <c r="A1071" s="6">
        <v>6.6666666666666666E-2</v>
      </c>
      <c r="B1071" s="6">
        <v>0</v>
      </c>
      <c r="C1071" s="6">
        <v>0</v>
      </c>
      <c r="D1071" s="6">
        <v>0</v>
      </c>
      <c r="E1071" s="6">
        <v>0</v>
      </c>
      <c r="F1071" s="6">
        <v>0</v>
      </c>
      <c r="G1071" s="6">
        <v>0</v>
      </c>
      <c r="H1071" s="6">
        <v>0</v>
      </c>
      <c r="I1071" s="6">
        <v>0</v>
      </c>
      <c r="J1071" s="6">
        <v>0</v>
      </c>
      <c r="K1071" s="6">
        <v>0</v>
      </c>
      <c r="L1071" s="6">
        <v>5</v>
      </c>
      <c r="M1071" s="6">
        <v>0.5</v>
      </c>
      <c r="N1071" s="6">
        <v>0.5</v>
      </c>
      <c r="O1071" s="6">
        <v>0</v>
      </c>
      <c r="P1071" s="6">
        <v>0.5</v>
      </c>
      <c r="Q1071" s="6">
        <v>172</v>
      </c>
      <c r="R1071" s="6">
        <v>0</v>
      </c>
      <c r="S1071" s="6">
        <v>448</v>
      </c>
      <c r="T1071" s="6">
        <v>336</v>
      </c>
      <c r="U1071" s="6">
        <v>60</v>
      </c>
      <c r="V1071">
        <v>0</v>
      </c>
    </row>
    <row r="1072" spans="1:22" customFormat="1" x14ac:dyDescent="0.25">
      <c r="A1072" s="6">
        <v>6.6666666666666666E-2</v>
      </c>
      <c r="B1072" s="6">
        <v>0</v>
      </c>
      <c r="C1072" s="6">
        <v>0</v>
      </c>
      <c r="D1072" s="6">
        <v>0</v>
      </c>
      <c r="E1072" s="6">
        <v>0</v>
      </c>
      <c r="F1072" s="6">
        <v>0</v>
      </c>
      <c r="G1072" s="6">
        <v>0</v>
      </c>
      <c r="H1072" s="6">
        <v>0</v>
      </c>
      <c r="I1072" s="6">
        <v>0</v>
      </c>
      <c r="J1072" s="6">
        <v>0</v>
      </c>
      <c r="K1072" s="6">
        <v>0</v>
      </c>
      <c r="L1072" s="6">
        <v>5</v>
      </c>
      <c r="M1072" s="6">
        <v>1</v>
      </c>
      <c r="N1072" s="6">
        <v>0.5</v>
      </c>
      <c r="O1072" s="6">
        <v>0</v>
      </c>
      <c r="P1072" s="6">
        <v>0.5</v>
      </c>
      <c r="Q1072" s="6">
        <v>172</v>
      </c>
      <c r="R1072" s="6">
        <v>0</v>
      </c>
      <c r="S1072" s="6">
        <v>448</v>
      </c>
      <c r="T1072" s="6">
        <v>336</v>
      </c>
      <c r="U1072" s="6">
        <v>60</v>
      </c>
      <c r="V1072">
        <v>0</v>
      </c>
    </row>
    <row r="1073" spans="1:22" customFormat="1" x14ac:dyDescent="0.25">
      <c r="A1073" s="6">
        <v>6.6666666666666666E-2</v>
      </c>
      <c r="B1073" s="6">
        <v>0</v>
      </c>
      <c r="C1073" s="6">
        <v>0</v>
      </c>
      <c r="D1073" s="6">
        <v>0</v>
      </c>
      <c r="E1073" s="6">
        <v>0</v>
      </c>
      <c r="F1073" s="6">
        <v>0</v>
      </c>
      <c r="G1073" s="6">
        <v>0</v>
      </c>
      <c r="H1073" s="6">
        <v>0</v>
      </c>
      <c r="I1073" s="6">
        <v>0</v>
      </c>
      <c r="J1073" s="6">
        <v>0</v>
      </c>
      <c r="K1073" s="6">
        <v>0</v>
      </c>
      <c r="L1073" s="6">
        <v>5</v>
      </c>
      <c r="M1073" s="6">
        <v>1.5</v>
      </c>
      <c r="N1073" s="6">
        <v>0.5</v>
      </c>
      <c r="O1073" s="6">
        <v>0</v>
      </c>
      <c r="P1073" s="6">
        <v>0.5</v>
      </c>
      <c r="Q1073" s="6">
        <v>172</v>
      </c>
      <c r="R1073" s="6">
        <v>0</v>
      </c>
      <c r="S1073" s="6">
        <v>448</v>
      </c>
      <c r="T1073" s="6">
        <v>336</v>
      </c>
      <c r="U1073" s="6">
        <v>60</v>
      </c>
      <c r="V1073">
        <v>0</v>
      </c>
    </row>
    <row r="1074" spans="1:22" customFormat="1" x14ac:dyDescent="0.25">
      <c r="A1074" s="6">
        <v>0.05</v>
      </c>
      <c r="B1074" s="6">
        <v>0</v>
      </c>
      <c r="C1074" s="6">
        <v>0</v>
      </c>
      <c r="D1074" s="6">
        <v>0</v>
      </c>
      <c r="E1074" s="6">
        <v>0</v>
      </c>
      <c r="F1074" s="6">
        <v>0</v>
      </c>
      <c r="G1074" s="6">
        <v>0</v>
      </c>
      <c r="H1074" s="6">
        <v>0</v>
      </c>
      <c r="I1074" s="6">
        <v>0</v>
      </c>
      <c r="J1074" s="6">
        <v>0</v>
      </c>
      <c r="K1074" s="6">
        <v>0</v>
      </c>
      <c r="L1074" s="6">
        <v>5</v>
      </c>
      <c r="M1074" s="6">
        <v>0.25</v>
      </c>
      <c r="N1074" s="6">
        <v>0.5</v>
      </c>
      <c r="O1074" s="6">
        <v>0</v>
      </c>
      <c r="P1074" s="6">
        <v>0.5</v>
      </c>
      <c r="Q1074" s="6">
        <v>172</v>
      </c>
      <c r="R1074" s="6">
        <v>0</v>
      </c>
      <c r="S1074" s="6">
        <v>448</v>
      </c>
      <c r="T1074" s="6">
        <v>336</v>
      </c>
      <c r="U1074" s="6">
        <v>60</v>
      </c>
      <c r="V1074">
        <v>0</v>
      </c>
    </row>
    <row r="1075" spans="1:22" customFormat="1" x14ac:dyDescent="0.25">
      <c r="A1075" s="6">
        <v>0.05</v>
      </c>
      <c r="B1075" s="6">
        <v>0</v>
      </c>
      <c r="C1075" s="6">
        <v>0</v>
      </c>
      <c r="D1075" s="6">
        <v>0</v>
      </c>
      <c r="E1075" s="6">
        <v>0</v>
      </c>
      <c r="F1075" s="6">
        <v>0</v>
      </c>
      <c r="G1075" s="6">
        <v>0</v>
      </c>
      <c r="H1075" s="6">
        <v>0</v>
      </c>
      <c r="I1075" s="6">
        <v>0</v>
      </c>
      <c r="J1075" s="6">
        <v>0</v>
      </c>
      <c r="K1075" s="6">
        <v>0</v>
      </c>
      <c r="L1075" s="6">
        <v>5</v>
      </c>
      <c r="M1075" s="6">
        <v>0.5</v>
      </c>
      <c r="N1075" s="6">
        <v>0.5</v>
      </c>
      <c r="O1075" s="6">
        <v>0</v>
      </c>
      <c r="P1075" s="6">
        <v>0.5</v>
      </c>
      <c r="Q1075" s="6">
        <v>172</v>
      </c>
      <c r="R1075" s="6">
        <v>0</v>
      </c>
      <c r="S1075" s="6">
        <v>448</v>
      </c>
      <c r="T1075" s="6">
        <v>336</v>
      </c>
      <c r="U1075" s="6">
        <v>60</v>
      </c>
      <c r="V1075">
        <v>0</v>
      </c>
    </row>
    <row r="1076" spans="1:22" customFormat="1" x14ac:dyDescent="0.25">
      <c r="A1076" s="6">
        <v>0.05</v>
      </c>
      <c r="B1076" s="6">
        <v>0</v>
      </c>
      <c r="C1076" s="6">
        <v>0</v>
      </c>
      <c r="D1076" s="6">
        <v>0</v>
      </c>
      <c r="E1076" s="6">
        <v>0</v>
      </c>
      <c r="F1076" s="6">
        <v>0</v>
      </c>
      <c r="G1076" s="6">
        <v>0</v>
      </c>
      <c r="H1076" s="6">
        <v>0</v>
      </c>
      <c r="I1076" s="6">
        <v>0</v>
      </c>
      <c r="J1076" s="6">
        <v>0</v>
      </c>
      <c r="K1076" s="6">
        <v>0</v>
      </c>
      <c r="L1076" s="6">
        <v>5</v>
      </c>
      <c r="M1076" s="6">
        <v>1</v>
      </c>
      <c r="N1076" s="6">
        <v>0.5</v>
      </c>
      <c r="O1076" s="6">
        <v>0</v>
      </c>
      <c r="P1076" s="6">
        <v>0.5</v>
      </c>
      <c r="Q1076" s="6">
        <v>172</v>
      </c>
      <c r="R1076" s="6">
        <v>0</v>
      </c>
      <c r="S1076" s="6">
        <v>448</v>
      </c>
      <c r="T1076" s="6">
        <v>336</v>
      </c>
      <c r="U1076" s="6">
        <v>60</v>
      </c>
      <c r="V1076">
        <v>0</v>
      </c>
    </row>
    <row r="1077" spans="1:22" customFormat="1" x14ac:dyDescent="0.25">
      <c r="A1077" s="6">
        <v>0.05</v>
      </c>
      <c r="B1077" s="6">
        <v>0</v>
      </c>
      <c r="C1077" s="6">
        <v>0</v>
      </c>
      <c r="D1077" s="6">
        <v>0</v>
      </c>
      <c r="E1077" s="6">
        <v>0</v>
      </c>
      <c r="F1077" s="6">
        <v>0</v>
      </c>
      <c r="G1077" s="6">
        <v>0</v>
      </c>
      <c r="H1077" s="6">
        <v>0</v>
      </c>
      <c r="I1077" s="6">
        <v>0</v>
      </c>
      <c r="J1077" s="6">
        <v>0</v>
      </c>
      <c r="K1077" s="6">
        <v>0</v>
      </c>
      <c r="L1077" s="6">
        <v>5</v>
      </c>
      <c r="M1077" s="6">
        <v>1.5</v>
      </c>
      <c r="N1077" s="6">
        <v>0.5</v>
      </c>
      <c r="O1077" s="6">
        <v>0</v>
      </c>
      <c r="P1077" s="6">
        <v>0.5</v>
      </c>
      <c r="Q1077" s="6">
        <v>172</v>
      </c>
      <c r="R1077" s="6">
        <v>0</v>
      </c>
      <c r="S1077" s="6">
        <v>448</v>
      </c>
      <c r="T1077" s="6">
        <v>336</v>
      </c>
      <c r="U1077" s="6">
        <v>60</v>
      </c>
      <c r="V1077">
        <v>0</v>
      </c>
    </row>
    <row r="1078" spans="1:22" customFormat="1" x14ac:dyDescent="0.25">
      <c r="A1078" s="6">
        <v>2.5000000000000001E-2</v>
      </c>
      <c r="B1078" s="6">
        <v>0</v>
      </c>
      <c r="C1078" s="6">
        <v>0</v>
      </c>
      <c r="D1078" s="6">
        <v>0</v>
      </c>
      <c r="E1078" s="6">
        <v>0</v>
      </c>
      <c r="F1078" s="6">
        <v>0</v>
      </c>
      <c r="G1078" s="6">
        <v>0</v>
      </c>
      <c r="H1078" s="6">
        <v>0</v>
      </c>
      <c r="I1078" s="6">
        <v>0</v>
      </c>
      <c r="J1078" s="6">
        <v>0</v>
      </c>
      <c r="K1078" s="6">
        <v>0</v>
      </c>
      <c r="L1078" s="6">
        <v>5</v>
      </c>
      <c r="M1078" s="6">
        <v>0.25</v>
      </c>
      <c r="N1078" s="6">
        <v>0.5</v>
      </c>
      <c r="O1078" s="6">
        <v>0</v>
      </c>
      <c r="P1078" s="6">
        <v>0.5</v>
      </c>
      <c r="Q1078" s="6">
        <v>172</v>
      </c>
      <c r="R1078" s="6">
        <v>0</v>
      </c>
      <c r="S1078" s="6">
        <v>448</v>
      </c>
      <c r="T1078" s="6">
        <v>336</v>
      </c>
      <c r="U1078" s="6">
        <v>60</v>
      </c>
      <c r="V1078">
        <v>0</v>
      </c>
    </row>
    <row r="1079" spans="1:22" customFormat="1" x14ac:dyDescent="0.25">
      <c r="A1079" s="6">
        <v>2.5000000000000001E-2</v>
      </c>
      <c r="B1079" s="6">
        <v>0</v>
      </c>
      <c r="C1079" s="6">
        <v>0</v>
      </c>
      <c r="D1079" s="6">
        <v>0</v>
      </c>
      <c r="E1079" s="6">
        <v>0</v>
      </c>
      <c r="F1079" s="6">
        <v>0</v>
      </c>
      <c r="G1079" s="6">
        <v>0</v>
      </c>
      <c r="H1079" s="6">
        <v>0</v>
      </c>
      <c r="I1079" s="6">
        <v>0</v>
      </c>
      <c r="J1079" s="6">
        <v>0</v>
      </c>
      <c r="K1079" s="6">
        <v>0</v>
      </c>
      <c r="L1079" s="6">
        <v>5</v>
      </c>
      <c r="M1079" s="6">
        <v>0.5</v>
      </c>
      <c r="N1079" s="6">
        <v>0.5</v>
      </c>
      <c r="O1079" s="6">
        <v>0</v>
      </c>
      <c r="P1079" s="6">
        <v>0.5</v>
      </c>
      <c r="Q1079" s="6">
        <v>172</v>
      </c>
      <c r="R1079" s="6">
        <v>0</v>
      </c>
      <c r="S1079" s="6">
        <v>448</v>
      </c>
      <c r="T1079" s="6">
        <v>336</v>
      </c>
      <c r="U1079" s="6">
        <v>60</v>
      </c>
      <c r="V1079">
        <v>0</v>
      </c>
    </row>
    <row r="1080" spans="1:22" customFormat="1" x14ac:dyDescent="0.25">
      <c r="A1080" s="6">
        <v>0</v>
      </c>
      <c r="B1080" s="6">
        <v>0</v>
      </c>
      <c r="C1080" s="6">
        <v>0</v>
      </c>
      <c r="D1080" s="6">
        <v>0</v>
      </c>
      <c r="E1080" s="6">
        <v>0</v>
      </c>
      <c r="F1080" s="6">
        <v>0</v>
      </c>
      <c r="G1080" s="6">
        <v>0</v>
      </c>
      <c r="H1080" s="6">
        <v>0</v>
      </c>
      <c r="I1080" s="6">
        <v>0</v>
      </c>
      <c r="J1080" s="6">
        <v>0</v>
      </c>
      <c r="K1080" s="6">
        <v>0</v>
      </c>
      <c r="L1080" s="6">
        <v>5</v>
      </c>
      <c r="M1080" s="6">
        <v>0.5</v>
      </c>
      <c r="N1080" s="6">
        <v>0.5</v>
      </c>
      <c r="O1080" s="6">
        <v>0</v>
      </c>
      <c r="P1080" s="6">
        <v>0.5</v>
      </c>
      <c r="Q1080" s="6">
        <v>172</v>
      </c>
      <c r="R1080" s="6">
        <v>0</v>
      </c>
      <c r="S1080" s="6">
        <v>448</v>
      </c>
      <c r="T1080" s="6">
        <v>336</v>
      </c>
      <c r="U1080" s="6">
        <v>60</v>
      </c>
      <c r="V1080">
        <v>0</v>
      </c>
    </row>
    <row r="1081" spans="1:22" customFormat="1" x14ac:dyDescent="0.25">
      <c r="A1081" s="6">
        <v>0.1</v>
      </c>
      <c r="B1081" s="6">
        <v>0</v>
      </c>
      <c r="C1081" s="6">
        <v>0</v>
      </c>
      <c r="D1081" s="6">
        <v>0</v>
      </c>
      <c r="E1081" s="6">
        <v>0</v>
      </c>
      <c r="F1081" s="6">
        <v>0</v>
      </c>
      <c r="G1081" s="6">
        <v>0</v>
      </c>
      <c r="H1081" s="6">
        <v>0.18</v>
      </c>
      <c r="I1081" s="6">
        <v>0</v>
      </c>
      <c r="J1081" s="6">
        <v>0.03</v>
      </c>
      <c r="K1081" s="6">
        <v>0</v>
      </c>
      <c r="L1081" s="6">
        <v>10</v>
      </c>
      <c r="M1081" s="6">
        <v>0</v>
      </c>
      <c r="N1081" s="6">
        <v>0.05</v>
      </c>
      <c r="O1081" s="6">
        <v>0</v>
      </c>
      <c r="P1081" s="6">
        <v>0.42</v>
      </c>
      <c r="Q1081" s="6">
        <v>292</v>
      </c>
      <c r="R1081" s="6">
        <v>0</v>
      </c>
      <c r="S1081" s="6">
        <v>383</v>
      </c>
      <c r="T1081" s="6">
        <v>192</v>
      </c>
      <c r="U1081" s="6">
        <v>0</v>
      </c>
      <c r="V1081">
        <v>0</v>
      </c>
    </row>
    <row r="1082" spans="1:22" customFormat="1" x14ac:dyDescent="0.25">
      <c r="A1082" s="6">
        <v>0</v>
      </c>
      <c r="B1082" s="6">
        <v>0</v>
      </c>
      <c r="C1082" s="6">
        <v>0</v>
      </c>
      <c r="D1082" s="6">
        <v>0</v>
      </c>
      <c r="E1082" s="6">
        <v>0</v>
      </c>
      <c r="F1082" s="6">
        <v>0</v>
      </c>
      <c r="G1082" s="6">
        <v>0</v>
      </c>
      <c r="H1082" s="6">
        <v>0</v>
      </c>
      <c r="I1082" s="6">
        <v>0</v>
      </c>
      <c r="J1082" s="6">
        <v>0</v>
      </c>
      <c r="K1082" s="6">
        <v>0</v>
      </c>
      <c r="L1082" s="6">
        <v>8</v>
      </c>
      <c r="M1082" s="6">
        <v>0</v>
      </c>
      <c r="N1082" s="6">
        <v>0.5</v>
      </c>
      <c r="O1082" s="6">
        <v>0</v>
      </c>
      <c r="P1082" s="6">
        <v>0.5</v>
      </c>
      <c r="Q1082" s="6">
        <v>174</v>
      </c>
      <c r="R1082" s="6">
        <v>0</v>
      </c>
      <c r="S1082" s="6">
        <v>423</v>
      </c>
      <c r="T1082" s="6">
        <v>1080</v>
      </c>
      <c r="U1082" s="6">
        <v>15</v>
      </c>
      <c r="V1082">
        <v>0</v>
      </c>
    </row>
    <row r="1083" spans="1:22" customFormat="1" x14ac:dyDescent="0.25">
      <c r="A1083" s="6">
        <v>0</v>
      </c>
      <c r="B1083" s="6">
        <v>0</v>
      </c>
      <c r="C1083" s="6">
        <v>0</v>
      </c>
      <c r="D1083" s="6">
        <v>0</v>
      </c>
      <c r="E1083" s="6">
        <v>0</v>
      </c>
      <c r="F1083" s="6">
        <v>0</v>
      </c>
      <c r="G1083" s="6">
        <v>0</v>
      </c>
      <c r="H1083" s="6">
        <v>0</v>
      </c>
      <c r="I1083" s="6">
        <v>0</v>
      </c>
      <c r="J1083" s="6">
        <v>0.14000000000000001</v>
      </c>
      <c r="K1083" s="6">
        <v>0</v>
      </c>
      <c r="L1083" s="6">
        <v>74</v>
      </c>
      <c r="M1083" s="6">
        <v>0</v>
      </c>
      <c r="N1083" s="6">
        <v>1.5</v>
      </c>
      <c r="O1083" s="6">
        <v>0</v>
      </c>
      <c r="P1083" s="6">
        <v>0.28000000000000003</v>
      </c>
      <c r="Q1083" s="6">
        <v>140</v>
      </c>
      <c r="R1083" s="6">
        <v>0</v>
      </c>
      <c r="S1083" s="6">
        <v>423</v>
      </c>
      <c r="T1083" s="6">
        <v>150</v>
      </c>
      <c r="U1083" s="6">
        <v>0</v>
      </c>
      <c r="V1083">
        <v>0</v>
      </c>
    </row>
    <row r="1084" spans="1:22" customFormat="1" x14ac:dyDescent="0.25">
      <c r="A1084" s="6">
        <v>0</v>
      </c>
      <c r="B1084" s="6">
        <v>0</v>
      </c>
      <c r="C1084" s="6">
        <v>0</v>
      </c>
      <c r="D1084" s="6">
        <v>0</v>
      </c>
      <c r="E1084" s="6">
        <v>0</v>
      </c>
      <c r="F1084" s="6">
        <v>0</v>
      </c>
      <c r="G1084" s="6">
        <v>0</v>
      </c>
      <c r="H1084" s="6">
        <v>0</v>
      </c>
      <c r="I1084" s="6">
        <v>0</v>
      </c>
      <c r="J1084" s="6">
        <v>0.25</v>
      </c>
      <c r="K1084" s="6">
        <v>0</v>
      </c>
      <c r="L1084" s="6">
        <v>55.5</v>
      </c>
      <c r="M1084" s="6">
        <v>0</v>
      </c>
      <c r="N1084" s="6">
        <v>2.5</v>
      </c>
      <c r="O1084" s="6">
        <v>0</v>
      </c>
      <c r="P1084" s="6">
        <v>0.5</v>
      </c>
      <c r="Q1084" s="6">
        <v>140</v>
      </c>
      <c r="R1084" s="6">
        <v>0</v>
      </c>
      <c r="S1084" s="6">
        <v>423</v>
      </c>
      <c r="T1084" s="6">
        <v>150</v>
      </c>
      <c r="U1084" s="6">
        <v>0</v>
      </c>
      <c r="V1084">
        <v>0</v>
      </c>
    </row>
    <row r="1085" spans="1:22" customFormat="1" x14ac:dyDescent="0.25">
      <c r="A1085" s="6">
        <v>0</v>
      </c>
      <c r="B1085" s="6">
        <v>0</v>
      </c>
      <c r="C1085" s="6">
        <v>0</v>
      </c>
      <c r="D1085" s="6">
        <v>0</v>
      </c>
      <c r="E1085" s="6">
        <v>0</v>
      </c>
      <c r="F1085" s="6">
        <v>0</v>
      </c>
      <c r="G1085" s="6">
        <v>0</v>
      </c>
      <c r="H1085" s="6">
        <v>0</v>
      </c>
      <c r="I1085" s="6">
        <v>0</v>
      </c>
      <c r="J1085" s="6">
        <v>0</v>
      </c>
      <c r="K1085" s="6">
        <v>0</v>
      </c>
      <c r="L1085" s="6">
        <v>103.66</v>
      </c>
      <c r="M1085" s="6">
        <v>0</v>
      </c>
      <c r="N1085" s="6">
        <v>0.55000000000000004</v>
      </c>
      <c r="O1085" s="6">
        <v>2</v>
      </c>
      <c r="P1085" s="6">
        <v>0</v>
      </c>
      <c r="Q1085" s="6">
        <v>171</v>
      </c>
      <c r="R1085" s="6">
        <v>91</v>
      </c>
      <c r="S1085" s="6">
        <v>433</v>
      </c>
      <c r="T1085" s="6">
        <v>1104</v>
      </c>
      <c r="U1085" s="6">
        <v>0</v>
      </c>
      <c r="V1085">
        <v>0</v>
      </c>
    </row>
    <row r="1086" spans="1:22" customFormat="1" x14ac:dyDescent="0.25">
      <c r="A1086" s="6">
        <v>0</v>
      </c>
      <c r="B1086" s="6">
        <v>0.12222222222222222</v>
      </c>
      <c r="C1086" s="6">
        <v>0</v>
      </c>
      <c r="D1086" s="6">
        <v>0</v>
      </c>
      <c r="E1086" s="6">
        <v>0</v>
      </c>
      <c r="F1086" s="6">
        <v>0</v>
      </c>
      <c r="G1086" s="6">
        <v>0</v>
      </c>
      <c r="H1086" s="6">
        <v>0</v>
      </c>
      <c r="I1086" s="6">
        <v>0</v>
      </c>
      <c r="J1086" s="6">
        <v>0</v>
      </c>
      <c r="K1086" s="6">
        <v>0</v>
      </c>
      <c r="L1086" s="6">
        <v>120.86666666666666</v>
      </c>
      <c r="M1086" s="6">
        <v>0</v>
      </c>
      <c r="N1086" s="6">
        <v>0.13333333333333333</v>
      </c>
      <c r="O1086" s="6">
        <v>2</v>
      </c>
      <c r="P1086" s="6">
        <v>0</v>
      </c>
      <c r="Q1086" s="6">
        <v>171</v>
      </c>
      <c r="R1086" s="6">
        <v>91</v>
      </c>
      <c r="S1086" s="6">
        <v>433</v>
      </c>
      <c r="T1086" s="6">
        <v>2352</v>
      </c>
      <c r="U1086" s="6">
        <v>0</v>
      </c>
      <c r="V1086">
        <v>0</v>
      </c>
    </row>
    <row r="1087" spans="1:22" customFormat="1" x14ac:dyDescent="0.25">
      <c r="A1087" s="6">
        <v>0</v>
      </c>
      <c r="B1087" s="6">
        <v>0.12643678160919541</v>
      </c>
      <c r="C1087" s="6">
        <v>0</v>
      </c>
      <c r="D1087" s="6">
        <v>0</v>
      </c>
      <c r="E1087" s="6">
        <v>0</v>
      </c>
      <c r="F1087" s="6">
        <v>0</v>
      </c>
      <c r="G1087" s="6">
        <v>0</v>
      </c>
      <c r="H1087" s="6">
        <v>0</v>
      </c>
      <c r="I1087" s="6">
        <v>0</v>
      </c>
      <c r="J1087" s="6">
        <v>0</v>
      </c>
      <c r="K1087" s="6">
        <v>0</v>
      </c>
      <c r="L1087" s="6">
        <v>120.29885057471265</v>
      </c>
      <c r="M1087" s="6">
        <v>0</v>
      </c>
      <c r="N1087" s="6">
        <v>0.63218390804597702</v>
      </c>
      <c r="O1087" s="6">
        <v>1.9885057471264367</v>
      </c>
      <c r="P1087" s="6">
        <v>0</v>
      </c>
      <c r="Q1087" s="6">
        <v>171</v>
      </c>
      <c r="R1087" s="6">
        <v>91</v>
      </c>
      <c r="S1087" s="6">
        <v>433</v>
      </c>
      <c r="T1087" s="6">
        <v>2352</v>
      </c>
      <c r="U1087" s="6">
        <v>0</v>
      </c>
      <c r="V1087">
        <v>0</v>
      </c>
    </row>
    <row r="1088" spans="1:22" customFormat="1" x14ac:dyDescent="0.25">
      <c r="A1088" s="6">
        <v>0</v>
      </c>
      <c r="B1088" s="6">
        <v>0.12048192771084339</v>
      </c>
      <c r="C1088" s="6">
        <v>0</v>
      </c>
      <c r="D1088" s="6">
        <v>0</v>
      </c>
      <c r="E1088" s="6">
        <v>0</v>
      </c>
      <c r="F1088" s="6">
        <v>0</v>
      </c>
      <c r="G1088" s="6">
        <v>0</v>
      </c>
      <c r="H1088" s="6">
        <v>0</v>
      </c>
      <c r="I1088" s="6">
        <v>0</v>
      </c>
      <c r="J1088" s="6">
        <v>0</v>
      </c>
      <c r="K1088" s="6">
        <v>0</v>
      </c>
      <c r="L1088" s="6">
        <v>120.3012048192771</v>
      </c>
      <c r="M1088" s="6">
        <v>0</v>
      </c>
      <c r="N1088" s="6">
        <v>1.2771084337349399</v>
      </c>
      <c r="O1088" s="6">
        <v>1.9879518072289157</v>
      </c>
      <c r="P1088" s="6">
        <v>0</v>
      </c>
      <c r="Q1088" s="6">
        <v>171</v>
      </c>
      <c r="R1088" s="6">
        <v>91</v>
      </c>
      <c r="S1088" s="6">
        <v>433</v>
      </c>
      <c r="T1088" s="6">
        <v>2352</v>
      </c>
      <c r="U1088" s="6">
        <v>0</v>
      </c>
      <c r="V1088">
        <v>0</v>
      </c>
    </row>
    <row r="1089" spans="1:22" customFormat="1" x14ac:dyDescent="0.25">
      <c r="A1089" s="6">
        <v>0</v>
      </c>
      <c r="B1089" s="6">
        <v>0.11842105263157894</v>
      </c>
      <c r="C1089" s="6">
        <v>0</v>
      </c>
      <c r="D1089" s="6">
        <v>0</v>
      </c>
      <c r="E1089" s="6">
        <v>0</v>
      </c>
      <c r="F1089" s="6">
        <v>0</v>
      </c>
      <c r="G1089" s="6">
        <v>0</v>
      </c>
      <c r="H1089" s="6">
        <v>0</v>
      </c>
      <c r="I1089" s="6">
        <v>0</v>
      </c>
      <c r="J1089" s="6">
        <v>0</v>
      </c>
      <c r="K1089" s="6">
        <v>0</v>
      </c>
      <c r="L1089" s="6">
        <v>120.35526315789474</v>
      </c>
      <c r="M1089" s="6">
        <v>0</v>
      </c>
      <c r="N1089" s="6">
        <v>2.5394736842105261</v>
      </c>
      <c r="O1089" s="6">
        <v>1.986842105263158</v>
      </c>
      <c r="P1089" s="6">
        <v>0</v>
      </c>
      <c r="Q1089" s="6">
        <v>171</v>
      </c>
      <c r="R1089" s="6">
        <v>91</v>
      </c>
      <c r="S1089" s="6">
        <v>433</v>
      </c>
      <c r="T1089" s="6">
        <v>3456</v>
      </c>
      <c r="U1089" s="6">
        <v>0</v>
      </c>
      <c r="V1089">
        <v>0</v>
      </c>
    </row>
    <row r="1090" spans="1:22" customFormat="1" x14ac:dyDescent="0.25">
      <c r="A1090" s="6">
        <v>0</v>
      </c>
      <c r="B1090" s="6">
        <v>0.3380281690140845</v>
      </c>
      <c r="C1090" s="6">
        <v>0</v>
      </c>
      <c r="D1090" s="6">
        <v>0</v>
      </c>
      <c r="E1090" s="6">
        <v>0</v>
      </c>
      <c r="F1090" s="6">
        <v>0</v>
      </c>
      <c r="G1090" s="6">
        <v>0</v>
      </c>
      <c r="H1090" s="6">
        <v>0</v>
      </c>
      <c r="I1090" s="6">
        <v>0</v>
      </c>
      <c r="J1090" s="6">
        <v>0</v>
      </c>
      <c r="K1090" s="6">
        <v>0</v>
      </c>
      <c r="L1090" s="6">
        <v>149.05633802816902</v>
      </c>
      <c r="M1090" s="6">
        <v>0</v>
      </c>
      <c r="N1090" s="6">
        <v>0.77464788732394374</v>
      </c>
      <c r="O1090" s="6">
        <v>2</v>
      </c>
      <c r="P1090" s="6">
        <v>0</v>
      </c>
      <c r="Q1090" s="6">
        <v>171</v>
      </c>
      <c r="R1090" s="6">
        <v>91</v>
      </c>
      <c r="S1090" s="6">
        <v>433</v>
      </c>
      <c r="T1090" s="6">
        <v>2112</v>
      </c>
      <c r="U1090" s="6">
        <v>0</v>
      </c>
      <c r="V1090">
        <v>0</v>
      </c>
    </row>
    <row r="1091" spans="1:22" customFormat="1" x14ac:dyDescent="0.25">
      <c r="A1091" s="6">
        <v>0</v>
      </c>
      <c r="B1091" s="6">
        <v>0.75</v>
      </c>
      <c r="C1091" s="6">
        <v>0</v>
      </c>
      <c r="D1091" s="6">
        <v>0</v>
      </c>
      <c r="E1091" s="6">
        <v>0</v>
      </c>
      <c r="F1091" s="6">
        <v>0</v>
      </c>
      <c r="G1091" s="6">
        <v>0</v>
      </c>
      <c r="H1091" s="6">
        <v>0</v>
      </c>
      <c r="I1091" s="6">
        <v>0</v>
      </c>
      <c r="J1091" s="6">
        <v>0</v>
      </c>
      <c r="K1091" s="6">
        <v>0</v>
      </c>
      <c r="L1091" s="6">
        <v>206.23076923076923</v>
      </c>
      <c r="M1091" s="6">
        <v>0</v>
      </c>
      <c r="N1091" s="6">
        <v>1.0576923076923077</v>
      </c>
      <c r="O1091" s="6">
        <v>2</v>
      </c>
      <c r="P1091" s="6">
        <v>0</v>
      </c>
      <c r="Q1091" s="6">
        <v>171</v>
      </c>
      <c r="R1091" s="6">
        <v>91</v>
      </c>
      <c r="S1091" s="6">
        <v>433</v>
      </c>
      <c r="T1091" s="6">
        <v>2784</v>
      </c>
      <c r="U1091" s="6">
        <v>0</v>
      </c>
      <c r="V1091">
        <v>0</v>
      </c>
    </row>
    <row r="1092" spans="1:22" customFormat="1" x14ac:dyDescent="0.25">
      <c r="A1092" s="6">
        <v>0</v>
      </c>
      <c r="B1092" s="6">
        <v>2</v>
      </c>
      <c r="C1092" s="6">
        <v>0</v>
      </c>
      <c r="D1092" s="6">
        <v>0</v>
      </c>
      <c r="E1092" s="6">
        <v>0</v>
      </c>
      <c r="F1092" s="6">
        <v>0</v>
      </c>
      <c r="G1092" s="6">
        <v>0</v>
      </c>
      <c r="H1092" s="6">
        <v>0</v>
      </c>
      <c r="I1092" s="6">
        <v>0</v>
      </c>
      <c r="J1092" s="6">
        <v>0</v>
      </c>
      <c r="K1092" s="6">
        <v>0</v>
      </c>
      <c r="L1092" s="6">
        <v>375.72413793103448</v>
      </c>
      <c r="M1092" s="6">
        <v>0</v>
      </c>
      <c r="N1092" s="6">
        <v>1.8965517241379313</v>
      </c>
      <c r="O1092" s="6">
        <v>2</v>
      </c>
      <c r="P1092" s="6">
        <v>0</v>
      </c>
      <c r="Q1092" s="6">
        <v>171</v>
      </c>
      <c r="R1092" s="6">
        <v>91</v>
      </c>
      <c r="S1092" s="6">
        <v>433</v>
      </c>
      <c r="T1092" s="6">
        <v>2352</v>
      </c>
      <c r="U1092" s="6">
        <v>0</v>
      </c>
      <c r="V1092">
        <v>0</v>
      </c>
    </row>
    <row r="1093" spans="1:22" x14ac:dyDescent="0.25">
      <c r="A1093" s="2">
        <v>0</v>
      </c>
      <c r="B1093" s="2">
        <v>3.3333333333333333E-2</v>
      </c>
      <c r="C1093" s="2">
        <v>0</v>
      </c>
      <c r="D1093" s="2">
        <v>0</v>
      </c>
      <c r="E1093" s="2">
        <v>0</v>
      </c>
      <c r="F1093" s="2">
        <v>0</v>
      </c>
      <c r="G1093" s="2">
        <v>0</v>
      </c>
      <c r="H1093" s="2">
        <v>3.6764705882352942E-2</v>
      </c>
      <c r="I1093" s="2">
        <v>0</v>
      </c>
      <c r="J1093" s="2">
        <v>0</v>
      </c>
      <c r="K1093" s="2">
        <v>0</v>
      </c>
      <c r="L1093" s="2">
        <v>27.941176470588232</v>
      </c>
      <c r="M1093" s="2">
        <v>0</v>
      </c>
      <c r="N1093" s="2">
        <v>0.33088235294117641</v>
      </c>
      <c r="O1093" s="2">
        <v>0</v>
      </c>
      <c r="P1093" s="2">
        <v>0.4044117647058823</v>
      </c>
      <c r="Q1093" s="2">
        <v>174</v>
      </c>
      <c r="R1093" s="2">
        <v>0</v>
      </c>
      <c r="S1093" s="2">
        <v>433</v>
      </c>
      <c r="T1093" s="2">
        <v>96</v>
      </c>
      <c r="U1093" s="2">
        <v>0</v>
      </c>
      <c r="V1093">
        <v>0</v>
      </c>
    </row>
    <row r="1094" spans="1:22" x14ac:dyDescent="0.25">
      <c r="A1094" s="2">
        <v>0</v>
      </c>
      <c r="B1094" s="2">
        <v>3.3333333333333333E-2</v>
      </c>
      <c r="C1094" s="2">
        <v>0</v>
      </c>
      <c r="D1094" s="2">
        <v>0</v>
      </c>
      <c r="E1094" s="2">
        <v>0</v>
      </c>
      <c r="F1094" s="2">
        <v>0</v>
      </c>
      <c r="G1094" s="2">
        <v>0</v>
      </c>
      <c r="H1094" s="2">
        <v>3.6764705882352942E-2</v>
      </c>
      <c r="I1094" s="2">
        <v>0</v>
      </c>
      <c r="J1094" s="2">
        <v>0</v>
      </c>
      <c r="K1094" s="2">
        <v>0</v>
      </c>
      <c r="L1094" s="2">
        <v>27.941176470588232</v>
      </c>
      <c r="M1094" s="2">
        <v>0</v>
      </c>
      <c r="N1094" s="2">
        <v>0.33088235294117641</v>
      </c>
      <c r="O1094" s="2">
        <v>0</v>
      </c>
      <c r="P1094" s="2">
        <v>0.4044117647058823</v>
      </c>
      <c r="Q1094" s="2">
        <v>165</v>
      </c>
      <c r="R1094" s="2">
        <v>0</v>
      </c>
      <c r="S1094" s="2">
        <v>433</v>
      </c>
      <c r="T1094" s="2">
        <v>96</v>
      </c>
      <c r="U1094" s="2">
        <v>0</v>
      </c>
      <c r="V1094">
        <v>0</v>
      </c>
    </row>
    <row r="1095" spans="1:22" x14ac:dyDescent="0.25">
      <c r="A1095" s="2">
        <v>0</v>
      </c>
      <c r="B1095" s="2">
        <v>3.3333333333333333E-2</v>
      </c>
      <c r="C1095" s="2">
        <v>0</v>
      </c>
      <c r="D1095" s="2">
        <v>0</v>
      </c>
      <c r="E1095" s="2">
        <v>0</v>
      </c>
      <c r="F1095" s="2">
        <v>0</v>
      </c>
      <c r="G1095" s="2">
        <v>0</v>
      </c>
      <c r="H1095" s="2">
        <v>3.6764705882352942E-2</v>
      </c>
      <c r="I1095" s="2">
        <v>0</v>
      </c>
      <c r="J1095" s="2">
        <v>0</v>
      </c>
      <c r="K1095" s="2">
        <v>0</v>
      </c>
      <c r="L1095" s="2">
        <v>27.941176470588232</v>
      </c>
      <c r="M1095" s="2">
        <v>0</v>
      </c>
      <c r="N1095" s="2">
        <v>0.33088235294117641</v>
      </c>
      <c r="O1095" s="2">
        <v>0</v>
      </c>
      <c r="P1095" s="2">
        <v>0.4044117647058823</v>
      </c>
      <c r="Q1095" s="2">
        <v>177</v>
      </c>
      <c r="R1095" s="2">
        <v>0</v>
      </c>
      <c r="S1095" s="2">
        <v>433</v>
      </c>
      <c r="T1095" s="2">
        <v>96</v>
      </c>
      <c r="U1095" s="2">
        <v>0</v>
      </c>
      <c r="V1095">
        <v>0</v>
      </c>
    </row>
    <row r="1096" spans="1:22" x14ac:dyDescent="0.25">
      <c r="A1096" s="2">
        <v>0</v>
      </c>
      <c r="B1096" s="2">
        <v>3.3333333333333333E-2</v>
      </c>
      <c r="C1096" s="2">
        <v>0</v>
      </c>
      <c r="D1096" s="2">
        <v>0</v>
      </c>
      <c r="E1096" s="2">
        <v>0</v>
      </c>
      <c r="F1096" s="2">
        <v>0</v>
      </c>
      <c r="G1096" s="2">
        <v>0</v>
      </c>
      <c r="H1096" s="2">
        <v>3.6764705882352942E-2</v>
      </c>
      <c r="I1096" s="2">
        <v>0</v>
      </c>
      <c r="J1096" s="2">
        <v>0</v>
      </c>
      <c r="K1096" s="2">
        <v>0</v>
      </c>
      <c r="L1096" s="2">
        <v>27.941176470588232</v>
      </c>
      <c r="M1096" s="2">
        <v>0</v>
      </c>
      <c r="N1096" s="2">
        <v>0.33088235294117641</v>
      </c>
      <c r="O1096" s="2">
        <v>0</v>
      </c>
      <c r="P1096" s="2">
        <v>0.4044117647058823</v>
      </c>
      <c r="Q1096" s="2">
        <v>168</v>
      </c>
      <c r="R1096" s="2">
        <v>0</v>
      </c>
      <c r="S1096" s="2">
        <v>433</v>
      </c>
      <c r="T1096" s="2">
        <v>96</v>
      </c>
      <c r="U1096" s="2">
        <v>0</v>
      </c>
      <c r="V1096">
        <v>0</v>
      </c>
    </row>
    <row r="1097" spans="1:22" x14ac:dyDescent="0.25">
      <c r="A1097" s="2">
        <v>0</v>
      </c>
      <c r="B1097" s="2">
        <v>3.3333333333333333E-2</v>
      </c>
      <c r="C1097" s="2">
        <v>0</v>
      </c>
      <c r="D1097" s="2">
        <v>0</v>
      </c>
      <c r="E1097" s="2">
        <v>0</v>
      </c>
      <c r="F1097" s="2">
        <v>0</v>
      </c>
      <c r="G1097" s="2">
        <v>0</v>
      </c>
      <c r="H1097" s="2">
        <v>3.6764705882352942E-2</v>
      </c>
      <c r="I1097" s="2">
        <v>0</v>
      </c>
      <c r="J1097" s="2">
        <v>0</v>
      </c>
      <c r="K1097" s="2">
        <v>0</v>
      </c>
      <c r="L1097" s="2">
        <v>27.941176470588232</v>
      </c>
      <c r="M1097" s="2">
        <v>0</v>
      </c>
      <c r="N1097" s="2">
        <v>0.33088235294117641</v>
      </c>
      <c r="O1097" s="2">
        <v>0</v>
      </c>
      <c r="P1097" s="2">
        <v>0.4044117647058823</v>
      </c>
      <c r="Q1097" s="2">
        <v>163</v>
      </c>
      <c r="R1097" s="2">
        <v>0</v>
      </c>
      <c r="S1097" s="2">
        <v>433</v>
      </c>
      <c r="T1097" s="2">
        <v>96</v>
      </c>
      <c r="U1097" s="2">
        <v>0</v>
      </c>
      <c r="V1097">
        <v>0</v>
      </c>
    </row>
    <row r="1098" spans="1:22" x14ac:dyDescent="0.25">
      <c r="A1098" s="2">
        <v>3.3333333333333333E-2</v>
      </c>
      <c r="B1098" s="2">
        <v>0</v>
      </c>
      <c r="C1098" s="2">
        <v>0</v>
      </c>
      <c r="D1098" s="2">
        <v>0</v>
      </c>
      <c r="E1098" s="2">
        <v>0</v>
      </c>
      <c r="F1098" s="2">
        <v>0</v>
      </c>
      <c r="G1098" s="2">
        <v>0</v>
      </c>
      <c r="H1098" s="2">
        <v>0.30697344371572943</v>
      </c>
      <c r="I1098" s="2">
        <v>0</v>
      </c>
      <c r="J1098" s="2">
        <v>0</v>
      </c>
      <c r="K1098" s="2">
        <v>0</v>
      </c>
      <c r="L1098" s="2">
        <v>29.966455219868827</v>
      </c>
      <c r="M1098" s="2">
        <v>0</v>
      </c>
      <c r="N1098" s="2">
        <v>0.14617783034082357</v>
      </c>
      <c r="O1098" s="2">
        <v>0</v>
      </c>
      <c r="P1098" s="2">
        <v>0.70165358563595304</v>
      </c>
      <c r="Q1098" s="2">
        <v>189</v>
      </c>
      <c r="R1098" s="2">
        <v>0</v>
      </c>
      <c r="S1098" s="2">
        <v>408</v>
      </c>
      <c r="T1098" s="2">
        <v>96</v>
      </c>
      <c r="U1098" s="2">
        <v>43</v>
      </c>
      <c r="V1098">
        <v>0</v>
      </c>
    </row>
    <row r="1099" spans="1:22" x14ac:dyDescent="0.25">
      <c r="A1099" s="2">
        <v>2.5000000000000001E-2</v>
      </c>
      <c r="B1099" s="2">
        <v>0</v>
      </c>
      <c r="C1099" s="2">
        <v>0</v>
      </c>
      <c r="D1099" s="2">
        <v>0</v>
      </c>
      <c r="E1099" s="2">
        <v>0</v>
      </c>
      <c r="F1099" s="2">
        <v>0</v>
      </c>
      <c r="G1099" s="2">
        <v>0</v>
      </c>
      <c r="H1099" s="2">
        <v>7.18282166264229E-2</v>
      </c>
      <c r="I1099" s="2">
        <v>0</v>
      </c>
      <c r="J1099" s="2">
        <v>0</v>
      </c>
      <c r="K1099" s="2">
        <v>0</v>
      </c>
      <c r="L1099" s="2">
        <v>24.813383925491546</v>
      </c>
      <c r="M1099" s="2">
        <v>0</v>
      </c>
      <c r="N1099" s="2">
        <v>0.1403915143152811</v>
      </c>
      <c r="O1099" s="2">
        <v>0</v>
      </c>
      <c r="P1099" s="2">
        <v>0.23180924456709207</v>
      </c>
      <c r="Q1099" s="2">
        <v>204</v>
      </c>
      <c r="R1099" s="2">
        <v>0</v>
      </c>
      <c r="S1099" s="2">
        <v>433</v>
      </c>
      <c r="T1099" s="2">
        <v>96</v>
      </c>
      <c r="U1099" s="2">
        <v>43</v>
      </c>
      <c r="V1099">
        <v>0</v>
      </c>
    </row>
    <row r="1100" spans="1:22" x14ac:dyDescent="0.25">
      <c r="A1100" s="2">
        <v>3.3333333333333333E-2</v>
      </c>
      <c r="B1100" s="2">
        <v>0</v>
      </c>
      <c r="C1100" s="2">
        <v>0</v>
      </c>
      <c r="D1100" s="2">
        <v>0</v>
      </c>
      <c r="E1100" s="2">
        <v>0</v>
      </c>
      <c r="F1100" s="2">
        <v>0</v>
      </c>
      <c r="G1100" s="2">
        <v>0</v>
      </c>
      <c r="H1100" s="2">
        <v>0.30697344371572943</v>
      </c>
      <c r="I1100" s="2">
        <v>0</v>
      </c>
      <c r="J1100" s="2">
        <v>0</v>
      </c>
      <c r="K1100" s="2">
        <v>0</v>
      </c>
      <c r="L1100" s="2">
        <v>29.966455219868827</v>
      </c>
      <c r="M1100" s="2">
        <v>0</v>
      </c>
      <c r="N1100" s="2">
        <v>0.14617783034082357</v>
      </c>
      <c r="O1100" s="2">
        <v>0</v>
      </c>
      <c r="P1100" s="2">
        <v>0.70165358563595304</v>
      </c>
      <c r="Q1100" s="2">
        <v>188</v>
      </c>
      <c r="R1100" s="2">
        <v>0</v>
      </c>
      <c r="S1100" s="2">
        <v>408</v>
      </c>
      <c r="T1100" s="2">
        <v>96</v>
      </c>
      <c r="U1100" s="2">
        <v>43</v>
      </c>
      <c r="V1100">
        <v>0</v>
      </c>
    </row>
    <row r="1101" spans="1:22" x14ac:dyDescent="0.25">
      <c r="A1101" s="2">
        <v>2.5000000000000001E-2</v>
      </c>
      <c r="B1101" s="2">
        <v>0</v>
      </c>
      <c r="C1101" s="2">
        <v>0</v>
      </c>
      <c r="D1101" s="2">
        <v>0</v>
      </c>
      <c r="E1101" s="2">
        <v>0</v>
      </c>
      <c r="F1101" s="2">
        <v>0</v>
      </c>
      <c r="G1101" s="2">
        <v>0</v>
      </c>
      <c r="H1101" s="2">
        <v>7.18282166264229E-2</v>
      </c>
      <c r="I1101" s="2">
        <v>0</v>
      </c>
      <c r="J1101" s="2">
        <v>0</v>
      </c>
      <c r="K1101" s="2">
        <v>0</v>
      </c>
      <c r="L1101" s="2">
        <v>24.813383925491546</v>
      </c>
      <c r="M1101" s="2">
        <v>0</v>
      </c>
      <c r="N1101" s="2">
        <v>0.1403915143152811</v>
      </c>
      <c r="O1101" s="2">
        <v>0</v>
      </c>
      <c r="P1101" s="2">
        <v>0.23180924456709207</v>
      </c>
      <c r="Q1101" s="2">
        <v>188</v>
      </c>
      <c r="R1101" s="2">
        <v>0</v>
      </c>
      <c r="S1101" s="2">
        <v>433</v>
      </c>
      <c r="T1101" s="2">
        <v>96</v>
      </c>
      <c r="U1101" s="2">
        <v>43</v>
      </c>
      <c r="V1101">
        <v>0</v>
      </c>
    </row>
    <row r="1102" spans="1:22" x14ac:dyDescent="0.25">
      <c r="A1102" s="2">
        <v>0</v>
      </c>
      <c r="B1102" s="2">
        <v>3.3333333333333333E-2</v>
      </c>
      <c r="C1102" s="2">
        <v>0</v>
      </c>
      <c r="D1102" s="2">
        <v>0</v>
      </c>
      <c r="E1102" s="2">
        <v>0</v>
      </c>
      <c r="F1102" s="2">
        <v>0</v>
      </c>
      <c r="G1102" s="2">
        <v>0</v>
      </c>
      <c r="H1102" s="2">
        <v>3.6764705882352942E-2</v>
      </c>
      <c r="I1102" s="2">
        <v>0</v>
      </c>
      <c r="J1102" s="2">
        <v>0</v>
      </c>
      <c r="K1102" s="2">
        <v>0</v>
      </c>
      <c r="L1102" s="2">
        <v>27.941176470588232</v>
      </c>
      <c r="M1102" s="2">
        <v>0</v>
      </c>
      <c r="N1102" s="2">
        <v>0.33088235294117641</v>
      </c>
      <c r="O1102" s="2">
        <v>0</v>
      </c>
      <c r="P1102" s="2">
        <v>0.4044117647058823</v>
      </c>
      <c r="Q1102" s="2">
        <v>188</v>
      </c>
      <c r="R1102" s="2">
        <v>0</v>
      </c>
      <c r="S1102" s="2">
        <v>433</v>
      </c>
      <c r="T1102" s="2">
        <v>96</v>
      </c>
      <c r="U1102" s="2">
        <v>0</v>
      </c>
      <c r="V1102">
        <v>0</v>
      </c>
    </row>
    <row r="1103" spans="1:22" x14ac:dyDescent="0.25">
      <c r="A1103" s="2">
        <v>3.3333333333333333E-2</v>
      </c>
      <c r="B1103" s="2">
        <v>0</v>
      </c>
      <c r="C1103" s="2">
        <v>0</v>
      </c>
      <c r="D1103" s="2">
        <v>0</v>
      </c>
      <c r="E1103" s="2">
        <v>0</v>
      </c>
      <c r="F1103" s="2">
        <v>0</v>
      </c>
      <c r="G1103" s="2">
        <v>0</v>
      </c>
      <c r="H1103" s="2">
        <v>0.30697344371572943</v>
      </c>
      <c r="I1103" s="2">
        <v>0</v>
      </c>
      <c r="J1103" s="2">
        <v>0</v>
      </c>
      <c r="K1103" s="2">
        <v>0</v>
      </c>
      <c r="L1103" s="2">
        <v>29.966455219868827</v>
      </c>
      <c r="M1103" s="2">
        <v>0</v>
      </c>
      <c r="N1103" s="2">
        <v>0.14617783034082357</v>
      </c>
      <c r="O1103" s="2">
        <v>0</v>
      </c>
      <c r="P1103" s="2">
        <v>0.70165358563595304</v>
      </c>
      <c r="Q1103" s="2">
        <v>204</v>
      </c>
      <c r="R1103" s="2">
        <v>0</v>
      </c>
      <c r="S1103" s="2">
        <v>408</v>
      </c>
      <c r="T1103" s="2">
        <v>96</v>
      </c>
      <c r="U1103" s="2">
        <v>43</v>
      </c>
      <c r="V1103">
        <v>0</v>
      </c>
    </row>
    <row r="1104" spans="1:22" x14ac:dyDescent="0.25">
      <c r="A1104" s="2">
        <v>0.01</v>
      </c>
      <c r="B1104" s="2">
        <v>0</v>
      </c>
      <c r="C1104" s="2">
        <v>0</v>
      </c>
      <c r="D1104" s="2">
        <v>0</v>
      </c>
      <c r="E1104" s="2">
        <v>0</v>
      </c>
      <c r="F1104" s="2">
        <v>0</v>
      </c>
      <c r="G1104" s="2">
        <v>0</v>
      </c>
      <c r="H1104" s="2">
        <v>4.9999999999999996E-2</v>
      </c>
      <c r="I1104" s="2">
        <v>0</v>
      </c>
      <c r="J1104" s="2">
        <v>0</v>
      </c>
      <c r="K1104" s="2">
        <v>0</v>
      </c>
      <c r="L1104" s="2">
        <v>42</v>
      </c>
      <c r="M1104" s="2">
        <v>0</v>
      </c>
      <c r="N1104" s="2">
        <v>0.14333333333333331</v>
      </c>
      <c r="O1104" s="2">
        <v>0</v>
      </c>
      <c r="P1104" s="2">
        <v>0.24333333333333329</v>
      </c>
      <c r="Q1104" s="2">
        <v>204</v>
      </c>
      <c r="R1104" s="2">
        <v>0</v>
      </c>
      <c r="S1104" s="2">
        <v>443</v>
      </c>
      <c r="T1104" s="2">
        <v>96</v>
      </c>
      <c r="U1104" s="2">
        <v>43</v>
      </c>
      <c r="V1104">
        <v>0</v>
      </c>
    </row>
    <row r="1105" spans="1:22" x14ac:dyDescent="0.25">
      <c r="A1105" s="2">
        <v>3.3333333333333333E-2</v>
      </c>
      <c r="B1105" s="2">
        <v>0</v>
      </c>
      <c r="C1105" s="2">
        <v>0</v>
      </c>
      <c r="D1105" s="2">
        <v>0</v>
      </c>
      <c r="E1105" s="2">
        <v>0</v>
      </c>
      <c r="F1105" s="2">
        <v>0</v>
      </c>
      <c r="G1105" s="2">
        <v>0</v>
      </c>
      <c r="H1105" s="2">
        <v>0.30697344371572943</v>
      </c>
      <c r="I1105" s="2">
        <v>0</v>
      </c>
      <c r="J1105" s="2">
        <v>0</v>
      </c>
      <c r="K1105" s="2">
        <v>0</v>
      </c>
      <c r="L1105" s="2">
        <v>29.966455219868827</v>
      </c>
      <c r="M1105" s="2">
        <v>0</v>
      </c>
      <c r="N1105" s="2">
        <v>0.14617783034082357</v>
      </c>
      <c r="O1105" s="2">
        <v>0</v>
      </c>
      <c r="P1105" s="2">
        <v>0.70165358563595304</v>
      </c>
      <c r="Q1105" s="2">
        <v>195</v>
      </c>
      <c r="R1105" s="2">
        <v>0</v>
      </c>
      <c r="S1105" s="2">
        <v>408</v>
      </c>
      <c r="T1105" s="2">
        <v>96</v>
      </c>
      <c r="U1105" s="2">
        <v>43</v>
      </c>
      <c r="V1105">
        <v>0</v>
      </c>
    </row>
    <row r="1106" spans="1:22" x14ac:dyDescent="0.25">
      <c r="A1106" s="2">
        <v>2.5000000000000001E-2</v>
      </c>
      <c r="B1106" s="2">
        <v>0</v>
      </c>
      <c r="C1106" s="2">
        <v>0</v>
      </c>
      <c r="D1106" s="2">
        <v>0</v>
      </c>
      <c r="E1106" s="2">
        <v>0</v>
      </c>
      <c r="F1106" s="2">
        <v>0</v>
      </c>
      <c r="G1106" s="2">
        <v>0</v>
      </c>
      <c r="H1106" s="2">
        <v>7.18282166264229E-2</v>
      </c>
      <c r="I1106" s="2">
        <v>0</v>
      </c>
      <c r="J1106" s="2">
        <v>0</v>
      </c>
      <c r="K1106" s="2">
        <v>0</v>
      </c>
      <c r="L1106" s="2">
        <v>24.813383925491546</v>
      </c>
      <c r="M1106" s="2">
        <v>0</v>
      </c>
      <c r="N1106" s="2">
        <v>0.1403915143152811</v>
      </c>
      <c r="O1106" s="2">
        <v>0</v>
      </c>
      <c r="P1106" s="2">
        <v>0.23180924456709207</v>
      </c>
      <c r="Q1106" s="2">
        <v>195</v>
      </c>
      <c r="R1106" s="2">
        <v>0</v>
      </c>
      <c r="S1106" s="2">
        <v>433</v>
      </c>
      <c r="T1106" s="2">
        <v>96</v>
      </c>
      <c r="U1106" s="2">
        <v>43</v>
      </c>
      <c r="V1106">
        <v>0</v>
      </c>
    </row>
    <row r="1107" spans="1:22" x14ac:dyDescent="0.25">
      <c r="A1107" s="2">
        <v>0</v>
      </c>
      <c r="B1107" s="2">
        <v>3.3333333333333333E-2</v>
      </c>
      <c r="C1107" s="2">
        <v>0</v>
      </c>
      <c r="D1107" s="2">
        <v>0</v>
      </c>
      <c r="E1107" s="2">
        <v>0</v>
      </c>
      <c r="F1107" s="2">
        <v>0</v>
      </c>
      <c r="G1107" s="2">
        <v>0</v>
      </c>
      <c r="H1107" s="2">
        <v>3.6764705882352942E-2</v>
      </c>
      <c r="I1107" s="2">
        <v>0</v>
      </c>
      <c r="J1107" s="2">
        <v>0</v>
      </c>
      <c r="K1107" s="2">
        <v>0</v>
      </c>
      <c r="L1107" s="2">
        <v>27.941176470588232</v>
      </c>
      <c r="M1107" s="2">
        <v>0</v>
      </c>
      <c r="N1107" s="2">
        <v>0.33088235294117641</v>
      </c>
      <c r="O1107" s="2">
        <v>0</v>
      </c>
      <c r="P1107" s="2">
        <v>0.4044117647058823</v>
      </c>
      <c r="Q1107" s="2">
        <v>195</v>
      </c>
      <c r="R1107" s="2">
        <v>0</v>
      </c>
      <c r="S1107" s="2">
        <v>433</v>
      </c>
      <c r="T1107" s="2">
        <v>96</v>
      </c>
      <c r="U1107" s="2">
        <v>0</v>
      </c>
      <c r="V1107">
        <v>0</v>
      </c>
    </row>
    <row r="1108" spans="1:22" x14ac:dyDescent="0.25">
      <c r="A1108" s="2">
        <v>3.3333333333333333E-2</v>
      </c>
      <c r="B1108" s="2">
        <v>0</v>
      </c>
      <c r="C1108" s="2">
        <v>0</v>
      </c>
      <c r="D1108" s="2">
        <v>0</v>
      </c>
      <c r="E1108" s="2">
        <v>0</v>
      </c>
      <c r="F1108" s="2">
        <v>0</v>
      </c>
      <c r="G1108" s="2">
        <v>0</v>
      </c>
      <c r="H1108" s="2">
        <v>0.30697344371572943</v>
      </c>
      <c r="I1108" s="2">
        <v>0</v>
      </c>
      <c r="J1108" s="2">
        <v>0</v>
      </c>
      <c r="K1108" s="2">
        <v>0</v>
      </c>
      <c r="L1108" s="2">
        <v>29.966455219868827</v>
      </c>
      <c r="M1108" s="2">
        <v>0</v>
      </c>
      <c r="N1108" s="2">
        <v>0.14617783034082357</v>
      </c>
      <c r="O1108" s="2">
        <v>0</v>
      </c>
      <c r="P1108" s="2">
        <v>0.70165358563595304</v>
      </c>
      <c r="Q1108" s="2">
        <v>207</v>
      </c>
      <c r="R1108" s="2">
        <v>0</v>
      </c>
      <c r="S1108" s="2">
        <v>408</v>
      </c>
      <c r="T1108" s="2">
        <v>96</v>
      </c>
      <c r="U1108" s="2">
        <v>43</v>
      </c>
      <c r="V1108">
        <v>0</v>
      </c>
    </row>
    <row r="1109" spans="1:22" x14ac:dyDescent="0.25">
      <c r="A1109" s="2">
        <v>2.5000000000000001E-2</v>
      </c>
      <c r="B1109" s="2">
        <v>0</v>
      </c>
      <c r="C1109" s="2">
        <v>0</v>
      </c>
      <c r="D1109" s="2">
        <v>0</v>
      </c>
      <c r="E1109" s="2">
        <v>0</v>
      </c>
      <c r="F1109" s="2">
        <v>0</v>
      </c>
      <c r="G1109" s="2">
        <v>0</v>
      </c>
      <c r="H1109" s="2">
        <v>7.18282166264229E-2</v>
      </c>
      <c r="I1109" s="2">
        <v>0</v>
      </c>
      <c r="J1109" s="2">
        <v>0</v>
      </c>
      <c r="K1109" s="2">
        <v>0</v>
      </c>
      <c r="L1109" s="2">
        <v>24.813383925491546</v>
      </c>
      <c r="M1109" s="2">
        <v>0</v>
      </c>
      <c r="N1109" s="2">
        <v>0.1403915143152811</v>
      </c>
      <c r="O1109" s="2">
        <v>0</v>
      </c>
      <c r="P1109" s="2">
        <v>0.23180924456709207</v>
      </c>
      <c r="Q1109" s="2">
        <v>207</v>
      </c>
      <c r="R1109" s="2">
        <v>0</v>
      </c>
      <c r="S1109" s="2">
        <v>433</v>
      </c>
      <c r="T1109" s="2">
        <v>96</v>
      </c>
      <c r="U1109" s="2">
        <v>43</v>
      </c>
      <c r="V1109">
        <v>0</v>
      </c>
    </row>
    <row r="1110" spans="1:22" x14ac:dyDescent="0.25">
      <c r="A1110" s="2">
        <v>0.01</v>
      </c>
      <c r="B1110" s="2">
        <v>0</v>
      </c>
      <c r="C1110" s="2">
        <v>0</v>
      </c>
      <c r="D1110" s="2">
        <v>0</v>
      </c>
      <c r="E1110" s="2">
        <v>0</v>
      </c>
      <c r="F1110" s="2">
        <v>0</v>
      </c>
      <c r="G1110" s="2">
        <v>0</v>
      </c>
      <c r="H1110" s="2">
        <v>4.9999999999999996E-2</v>
      </c>
      <c r="I1110" s="2">
        <v>0</v>
      </c>
      <c r="J1110" s="2">
        <v>0</v>
      </c>
      <c r="K1110" s="2">
        <v>0</v>
      </c>
      <c r="L1110" s="2">
        <v>42</v>
      </c>
      <c r="M1110" s="2">
        <v>0</v>
      </c>
      <c r="N1110" s="2">
        <v>0.14333333333333331</v>
      </c>
      <c r="O1110" s="2">
        <v>0</v>
      </c>
      <c r="P1110" s="2">
        <v>0.24333333333333329</v>
      </c>
      <c r="Q1110" s="2">
        <v>207</v>
      </c>
      <c r="R1110" s="2">
        <v>0</v>
      </c>
      <c r="S1110" s="2">
        <v>443</v>
      </c>
      <c r="T1110" s="2">
        <v>96</v>
      </c>
      <c r="U1110" s="2">
        <v>43</v>
      </c>
      <c r="V1110">
        <v>0</v>
      </c>
    </row>
    <row r="1111" spans="1:22" x14ac:dyDescent="0.25">
      <c r="A1111" s="2">
        <v>0</v>
      </c>
      <c r="B1111" s="2">
        <v>3.3333333333333333E-2</v>
      </c>
      <c r="C1111" s="2">
        <v>0</v>
      </c>
      <c r="D1111" s="2">
        <v>0</v>
      </c>
      <c r="E1111" s="2">
        <v>0</v>
      </c>
      <c r="F1111" s="2">
        <v>0</v>
      </c>
      <c r="G1111" s="2">
        <v>0</v>
      </c>
      <c r="H1111" s="2">
        <v>3.6764705882352942E-2</v>
      </c>
      <c r="I1111" s="2">
        <v>0</v>
      </c>
      <c r="J1111" s="2">
        <v>0</v>
      </c>
      <c r="K1111" s="2">
        <v>0</v>
      </c>
      <c r="L1111" s="2">
        <v>27.941176470588232</v>
      </c>
      <c r="M1111" s="2">
        <v>0</v>
      </c>
      <c r="N1111" s="2">
        <v>0.33088235294117641</v>
      </c>
      <c r="O1111" s="2">
        <v>0</v>
      </c>
      <c r="P1111" s="2">
        <v>0.4044117647058823</v>
      </c>
      <c r="Q1111" s="2">
        <v>207</v>
      </c>
      <c r="R1111" s="2">
        <v>0</v>
      </c>
      <c r="S1111" s="2">
        <v>433</v>
      </c>
      <c r="T1111" s="2">
        <v>96</v>
      </c>
      <c r="U1111" s="2">
        <v>0</v>
      </c>
      <c r="V1111">
        <v>0</v>
      </c>
    </row>
    <row r="1112" spans="1:22" x14ac:dyDescent="0.25">
      <c r="A1112" s="2">
        <v>3.3333333333333333E-2</v>
      </c>
      <c r="B1112" s="2">
        <v>0</v>
      </c>
      <c r="C1112" s="2">
        <v>0</v>
      </c>
      <c r="D1112" s="2">
        <v>0</v>
      </c>
      <c r="E1112" s="2">
        <v>0</v>
      </c>
      <c r="F1112" s="2">
        <v>0</v>
      </c>
      <c r="G1112" s="2">
        <v>0</v>
      </c>
      <c r="H1112" s="2">
        <v>0.30697344371572943</v>
      </c>
      <c r="I1112" s="2">
        <v>0</v>
      </c>
      <c r="J1112" s="2">
        <v>0</v>
      </c>
      <c r="K1112" s="2">
        <v>0</v>
      </c>
      <c r="L1112" s="2">
        <v>29.966455219868827</v>
      </c>
      <c r="M1112" s="2">
        <v>0</v>
      </c>
      <c r="N1112" s="2">
        <v>0.14617783034082357</v>
      </c>
      <c r="O1112" s="2">
        <v>0</v>
      </c>
      <c r="P1112" s="2">
        <v>0.70165358563595304</v>
      </c>
      <c r="Q1112" s="2">
        <v>191</v>
      </c>
      <c r="R1112" s="2">
        <v>0</v>
      </c>
      <c r="S1112" s="2">
        <v>408</v>
      </c>
      <c r="T1112" s="2">
        <v>96</v>
      </c>
      <c r="U1112" s="2">
        <v>43</v>
      </c>
      <c r="V1112">
        <v>0</v>
      </c>
    </row>
    <row r="1113" spans="1:22" x14ac:dyDescent="0.25">
      <c r="A1113" s="2">
        <v>2.5000000000000001E-2</v>
      </c>
      <c r="B1113" s="2">
        <v>0</v>
      </c>
      <c r="C1113" s="2">
        <v>0</v>
      </c>
      <c r="D1113" s="2">
        <v>0</v>
      </c>
      <c r="E1113" s="2">
        <v>0</v>
      </c>
      <c r="F1113" s="2">
        <v>0</v>
      </c>
      <c r="G1113" s="2">
        <v>0</v>
      </c>
      <c r="H1113" s="2">
        <v>7.18282166264229E-2</v>
      </c>
      <c r="I1113" s="2">
        <v>0</v>
      </c>
      <c r="J1113" s="2">
        <v>0</v>
      </c>
      <c r="K1113" s="2">
        <v>0</v>
      </c>
      <c r="L1113" s="2">
        <v>24.813383925491546</v>
      </c>
      <c r="M1113" s="2">
        <v>0</v>
      </c>
      <c r="N1113" s="2">
        <v>0.1403915143152811</v>
      </c>
      <c r="O1113" s="2">
        <v>0</v>
      </c>
      <c r="P1113" s="2">
        <v>0.23180924456709207</v>
      </c>
      <c r="Q1113" s="2">
        <v>191</v>
      </c>
      <c r="R1113" s="2">
        <v>0</v>
      </c>
      <c r="S1113" s="2">
        <v>433</v>
      </c>
      <c r="T1113" s="2">
        <v>96</v>
      </c>
      <c r="U1113" s="2">
        <v>43</v>
      </c>
      <c r="V1113">
        <v>0</v>
      </c>
    </row>
    <row r="1114" spans="1:22" x14ac:dyDescent="0.25">
      <c r="A1114" s="2">
        <v>0.01</v>
      </c>
      <c r="B1114" s="2">
        <v>0</v>
      </c>
      <c r="C1114" s="2">
        <v>0</v>
      </c>
      <c r="D1114" s="2">
        <v>0</v>
      </c>
      <c r="E1114" s="2">
        <v>0</v>
      </c>
      <c r="F1114" s="2">
        <v>0</v>
      </c>
      <c r="G1114" s="2">
        <v>0</v>
      </c>
      <c r="H1114" s="2">
        <v>4.9999999999999996E-2</v>
      </c>
      <c r="I1114" s="2">
        <v>0</v>
      </c>
      <c r="J1114" s="2">
        <v>0</v>
      </c>
      <c r="K1114" s="2">
        <v>0</v>
      </c>
      <c r="L1114" s="2">
        <v>42</v>
      </c>
      <c r="M1114" s="2">
        <v>0</v>
      </c>
      <c r="N1114" s="2">
        <v>0.14333333333333331</v>
      </c>
      <c r="O1114" s="2">
        <v>0</v>
      </c>
      <c r="P1114" s="2">
        <v>0.24333333333333329</v>
      </c>
      <c r="Q1114" s="2">
        <v>191</v>
      </c>
      <c r="R1114" s="2">
        <v>0</v>
      </c>
      <c r="S1114" s="2">
        <v>443</v>
      </c>
      <c r="T1114" s="2">
        <v>96</v>
      </c>
      <c r="U1114" s="2">
        <v>43</v>
      </c>
      <c r="V1114">
        <v>0</v>
      </c>
    </row>
    <row r="1115" spans="1:22" x14ac:dyDescent="0.25">
      <c r="A1115" s="2">
        <v>0</v>
      </c>
      <c r="B1115" s="2">
        <v>3.3333333333333333E-2</v>
      </c>
      <c r="C1115" s="2">
        <v>0</v>
      </c>
      <c r="D1115" s="2">
        <v>0</v>
      </c>
      <c r="E1115" s="2">
        <v>0</v>
      </c>
      <c r="F1115" s="2">
        <v>0</v>
      </c>
      <c r="G1115" s="2">
        <v>0</v>
      </c>
      <c r="H1115" s="2">
        <v>3.6764705882352942E-2</v>
      </c>
      <c r="I1115" s="2">
        <v>0</v>
      </c>
      <c r="J1115" s="2">
        <v>0</v>
      </c>
      <c r="K1115" s="2">
        <v>0</v>
      </c>
      <c r="L1115" s="2">
        <v>27.941176470588232</v>
      </c>
      <c r="M1115" s="2">
        <v>0</v>
      </c>
      <c r="N1115" s="2">
        <v>0.33088235294117641</v>
      </c>
      <c r="O1115" s="2">
        <v>0</v>
      </c>
      <c r="P1115" s="2">
        <v>0.4044117647058823</v>
      </c>
      <c r="Q1115" s="2">
        <v>191</v>
      </c>
      <c r="R1115" s="2">
        <v>0</v>
      </c>
      <c r="S1115" s="2">
        <v>433</v>
      </c>
      <c r="T1115" s="2">
        <v>96</v>
      </c>
      <c r="U1115" s="2">
        <v>0</v>
      </c>
      <c r="V1115">
        <v>0</v>
      </c>
    </row>
    <row r="1116" spans="1:22" x14ac:dyDescent="0.25">
      <c r="A1116" s="2">
        <v>0</v>
      </c>
      <c r="B1116" s="2">
        <v>3.3333333333333333E-2</v>
      </c>
      <c r="C1116" s="2">
        <v>0</v>
      </c>
      <c r="D1116" s="2">
        <v>0</v>
      </c>
      <c r="E1116" s="2">
        <v>0</v>
      </c>
      <c r="F1116" s="2">
        <v>0</v>
      </c>
      <c r="G1116" s="2">
        <v>0</v>
      </c>
      <c r="H1116" s="2">
        <v>3.6764705882352942E-2</v>
      </c>
      <c r="I1116" s="2">
        <v>0</v>
      </c>
      <c r="J1116" s="2">
        <v>0</v>
      </c>
      <c r="K1116" s="2">
        <v>0</v>
      </c>
      <c r="L1116" s="2">
        <v>27.941176470588232</v>
      </c>
      <c r="M1116" s="2">
        <v>0</v>
      </c>
      <c r="N1116" s="2">
        <v>0.33088235294117641</v>
      </c>
      <c r="O1116" s="2">
        <v>0</v>
      </c>
      <c r="P1116" s="2">
        <v>0.4044117647058823</v>
      </c>
      <c r="Q1116" s="2">
        <v>192</v>
      </c>
      <c r="R1116" s="2">
        <v>0</v>
      </c>
      <c r="S1116" s="2">
        <v>433</v>
      </c>
      <c r="T1116" s="2">
        <v>96</v>
      </c>
      <c r="U1116" s="2">
        <v>0</v>
      </c>
      <c r="V1116">
        <v>0</v>
      </c>
    </row>
    <row r="1117" spans="1:22" x14ac:dyDescent="0.25">
      <c r="A1117" s="2">
        <v>3.3333333333333333E-2</v>
      </c>
      <c r="B1117" s="2">
        <v>0</v>
      </c>
      <c r="C1117" s="2">
        <v>0</v>
      </c>
      <c r="D1117" s="2">
        <v>0</v>
      </c>
      <c r="E1117" s="2">
        <v>0</v>
      </c>
      <c r="F1117" s="2">
        <v>0</v>
      </c>
      <c r="G1117" s="2">
        <v>0</v>
      </c>
      <c r="H1117" s="2">
        <v>0.30697344371572943</v>
      </c>
      <c r="I1117" s="2">
        <v>0</v>
      </c>
      <c r="J1117" s="2">
        <v>0</v>
      </c>
      <c r="K1117" s="2">
        <v>0</v>
      </c>
      <c r="L1117" s="2">
        <v>29.966455219868827</v>
      </c>
      <c r="M1117" s="2">
        <v>0</v>
      </c>
      <c r="N1117" s="2">
        <v>0.14617783034082357</v>
      </c>
      <c r="O1117" s="2">
        <v>0</v>
      </c>
      <c r="P1117" s="2">
        <v>0.70165358563595304</v>
      </c>
      <c r="Q1117" s="2">
        <v>198</v>
      </c>
      <c r="R1117" s="2">
        <v>0</v>
      </c>
      <c r="S1117" s="2">
        <v>408</v>
      </c>
      <c r="T1117" s="2">
        <v>96</v>
      </c>
      <c r="U1117" s="2">
        <v>43</v>
      </c>
      <c r="V1117">
        <v>0</v>
      </c>
    </row>
    <row r="1118" spans="1:22" x14ac:dyDescent="0.25">
      <c r="A1118" s="2">
        <v>1.6863406408094434E-2</v>
      </c>
      <c r="B1118" s="2">
        <v>0</v>
      </c>
      <c r="C1118" s="2">
        <v>0</v>
      </c>
      <c r="D1118" s="2">
        <v>0</v>
      </c>
      <c r="E1118" s="2">
        <v>0</v>
      </c>
      <c r="F1118" s="2">
        <v>0</v>
      </c>
      <c r="G1118" s="2">
        <v>0</v>
      </c>
      <c r="H1118" s="2">
        <v>0.21332209106239461</v>
      </c>
      <c r="I1118" s="2">
        <v>0</v>
      </c>
      <c r="J1118" s="2">
        <v>0</v>
      </c>
      <c r="K1118" s="2">
        <v>0</v>
      </c>
      <c r="L1118" s="2">
        <v>60.370994940978079</v>
      </c>
      <c r="M1118" s="2">
        <v>0</v>
      </c>
      <c r="N1118" s="2">
        <v>0.18145025295109612</v>
      </c>
      <c r="O1118" s="2">
        <v>0</v>
      </c>
      <c r="P1118" s="2">
        <v>0.60809443507588534</v>
      </c>
      <c r="Q1118" s="2">
        <v>112</v>
      </c>
      <c r="R1118" s="2">
        <v>0</v>
      </c>
      <c r="S1118" s="2">
        <v>443</v>
      </c>
      <c r="T1118" s="2">
        <v>192</v>
      </c>
      <c r="U1118" s="2">
        <v>0</v>
      </c>
      <c r="V1118">
        <v>0</v>
      </c>
    </row>
    <row r="1119" spans="1:22" x14ac:dyDescent="0.25">
      <c r="A1119" s="2">
        <v>6.6666666666666666E-2</v>
      </c>
      <c r="B1119" s="2">
        <v>0</v>
      </c>
      <c r="C1119" s="2">
        <v>0</v>
      </c>
      <c r="D1119" s="2">
        <v>0</v>
      </c>
      <c r="E1119" s="2">
        <v>0</v>
      </c>
      <c r="F1119" s="2">
        <v>0</v>
      </c>
      <c r="G1119" s="2">
        <v>0</v>
      </c>
      <c r="H1119" s="2">
        <v>0</v>
      </c>
      <c r="I1119" s="2">
        <v>0</v>
      </c>
      <c r="J1119" s="2">
        <v>0</v>
      </c>
      <c r="K1119" s="2">
        <v>0</v>
      </c>
      <c r="L1119" s="2">
        <v>40</v>
      </c>
      <c r="M1119" s="2">
        <v>0</v>
      </c>
      <c r="N1119" s="2">
        <v>0.8</v>
      </c>
      <c r="O1119" s="2">
        <v>0</v>
      </c>
      <c r="P1119" s="2">
        <v>0.8</v>
      </c>
      <c r="Q1119" s="2">
        <v>112</v>
      </c>
      <c r="R1119" s="2">
        <v>0</v>
      </c>
      <c r="S1119" s="2">
        <v>443</v>
      </c>
      <c r="T1119" s="2">
        <v>168</v>
      </c>
      <c r="U1119" s="2">
        <v>0</v>
      </c>
      <c r="V1119">
        <v>0</v>
      </c>
    </row>
    <row r="1120" spans="1:22" customFormat="1" x14ac:dyDescent="0.25">
      <c r="A1120" s="6">
        <v>4.5454545454545456E-2</v>
      </c>
      <c r="B1120" s="2">
        <v>0</v>
      </c>
      <c r="C1120" s="2">
        <v>0</v>
      </c>
      <c r="D1120" s="2">
        <v>0</v>
      </c>
      <c r="E1120" s="2">
        <v>0</v>
      </c>
      <c r="F1120" s="2">
        <v>0</v>
      </c>
      <c r="G1120" s="2">
        <v>0</v>
      </c>
      <c r="H1120" s="2">
        <v>0</v>
      </c>
      <c r="I1120" s="2">
        <v>0</v>
      </c>
      <c r="J1120" s="2">
        <v>0</v>
      </c>
      <c r="K1120" s="2">
        <v>0</v>
      </c>
      <c r="L1120" s="6">
        <v>40</v>
      </c>
      <c r="M1120" s="2">
        <v>0</v>
      </c>
      <c r="N1120" s="2">
        <v>0.6</v>
      </c>
      <c r="O1120" s="2">
        <v>0</v>
      </c>
      <c r="P1120" s="6">
        <v>0.6</v>
      </c>
      <c r="Q1120" s="2">
        <v>112</v>
      </c>
      <c r="R1120" s="2">
        <v>0</v>
      </c>
      <c r="S1120" s="2">
        <v>443</v>
      </c>
      <c r="T1120" s="2">
        <v>168</v>
      </c>
      <c r="U1120" s="2">
        <v>0</v>
      </c>
      <c r="V1120">
        <v>0</v>
      </c>
    </row>
    <row r="1121" spans="1:22" customFormat="1" x14ac:dyDescent="0.25">
      <c r="A1121" s="6">
        <v>4.5454545454545456E-2</v>
      </c>
      <c r="B1121" s="2">
        <v>0</v>
      </c>
      <c r="C1121" s="2">
        <v>0</v>
      </c>
      <c r="D1121" s="2">
        <v>0</v>
      </c>
      <c r="E1121" s="2">
        <v>0</v>
      </c>
      <c r="F1121" s="2">
        <v>0</v>
      </c>
      <c r="G1121" s="2">
        <v>0</v>
      </c>
      <c r="H1121" s="2">
        <v>0</v>
      </c>
      <c r="I1121" s="2">
        <v>0</v>
      </c>
      <c r="J1121" s="2">
        <v>0</v>
      </c>
      <c r="K1121" s="2">
        <v>0</v>
      </c>
      <c r="L1121" s="6">
        <v>40</v>
      </c>
      <c r="M1121" s="2">
        <v>0</v>
      </c>
      <c r="N1121" s="2">
        <v>0.6</v>
      </c>
      <c r="O1121" s="2">
        <v>0</v>
      </c>
      <c r="P1121" s="6">
        <v>0.6</v>
      </c>
      <c r="Q1121" s="2">
        <v>112</v>
      </c>
      <c r="R1121" s="2">
        <v>0</v>
      </c>
      <c r="S1121" s="2">
        <v>443</v>
      </c>
      <c r="T1121" s="2">
        <v>168</v>
      </c>
      <c r="U1121" s="2">
        <v>30</v>
      </c>
      <c r="V1121">
        <v>0</v>
      </c>
    </row>
    <row r="1122" spans="1:22" customFormat="1" x14ac:dyDescent="0.25">
      <c r="A1122" s="6">
        <v>0.02</v>
      </c>
      <c r="B1122" s="2">
        <v>0</v>
      </c>
      <c r="C1122" s="2">
        <v>0</v>
      </c>
      <c r="D1122" s="2">
        <v>0</v>
      </c>
      <c r="E1122" s="2">
        <v>0</v>
      </c>
      <c r="F1122" s="2">
        <v>0</v>
      </c>
      <c r="G1122" s="2">
        <v>0</v>
      </c>
      <c r="H1122" s="6">
        <v>2.5000000000000001E-2</v>
      </c>
      <c r="I1122" s="2">
        <v>0</v>
      </c>
      <c r="J1122" s="2">
        <v>0</v>
      </c>
      <c r="K1122" s="2">
        <v>0</v>
      </c>
      <c r="L1122" s="6">
        <v>40</v>
      </c>
      <c r="M1122" s="2">
        <v>0</v>
      </c>
      <c r="N1122" s="2">
        <v>0.3</v>
      </c>
      <c r="O1122" s="2">
        <v>0</v>
      </c>
      <c r="P1122" s="6">
        <v>0.35</v>
      </c>
      <c r="Q1122" s="2">
        <v>112</v>
      </c>
      <c r="R1122" s="2">
        <v>0</v>
      </c>
      <c r="S1122" s="2">
        <v>443</v>
      </c>
      <c r="T1122" s="2">
        <v>168</v>
      </c>
      <c r="U1122" s="2">
        <v>0</v>
      </c>
      <c r="V1122">
        <v>0</v>
      </c>
    </row>
    <row r="1123" spans="1:22" customFormat="1" x14ac:dyDescent="0.25">
      <c r="A1123" s="6">
        <v>9.0909090909090905E-3</v>
      </c>
      <c r="B1123" s="2">
        <v>0</v>
      </c>
      <c r="C1123" s="2">
        <v>0</v>
      </c>
      <c r="D1123" s="2">
        <v>0</v>
      </c>
      <c r="E1123" s="2">
        <v>0</v>
      </c>
      <c r="F1123" s="2">
        <v>0</v>
      </c>
      <c r="G1123" s="2">
        <v>0</v>
      </c>
      <c r="H1123" s="6">
        <v>2.5000000000000001E-2</v>
      </c>
      <c r="I1123" s="2">
        <v>0</v>
      </c>
      <c r="J1123" s="2">
        <v>0</v>
      </c>
      <c r="K1123" s="2">
        <v>0</v>
      </c>
      <c r="L1123" s="6">
        <v>30</v>
      </c>
      <c r="M1123" s="2">
        <v>0</v>
      </c>
      <c r="N1123" s="2">
        <v>0.3</v>
      </c>
      <c r="O1123" s="2">
        <v>0</v>
      </c>
      <c r="P1123" s="6">
        <v>0.35</v>
      </c>
      <c r="Q1123" s="2">
        <v>112</v>
      </c>
      <c r="R1123" s="2">
        <v>0</v>
      </c>
      <c r="S1123" s="2">
        <v>443</v>
      </c>
      <c r="T1123" s="2">
        <v>168</v>
      </c>
      <c r="U1123" s="2">
        <v>30</v>
      </c>
      <c r="V1123">
        <v>0</v>
      </c>
    </row>
    <row r="1124" spans="1:22" customFormat="1" x14ac:dyDescent="0.25">
      <c r="A1124" s="6">
        <v>0</v>
      </c>
      <c r="B1124" s="2">
        <v>0</v>
      </c>
      <c r="C1124" s="2">
        <v>0</v>
      </c>
      <c r="D1124" s="6">
        <v>0.05</v>
      </c>
      <c r="E1124" s="2">
        <v>0</v>
      </c>
      <c r="F1124" s="2">
        <v>0</v>
      </c>
      <c r="G1124" s="2">
        <v>0</v>
      </c>
      <c r="H1124" s="2">
        <v>0</v>
      </c>
      <c r="I1124" s="2">
        <v>0</v>
      </c>
      <c r="J1124" s="2">
        <v>0</v>
      </c>
      <c r="K1124" s="2">
        <v>0</v>
      </c>
      <c r="L1124" s="6">
        <v>40</v>
      </c>
      <c r="M1124" s="2">
        <v>0</v>
      </c>
      <c r="N1124" s="2">
        <v>0.3</v>
      </c>
      <c r="O1124" s="2">
        <v>0</v>
      </c>
      <c r="P1124" s="6">
        <v>0.3</v>
      </c>
      <c r="Q1124" s="2">
        <v>112</v>
      </c>
      <c r="R1124" s="2">
        <v>0</v>
      </c>
      <c r="S1124" s="2">
        <v>443</v>
      </c>
      <c r="T1124" s="2">
        <v>168</v>
      </c>
      <c r="U1124" s="2">
        <v>0</v>
      </c>
      <c r="V1124">
        <v>0</v>
      </c>
    </row>
    <row r="1125" spans="1:22" customFormat="1" x14ac:dyDescent="0.25">
      <c r="A1125" s="6">
        <v>0</v>
      </c>
      <c r="B1125" s="2">
        <v>0</v>
      </c>
      <c r="C1125" s="2">
        <v>0</v>
      </c>
      <c r="D1125" s="6">
        <v>4.5454545454545456E-2</v>
      </c>
      <c r="E1125" s="2">
        <v>0</v>
      </c>
      <c r="F1125" s="2">
        <v>0</v>
      </c>
      <c r="G1125" s="2">
        <v>0</v>
      </c>
      <c r="H1125" s="2">
        <v>0</v>
      </c>
      <c r="I1125" s="2">
        <v>0</v>
      </c>
      <c r="J1125" s="2">
        <v>0</v>
      </c>
      <c r="K1125" s="2">
        <v>0</v>
      </c>
      <c r="L1125" s="6">
        <v>60</v>
      </c>
      <c r="M1125" s="2">
        <v>0</v>
      </c>
      <c r="N1125" s="2">
        <v>0.6</v>
      </c>
      <c r="O1125" s="2">
        <v>0</v>
      </c>
      <c r="P1125" s="6">
        <v>0.6</v>
      </c>
      <c r="Q1125" s="2">
        <v>112</v>
      </c>
      <c r="R1125" s="2">
        <v>0</v>
      </c>
      <c r="S1125" s="2">
        <v>443</v>
      </c>
      <c r="T1125" s="2">
        <v>168</v>
      </c>
      <c r="U1125" s="2">
        <v>0</v>
      </c>
      <c r="V1125">
        <v>0</v>
      </c>
    </row>
    <row r="1126" spans="1:22" customFormat="1" x14ac:dyDescent="0.25">
      <c r="A1126" s="6">
        <v>0.5</v>
      </c>
      <c r="B1126" s="2">
        <v>0</v>
      </c>
      <c r="C1126" s="2">
        <v>0</v>
      </c>
      <c r="D1126" s="2">
        <v>0</v>
      </c>
      <c r="E1126" s="2">
        <v>0</v>
      </c>
      <c r="F1126" s="2">
        <v>0</v>
      </c>
      <c r="G1126" s="2">
        <v>0</v>
      </c>
      <c r="H1126" s="2">
        <v>0</v>
      </c>
      <c r="I1126" s="2">
        <v>0</v>
      </c>
      <c r="J1126" s="2">
        <v>0</v>
      </c>
      <c r="K1126" s="2">
        <v>0</v>
      </c>
      <c r="L1126" s="6">
        <v>20</v>
      </c>
      <c r="M1126" s="2">
        <v>0</v>
      </c>
      <c r="N1126" s="2">
        <v>0.6</v>
      </c>
      <c r="O1126" s="2">
        <v>0</v>
      </c>
      <c r="P1126" s="6">
        <v>0.6</v>
      </c>
      <c r="Q1126" s="2">
        <v>112</v>
      </c>
      <c r="R1126" s="2">
        <v>0</v>
      </c>
      <c r="S1126" s="2">
        <v>443</v>
      </c>
      <c r="T1126" s="2">
        <v>168</v>
      </c>
      <c r="U1126" s="2">
        <v>30</v>
      </c>
      <c r="V1126">
        <v>0</v>
      </c>
    </row>
    <row r="1127" spans="1:22" customFormat="1" x14ac:dyDescent="0.25">
      <c r="A1127" s="6">
        <v>0.5</v>
      </c>
      <c r="B1127" s="2">
        <v>0</v>
      </c>
      <c r="C1127" s="2">
        <v>0</v>
      </c>
      <c r="D1127" s="2">
        <v>0</v>
      </c>
      <c r="E1127" s="2">
        <v>0</v>
      </c>
      <c r="F1127" s="2">
        <v>0</v>
      </c>
      <c r="G1127" s="2">
        <v>0</v>
      </c>
      <c r="H1127" s="6">
        <v>0.05</v>
      </c>
      <c r="I1127" s="2">
        <v>0</v>
      </c>
      <c r="J1127" s="2">
        <v>0</v>
      </c>
      <c r="K1127" s="2">
        <v>0</v>
      </c>
      <c r="L1127" s="6">
        <v>20</v>
      </c>
      <c r="M1127" s="2">
        <v>0</v>
      </c>
      <c r="N1127" s="2">
        <v>0.5</v>
      </c>
      <c r="O1127" s="2">
        <v>0</v>
      </c>
      <c r="P1127" s="6">
        <v>0.6</v>
      </c>
      <c r="Q1127" s="2">
        <v>112</v>
      </c>
      <c r="R1127" s="2">
        <v>0</v>
      </c>
      <c r="S1127" s="2">
        <v>443</v>
      </c>
      <c r="T1127" s="2">
        <v>168</v>
      </c>
      <c r="U1127" s="2">
        <v>30</v>
      </c>
      <c r="V1127">
        <v>0</v>
      </c>
    </row>
    <row r="1128" spans="1:22" customFormat="1" x14ac:dyDescent="0.25">
      <c r="A1128" s="6">
        <v>3.3333333333333333E-2</v>
      </c>
      <c r="B1128" s="2">
        <v>0</v>
      </c>
      <c r="C1128" s="2">
        <v>0</v>
      </c>
      <c r="D1128" s="2">
        <v>0</v>
      </c>
      <c r="E1128" s="2">
        <v>0</v>
      </c>
      <c r="F1128" s="2">
        <v>0</v>
      </c>
      <c r="G1128" s="2">
        <v>0</v>
      </c>
      <c r="H1128" s="6">
        <v>0.2</v>
      </c>
      <c r="I1128" s="2">
        <v>0</v>
      </c>
      <c r="J1128" s="2">
        <v>0</v>
      </c>
      <c r="K1128" s="2">
        <v>0</v>
      </c>
      <c r="L1128" s="6">
        <v>13</v>
      </c>
      <c r="M1128" s="2">
        <v>0</v>
      </c>
      <c r="N1128" s="6">
        <v>0.12000000000000001</v>
      </c>
      <c r="O1128" s="2">
        <v>0</v>
      </c>
      <c r="P1128" s="6">
        <v>0.52</v>
      </c>
      <c r="Q1128" s="2">
        <v>112</v>
      </c>
      <c r="R1128" s="2">
        <v>0</v>
      </c>
      <c r="S1128" s="2">
        <v>423</v>
      </c>
      <c r="T1128" s="2">
        <v>96</v>
      </c>
      <c r="U1128" s="2">
        <v>0</v>
      </c>
      <c r="V1128">
        <v>0</v>
      </c>
    </row>
    <row r="1129" spans="1:22" customFormat="1" x14ac:dyDescent="0.25">
      <c r="A1129" s="6">
        <v>0</v>
      </c>
      <c r="B1129" s="6">
        <v>0.2</v>
      </c>
      <c r="C1129" s="2">
        <v>0</v>
      </c>
      <c r="D1129" s="2">
        <v>0</v>
      </c>
      <c r="E1129" s="2">
        <v>0</v>
      </c>
      <c r="F1129" s="2">
        <v>0</v>
      </c>
      <c r="G1129" s="2">
        <v>0</v>
      </c>
      <c r="H1129" s="2">
        <v>0</v>
      </c>
      <c r="I1129" s="2">
        <v>0</v>
      </c>
      <c r="J1129" s="2">
        <v>0</v>
      </c>
      <c r="K1129" s="2">
        <v>0</v>
      </c>
      <c r="L1129" s="6">
        <v>100</v>
      </c>
      <c r="M1129" s="2">
        <v>0</v>
      </c>
      <c r="N1129" s="6">
        <v>2</v>
      </c>
      <c r="O1129" s="2">
        <v>0</v>
      </c>
      <c r="P1129" s="6">
        <v>2</v>
      </c>
      <c r="Q1129" s="2">
        <v>112</v>
      </c>
      <c r="R1129" s="2">
        <v>0</v>
      </c>
      <c r="S1129" s="2">
        <v>433</v>
      </c>
      <c r="T1129" s="6">
        <v>192</v>
      </c>
      <c r="U1129" s="2">
        <v>0</v>
      </c>
      <c r="V1129">
        <v>0</v>
      </c>
    </row>
    <row r="1130" spans="1:22" customFormat="1" x14ac:dyDescent="0.25">
      <c r="A1130" s="6">
        <v>0</v>
      </c>
      <c r="B1130" s="6">
        <v>0.2</v>
      </c>
      <c r="C1130" s="2">
        <v>0</v>
      </c>
      <c r="D1130" s="2">
        <v>0</v>
      </c>
      <c r="E1130" s="2">
        <v>0</v>
      </c>
      <c r="F1130" s="2">
        <v>0</v>
      </c>
      <c r="G1130" s="2">
        <v>0</v>
      </c>
      <c r="H1130" s="2">
        <v>0</v>
      </c>
      <c r="I1130" s="2">
        <v>0</v>
      </c>
      <c r="J1130" s="2">
        <v>0</v>
      </c>
      <c r="K1130" s="2">
        <v>0</v>
      </c>
      <c r="L1130" s="6">
        <v>100</v>
      </c>
      <c r="M1130" s="2">
        <v>0</v>
      </c>
      <c r="N1130" s="6">
        <v>2</v>
      </c>
      <c r="O1130" s="2">
        <v>0</v>
      </c>
      <c r="P1130" s="6">
        <v>2</v>
      </c>
      <c r="Q1130" s="2">
        <v>112</v>
      </c>
      <c r="R1130" s="2">
        <v>0</v>
      </c>
      <c r="S1130" s="6">
        <v>453</v>
      </c>
      <c r="T1130" s="6">
        <v>192</v>
      </c>
      <c r="U1130" s="2">
        <v>0</v>
      </c>
      <c r="V1130">
        <v>0</v>
      </c>
    </row>
    <row r="1131" spans="1:22" customFormat="1" x14ac:dyDescent="0.25">
      <c r="A1131" s="6">
        <v>0</v>
      </c>
      <c r="B1131" s="6">
        <v>0.2</v>
      </c>
      <c r="C1131" s="2">
        <v>0</v>
      </c>
      <c r="D1131" s="2">
        <v>0</v>
      </c>
      <c r="E1131" s="2">
        <v>0</v>
      </c>
      <c r="F1131" s="2">
        <v>0</v>
      </c>
      <c r="G1131" s="2">
        <v>0</v>
      </c>
      <c r="H1131" s="2">
        <v>0</v>
      </c>
      <c r="I1131" s="2">
        <v>0</v>
      </c>
      <c r="J1131" s="2">
        <v>0</v>
      </c>
      <c r="K1131" s="2">
        <v>0</v>
      </c>
      <c r="L1131" s="6">
        <v>100</v>
      </c>
      <c r="M1131" s="2">
        <v>0</v>
      </c>
      <c r="N1131" s="6">
        <v>2</v>
      </c>
      <c r="O1131" s="2">
        <v>0</v>
      </c>
      <c r="P1131" s="6">
        <v>2</v>
      </c>
      <c r="Q1131" s="2">
        <v>112</v>
      </c>
      <c r="R1131" s="2">
        <v>0</v>
      </c>
      <c r="S1131" s="6">
        <v>473</v>
      </c>
      <c r="T1131" s="6">
        <v>192</v>
      </c>
      <c r="U1131" s="2">
        <v>0</v>
      </c>
      <c r="V1131">
        <v>0</v>
      </c>
    </row>
    <row r="1132" spans="1:22" customFormat="1" x14ac:dyDescent="0.25">
      <c r="A1132" s="6">
        <v>0</v>
      </c>
      <c r="B1132" s="6">
        <v>0.2</v>
      </c>
      <c r="C1132" s="2">
        <v>0</v>
      </c>
      <c r="D1132" s="2">
        <v>0</v>
      </c>
      <c r="E1132" s="2">
        <v>0</v>
      </c>
      <c r="F1132" s="2">
        <v>0</v>
      </c>
      <c r="G1132" s="2">
        <v>0</v>
      </c>
      <c r="H1132" s="2">
        <v>0</v>
      </c>
      <c r="I1132" s="2">
        <v>0</v>
      </c>
      <c r="J1132" s="2">
        <v>0</v>
      </c>
      <c r="K1132" s="2">
        <v>0</v>
      </c>
      <c r="L1132" s="6">
        <v>100</v>
      </c>
      <c r="M1132" s="2">
        <v>0</v>
      </c>
      <c r="N1132" s="6">
        <v>2</v>
      </c>
      <c r="O1132" s="2">
        <v>0</v>
      </c>
      <c r="P1132" s="6">
        <v>2</v>
      </c>
      <c r="Q1132" s="2">
        <v>112</v>
      </c>
      <c r="R1132" s="2">
        <v>0</v>
      </c>
      <c r="S1132" s="6">
        <v>493</v>
      </c>
      <c r="T1132" s="6">
        <v>192</v>
      </c>
      <c r="U1132" s="2">
        <v>0</v>
      </c>
      <c r="V1132">
        <v>0</v>
      </c>
    </row>
    <row r="1133" spans="1:22" customFormat="1" x14ac:dyDescent="0.25">
      <c r="A1133" s="6">
        <v>0</v>
      </c>
      <c r="B1133" s="6">
        <v>0.02</v>
      </c>
      <c r="C1133" s="2">
        <v>0</v>
      </c>
      <c r="D1133" s="2">
        <v>0</v>
      </c>
      <c r="E1133" s="2">
        <v>0</v>
      </c>
      <c r="F1133" s="2">
        <v>0</v>
      </c>
      <c r="G1133" s="2">
        <v>0</v>
      </c>
      <c r="H1133" s="2">
        <v>0.05</v>
      </c>
      <c r="I1133" s="2">
        <v>0</v>
      </c>
      <c r="J1133" s="2">
        <v>0</v>
      </c>
      <c r="K1133" s="2">
        <v>0</v>
      </c>
      <c r="L1133" s="2">
        <v>26.48</v>
      </c>
      <c r="M1133" s="2">
        <v>0</v>
      </c>
      <c r="N1133" s="6">
        <v>0.2</v>
      </c>
      <c r="O1133" s="2">
        <v>0</v>
      </c>
      <c r="P1133" s="6">
        <v>0.48000000000000004</v>
      </c>
      <c r="Q1133" s="2">
        <v>408</v>
      </c>
      <c r="R1133" s="2">
        <v>0</v>
      </c>
      <c r="S1133" s="6">
        <v>433</v>
      </c>
      <c r="T1133" s="6">
        <v>504</v>
      </c>
      <c r="U1133" s="2">
        <v>43</v>
      </c>
      <c r="V1133">
        <v>0</v>
      </c>
    </row>
    <row r="1134" spans="1:22" customFormat="1" x14ac:dyDescent="0.25">
      <c r="A1134" s="6">
        <v>0</v>
      </c>
      <c r="B1134" s="6">
        <v>0.02</v>
      </c>
      <c r="C1134" s="2">
        <v>0</v>
      </c>
      <c r="D1134" s="2">
        <v>0</v>
      </c>
      <c r="E1134" s="2">
        <v>0</v>
      </c>
      <c r="F1134" s="2">
        <v>0</v>
      </c>
      <c r="G1134" s="2">
        <v>0</v>
      </c>
      <c r="H1134" s="2">
        <v>0.05</v>
      </c>
      <c r="I1134" s="2">
        <v>0</v>
      </c>
      <c r="J1134" s="2">
        <v>0</v>
      </c>
      <c r="K1134" s="2">
        <v>0</v>
      </c>
      <c r="L1134" s="6">
        <v>24</v>
      </c>
      <c r="M1134" s="2">
        <v>0</v>
      </c>
      <c r="N1134" s="6">
        <v>0.04</v>
      </c>
      <c r="O1134" s="2">
        <v>0</v>
      </c>
      <c r="P1134" s="6">
        <v>0.16</v>
      </c>
      <c r="Q1134" s="2">
        <v>205</v>
      </c>
      <c r="R1134" s="2">
        <v>0</v>
      </c>
      <c r="S1134" s="6">
        <v>433</v>
      </c>
      <c r="T1134" s="6">
        <v>1176</v>
      </c>
      <c r="U1134" s="2">
        <v>43</v>
      </c>
      <c r="V1134">
        <v>0</v>
      </c>
    </row>
    <row r="1135" spans="1:22" customFormat="1" x14ac:dyDescent="0.25">
      <c r="A1135" s="6">
        <v>0</v>
      </c>
      <c r="B1135" s="6">
        <v>0</v>
      </c>
      <c r="C1135" s="6">
        <v>0</v>
      </c>
      <c r="D1135" s="6">
        <v>0</v>
      </c>
      <c r="E1135" s="6">
        <v>0</v>
      </c>
      <c r="F1135" s="6">
        <v>0</v>
      </c>
      <c r="G1135" s="6">
        <v>0</v>
      </c>
      <c r="H1135" s="6">
        <v>0</v>
      </c>
      <c r="I1135" s="6">
        <v>0</v>
      </c>
      <c r="J1135" s="6">
        <v>0</v>
      </c>
      <c r="K1135" s="6">
        <v>0</v>
      </c>
      <c r="L1135" s="6">
        <v>1</v>
      </c>
      <c r="M1135" s="2">
        <v>0.5</v>
      </c>
      <c r="N1135" s="6">
        <v>0.5</v>
      </c>
      <c r="O1135" s="2">
        <v>0</v>
      </c>
      <c r="P1135" s="6">
        <v>0.5</v>
      </c>
      <c r="Q1135" s="2">
        <v>183</v>
      </c>
      <c r="R1135" s="2">
        <v>0</v>
      </c>
      <c r="S1135" s="6">
        <v>443</v>
      </c>
      <c r="T1135" s="6">
        <v>144</v>
      </c>
      <c r="U1135" s="2">
        <v>0</v>
      </c>
      <c r="V1135">
        <v>0</v>
      </c>
    </row>
    <row r="1136" spans="1:22" customFormat="1" x14ac:dyDescent="0.25">
      <c r="A1136" s="6">
        <v>0</v>
      </c>
      <c r="B1136" s="6">
        <v>0</v>
      </c>
      <c r="C1136" s="6">
        <v>0</v>
      </c>
      <c r="D1136" s="6">
        <v>0</v>
      </c>
      <c r="E1136" s="6">
        <v>0</v>
      </c>
      <c r="F1136" s="6">
        <v>0</v>
      </c>
      <c r="G1136" s="6">
        <v>0</v>
      </c>
      <c r="H1136" s="6">
        <v>0</v>
      </c>
      <c r="I1136" s="6">
        <v>0</v>
      </c>
      <c r="J1136" s="6">
        <v>0</v>
      </c>
      <c r="K1136" s="6">
        <v>0</v>
      </c>
      <c r="L1136" s="6">
        <v>4</v>
      </c>
      <c r="M1136" s="2">
        <v>0.5</v>
      </c>
      <c r="N1136" s="6">
        <v>0.5</v>
      </c>
      <c r="O1136" s="2">
        <v>0</v>
      </c>
      <c r="P1136" s="6">
        <v>0.5</v>
      </c>
      <c r="Q1136" s="2">
        <v>183</v>
      </c>
      <c r="R1136" s="2">
        <v>0</v>
      </c>
      <c r="S1136" s="6">
        <v>443</v>
      </c>
      <c r="T1136" s="6">
        <v>168</v>
      </c>
      <c r="U1136" s="2">
        <v>0</v>
      </c>
      <c r="V1136">
        <v>0</v>
      </c>
    </row>
    <row r="1137" spans="1:22" customFormat="1" x14ac:dyDescent="0.25">
      <c r="A1137" s="6">
        <v>0</v>
      </c>
      <c r="B1137" s="6">
        <v>0</v>
      </c>
      <c r="C1137" s="6">
        <v>0</v>
      </c>
      <c r="D1137" s="6">
        <v>0</v>
      </c>
      <c r="E1137" s="6">
        <v>0</v>
      </c>
      <c r="F1137" s="6">
        <v>0</v>
      </c>
      <c r="G1137" s="6">
        <v>0</v>
      </c>
      <c r="H1137" s="6">
        <v>0</v>
      </c>
      <c r="I1137" s="6">
        <v>0</v>
      </c>
      <c r="J1137" s="6">
        <v>0</v>
      </c>
      <c r="K1137" s="6">
        <v>0</v>
      </c>
      <c r="L1137" s="6">
        <v>4</v>
      </c>
      <c r="M1137" s="2">
        <v>0.5</v>
      </c>
      <c r="N1137" s="6">
        <v>0.5</v>
      </c>
      <c r="O1137" s="2">
        <v>0</v>
      </c>
      <c r="P1137" s="6">
        <v>0.5</v>
      </c>
      <c r="Q1137" s="2">
        <v>183</v>
      </c>
      <c r="R1137" s="2">
        <v>0</v>
      </c>
      <c r="S1137" s="6">
        <v>423</v>
      </c>
      <c r="T1137" s="6">
        <v>168</v>
      </c>
      <c r="U1137" s="2">
        <v>0</v>
      </c>
      <c r="V1137">
        <v>0</v>
      </c>
    </row>
    <row r="1138" spans="1:22" customFormat="1" x14ac:dyDescent="0.25">
      <c r="A1138" s="6">
        <v>0</v>
      </c>
      <c r="B1138" s="6">
        <v>0.02</v>
      </c>
      <c r="C1138" s="6">
        <v>0</v>
      </c>
      <c r="D1138" s="6">
        <v>0</v>
      </c>
      <c r="E1138" s="6">
        <v>0</v>
      </c>
      <c r="F1138" s="6">
        <v>0</v>
      </c>
      <c r="G1138" s="6">
        <v>0</v>
      </c>
      <c r="H1138" s="6">
        <v>0.05</v>
      </c>
      <c r="I1138" s="6">
        <v>0</v>
      </c>
      <c r="J1138" s="6">
        <v>0</v>
      </c>
      <c r="K1138" s="6">
        <v>0</v>
      </c>
      <c r="L1138" s="6">
        <v>41</v>
      </c>
      <c r="M1138" s="2">
        <v>0</v>
      </c>
      <c r="N1138" s="6">
        <v>0.2</v>
      </c>
      <c r="O1138" s="2">
        <v>0</v>
      </c>
      <c r="P1138" s="6">
        <v>0.30000000000000004</v>
      </c>
      <c r="Q1138" s="2">
        <v>261</v>
      </c>
      <c r="R1138" s="2">
        <v>0</v>
      </c>
      <c r="S1138" s="6">
        <v>433</v>
      </c>
      <c r="T1138" s="6">
        <v>216</v>
      </c>
      <c r="U1138" s="2">
        <v>43</v>
      </c>
      <c r="V1138">
        <v>0</v>
      </c>
    </row>
    <row r="1139" spans="1:22" customFormat="1" x14ac:dyDescent="0.25">
      <c r="A1139" s="6">
        <v>0</v>
      </c>
      <c r="B1139" s="6">
        <v>0.02</v>
      </c>
      <c r="C1139" s="6">
        <v>0</v>
      </c>
      <c r="D1139" s="6">
        <v>0</v>
      </c>
      <c r="E1139" s="6">
        <v>0</v>
      </c>
      <c r="F1139" s="6">
        <v>0</v>
      </c>
      <c r="G1139" s="6">
        <v>0</v>
      </c>
      <c r="H1139" s="6">
        <v>0.05</v>
      </c>
      <c r="I1139" s="6">
        <v>0</v>
      </c>
      <c r="J1139" s="6">
        <v>0</v>
      </c>
      <c r="K1139" s="6">
        <v>0</v>
      </c>
      <c r="L1139" s="6">
        <v>41</v>
      </c>
      <c r="M1139" s="2">
        <v>0</v>
      </c>
      <c r="N1139" s="6">
        <v>0.2</v>
      </c>
      <c r="O1139" s="2">
        <v>0</v>
      </c>
      <c r="P1139" s="6">
        <v>0.30000000000000004</v>
      </c>
      <c r="Q1139" s="2">
        <v>224</v>
      </c>
      <c r="R1139" s="2">
        <v>0</v>
      </c>
      <c r="S1139" s="6">
        <v>433</v>
      </c>
      <c r="T1139" s="6">
        <v>216</v>
      </c>
      <c r="U1139" s="2">
        <v>43</v>
      </c>
      <c r="V1139">
        <v>0</v>
      </c>
    </row>
    <row r="1140" spans="1:22" customFormat="1" x14ac:dyDescent="0.25">
      <c r="A1140" s="6">
        <v>0</v>
      </c>
      <c r="B1140" s="6">
        <v>0.02</v>
      </c>
      <c r="C1140" s="6">
        <v>0</v>
      </c>
      <c r="D1140" s="6">
        <v>0</v>
      </c>
      <c r="E1140" s="6">
        <v>0</v>
      </c>
      <c r="F1140" s="6">
        <v>0</v>
      </c>
      <c r="G1140" s="6">
        <v>0</v>
      </c>
      <c r="H1140" s="6">
        <v>0.05</v>
      </c>
      <c r="I1140" s="6">
        <v>0</v>
      </c>
      <c r="J1140" s="6">
        <v>0</v>
      </c>
      <c r="K1140" s="6">
        <v>0</v>
      </c>
      <c r="L1140" s="6">
        <v>41</v>
      </c>
      <c r="M1140" s="2">
        <v>0</v>
      </c>
      <c r="N1140" s="6">
        <v>0.2</v>
      </c>
      <c r="O1140" s="2">
        <v>0</v>
      </c>
      <c r="P1140" s="6">
        <v>0.30000000000000004</v>
      </c>
      <c r="Q1140" s="2">
        <v>213</v>
      </c>
      <c r="R1140" s="2">
        <v>0</v>
      </c>
      <c r="S1140" s="6">
        <v>433</v>
      </c>
      <c r="T1140" s="6">
        <v>216</v>
      </c>
      <c r="U1140" s="2">
        <v>43</v>
      </c>
      <c r="V1140">
        <v>0</v>
      </c>
    </row>
    <row r="1141" spans="1:22" customFormat="1" x14ac:dyDescent="0.25">
      <c r="A1141" s="6">
        <v>0</v>
      </c>
      <c r="B1141" s="6">
        <v>0.02</v>
      </c>
      <c r="C1141" s="6">
        <v>0</v>
      </c>
      <c r="D1141" s="6">
        <v>0</v>
      </c>
      <c r="E1141" s="6">
        <v>0</v>
      </c>
      <c r="F1141" s="6">
        <v>0</v>
      </c>
      <c r="G1141" s="6">
        <v>0</v>
      </c>
      <c r="H1141" s="6">
        <v>0.05</v>
      </c>
      <c r="I1141" s="6">
        <v>0</v>
      </c>
      <c r="J1141" s="6">
        <v>0</v>
      </c>
      <c r="K1141" s="6">
        <v>0</v>
      </c>
      <c r="L1141" s="6">
        <v>41</v>
      </c>
      <c r="M1141" s="2">
        <v>0</v>
      </c>
      <c r="N1141" s="6">
        <v>0.2</v>
      </c>
      <c r="O1141" s="2">
        <v>0</v>
      </c>
      <c r="P1141" s="6">
        <v>0.30000000000000004</v>
      </c>
      <c r="Q1141" s="2">
        <v>276</v>
      </c>
      <c r="R1141" s="2">
        <v>0</v>
      </c>
      <c r="S1141" s="6">
        <v>433</v>
      </c>
      <c r="T1141" s="6">
        <v>216</v>
      </c>
      <c r="U1141" s="2">
        <v>43</v>
      </c>
      <c r="V1141">
        <v>0</v>
      </c>
    </row>
    <row r="1142" spans="1:22" customFormat="1" x14ac:dyDescent="0.25">
      <c r="A1142" s="6">
        <v>0</v>
      </c>
      <c r="B1142" s="6">
        <v>0.02</v>
      </c>
      <c r="C1142" s="6">
        <v>0</v>
      </c>
      <c r="D1142" s="6">
        <v>0</v>
      </c>
      <c r="E1142" s="6">
        <v>0</v>
      </c>
      <c r="F1142" s="6">
        <v>0</v>
      </c>
      <c r="G1142" s="6">
        <v>0</v>
      </c>
      <c r="H1142" s="6">
        <v>0.05</v>
      </c>
      <c r="I1142" s="6">
        <v>0</v>
      </c>
      <c r="J1142" s="6">
        <v>0</v>
      </c>
      <c r="K1142" s="6">
        <v>0</v>
      </c>
      <c r="L1142" s="6">
        <v>41</v>
      </c>
      <c r="M1142" s="2">
        <v>0</v>
      </c>
      <c r="N1142" s="6">
        <v>0.2</v>
      </c>
      <c r="O1142" s="2">
        <v>0</v>
      </c>
      <c r="P1142" s="6">
        <v>0.30000000000000004</v>
      </c>
      <c r="Q1142" s="2">
        <v>240</v>
      </c>
      <c r="R1142" s="2">
        <v>0</v>
      </c>
      <c r="S1142" s="6">
        <v>433</v>
      </c>
      <c r="T1142" s="6">
        <v>216</v>
      </c>
      <c r="U1142" s="2">
        <v>43</v>
      </c>
      <c r="V1142">
        <v>0</v>
      </c>
    </row>
    <row r="1143" spans="1:22" customFormat="1" x14ac:dyDescent="0.25">
      <c r="A1143" s="6">
        <v>0</v>
      </c>
      <c r="B1143" s="6">
        <v>0.02</v>
      </c>
      <c r="C1143" s="6">
        <v>0</v>
      </c>
      <c r="D1143" s="6">
        <v>0</v>
      </c>
      <c r="E1143" s="6">
        <v>0</v>
      </c>
      <c r="F1143" s="6">
        <v>0</v>
      </c>
      <c r="G1143" s="6">
        <v>0</v>
      </c>
      <c r="H1143" s="6">
        <v>0.05</v>
      </c>
      <c r="I1143" s="6">
        <v>0</v>
      </c>
      <c r="J1143" s="6">
        <v>0</v>
      </c>
      <c r="K1143" s="6">
        <v>0</v>
      </c>
      <c r="L1143" s="6">
        <v>41</v>
      </c>
      <c r="M1143" s="2">
        <v>0</v>
      </c>
      <c r="N1143" s="6">
        <v>0.2</v>
      </c>
      <c r="O1143" s="2">
        <v>0</v>
      </c>
      <c r="P1143" s="6">
        <v>0.30000000000000004</v>
      </c>
      <c r="Q1143" s="2">
        <v>229</v>
      </c>
      <c r="R1143" s="2">
        <v>0</v>
      </c>
      <c r="S1143" s="6">
        <v>433</v>
      </c>
      <c r="T1143" s="6">
        <v>216</v>
      </c>
      <c r="U1143" s="2">
        <v>43</v>
      </c>
      <c r="V1143">
        <v>0</v>
      </c>
    </row>
    <row r="1144" spans="1:22" customFormat="1" x14ac:dyDescent="0.25">
      <c r="A1144" s="6">
        <v>0</v>
      </c>
      <c r="B1144" s="6">
        <v>0.02</v>
      </c>
      <c r="C1144" s="6">
        <v>0</v>
      </c>
      <c r="D1144" s="6">
        <v>0</v>
      </c>
      <c r="E1144" s="6">
        <v>0</v>
      </c>
      <c r="F1144" s="6">
        <v>0</v>
      </c>
      <c r="G1144" s="6">
        <v>0</v>
      </c>
      <c r="H1144" s="6">
        <v>0.05</v>
      </c>
      <c r="I1144" s="6">
        <v>0</v>
      </c>
      <c r="J1144" s="6">
        <v>0</v>
      </c>
      <c r="K1144" s="6">
        <v>0</v>
      </c>
      <c r="L1144" s="6">
        <v>41</v>
      </c>
      <c r="M1144" s="2">
        <v>0</v>
      </c>
      <c r="N1144" s="6">
        <v>0.2</v>
      </c>
      <c r="O1144" s="2">
        <v>0</v>
      </c>
      <c r="P1144" s="6">
        <v>0.30000000000000004</v>
      </c>
      <c r="Q1144" s="2">
        <v>218</v>
      </c>
      <c r="R1144" s="2">
        <v>0</v>
      </c>
      <c r="S1144" s="6">
        <v>433</v>
      </c>
      <c r="T1144" s="6">
        <v>216</v>
      </c>
      <c r="U1144" s="2">
        <v>43</v>
      </c>
      <c r="V1144">
        <v>0</v>
      </c>
    </row>
    <row r="1145" spans="1:22" customFormat="1" x14ac:dyDescent="0.25">
      <c r="A1145" s="6">
        <v>0</v>
      </c>
      <c r="B1145" s="6">
        <v>0.02</v>
      </c>
      <c r="C1145" s="6">
        <v>0</v>
      </c>
      <c r="D1145" s="6">
        <v>0</v>
      </c>
      <c r="E1145" s="6">
        <v>0</v>
      </c>
      <c r="F1145" s="6">
        <v>0</v>
      </c>
      <c r="G1145" s="6">
        <v>0</v>
      </c>
      <c r="H1145" s="6">
        <v>0.05</v>
      </c>
      <c r="I1145" s="6">
        <v>0</v>
      </c>
      <c r="J1145" s="6">
        <v>0</v>
      </c>
      <c r="K1145" s="6">
        <v>0</v>
      </c>
      <c r="L1145" s="6">
        <v>41</v>
      </c>
      <c r="M1145" s="2">
        <v>0</v>
      </c>
      <c r="N1145" s="6">
        <v>0.2</v>
      </c>
      <c r="O1145" s="2">
        <v>0</v>
      </c>
      <c r="P1145" s="6">
        <v>0.30000000000000004</v>
      </c>
      <c r="Q1145" s="2">
        <v>236</v>
      </c>
      <c r="R1145" s="2">
        <v>0</v>
      </c>
      <c r="S1145" s="6">
        <v>433</v>
      </c>
      <c r="T1145" s="6">
        <v>216</v>
      </c>
      <c r="U1145" s="2">
        <v>43</v>
      </c>
      <c r="V1145">
        <v>0</v>
      </c>
    </row>
    <row r="1146" spans="1:22" x14ac:dyDescent="0.25">
      <c r="A1146" s="2">
        <v>0</v>
      </c>
      <c r="B1146" s="2">
        <v>4.3999999999999997E-2</v>
      </c>
      <c r="C1146" s="2">
        <v>0</v>
      </c>
      <c r="D1146" s="2">
        <v>0</v>
      </c>
      <c r="E1146" s="2">
        <v>0</v>
      </c>
      <c r="F1146" s="2">
        <v>0</v>
      </c>
      <c r="G1146" s="2">
        <v>0</v>
      </c>
      <c r="H1146" s="2">
        <v>0.05</v>
      </c>
      <c r="I1146" s="2">
        <v>0</v>
      </c>
      <c r="J1146" s="2">
        <v>0</v>
      </c>
      <c r="K1146" s="2">
        <v>0</v>
      </c>
      <c r="L1146" s="2">
        <v>41</v>
      </c>
      <c r="M1146" s="2">
        <v>0</v>
      </c>
      <c r="N1146" s="2">
        <v>0.2</v>
      </c>
      <c r="O1146" s="2">
        <v>0</v>
      </c>
      <c r="P1146" s="2">
        <v>0.3</v>
      </c>
      <c r="Q1146" s="2">
        <v>222</v>
      </c>
      <c r="R1146" s="2">
        <v>0</v>
      </c>
      <c r="S1146" s="2">
        <v>433</v>
      </c>
      <c r="T1146" s="2">
        <v>432</v>
      </c>
      <c r="U1146" s="2">
        <v>43</v>
      </c>
      <c r="V1146">
        <v>0</v>
      </c>
    </row>
    <row r="1147" spans="1:22" x14ac:dyDescent="0.25">
      <c r="A1147" s="2">
        <v>0</v>
      </c>
      <c r="B1147" s="2">
        <v>4.3999999999999997E-2</v>
      </c>
      <c r="C1147" s="2">
        <v>0</v>
      </c>
      <c r="D1147" s="2">
        <v>0</v>
      </c>
      <c r="E1147" s="2">
        <v>0</v>
      </c>
      <c r="F1147" s="2">
        <v>0</v>
      </c>
      <c r="G1147" s="2">
        <v>0</v>
      </c>
      <c r="H1147" s="2">
        <v>0.05</v>
      </c>
      <c r="I1147" s="2">
        <v>0</v>
      </c>
      <c r="J1147" s="2">
        <v>0</v>
      </c>
      <c r="K1147" s="2">
        <v>0</v>
      </c>
      <c r="L1147" s="2">
        <v>41</v>
      </c>
      <c r="M1147" s="2">
        <v>0</v>
      </c>
      <c r="N1147" s="2">
        <v>0.2</v>
      </c>
      <c r="O1147" s="2">
        <v>0</v>
      </c>
      <c r="P1147" s="2">
        <v>0.3</v>
      </c>
      <c r="Q1147" s="2">
        <v>219</v>
      </c>
      <c r="R1147" s="2">
        <v>0</v>
      </c>
      <c r="S1147" s="2">
        <v>433</v>
      </c>
      <c r="T1147" s="2">
        <v>432</v>
      </c>
      <c r="U1147" s="2">
        <v>43</v>
      </c>
      <c r="V1147">
        <v>0</v>
      </c>
    </row>
    <row r="1148" spans="1:22" x14ac:dyDescent="0.25">
      <c r="A1148" s="2">
        <v>0</v>
      </c>
      <c r="B1148" s="2">
        <v>4.3999999999999997E-2</v>
      </c>
      <c r="C1148" s="2">
        <v>0</v>
      </c>
      <c r="D1148" s="2">
        <v>0</v>
      </c>
      <c r="E1148" s="2">
        <v>0</v>
      </c>
      <c r="F1148" s="2">
        <v>0</v>
      </c>
      <c r="G1148" s="2">
        <v>0</v>
      </c>
      <c r="H1148" s="2">
        <v>0.05</v>
      </c>
      <c r="I1148" s="2">
        <v>0</v>
      </c>
      <c r="J1148" s="2">
        <v>0</v>
      </c>
      <c r="K1148" s="2">
        <v>0</v>
      </c>
      <c r="L1148" s="2">
        <v>41</v>
      </c>
      <c r="M1148" s="2">
        <v>0</v>
      </c>
      <c r="N1148" s="2">
        <v>0.2</v>
      </c>
      <c r="O1148" s="2">
        <v>0</v>
      </c>
      <c r="P1148" s="2">
        <v>0.3</v>
      </c>
      <c r="Q1148" s="2">
        <v>229</v>
      </c>
      <c r="R1148" s="2">
        <v>0</v>
      </c>
      <c r="S1148" s="2">
        <v>433</v>
      </c>
      <c r="T1148" s="2">
        <v>432</v>
      </c>
      <c r="U1148" s="2">
        <v>43</v>
      </c>
      <c r="V1148">
        <v>0</v>
      </c>
    </row>
    <row r="1149" spans="1:22" x14ac:dyDescent="0.25">
      <c r="A1149" s="2">
        <v>0</v>
      </c>
      <c r="B1149" s="2">
        <v>4.3999999999999997E-2</v>
      </c>
      <c r="C1149" s="2">
        <v>0</v>
      </c>
      <c r="D1149" s="2">
        <v>0</v>
      </c>
      <c r="E1149" s="2">
        <v>0</v>
      </c>
      <c r="F1149" s="2">
        <v>0</v>
      </c>
      <c r="G1149" s="2">
        <v>0</v>
      </c>
      <c r="H1149" s="2">
        <v>0.05</v>
      </c>
      <c r="I1149" s="2">
        <v>0</v>
      </c>
      <c r="J1149" s="2">
        <v>0</v>
      </c>
      <c r="K1149" s="2">
        <v>0</v>
      </c>
      <c r="L1149" s="2">
        <v>41</v>
      </c>
      <c r="M1149" s="2">
        <v>0</v>
      </c>
      <c r="N1149" s="2">
        <v>0.2</v>
      </c>
      <c r="O1149" s="2">
        <v>0</v>
      </c>
      <c r="P1149" s="2">
        <v>0.3</v>
      </c>
      <c r="Q1149" s="2">
        <v>193</v>
      </c>
      <c r="R1149" s="2">
        <v>0</v>
      </c>
      <c r="S1149" s="2">
        <v>433</v>
      </c>
      <c r="T1149" s="2">
        <v>432</v>
      </c>
      <c r="U1149" s="2">
        <v>43</v>
      </c>
      <c r="V1149">
        <v>0</v>
      </c>
    </row>
    <row r="1150" spans="1:22" x14ac:dyDescent="0.25">
      <c r="A1150" s="2">
        <v>0</v>
      </c>
      <c r="B1150" s="2">
        <v>4.3999999999999997E-2</v>
      </c>
      <c r="C1150" s="2">
        <v>0</v>
      </c>
      <c r="D1150" s="2">
        <v>0</v>
      </c>
      <c r="E1150" s="2">
        <v>0</v>
      </c>
      <c r="F1150" s="2">
        <v>0</v>
      </c>
      <c r="G1150" s="2">
        <v>0</v>
      </c>
      <c r="H1150" s="2">
        <v>0.05</v>
      </c>
      <c r="I1150" s="2">
        <v>0</v>
      </c>
      <c r="J1150" s="2">
        <v>0</v>
      </c>
      <c r="K1150" s="2">
        <v>0</v>
      </c>
      <c r="L1150" s="2">
        <v>41</v>
      </c>
      <c r="M1150" s="2">
        <v>0</v>
      </c>
      <c r="N1150" s="2">
        <v>0.2</v>
      </c>
      <c r="O1150" s="2">
        <v>0</v>
      </c>
      <c r="P1150" s="2">
        <v>0.3</v>
      </c>
      <c r="Q1150" s="2">
        <v>272</v>
      </c>
      <c r="R1150" s="2">
        <v>0</v>
      </c>
      <c r="S1150" s="2">
        <v>433</v>
      </c>
      <c r="T1150" s="2">
        <v>288</v>
      </c>
      <c r="U1150" s="2">
        <v>43</v>
      </c>
      <c r="V1150">
        <v>0</v>
      </c>
    </row>
    <row r="1151" spans="1:22" x14ac:dyDescent="0.25">
      <c r="A1151" s="2">
        <v>0</v>
      </c>
      <c r="B1151" s="2">
        <v>4.3999999999999997E-2</v>
      </c>
      <c r="C1151" s="2">
        <v>0</v>
      </c>
      <c r="D1151" s="2">
        <v>0</v>
      </c>
      <c r="E1151" s="2">
        <v>0</v>
      </c>
      <c r="F1151" s="2">
        <v>0</v>
      </c>
      <c r="G1151" s="2">
        <v>0</v>
      </c>
      <c r="H1151" s="2">
        <v>0.05</v>
      </c>
      <c r="I1151" s="2">
        <v>0</v>
      </c>
      <c r="J1151" s="2">
        <v>0</v>
      </c>
      <c r="K1151" s="2">
        <v>0</v>
      </c>
      <c r="L1151" s="2">
        <v>41</v>
      </c>
      <c r="M1151" s="2">
        <v>0</v>
      </c>
      <c r="N1151" s="2">
        <v>0.2</v>
      </c>
      <c r="O1151" s="2">
        <v>0</v>
      </c>
      <c r="P1151" s="2">
        <v>0.3</v>
      </c>
      <c r="Q1151" s="2">
        <v>259</v>
      </c>
      <c r="R1151" s="2">
        <v>0</v>
      </c>
      <c r="S1151" s="2">
        <v>433</v>
      </c>
      <c r="T1151" s="2">
        <v>288</v>
      </c>
      <c r="U1151" s="2">
        <v>43</v>
      </c>
      <c r="V1151">
        <v>0</v>
      </c>
    </row>
    <row r="1152" spans="1:22" x14ac:dyDescent="0.25">
      <c r="A1152" s="2">
        <v>0</v>
      </c>
      <c r="B1152" s="2">
        <v>4.3999999999999997E-2</v>
      </c>
      <c r="C1152" s="2">
        <v>0</v>
      </c>
      <c r="D1152" s="2">
        <v>0</v>
      </c>
      <c r="E1152" s="2">
        <v>0</v>
      </c>
      <c r="F1152" s="2">
        <v>0</v>
      </c>
      <c r="G1152" s="2">
        <v>0</v>
      </c>
      <c r="H1152" s="2">
        <v>0.05</v>
      </c>
      <c r="I1152" s="2">
        <v>0</v>
      </c>
      <c r="J1152" s="2">
        <v>0</v>
      </c>
      <c r="K1152" s="2">
        <v>0</v>
      </c>
      <c r="L1152" s="2">
        <v>41</v>
      </c>
      <c r="M1152" s="2">
        <v>0</v>
      </c>
      <c r="N1152" s="2">
        <v>0.2</v>
      </c>
      <c r="O1152" s="2">
        <v>0</v>
      </c>
      <c r="P1152" s="2">
        <v>0.3</v>
      </c>
      <c r="Q1152" s="2">
        <v>250</v>
      </c>
      <c r="R1152" s="2">
        <v>0</v>
      </c>
      <c r="S1152" s="2">
        <v>433</v>
      </c>
      <c r="T1152" s="2">
        <v>288</v>
      </c>
      <c r="U1152" s="2">
        <v>43</v>
      </c>
      <c r="V1152">
        <v>0</v>
      </c>
    </row>
    <row r="1153" spans="1:22" x14ac:dyDescent="0.25">
      <c r="A1153" s="2">
        <v>0</v>
      </c>
      <c r="B1153" s="2">
        <v>4.3999999999999997E-2</v>
      </c>
      <c r="C1153" s="2">
        <v>0</v>
      </c>
      <c r="D1153" s="2">
        <v>0</v>
      </c>
      <c r="E1153" s="2">
        <v>0</v>
      </c>
      <c r="F1153" s="2">
        <v>0</v>
      </c>
      <c r="G1153" s="2">
        <v>0</v>
      </c>
      <c r="H1153" s="2">
        <v>0.05</v>
      </c>
      <c r="I1153" s="2">
        <v>0</v>
      </c>
      <c r="J1153" s="2">
        <v>0</v>
      </c>
      <c r="K1153" s="2">
        <v>0</v>
      </c>
      <c r="L1153" s="2">
        <v>41</v>
      </c>
      <c r="M1153" s="2">
        <v>0</v>
      </c>
      <c r="N1153" s="2">
        <v>0.2</v>
      </c>
      <c r="O1153" s="2">
        <v>0</v>
      </c>
      <c r="P1153" s="2">
        <v>0.3</v>
      </c>
      <c r="Q1153" s="2">
        <v>238</v>
      </c>
      <c r="R1153" s="2">
        <v>0</v>
      </c>
      <c r="S1153" s="2">
        <v>433</v>
      </c>
      <c r="T1153" s="2">
        <v>288</v>
      </c>
      <c r="U1153" s="2">
        <v>43</v>
      </c>
      <c r="V1153">
        <v>0</v>
      </c>
    </row>
    <row r="1154" spans="1:22" x14ac:dyDescent="0.25">
      <c r="A1154" s="2">
        <v>0</v>
      </c>
      <c r="B1154" s="2">
        <v>0.23</v>
      </c>
      <c r="C1154" s="2">
        <v>0</v>
      </c>
      <c r="D1154" s="2">
        <v>0</v>
      </c>
      <c r="E1154" s="2">
        <v>0</v>
      </c>
      <c r="F1154" s="2">
        <v>0</v>
      </c>
      <c r="G1154" s="2">
        <v>0</v>
      </c>
      <c r="H1154" s="2">
        <v>5.5E-2</v>
      </c>
      <c r="I1154" s="2">
        <v>0</v>
      </c>
      <c r="J1154" s="2">
        <v>0</v>
      </c>
      <c r="K1154" s="2">
        <v>0</v>
      </c>
      <c r="L1154" s="2">
        <v>41</v>
      </c>
      <c r="M1154" s="2">
        <v>0</v>
      </c>
      <c r="N1154" s="2">
        <v>0.2</v>
      </c>
      <c r="O1154" s="2">
        <v>0</v>
      </c>
      <c r="P1154" s="2">
        <v>0.32</v>
      </c>
      <c r="Q1154" s="2">
        <v>212</v>
      </c>
      <c r="R1154" s="2">
        <v>0</v>
      </c>
      <c r="S1154" s="2">
        <v>433</v>
      </c>
      <c r="T1154" s="2">
        <v>576</v>
      </c>
      <c r="U1154" s="2">
        <v>43</v>
      </c>
      <c r="V1154">
        <v>0</v>
      </c>
    </row>
    <row r="1155" spans="1:22" x14ac:dyDescent="0.25">
      <c r="A1155" s="2">
        <v>4.716981132075472E-2</v>
      </c>
      <c r="B1155" s="2">
        <v>0</v>
      </c>
      <c r="C1155" s="2">
        <v>0</v>
      </c>
      <c r="D1155" s="2">
        <v>0</v>
      </c>
      <c r="E1155" s="2">
        <v>0</v>
      </c>
      <c r="F1155" s="2">
        <v>0</v>
      </c>
      <c r="G1155" s="2">
        <v>0</v>
      </c>
      <c r="H1155" s="2">
        <v>0.27</v>
      </c>
      <c r="I1155" s="2">
        <v>0</v>
      </c>
      <c r="J1155" s="2">
        <v>0</v>
      </c>
      <c r="K1155" s="2">
        <v>0</v>
      </c>
      <c r="L1155" s="2">
        <v>18</v>
      </c>
      <c r="M1155" s="2">
        <v>0</v>
      </c>
      <c r="N1155" s="2">
        <v>0.11</v>
      </c>
      <c r="O1155" s="2">
        <v>0</v>
      </c>
      <c r="P1155" s="2">
        <v>0.65</v>
      </c>
      <c r="Q1155" s="2">
        <v>243</v>
      </c>
      <c r="R1155" s="2">
        <v>0</v>
      </c>
      <c r="S1155" s="2">
        <v>408</v>
      </c>
      <c r="T1155" s="2">
        <v>168</v>
      </c>
      <c r="U1155" s="2">
        <v>43</v>
      </c>
      <c r="V1155">
        <v>0</v>
      </c>
    </row>
    <row r="1156" spans="1:22" x14ac:dyDescent="0.25">
      <c r="A1156" s="2">
        <v>4.716981132075472E-2</v>
      </c>
      <c r="B1156" s="2">
        <v>0</v>
      </c>
      <c r="C1156" s="2">
        <v>0</v>
      </c>
      <c r="D1156" s="2">
        <v>0</v>
      </c>
      <c r="E1156" s="2">
        <v>0</v>
      </c>
      <c r="F1156" s="2">
        <v>0</v>
      </c>
      <c r="G1156" s="2">
        <v>0</v>
      </c>
      <c r="H1156" s="2">
        <v>0.27</v>
      </c>
      <c r="I1156" s="2">
        <v>0</v>
      </c>
      <c r="J1156" s="2">
        <v>0</v>
      </c>
      <c r="K1156" s="2">
        <v>0</v>
      </c>
      <c r="L1156" s="2">
        <v>30.9</v>
      </c>
      <c r="M1156" s="2">
        <v>0</v>
      </c>
      <c r="N1156" s="2">
        <v>9.5000000000000001E-2</v>
      </c>
      <c r="O1156" s="2">
        <v>0</v>
      </c>
      <c r="P1156" s="2">
        <v>0.63500000000000001</v>
      </c>
      <c r="Q1156" s="2">
        <v>223</v>
      </c>
      <c r="R1156" s="2">
        <v>0</v>
      </c>
      <c r="S1156" s="2">
        <v>408</v>
      </c>
      <c r="T1156" s="2">
        <v>168</v>
      </c>
      <c r="U1156" s="2">
        <v>43</v>
      </c>
      <c r="V1156">
        <v>0</v>
      </c>
    </row>
    <row r="1157" spans="1:22" customFormat="1" x14ac:dyDescent="0.25">
      <c r="A1157" s="6">
        <v>0</v>
      </c>
      <c r="B1157" s="6">
        <v>0</v>
      </c>
      <c r="C1157" s="6">
        <v>0</v>
      </c>
      <c r="D1157" s="6">
        <v>0</v>
      </c>
      <c r="E1157" s="6">
        <v>0</v>
      </c>
      <c r="F1157" s="6">
        <v>0</v>
      </c>
      <c r="G1157" s="6">
        <v>0</v>
      </c>
      <c r="H1157" s="6">
        <v>0</v>
      </c>
      <c r="I1157" s="6">
        <v>0</v>
      </c>
      <c r="J1157" s="6">
        <v>0</v>
      </c>
      <c r="K1157" s="6">
        <v>0</v>
      </c>
      <c r="L1157" s="2">
        <v>3.5</v>
      </c>
      <c r="M1157" s="2">
        <v>0.5</v>
      </c>
      <c r="N1157" s="2">
        <v>0.5</v>
      </c>
      <c r="O1157" s="2">
        <v>0</v>
      </c>
      <c r="P1157" s="6">
        <v>0.5</v>
      </c>
      <c r="Q1157" s="2">
        <v>192</v>
      </c>
      <c r="R1157" s="2">
        <v>0</v>
      </c>
      <c r="S1157" s="6">
        <v>423</v>
      </c>
      <c r="T1157" s="6">
        <v>72</v>
      </c>
      <c r="U1157" s="6">
        <v>43</v>
      </c>
      <c r="V1157">
        <v>0</v>
      </c>
    </row>
    <row r="1158" spans="1:22" customFormat="1" x14ac:dyDescent="0.25">
      <c r="A1158" s="6">
        <v>0</v>
      </c>
      <c r="B1158" s="6">
        <v>0</v>
      </c>
      <c r="C1158" s="6">
        <v>0</v>
      </c>
      <c r="D1158" s="6">
        <v>0</v>
      </c>
      <c r="E1158" s="6">
        <v>0</v>
      </c>
      <c r="F1158" s="6">
        <v>0</v>
      </c>
      <c r="G1158" s="6">
        <v>0</v>
      </c>
      <c r="H1158" s="6">
        <v>0</v>
      </c>
      <c r="I1158" s="6">
        <v>0</v>
      </c>
      <c r="J1158" s="6">
        <v>0</v>
      </c>
      <c r="K1158" s="6">
        <v>0</v>
      </c>
      <c r="L1158" s="2">
        <v>7</v>
      </c>
      <c r="M1158" s="2">
        <v>0.5</v>
      </c>
      <c r="N1158" s="2">
        <v>0.5</v>
      </c>
      <c r="O1158" s="2">
        <v>0</v>
      </c>
      <c r="P1158" s="6">
        <v>0.5</v>
      </c>
      <c r="Q1158" s="2">
        <v>192</v>
      </c>
      <c r="R1158" s="2">
        <v>0</v>
      </c>
      <c r="S1158" s="6">
        <v>423</v>
      </c>
      <c r="T1158" s="6">
        <v>72</v>
      </c>
      <c r="U1158" s="6">
        <v>43</v>
      </c>
      <c r="V1158">
        <v>0</v>
      </c>
    </row>
    <row r="1159" spans="1:22" customFormat="1" x14ac:dyDescent="0.25">
      <c r="A1159" s="6">
        <v>0</v>
      </c>
      <c r="B1159" s="6">
        <v>0</v>
      </c>
      <c r="C1159" s="6">
        <v>0</v>
      </c>
      <c r="D1159" s="6">
        <v>0</v>
      </c>
      <c r="E1159" s="6">
        <v>0</v>
      </c>
      <c r="F1159" s="6">
        <v>0</v>
      </c>
      <c r="G1159" s="6">
        <v>0</v>
      </c>
      <c r="H1159" s="6">
        <v>0</v>
      </c>
      <c r="I1159" s="6">
        <v>0</v>
      </c>
      <c r="J1159" s="6">
        <v>0</v>
      </c>
      <c r="K1159" s="6">
        <v>0</v>
      </c>
      <c r="L1159" s="2">
        <v>3.5</v>
      </c>
      <c r="M1159" s="2">
        <v>0.5</v>
      </c>
      <c r="N1159" s="2">
        <v>0.5</v>
      </c>
      <c r="O1159" s="2">
        <v>0</v>
      </c>
      <c r="P1159" s="6">
        <v>0.5</v>
      </c>
      <c r="Q1159" s="2">
        <v>192</v>
      </c>
      <c r="R1159" s="2">
        <v>0</v>
      </c>
      <c r="S1159" s="6">
        <v>423</v>
      </c>
      <c r="T1159" s="6">
        <v>120</v>
      </c>
      <c r="U1159" s="6">
        <v>43</v>
      </c>
      <c r="V1159">
        <v>0</v>
      </c>
    </row>
    <row r="1160" spans="1:22" customFormat="1" x14ac:dyDescent="0.25">
      <c r="A1160" s="6">
        <v>0</v>
      </c>
      <c r="B1160" s="6">
        <v>0</v>
      </c>
      <c r="C1160" s="6">
        <v>0</v>
      </c>
      <c r="D1160" s="6">
        <v>0</v>
      </c>
      <c r="E1160" s="6">
        <v>0</v>
      </c>
      <c r="F1160" s="6">
        <v>0</v>
      </c>
      <c r="G1160" s="6">
        <v>0</v>
      </c>
      <c r="H1160" s="6">
        <v>0</v>
      </c>
      <c r="I1160" s="6">
        <v>0</v>
      </c>
      <c r="J1160" s="6">
        <v>0</v>
      </c>
      <c r="K1160" s="6">
        <v>0</v>
      </c>
      <c r="L1160" s="2">
        <v>7</v>
      </c>
      <c r="M1160" s="2">
        <v>0.5</v>
      </c>
      <c r="N1160" s="2">
        <v>0.5</v>
      </c>
      <c r="O1160" s="2">
        <v>0</v>
      </c>
      <c r="P1160" s="6">
        <v>0.5</v>
      </c>
      <c r="Q1160" s="2">
        <v>192</v>
      </c>
      <c r="R1160" s="2">
        <v>0</v>
      </c>
      <c r="S1160" s="6">
        <v>423</v>
      </c>
      <c r="T1160" s="6">
        <v>120</v>
      </c>
      <c r="U1160" s="6">
        <v>43</v>
      </c>
      <c r="V1160">
        <v>0</v>
      </c>
    </row>
    <row r="1161" spans="1:22" customFormat="1" x14ac:dyDescent="0.25">
      <c r="A1161" s="6">
        <v>0</v>
      </c>
      <c r="B1161" s="6">
        <v>0</v>
      </c>
      <c r="C1161" s="6">
        <v>0</v>
      </c>
      <c r="D1161" s="6">
        <v>0</v>
      </c>
      <c r="E1161" s="6">
        <v>0</v>
      </c>
      <c r="F1161" s="6">
        <v>0</v>
      </c>
      <c r="G1161" s="6">
        <v>0</v>
      </c>
      <c r="H1161" s="6">
        <v>0</v>
      </c>
      <c r="I1161" s="6">
        <v>0</v>
      </c>
      <c r="J1161" s="6">
        <v>0</v>
      </c>
      <c r="K1161" s="6">
        <v>0</v>
      </c>
      <c r="L1161" s="2">
        <v>3.5</v>
      </c>
      <c r="M1161" s="2">
        <v>0.5</v>
      </c>
      <c r="N1161" s="2">
        <v>0.5</v>
      </c>
      <c r="O1161" s="2">
        <v>0</v>
      </c>
      <c r="P1161" s="6">
        <v>0.5</v>
      </c>
      <c r="Q1161" s="2">
        <v>192</v>
      </c>
      <c r="R1161" s="2">
        <v>0</v>
      </c>
      <c r="S1161" s="6">
        <v>423</v>
      </c>
      <c r="T1161" s="6">
        <v>192</v>
      </c>
      <c r="U1161" s="6">
        <v>43</v>
      </c>
      <c r="V1161">
        <v>0</v>
      </c>
    </row>
    <row r="1162" spans="1:22" customFormat="1" x14ac:dyDescent="0.25">
      <c r="A1162" s="6">
        <v>0</v>
      </c>
      <c r="B1162" s="6">
        <v>0</v>
      </c>
      <c r="C1162" s="6">
        <v>0</v>
      </c>
      <c r="D1162" s="6">
        <v>0</v>
      </c>
      <c r="E1162" s="6">
        <v>0</v>
      </c>
      <c r="F1162" s="6">
        <v>0</v>
      </c>
      <c r="G1162" s="6">
        <v>0</v>
      </c>
      <c r="H1162" s="6">
        <v>0</v>
      </c>
      <c r="I1162" s="6">
        <v>0</v>
      </c>
      <c r="J1162" s="6">
        <v>0</v>
      </c>
      <c r="K1162" s="6">
        <v>0</v>
      </c>
      <c r="L1162" s="2">
        <v>7</v>
      </c>
      <c r="M1162" s="2">
        <v>0.5</v>
      </c>
      <c r="N1162" s="2">
        <v>0.5</v>
      </c>
      <c r="O1162" s="2">
        <v>0</v>
      </c>
      <c r="P1162" s="6">
        <v>0.5</v>
      </c>
      <c r="Q1162" s="2">
        <v>192</v>
      </c>
      <c r="R1162" s="2">
        <v>0</v>
      </c>
      <c r="S1162" s="6">
        <v>423</v>
      </c>
      <c r="T1162" s="6">
        <v>192</v>
      </c>
      <c r="U1162" s="6">
        <v>43</v>
      </c>
      <c r="V1162">
        <v>0</v>
      </c>
    </row>
    <row r="1163" spans="1:22" customFormat="1" x14ac:dyDescent="0.25">
      <c r="A1163" s="6">
        <v>0</v>
      </c>
      <c r="B1163" s="6">
        <v>0</v>
      </c>
      <c r="C1163" s="6">
        <v>0</v>
      </c>
      <c r="D1163" s="6">
        <v>0</v>
      </c>
      <c r="E1163" s="6">
        <v>0</v>
      </c>
      <c r="F1163" s="6">
        <v>0</v>
      </c>
      <c r="G1163" s="6">
        <v>0</v>
      </c>
      <c r="H1163" s="6">
        <v>0</v>
      </c>
      <c r="I1163" s="6">
        <v>0</v>
      </c>
      <c r="J1163" s="6">
        <v>0</v>
      </c>
      <c r="K1163" s="6">
        <v>0</v>
      </c>
      <c r="L1163" s="2">
        <v>14</v>
      </c>
      <c r="M1163" s="2">
        <v>0.5</v>
      </c>
      <c r="N1163" s="2">
        <v>0.5</v>
      </c>
      <c r="O1163" s="2">
        <v>0</v>
      </c>
      <c r="P1163" s="6">
        <v>0.5</v>
      </c>
      <c r="Q1163" s="2">
        <v>192</v>
      </c>
      <c r="R1163" s="2">
        <v>0</v>
      </c>
      <c r="S1163" s="6">
        <v>423</v>
      </c>
      <c r="T1163" s="6">
        <v>192</v>
      </c>
      <c r="U1163" s="6">
        <v>43</v>
      </c>
      <c r="V1163">
        <v>0</v>
      </c>
    </row>
    <row r="1164" spans="1:22" customFormat="1" x14ac:dyDescent="0.25">
      <c r="A1164" s="6">
        <v>0</v>
      </c>
      <c r="B1164" s="6">
        <v>0</v>
      </c>
      <c r="C1164" s="6">
        <v>0</v>
      </c>
      <c r="D1164" s="6">
        <v>0</v>
      </c>
      <c r="E1164" s="6">
        <v>0</v>
      </c>
      <c r="F1164" s="6">
        <v>0</v>
      </c>
      <c r="G1164" s="6">
        <v>0</v>
      </c>
      <c r="H1164" s="6">
        <v>0</v>
      </c>
      <c r="I1164" s="6">
        <v>0</v>
      </c>
      <c r="J1164" s="6">
        <v>0</v>
      </c>
      <c r="K1164" s="6">
        <v>0</v>
      </c>
      <c r="L1164" s="2">
        <v>7</v>
      </c>
      <c r="M1164" s="2">
        <v>0.5</v>
      </c>
      <c r="N1164" s="2">
        <v>0.5</v>
      </c>
      <c r="O1164" s="2">
        <v>0</v>
      </c>
      <c r="P1164" s="6">
        <v>0.5</v>
      </c>
      <c r="Q1164" s="2">
        <v>187</v>
      </c>
      <c r="R1164" s="2">
        <v>0</v>
      </c>
      <c r="S1164" s="6">
        <v>423</v>
      </c>
      <c r="T1164" s="6">
        <v>72</v>
      </c>
      <c r="U1164" s="6">
        <v>43</v>
      </c>
      <c r="V1164">
        <v>0</v>
      </c>
    </row>
    <row r="1165" spans="1:22" customFormat="1" x14ac:dyDescent="0.25">
      <c r="A1165" s="6">
        <v>0</v>
      </c>
      <c r="B1165" s="6">
        <v>0</v>
      </c>
      <c r="C1165" s="6">
        <v>0</v>
      </c>
      <c r="D1165" s="6">
        <v>0</v>
      </c>
      <c r="E1165" s="6">
        <v>0</v>
      </c>
      <c r="F1165" s="6">
        <v>0</v>
      </c>
      <c r="G1165" s="6">
        <v>0</v>
      </c>
      <c r="H1165" s="6">
        <v>0</v>
      </c>
      <c r="I1165" s="6">
        <v>0</v>
      </c>
      <c r="J1165" s="6">
        <v>0</v>
      </c>
      <c r="K1165" s="6">
        <v>0</v>
      </c>
      <c r="L1165" s="2">
        <v>14</v>
      </c>
      <c r="M1165" s="2">
        <v>0.5</v>
      </c>
      <c r="N1165" s="2">
        <v>0.5</v>
      </c>
      <c r="O1165" s="2">
        <v>0</v>
      </c>
      <c r="P1165" s="6">
        <v>0.5</v>
      </c>
      <c r="Q1165" s="2">
        <v>187</v>
      </c>
      <c r="R1165" s="2">
        <v>0</v>
      </c>
      <c r="S1165" s="6">
        <v>423</v>
      </c>
      <c r="T1165" s="6">
        <v>72</v>
      </c>
      <c r="U1165" s="6">
        <v>43</v>
      </c>
      <c r="V1165">
        <v>0</v>
      </c>
    </row>
    <row r="1166" spans="1:22" customFormat="1" x14ac:dyDescent="0.25">
      <c r="A1166" s="6">
        <v>0</v>
      </c>
      <c r="B1166" s="6">
        <v>0</v>
      </c>
      <c r="C1166" s="6">
        <v>0</v>
      </c>
      <c r="D1166" s="6">
        <v>0</v>
      </c>
      <c r="E1166" s="6">
        <v>0</v>
      </c>
      <c r="F1166" s="6">
        <v>0</v>
      </c>
      <c r="G1166" s="6">
        <v>0</v>
      </c>
      <c r="H1166" s="6">
        <v>0</v>
      </c>
      <c r="I1166" s="6">
        <v>0</v>
      </c>
      <c r="J1166" s="6">
        <v>0</v>
      </c>
      <c r="K1166" s="6">
        <v>0</v>
      </c>
      <c r="L1166" s="2">
        <v>3.5</v>
      </c>
      <c r="M1166" s="2">
        <v>0.5</v>
      </c>
      <c r="N1166" s="2">
        <v>0.5</v>
      </c>
      <c r="O1166" s="2">
        <v>0</v>
      </c>
      <c r="P1166" s="6">
        <v>0.5</v>
      </c>
      <c r="Q1166" s="2">
        <v>187</v>
      </c>
      <c r="R1166" s="2">
        <v>0</v>
      </c>
      <c r="S1166" s="6">
        <v>423</v>
      </c>
      <c r="T1166" s="6">
        <v>120</v>
      </c>
      <c r="U1166" s="6">
        <v>43</v>
      </c>
      <c r="V1166">
        <v>0</v>
      </c>
    </row>
    <row r="1167" spans="1:22" customFormat="1" x14ac:dyDescent="0.25">
      <c r="A1167" s="6">
        <v>0</v>
      </c>
      <c r="B1167" s="6">
        <v>0</v>
      </c>
      <c r="C1167" s="6">
        <v>0</v>
      </c>
      <c r="D1167" s="6">
        <v>0</v>
      </c>
      <c r="E1167" s="6">
        <v>0</v>
      </c>
      <c r="F1167" s="6">
        <v>0</v>
      </c>
      <c r="G1167" s="6">
        <v>0</v>
      </c>
      <c r="H1167" s="6">
        <v>0</v>
      </c>
      <c r="I1167" s="6">
        <v>0</v>
      </c>
      <c r="J1167" s="6">
        <v>0</v>
      </c>
      <c r="K1167" s="6">
        <v>0</v>
      </c>
      <c r="L1167" s="2">
        <v>7</v>
      </c>
      <c r="M1167" s="2">
        <v>0.5</v>
      </c>
      <c r="N1167" s="2">
        <v>0.5</v>
      </c>
      <c r="O1167" s="2">
        <v>0</v>
      </c>
      <c r="P1167" s="6">
        <v>0.5</v>
      </c>
      <c r="Q1167" s="2">
        <v>187</v>
      </c>
      <c r="R1167" s="2">
        <v>0</v>
      </c>
      <c r="S1167" s="6">
        <v>423</v>
      </c>
      <c r="T1167" s="6">
        <v>120</v>
      </c>
      <c r="U1167" s="6">
        <v>43</v>
      </c>
      <c r="V1167">
        <v>0</v>
      </c>
    </row>
    <row r="1168" spans="1:22" customFormat="1" x14ac:dyDescent="0.25">
      <c r="A1168" s="6">
        <v>0</v>
      </c>
      <c r="B1168" s="6">
        <v>0</v>
      </c>
      <c r="C1168" s="6">
        <v>0</v>
      </c>
      <c r="D1168" s="6">
        <v>0</v>
      </c>
      <c r="E1168" s="6">
        <v>0</v>
      </c>
      <c r="F1168" s="6">
        <v>0</v>
      </c>
      <c r="G1168" s="6">
        <v>0</v>
      </c>
      <c r="H1168" s="6">
        <v>0</v>
      </c>
      <c r="I1168" s="6">
        <v>0</v>
      </c>
      <c r="J1168" s="6">
        <v>0</v>
      </c>
      <c r="K1168" s="6">
        <v>0</v>
      </c>
      <c r="L1168" s="2">
        <v>14</v>
      </c>
      <c r="M1168" s="2">
        <v>0.5</v>
      </c>
      <c r="N1168" s="2">
        <v>0.5</v>
      </c>
      <c r="O1168" s="2">
        <v>0</v>
      </c>
      <c r="P1168" s="6">
        <v>0.5</v>
      </c>
      <c r="Q1168" s="2">
        <v>187</v>
      </c>
      <c r="R1168" s="2">
        <v>0</v>
      </c>
      <c r="S1168" s="6">
        <v>423</v>
      </c>
      <c r="T1168" s="6">
        <v>120</v>
      </c>
      <c r="U1168" s="6">
        <v>43</v>
      </c>
      <c r="V1168">
        <v>0</v>
      </c>
    </row>
    <row r="1169" spans="1:22" customFormat="1" x14ac:dyDescent="0.25">
      <c r="A1169" s="6">
        <v>0</v>
      </c>
      <c r="B1169" s="6">
        <v>0</v>
      </c>
      <c r="C1169" s="6">
        <v>0</v>
      </c>
      <c r="D1169" s="6">
        <v>0</v>
      </c>
      <c r="E1169" s="6">
        <v>0</v>
      </c>
      <c r="F1169" s="6">
        <v>0</v>
      </c>
      <c r="G1169" s="6">
        <v>0</v>
      </c>
      <c r="H1169" s="6">
        <v>0</v>
      </c>
      <c r="I1169" s="6">
        <v>0</v>
      </c>
      <c r="J1169" s="6">
        <v>0</v>
      </c>
      <c r="K1169" s="6">
        <v>0</v>
      </c>
      <c r="L1169" s="2">
        <v>3.5</v>
      </c>
      <c r="M1169" s="2">
        <v>0.5</v>
      </c>
      <c r="N1169" s="2">
        <v>0.5</v>
      </c>
      <c r="O1169" s="2">
        <v>0</v>
      </c>
      <c r="P1169" s="6">
        <v>0.5</v>
      </c>
      <c r="Q1169" s="2">
        <v>187</v>
      </c>
      <c r="R1169" s="2">
        <v>0</v>
      </c>
      <c r="S1169" s="6">
        <v>423</v>
      </c>
      <c r="T1169" s="6">
        <v>192</v>
      </c>
      <c r="U1169" s="6">
        <v>43</v>
      </c>
      <c r="V1169">
        <v>0</v>
      </c>
    </row>
    <row r="1170" spans="1:22" customFormat="1" x14ac:dyDescent="0.25">
      <c r="A1170" s="6">
        <v>0</v>
      </c>
      <c r="B1170" s="6">
        <v>0</v>
      </c>
      <c r="C1170" s="6">
        <v>0</v>
      </c>
      <c r="D1170" s="6">
        <v>0</v>
      </c>
      <c r="E1170" s="6">
        <v>0</v>
      </c>
      <c r="F1170" s="6">
        <v>0</v>
      </c>
      <c r="G1170" s="6">
        <v>0</v>
      </c>
      <c r="H1170" s="6">
        <v>0</v>
      </c>
      <c r="I1170" s="6">
        <v>0</v>
      </c>
      <c r="J1170" s="6">
        <v>0</v>
      </c>
      <c r="K1170" s="6">
        <v>0</v>
      </c>
      <c r="L1170" s="2">
        <v>7</v>
      </c>
      <c r="M1170" s="2">
        <v>0.5</v>
      </c>
      <c r="N1170" s="2">
        <v>0.5</v>
      </c>
      <c r="O1170" s="2">
        <v>0</v>
      </c>
      <c r="P1170" s="6">
        <v>0.5</v>
      </c>
      <c r="Q1170" s="2">
        <v>187</v>
      </c>
      <c r="R1170" s="2">
        <v>0</v>
      </c>
      <c r="S1170" s="6">
        <v>423</v>
      </c>
      <c r="T1170" s="6">
        <v>192</v>
      </c>
      <c r="U1170" s="6">
        <v>43</v>
      </c>
      <c r="V1170">
        <v>0</v>
      </c>
    </row>
    <row r="1171" spans="1:22" customFormat="1" x14ac:dyDescent="0.25">
      <c r="A1171" s="6">
        <v>0</v>
      </c>
      <c r="B1171" s="6">
        <v>0</v>
      </c>
      <c r="C1171" s="6">
        <v>0</v>
      </c>
      <c r="D1171" s="6">
        <v>0</v>
      </c>
      <c r="E1171" s="6">
        <v>0</v>
      </c>
      <c r="F1171" s="6">
        <v>0</v>
      </c>
      <c r="G1171" s="6">
        <v>0</v>
      </c>
      <c r="H1171" s="6">
        <v>0</v>
      </c>
      <c r="I1171" s="6">
        <v>0</v>
      </c>
      <c r="J1171" s="6">
        <v>0</v>
      </c>
      <c r="K1171" s="6">
        <v>0</v>
      </c>
      <c r="L1171" s="2">
        <v>14</v>
      </c>
      <c r="M1171" s="2">
        <v>0.5</v>
      </c>
      <c r="N1171" s="2">
        <v>0.5</v>
      </c>
      <c r="O1171" s="2">
        <v>0</v>
      </c>
      <c r="P1171" s="6">
        <v>0.5</v>
      </c>
      <c r="Q1171" s="2">
        <v>187</v>
      </c>
      <c r="R1171" s="2">
        <v>0</v>
      </c>
      <c r="S1171" s="6">
        <v>423</v>
      </c>
      <c r="T1171" s="6">
        <v>192</v>
      </c>
      <c r="U1171" s="6">
        <v>43</v>
      </c>
      <c r="V1171">
        <v>0</v>
      </c>
    </row>
    <row r="1172" spans="1:22" customFormat="1" x14ac:dyDescent="0.25">
      <c r="A1172" s="6">
        <v>0</v>
      </c>
      <c r="B1172" s="6">
        <v>0</v>
      </c>
      <c r="C1172" s="6">
        <v>0</v>
      </c>
      <c r="D1172" s="6">
        <v>0</v>
      </c>
      <c r="E1172" s="6">
        <v>0</v>
      </c>
      <c r="F1172" s="6">
        <v>0</v>
      </c>
      <c r="G1172" s="6">
        <v>0</v>
      </c>
      <c r="H1172" s="6">
        <v>0</v>
      </c>
      <c r="I1172" s="6">
        <v>0</v>
      </c>
      <c r="J1172" s="6">
        <v>0</v>
      </c>
      <c r="K1172" s="6">
        <v>0</v>
      </c>
      <c r="L1172" s="2">
        <v>3.5</v>
      </c>
      <c r="M1172" s="2">
        <v>0.5</v>
      </c>
      <c r="N1172" s="2">
        <v>0.5</v>
      </c>
      <c r="O1172" s="2">
        <v>0</v>
      </c>
      <c r="P1172" s="6">
        <v>0.5</v>
      </c>
      <c r="Q1172" s="6">
        <v>168</v>
      </c>
      <c r="R1172" s="2">
        <v>0</v>
      </c>
      <c r="S1172" s="6">
        <v>423</v>
      </c>
      <c r="T1172" s="6">
        <v>72</v>
      </c>
      <c r="U1172" s="6">
        <v>43</v>
      </c>
      <c r="V1172">
        <v>0</v>
      </c>
    </row>
    <row r="1173" spans="1:22" customFormat="1" x14ac:dyDescent="0.25">
      <c r="A1173" s="6">
        <v>0</v>
      </c>
      <c r="B1173" s="6">
        <v>0</v>
      </c>
      <c r="C1173" s="6">
        <v>0</v>
      </c>
      <c r="D1173" s="6">
        <v>0</v>
      </c>
      <c r="E1173" s="6">
        <v>0</v>
      </c>
      <c r="F1173" s="6">
        <v>0</v>
      </c>
      <c r="G1173" s="6">
        <v>0</v>
      </c>
      <c r="H1173" s="6">
        <v>0</v>
      </c>
      <c r="I1173" s="6">
        <v>0</v>
      </c>
      <c r="J1173" s="6">
        <v>0</v>
      </c>
      <c r="K1173" s="6">
        <v>0</v>
      </c>
      <c r="L1173" s="2">
        <v>14</v>
      </c>
      <c r="M1173" s="2">
        <v>0.5</v>
      </c>
      <c r="N1173" s="2">
        <v>0.5</v>
      </c>
      <c r="O1173" s="2">
        <v>0</v>
      </c>
      <c r="P1173" s="6">
        <v>0.5</v>
      </c>
      <c r="Q1173" s="6">
        <v>168</v>
      </c>
      <c r="R1173" s="2">
        <v>0</v>
      </c>
      <c r="S1173" s="6">
        <v>423</v>
      </c>
      <c r="T1173" s="6">
        <v>72</v>
      </c>
      <c r="U1173" s="6">
        <v>43</v>
      </c>
      <c r="V1173">
        <v>0</v>
      </c>
    </row>
    <row r="1174" spans="1:22" customFormat="1" x14ac:dyDescent="0.25">
      <c r="A1174" s="6">
        <v>0</v>
      </c>
      <c r="B1174" s="6">
        <v>0</v>
      </c>
      <c r="C1174" s="6">
        <v>0</v>
      </c>
      <c r="D1174" s="6">
        <v>0</v>
      </c>
      <c r="E1174" s="6">
        <v>0</v>
      </c>
      <c r="F1174" s="6">
        <v>0</v>
      </c>
      <c r="G1174" s="6">
        <v>0</v>
      </c>
      <c r="H1174" s="6">
        <v>0</v>
      </c>
      <c r="I1174" s="6">
        <v>0</v>
      </c>
      <c r="J1174" s="6">
        <v>0</v>
      </c>
      <c r="K1174" s="6">
        <v>0</v>
      </c>
      <c r="L1174" s="2">
        <v>3.5</v>
      </c>
      <c r="M1174" s="2">
        <v>0.5</v>
      </c>
      <c r="N1174" s="2">
        <v>0.5</v>
      </c>
      <c r="O1174" s="2">
        <v>0</v>
      </c>
      <c r="P1174" s="6">
        <v>0.5</v>
      </c>
      <c r="Q1174" s="6">
        <v>168</v>
      </c>
      <c r="R1174" s="2">
        <v>0</v>
      </c>
      <c r="S1174" s="6">
        <v>423</v>
      </c>
      <c r="T1174" s="6">
        <v>120</v>
      </c>
      <c r="U1174" s="6">
        <v>43</v>
      </c>
      <c r="V1174">
        <v>0</v>
      </c>
    </row>
    <row r="1175" spans="1:22" customFormat="1" x14ac:dyDescent="0.25">
      <c r="A1175" s="6">
        <v>0</v>
      </c>
      <c r="B1175" s="6">
        <v>0</v>
      </c>
      <c r="C1175" s="6">
        <v>0</v>
      </c>
      <c r="D1175" s="6">
        <v>0</v>
      </c>
      <c r="E1175" s="6">
        <v>0</v>
      </c>
      <c r="F1175" s="6">
        <v>0</v>
      </c>
      <c r="G1175" s="6">
        <v>0</v>
      </c>
      <c r="H1175" s="6">
        <v>0</v>
      </c>
      <c r="I1175" s="6">
        <v>0</v>
      </c>
      <c r="J1175" s="6">
        <v>0</v>
      </c>
      <c r="K1175" s="6">
        <v>0</v>
      </c>
      <c r="L1175" s="2">
        <v>14</v>
      </c>
      <c r="M1175" s="2">
        <v>0.5</v>
      </c>
      <c r="N1175" s="2">
        <v>0.5</v>
      </c>
      <c r="O1175" s="2">
        <v>0</v>
      </c>
      <c r="P1175" s="6">
        <v>0.5</v>
      </c>
      <c r="Q1175" s="6">
        <v>168</v>
      </c>
      <c r="R1175" s="2">
        <v>0</v>
      </c>
      <c r="S1175" s="6">
        <v>423</v>
      </c>
      <c r="T1175" s="6">
        <v>120</v>
      </c>
      <c r="U1175" s="6">
        <v>43</v>
      </c>
      <c r="V1175">
        <v>0</v>
      </c>
    </row>
    <row r="1176" spans="1:22" customFormat="1" x14ac:dyDescent="0.25">
      <c r="A1176" s="6">
        <v>0</v>
      </c>
      <c r="B1176" s="6">
        <v>0</v>
      </c>
      <c r="C1176" s="6">
        <v>0</v>
      </c>
      <c r="D1176" s="6">
        <v>0</v>
      </c>
      <c r="E1176" s="6">
        <v>0</v>
      </c>
      <c r="F1176" s="6">
        <v>0</v>
      </c>
      <c r="G1176" s="6">
        <v>0</v>
      </c>
      <c r="H1176" s="6">
        <v>0</v>
      </c>
      <c r="I1176" s="6">
        <v>0</v>
      </c>
      <c r="J1176" s="6">
        <v>0</v>
      </c>
      <c r="K1176" s="6">
        <v>0</v>
      </c>
      <c r="L1176" s="2">
        <v>3.5</v>
      </c>
      <c r="M1176" s="2">
        <v>0.5</v>
      </c>
      <c r="N1176" s="2">
        <v>0.5</v>
      </c>
      <c r="O1176" s="2">
        <v>0</v>
      </c>
      <c r="P1176" s="6">
        <v>0.5</v>
      </c>
      <c r="Q1176" s="6">
        <v>168</v>
      </c>
      <c r="R1176" s="2">
        <v>0</v>
      </c>
      <c r="S1176" s="6">
        <v>423</v>
      </c>
      <c r="T1176" s="6">
        <v>192</v>
      </c>
      <c r="U1176" s="6">
        <v>43</v>
      </c>
      <c r="V1176">
        <v>0</v>
      </c>
    </row>
    <row r="1177" spans="1:22" customFormat="1" x14ac:dyDescent="0.25">
      <c r="A1177" s="6">
        <v>0</v>
      </c>
      <c r="B1177" s="6">
        <v>0</v>
      </c>
      <c r="C1177" s="6">
        <v>0</v>
      </c>
      <c r="D1177" s="6">
        <v>0</v>
      </c>
      <c r="E1177" s="6">
        <v>0</v>
      </c>
      <c r="F1177" s="6">
        <v>0</v>
      </c>
      <c r="G1177" s="6">
        <v>0</v>
      </c>
      <c r="H1177" s="6">
        <v>0</v>
      </c>
      <c r="I1177" s="6">
        <v>0</v>
      </c>
      <c r="J1177" s="6">
        <v>0</v>
      </c>
      <c r="K1177" s="6">
        <v>0</v>
      </c>
      <c r="L1177" s="2">
        <v>14</v>
      </c>
      <c r="M1177" s="2">
        <v>0.5</v>
      </c>
      <c r="N1177" s="2">
        <v>0.5</v>
      </c>
      <c r="O1177" s="2">
        <v>0</v>
      </c>
      <c r="P1177" s="6">
        <v>0.5</v>
      </c>
      <c r="Q1177" s="6">
        <v>168</v>
      </c>
      <c r="R1177" s="2">
        <v>0</v>
      </c>
      <c r="S1177" s="6">
        <v>423</v>
      </c>
      <c r="T1177" s="6">
        <v>192</v>
      </c>
      <c r="U1177" s="6">
        <v>43</v>
      </c>
      <c r="V1177">
        <v>0</v>
      </c>
    </row>
    <row r="1178" spans="1:22" customFormat="1" x14ac:dyDescent="0.25">
      <c r="A1178" s="6">
        <v>1</v>
      </c>
      <c r="B1178" s="6">
        <v>0</v>
      </c>
      <c r="C1178" s="6">
        <v>0</v>
      </c>
      <c r="D1178" s="6">
        <v>0</v>
      </c>
      <c r="E1178" s="6">
        <v>0</v>
      </c>
      <c r="F1178" s="6">
        <v>0</v>
      </c>
      <c r="G1178" s="6">
        <v>0</v>
      </c>
      <c r="H1178" s="6">
        <v>10</v>
      </c>
      <c r="I1178" s="6">
        <v>0</v>
      </c>
      <c r="J1178" s="6">
        <v>0</v>
      </c>
      <c r="K1178" s="6">
        <v>0</v>
      </c>
      <c r="L1178" s="2">
        <v>144</v>
      </c>
      <c r="M1178" s="2">
        <v>0</v>
      </c>
      <c r="N1178" s="2">
        <v>0</v>
      </c>
      <c r="O1178" s="2">
        <v>0</v>
      </c>
      <c r="P1178" s="6">
        <v>12.5</v>
      </c>
      <c r="Q1178" s="2">
        <v>0</v>
      </c>
      <c r="R1178" s="2">
        <v>0</v>
      </c>
      <c r="S1178" s="6">
        <v>368</v>
      </c>
      <c r="T1178" s="2">
        <v>24</v>
      </c>
      <c r="U1178" s="2">
        <v>0</v>
      </c>
      <c r="V1178">
        <v>0</v>
      </c>
    </row>
    <row r="1179" spans="1:22" customFormat="1" x14ac:dyDescent="0.25">
      <c r="A1179" s="6">
        <v>0</v>
      </c>
      <c r="B1179" s="6">
        <v>0</v>
      </c>
      <c r="C1179" s="6">
        <v>0</v>
      </c>
      <c r="D1179" s="6">
        <v>0</v>
      </c>
      <c r="E1179" s="6">
        <v>0</v>
      </c>
      <c r="F1179" s="6">
        <v>0</v>
      </c>
      <c r="G1179" s="6">
        <v>0</v>
      </c>
      <c r="H1179" s="6">
        <v>1.90582959641256</v>
      </c>
      <c r="I1179" s="6">
        <v>0</v>
      </c>
      <c r="J1179" s="6">
        <v>0</v>
      </c>
      <c r="K1179" s="6">
        <v>0</v>
      </c>
      <c r="L1179" s="6">
        <v>23.318385650224215</v>
      </c>
      <c r="M1179" s="2">
        <v>0</v>
      </c>
      <c r="N1179" s="2">
        <v>0</v>
      </c>
      <c r="O1179" s="2">
        <v>0</v>
      </c>
      <c r="P1179" s="6">
        <v>3.81165919282512</v>
      </c>
      <c r="Q1179" s="2">
        <v>0</v>
      </c>
      <c r="R1179" s="2">
        <v>0</v>
      </c>
      <c r="S1179" s="6">
        <v>373</v>
      </c>
      <c r="T1179" s="6">
        <v>168</v>
      </c>
      <c r="U1179" s="2">
        <v>0</v>
      </c>
      <c r="V1179">
        <v>0</v>
      </c>
    </row>
    <row r="1180" spans="1:22" customFormat="1" x14ac:dyDescent="0.25">
      <c r="A1180" s="6">
        <v>0</v>
      </c>
      <c r="B1180" s="6">
        <v>0</v>
      </c>
      <c r="C1180" s="6">
        <v>0</v>
      </c>
      <c r="D1180" s="6">
        <v>0</v>
      </c>
      <c r="E1180" s="6">
        <v>0</v>
      </c>
      <c r="F1180" s="6">
        <v>0</v>
      </c>
      <c r="G1180" s="6">
        <v>0</v>
      </c>
      <c r="H1180" s="6">
        <v>1.3621794871794899</v>
      </c>
      <c r="I1180" s="6">
        <v>0</v>
      </c>
      <c r="J1180" s="6">
        <v>0</v>
      </c>
      <c r="K1180" s="6">
        <v>0</v>
      </c>
      <c r="L1180" s="6">
        <v>18.910256410256409</v>
      </c>
      <c r="M1180" s="2">
        <v>0</v>
      </c>
      <c r="N1180" s="2">
        <v>0</v>
      </c>
      <c r="O1180" s="2">
        <v>0</v>
      </c>
      <c r="P1180" s="6">
        <v>2.7243589743589798</v>
      </c>
      <c r="Q1180" s="2">
        <v>0</v>
      </c>
      <c r="R1180" s="2">
        <v>0</v>
      </c>
      <c r="S1180" s="6">
        <v>373</v>
      </c>
      <c r="T1180" s="6">
        <v>6</v>
      </c>
      <c r="U1180" s="2">
        <v>0</v>
      </c>
      <c r="V1180">
        <v>0</v>
      </c>
    </row>
    <row r="1181" spans="1:22" customFormat="1" x14ac:dyDescent="0.25">
      <c r="A1181" s="6">
        <v>0</v>
      </c>
      <c r="B1181" s="6">
        <v>0</v>
      </c>
      <c r="C1181" s="6">
        <v>0</v>
      </c>
      <c r="D1181" s="6">
        <v>0</v>
      </c>
      <c r="E1181" s="6">
        <v>0</v>
      </c>
      <c r="F1181" s="6">
        <v>0</v>
      </c>
      <c r="G1181" s="6">
        <v>0</v>
      </c>
      <c r="H1181" s="6">
        <v>1.3621794871794872</v>
      </c>
      <c r="I1181" s="6">
        <v>0</v>
      </c>
      <c r="J1181" s="6">
        <v>0</v>
      </c>
      <c r="K1181" s="6">
        <v>0</v>
      </c>
      <c r="L1181" s="6">
        <v>18.910256410256409</v>
      </c>
      <c r="M1181" s="2">
        <v>0</v>
      </c>
      <c r="N1181" s="2">
        <v>0</v>
      </c>
      <c r="O1181" s="2">
        <v>0</v>
      </c>
      <c r="P1181" s="6">
        <v>2.7243589743589745</v>
      </c>
      <c r="Q1181" s="2">
        <v>0</v>
      </c>
      <c r="R1181" s="2">
        <v>0</v>
      </c>
      <c r="S1181" s="6">
        <v>373</v>
      </c>
      <c r="T1181" s="6">
        <v>24</v>
      </c>
      <c r="U1181" s="2">
        <v>0</v>
      </c>
      <c r="V1181">
        <v>0</v>
      </c>
    </row>
    <row r="1182" spans="1:22" customFormat="1" x14ac:dyDescent="0.25">
      <c r="A1182" s="6">
        <v>0</v>
      </c>
      <c r="B1182" s="6">
        <v>0</v>
      </c>
      <c r="C1182" s="6">
        <v>0</v>
      </c>
      <c r="D1182" s="6">
        <v>0</v>
      </c>
      <c r="E1182" s="6">
        <v>0</v>
      </c>
      <c r="F1182" s="6">
        <v>0</v>
      </c>
      <c r="G1182" s="6">
        <v>0</v>
      </c>
      <c r="H1182" s="6">
        <v>1.3621794871794872</v>
      </c>
      <c r="I1182" s="6">
        <v>0</v>
      </c>
      <c r="J1182" s="6">
        <v>0</v>
      </c>
      <c r="K1182" s="6">
        <v>0</v>
      </c>
      <c r="L1182" s="6">
        <v>18.910256410256409</v>
      </c>
      <c r="M1182" s="2">
        <v>0</v>
      </c>
      <c r="N1182" s="2">
        <v>0</v>
      </c>
      <c r="O1182" s="2">
        <v>0</v>
      </c>
      <c r="P1182" s="6">
        <v>2.7243589743589745</v>
      </c>
      <c r="Q1182" s="2">
        <v>0</v>
      </c>
      <c r="R1182" s="2">
        <v>0</v>
      </c>
      <c r="S1182" s="6">
        <v>373</v>
      </c>
      <c r="T1182" s="6">
        <v>168</v>
      </c>
      <c r="U1182" s="2">
        <v>0</v>
      </c>
      <c r="V1182">
        <v>0</v>
      </c>
    </row>
    <row r="1183" spans="1:22" customFormat="1" x14ac:dyDescent="0.25">
      <c r="A1183" s="6">
        <v>0</v>
      </c>
      <c r="B1183" s="6">
        <v>0</v>
      </c>
      <c r="C1183" s="6">
        <v>0</v>
      </c>
      <c r="D1183" s="6">
        <v>0</v>
      </c>
      <c r="E1183" s="6">
        <v>0</v>
      </c>
      <c r="F1183" s="6">
        <v>0</v>
      </c>
      <c r="G1183" s="6">
        <v>0</v>
      </c>
      <c r="H1183" s="6">
        <v>1.2724550898203593</v>
      </c>
      <c r="I1183" s="6">
        <v>0</v>
      </c>
      <c r="J1183" s="6">
        <v>0</v>
      </c>
      <c r="K1183" s="6">
        <v>0</v>
      </c>
      <c r="L1183" s="6">
        <v>18.17365269461078</v>
      </c>
      <c r="M1183" s="2">
        <v>0</v>
      </c>
      <c r="N1183" s="2">
        <v>0</v>
      </c>
      <c r="O1183" s="2">
        <v>0</v>
      </c>
      <c r="P1183" s="6">
        <v>2.5449101796407185</v>
      </c>
      <c r="Q1183" s="2">
        <v>0</v>
      </c>
      <c r="R1183" s="2">
        <v>0</v>
      </c>
      <c r="S1183" s="6">
        <v>373</v>
      </c>
      <c r="T1183" s="6">
        <v>168</v>
      </c>
      <c r="U1183" s="2">
        <v>0</v>
      </c>
      <c r="V1183">
        <v>0</v>
      </c>
    </row>
    <row r="1184" spans="1:22" customFormat="1" x14ac:dyDescent="0.25">
      <c r="A1184" s="6">
        <v>0</v>
      </c>
      <c r="B1184" s="6">
        <v>0</v>
      </c>
      <c r="C1184" s="6">
        <v>0</v>
      </c>
      <c r="D1184" s="6">
        <v>0</v>
      </c>
      <c r="E1184" s="6">
        <v>0</v>
      </c>
      <c r="F1184" s="6">
        <v>0</v>
      </c>
      <c r="G1184" s="6">
        <v>0</v>
      </c>
      <c r="H1184" s="6">
        <v>0.952914798206278</v>
      </c>
      <c r="I1184" s="6">
        <v>0</v>
      </c>
      <c r="J1184" s="6">
        <v>0</v>
      </c>
      <c r="K1184" s="6">
        <v>0</v>
      </c>
      <c r="L1184" s="6">
        <v>14.215246636771301</v>
      </c>
      <c r="M1184" s="2">
        <v>0</v>
      </c>
      <c r="N1184" s="2">
        <v>0</v>
      </c>
      <c r="O1184" s="2">
        <v>0</v>
      </c>
      <c r="P1184" s="6">
        <v>1.905829596412556</v>
      </c>
      <c r="Q1184" s="2">
        <v>0</v>
      </c>
      <c r="R1184" s="2">
        <v>0</v>
      </c>
      <c r="S1184" s="6">
        <v>373</v>
      </c>
      <c r="T1184" s="6">
        <v>168</v>
      </c>
      <c r="U1184" s="2">
        <v>0</v>
      </c>
      <c r="V1184">
        <v>0</v>
      </c>
    </row>
    <row r="1185" spans="1:22" customFormat="1" x14ac:dyDescent="0.25">
      <c r="A1185" s="6">
        <v>0</v>
      </c>
      <c r="B1185" s="6">
        <v>0</v>
      </c>
      <c r="C1185" s="6">
        <v>0</v>
      </c>
      <c r="D1185" s="6">
        <v>0</v>
      </c>
      <c r="E1185" s="6">
        <v>1.25</v>
      </c>
      <c r="F1185" s="6">
        <v>0</v>
      </c>
      <c r="G1185" s="6">
        <v>0</v>
      </c>
      <c r="H1185" s="6">
        <v>0</v>
      </c>
      <c r="I1185" s="6">
        <v>0</v>
      </c>
      <c r="J1185" s="6">
        <v>0</v>
      </c>
      <c r="K1185" s="6">
        <v>0</v>
      </c>
      <c r="L1185" s="6">
        <v>34.625</v>
      </c>
      <c r="M1185" s="6">
        <v>4.375</v>
      </c>
      <c r="N1185" s="6">
        <v>99.124999999999986</v>
      </c>
      <c r="O1185" s="2">
        <v>0</v>
      </c>
      <c r="P1185" s="6">
        <v>0</v>
      </c>
      <c r="Q1185" s="2">
        <v>101</v>
      </c>
      <c r="R1185" s="2">
        <v>0</v>
      </c>
      <c r="S1185" s="6">
        <v>443</v>
      </c>
      <c r="T1185" s="6">
        <v>168</v>
      </c>
      <c r="U1185" s="2">
        <v>0</v>
      </c>
      <c r="V1185">
        <v>0</v>
      </c>
    </row>
    <row r="1186" spans="1:22" customFormat="1" x14ac:dyDescent="0.25">
      <c r="A1186" s="6">
        <v>0</v>
      </c>
      <c r="B1186" s="6">
        <v>0</v>
      </c>
      <c r="C1186" s="6">
        <v>0</v>
      </c>
      <c r="D1186" s="6">
        <v>0</v>
      </c>
      <c r="E1186" s="6">
        <v>0.4</v>
      </c>
      <c r="F1186" s="6">
        <v>0</v>
      </c>
      <c r="G1186" s="6">
        <v>0</v>
      </c>
      <c r="H1186" s="6">
        <v>0</v>
      </c>
      <c r="I1186" s="6">
        <v>0</v>
      </c>
      <c r="J1186" s="6">
        <v>0</v>
      </c>
      <c r="K1186" s="6">
        <v>0</v>
      </c>
      <c r="L1186" s="6">
        <v>20</v>
      </c>
      <c r="M1186" s="2">
        <v>0.6</v>
      </c>
      <c r="N1186" s="2">
        <v>0.6</v>
      </c>
      <c r="O1186" s="2">
        <v>0</v>
      </c>
      <c r="P1186" s="2">
        <v>0</v>
      </c>
      <c r="Q1186" s="2">
        <v>163</v>
      </c>
      <c r="R1186" s="2">
        <v>0</v>
      </c>
      <c r="S1186" s="6">
        <v>443</v>
      </c>
      <c r="T1186" s="6">
        <v>120</v>
      </c>
      <c r="U1186" s="2">
        <v>20</v>
      </c>
      <c r="V1186">
        <v>0</v>
      </c>
    </row>
    <row r="1187" spans="1:22" customFormat="1" x14ac:dyDescent="0.25">
      <c r="A1187" s="6">
        <v>0</v>
      </c>
      <c r="B1187" s="6">
        <v>0</v>
      </c>
      <c r="C1187" s="6">
        <v>0</v>
      </c>
      <c r="D1187" s="6">
        <v>0</v>
      </c>
      <c r="E1187" s="6">
        <v>0.19047619047619049</v>
      </c>
      <c r="F1187" s="6">
        <v>0</v>
      </c>
      <c r="G1187" s="6">
        <v>0</v>
      </c>
      <c r="H1187" s="6">
        <v>0</v>
      </c>
      <c r="I1187" s="6">
        <v>0</v>
      </c>
      <c r="J1187" s="6">
        <v>0</v>
      </c>
      <c r="K1187" s="6">
        <v>0</v>
      </c>
      <c r="L1187" s="6">
        <v>8.3333333333333339</v>
      </c>
      <c r="M1187" s="2">
        <v>0.4</v>
      </c>
      <c r="N1187" s="2">
        <v>0.2</v>
      </c>
      <c r="O1187" s="2">
        <v>0</v>
      </c>
      <c r="P1187" s="6">
        <v>0.4</v>
      </c>
      <c r="Q1187" s="2">
        <v>265</v>
      </c>
      <c r="R1187" s="2">
        <v>0</v>
      </c>
      <c r="S1187" s="2">
        <v>423</v>
      </c>
      <c r="T1187" s="6">
        <v>168</v>
      </c>
      <c r="U1187" s="2">
        <v>168</v>
      </c>
      <c r="V1187">
        <v>0</v>
      </c>
    </row>
    <row r="1188" spans="1:22" customFormat="1" x14ac:dyDescent="0.25">
      <c r="A1188" s="6">
        <v>0</v>
      </c>
      <c r="B1188" s="6">
        <v>0</v>
      </c>
      <c r="C1188" s="6">
        <v>0</v>
      </c>
      <c r="D1188" s="6">
        <v>0</v>
      </c>
      <c r="E1188" s="6">
        <v>0.2</v>
      </c>
      <c r="F1188" s="6">
        <v>0</v>
      </c>
      <c r="G1188" s="6">
        <v>0</v>
      </c>
      <c r="H1188" s="6">
        <v>0</v>
      </c>
      <c r="I1188" s="6">
        <v>0</v>
      </c>
      <c r="J1188" s="6">
        <v>0</v>
      </c>
      <c r="K1188" s="6">
        <v>0</v>
      </c>
      <c r="L1188" s="6">
        <v>10</v>
      </c>
      <c r="M1188" s="2">
        <v>0.6</v>
      </c>
      <c r="N1188" s="2">
        <v>0.6</v>
      </c>
      <c r="O1188" s="2">
        <v>0</v>
      </c>
      <c r="P1188" s="2">
        <v>0</v>
      </c>
      <c r="Q1188" s="2">
        <v>163</v>
      </c>
      <c r="R1188" s="2">
        <v>0</v>
      </c>
      <c r="S1188" s="6">
        <v>443</v>
      </c>
      <c r="T1188" s="6">
        <v>144</v>
      </c>
      <c r="U1188" s="2">
        <v>20</v>
      </c>
      <c r="V1188">
        <v>0</v>
      </c>
    </row>
    <row r="1189" spans="1:22" customFormat="1" x14ac:dyDescent="0.25">
      <c r="A1189" s="6">
        <v>0</v>
      </c>
      <c r="B1189" s="6">
        <v>0.02</v>
      </c>
      <c r="C1189" s="6">
        <v>0</v>
      </c>
      <c r="D1189" s="6">
        <v>0</v>
      </c>
      <c r="E1189" s="6">
        <v>0</v>
      </c>
      <c r="F1189" s="6">
        <v>0</v>
      </c>
      <c r="G1189" s="6">
        <v>0</v>
      </c>
      <c r="H1189" s="6">
        <v>0.05</v>
      </c>
      <c r="I1189" s="6">
        <v>0</v>
      </c>
      <c r="J1189" s="6">
        <v>0</v>
      </c>
      <c r="K1189" s="6">
        <v>0</v>
      </c>
      <c r="L1189" s="6">
        <v>24.3</v>
      </c>
      <c r="M1189" s="2">
        <v>0</v>
      </c>
      <c r="N1189" s="2">
        <v>0.2</v>
      </c>
      <c r="O1189" s="2">
        <v>0</v>
      </c>
      <c r="P1189" s="6">
        <v>0.30000000000000004</v>
      </c>
      <c r="Q1189" s="2">
        <v>226</v>
      </c>
      <c r="R1189" s="2">
        <v>0</v>
      </c>
      <c r="S1189" s="6">
        <v>433</v>
      </c>
      <c r="T1189" s="6">
        <v>288</v>
      </c>
      <c r="U1189" s="2">
        <v>43</v>
      </c>
      <c r="V1189">
        <v>0</v>
      </c>
    </row>
    <row r="1190" spans="1:22" customFormat="1" x14ac:dyDescent="0.25">
      <c r="A1190" s="6">
        <v>0</v>
      </c>
      <c r="B1190" s="6">
        <v>0</v>
      </c>
      <c r="C1190" s="6">
        <v>0</v>
      </c>
      <c r="D1190" s="6">
        <v>0</v>
      </c>
      <c r="E1190" s="6">
        <v>0</v>
      </c>
      <c r="F1190" s="6">
        <v>0</v>
      </c>
      <c r="G1190" s="6">
        <v>0</v>
      </c>
      <c r="H1190" s="6">
        <v>0</v>
      </c>
      <c r="I1190" s="6">
        <v>0</v>
      </c>
      <c r="J1190" s="6">
        <v>0</v>
      </c>
      <c r="K1190" s="6">
        <v>0</v>
      </c>
      <c r="L1190" s="6">
        <v>20</v>
      </c>
      <c r="M1190" s="2">
        <v>0.5</v>
      </c>
      <c r="N1190" s="2">
        <v>0.37</v>
      </c>
      <c r="O1190" s="2">
        <v>0</v>
      </c>
      <c r="P1190" s="6">
        <v>0.37</v>
      </c>
      <c r="Q1190" s="2">
        <v>215</v>
      </c>
      <c r="R1190" s="2">
        <v>0</v>
      </c>
      <c r="S1190" s="6">
        <v>423</v>
      </c>
      <c r="T1190" s="6">
        <v>432</v>
      </c>
      <c r="U1190" s="2">
        <v>43</v>
      </c>
      <c r="V1190">
        <v>0</v>
      </c>
    </row>
    <row r="1191" spans="1:22" customFormat="1" x14ac:dyDescent="0.25">
      <c r="A1191" s="6">
        <v>0</v>
      </c>
      <c r="B1191" s="6">
        <v>0</v>
      </c>
      <c r="C1191" s="6">
        <v>0</v>
      </c>
      <c r="D1191" s="6">
        <v>0</v>
      </c>
      <c r="E1191" s="6">
        <v>0</v>
      </c>
      <c r="F1191" s="6">
        <v>0</v>
      </c>
      <c r="G1191" s="6">
        <v>0</v>
      </c>
      <c r="H1191" s="6">
        <v>0</v>
      </c>
      <c r="I1191" s="6">
        <v>0</v>
      </c>
      <c r="J1191" s="6">
        <v>0</v>
      </c>
      <c r="K1191" s="6">
        <v>0</v>
      </c>
      <c r="L1191" s="6">
        <v>20</v>
      </c>
      <c r="M1191" s="2">
        <v>0.5</v>
      </c>
      <c r="N1191" s="2">
        <v>0.37</v>
      </c>
      <c r="O1191" s="2">
        <v>0</v>
      </c>
      <c r="P1191" s="6">
        <v>0.37</v>
      </c>
      <c r="Q1191" s="2">
        <v>224</v>
      </c>
      <c r="R1191" s="2">
        <v>0</v>
      </c>
      <c r="S1191" s="6">
        <v>423</v>
      </c>
      <c r="T1191" s="6">
        <v>432</v>
      </c>
      <c r="U1191" s="2">
        <v>43</v>
      </c>
      <c r="V1191">
        <v>0</v>
      </c>
    </row>
    <row r="1192" spans="1:22" customFormat="1" x14ac:dyDescent="0.25">
      <c r="A1192" s="6">
        <v>0</v>
      </c>
      <c r="B1192" s="6">
        <v>0</v>
      </c>
      <c r="C1192" s="6">
        <v>0</v>
      </c>
      <c r="D1192" s="6">
        <v>0</v>
      </c>
      <c r="E1192" s="6">
        <v>0</v>
      </c>
      <c r="F1192" s="6">
        <v>0</v>
      </c>
      <c r="G1192" s="6">
        <v>0</v>
      </c>
      <c r="H1192" s="6">
        <v>0</v>
      </c>
      <c r="I1192" s="6">
        <v>0</v>
      </c>
      <c r="J1192" s="6">
        <v>0</v>
      </c>
      <c r="K1192" s="6">
        <v>0</v>
      </c>
      <c r="L1192" s="6">
        <v>20</v>
      </c>
      <c r="M1192" s="2">
        <v>0.5</v>
      </c>
      <c r="N1192" s="2">
        <v>0.37</v>
      </c>
      <c r="O1192" s="2">
        <v>0</v>
      </c>
      <c r="P1192" s="6">
        <v>0.37</v>
      </c>
      <c r="Q1192" s="2">
        <v>224</v>
      </c>
      <c r="R1192" s="2">
        <v>0</v>
      </c>
      <c r="S1192" s="6">
        <v>423</v>
      </c>
      <c r="T1192" s="6">
        <v>432</v>
      </c>
      <c r="U1192" s="2">
        <v>43</v>
      </c>
      <c r="V1192">
        <v>0</v>
      </c>
    </row>
    <row r="1193" spans="1:22" customFormat="1" x14ac:dyDescent="0.25">
      <c r="A1193" s="6">
        <v>0</v>
      </c>
      <c r="B1193" s="6">
        <v>0</v>
      </c>
      <c r="C1193" s="6">
        <v>0</v>
      </c>
      <c r="D1193" s="6">
        <v>0</v>
      </c>
      <c r="E1193" s="6">
        <v>0</v>
      </c>
      <c r="F1193" s="6">
        <v>0</v>
      </c>
      <c r="G1193" s="6">
        <v>0</v>
      </c>
      <c r="H1193" s="6">
        <v>0</v>
      </c>
      <c r="I1193" s="6">
        <v>0</v>
      </c>
      <c r="J1193" s="6">
        <v>0</v>
      </c>
      <c r="K1193" s="6">
        <v>0</v>
      </c>
      <c r="L1193" s="6">
        <v>20</v>
      </c>
      <c r="M1193" s="2">
        <v>0.5</v>
      </c>
      <c r="N1193" s="2">
        <v>0.37</v>
      </c>
      <c r="O1193" s="2">
        <v>0</v>
      </c>
      <c r="P1193" s="6">
        <v>0.37</v>
      </c>
      <c r="Q1193" s="2">
        <v>230</v>
      </c>
      <c r="R1193" s="2">
        <v>0</v>
      </c>
      <c r="S1193" s="6">
        <v>423</v>
      </c>
      <c r="T1193" s="6">
        <v>432</v>
      </c>
      <c r="U1193" s="2">
        <v>43</v>
      </c>
      <c r="V1193">
        <v>0</v>
      </c>
    </row>
    <row r="1194" spans="1:22" customFormat="1" x14ac:dyDescent="0.25">
      <c r="A1194" s="6">
        <v>0</v>
      </c>
      <c r="B1194" s="6">
        <v>0</v>
      </c>
      <c r="C1194" s="6">
        <v>0</v>
      </c>
      <c r="D1194" s="6">
        <v>0</v>
      </c>
      <c r="E1194" s="6">
        <v>0</v>
      </c>
      <c r="F1194" s="6">
        <v>0</v>
      </c>
      <c r="G1194" s="6">
        <v>0</v>
      </c>
      <c r="H1194" s="6">
        <v>0</v>
      </c>
      <c r="I1194" s="6">
        <v>0</v>
      </c>
      <c r="J1194" s="6">
        <v>0</v>
      </c>
      <c r="K1194" s="6">
        <v>0</v>
      </c>
      <c r="L1194" s="6">
        <v>20</v>
      </c>
      <c r="M1194" s="2">
        <v>0.5</v>
      </c>
      <c r="N1194" s="2">
        <v>0.37</v>
      </c>
      <c r="O1194" s="2">
        <v>0</v>
      </c>
      <c r="P1194" s="6">
        <v>0.37</v>
      </c>
      <c r="Q1194" s="2">
        <v>233</v>
      </c>
      <c r="R1194" s="2">
        <v>0</v>
      </c>
      <c r="S1194" s="6">
        <v>423</v>
      </c>
      <c r="T1194" s="6">
        <v>432</v>
      </c>
      <c r="U1194" s="2">
        <v>43</v>
      </c>
      <c r="V1194">
        <v>0</v>
      </c>
    </row>
    <row r="1195" spans="1:22" customFormat="1" x14ac:dyDescent="0.25">
      <c r="A1195" s="6">
        <v>0</v>
      </c>
      <c r="B1195" s="6">
        <v>0.02</v>
      </c>
      <c r="C1195" s="6">
        <v>0</v>
      </c>
      <c r="D1195" s="6">
        <v>0</v>
      </c>
      <c r="E1195" s="6">
        <v>0</v>
      </c>
      <c r="F1195" s="6">
        <v>0</v>
      </c>
      <c r="G1195" s="6">
        <v>0</v>
      </c>
      <c r="H1195" s="6">
        <v>0.05</v>
      </c>
      <c r="I1195" s="6">
        <v>0</v>
      </c>
      <c r="J1195" s="6">
        <v>0</v>
      </c>
      <c r="K1195" s="6">
        <v>0</v>
      </c>
      <c r="L1195" s="6">
        <v>42</v>
      </c>
      <c r="M1195" s="2">
        <v>0</v>
      </c>
      <c r="N1195" s="2">
        <v>0.2</v>
      </c>
      <c r="O1195" s="2">
        <v>0</v>
      </c>
      <c r="P1195" s="6">
        <v>0.28000000000000003</v>
      </c>
      <c r="Q1195" s="2">
        <v>228</v>
      </c>
      <c r="R1195" s="2">
        <v>0</v>
      </c>
      <c r="S1195" s="6">
        <v>433</v>
      </c>
      <c r="T1195" s="6">
        <v>288</v>
      </c>
      <c r="U1195" s="2">
        <v>43</v>
      </c>
      <c r="V1195">
        <v>0</v>
      </c>
    </row>
    <row r="1196" spans="1:22" customFormat="1" x14ac:dyDescent="0.25">
      <c r="A1196" s="6">
        <v>0</v>
      </c>
      <c r="B1196" s="6">
        <v>0.02</v>
      </c>
      <c r="C1196" s="6">
        <v>0</v>
      </c>
      <c r="D1196" s="6">
        <v>0</v>
      </c>
      <c r="E1196" s="6">
        <v>0</v>
      </c>
      <c r="F1196" s="6">
        <v>0</v>
      </c>
      <c r="G1196" s="6">
        <v>0</v>
      </c>
      <c r="H1196" s="6">
        <v>0.05</v>
      </c>
      <c r="I1196" s="6">
        <v>0</v>
      </c>
      <c r="J1196" s="6">
        <v>0</v>
      </c>
      <c r="K1196" s="6">
        <v>0</v>
      </c>
      <c r="L1196" s="6">
        <v>42</v>
      </c>
      <c r="M1196" s="2">
        <v>0</v>
      </c>
      <c r="N1196" s="2">
        <v>0.2</v>
      </c>
      <c r="O1196" s="2">
        <v>0</v>
      </c>
      <c r="P1196" s="6">
        <v>0.28000000000000003</v>
      </c>
      <c r="Q1196" s="2">
        <v>243</v>
      </c>
      <c r="R1196" s="2">
        <v>0</v>
      </c>
      <c r="S1196" s="6">
        <v>433</v>
      </c>
      <c r="T1196" s="6">
        <v>288</v>
      </c>
      <c r="U1196" s="2">
        <v>43</v>
      </c>
      <c r="V1196">
        <v>0</v>
      </c>
    </row>
    <row r="1197" spans="1:22" customFormat="1" x14ac:dyDescent="0.25">
      <c r="A1197" s="6">
        <v>0</v>
      </c>
      <c r="B1197" s="6">
        <v>0</v>
      </c>
      <c r="C1197" s="6">
        <v>0</v>
      </c>
      <c r="D1197" s="6">
        <v>0</v>
      </c>
      <c r="E1197" s="6">
        <v>0</v>
      </c>
      <c r="F1197" s="6">
        <v>0</v>
      </c>
      <c r="G1197" s="6">
        <v>0</v>
      </c>
      <c r="H1197" s="6">
        <v>0</v>
      </c>
      <c r="I1197" s="6">
        <v>0</v>
      </c>
      <c r="J1197" s="6">
        <v>0</v>
      </c>
      <c r="K1197" s="6">
        <v>0</v>
      </c>
      <c r="L1197" s="6">
        <v>5</v>
      </c>
      <c r="M1197" s="2">
        <v>0.54</v>
      </c>
      <c r="N1197" s="2">
        <v>0.49</v>
      </c>
      <c r="O1197" s="2">
        <v>0</v>
      </c>
      <c r="P1197" s="6">
        <v>0.49</v>
      </c>
      <c r="Q1197" s="2">
        <v>191</v>
      </c>
      <c r="R1197" s="2">
        <v>0</v>
      </c>
      <c r="S1197" s="6">
        <v>423</v>
      </c>
      <c r="T1197" s="6">
        <v>384</v>
      </c>
      <c r="U1197" s="2">
        <v>60</v>
      </c>
      <c r="V1197">
        <v>0</v>
      </c>
    </row>
    <row r="1198" spans="1:22" x14ac:dyDescent="0.25">
      <c r="A1198" s="2">
        <v>0</v>
      </c>
      <c r="B1198" s="2">
        <v>3.3333333333333333E-2</v>
      </c>
      <c r="C1198" s="2">
        <v>0</v>
      </c>
      <c r="D1198" s="2">
        <v>0</v>
      </c>
      <c r="E1198" s="2">
        <v>0</v>
      </c>
      <c r="F1198" s="2">
        <v>0</v>
      </c>
      <c r="G1198" s="2">
        <v>0</v>
      </c>
      <c r="H1198" s="2">
        <v>3.6764705882352942E-2</v>
      </c>
      <c r="I1198" s="2">
        <v>0</v>
      </c>
      <c r="J1198" s="2">
        <v>0</v>
      </c>
      <c r="K1198" s="2">
        <v>0</v>
      </c>
      <c r="L1198" s="2">
        <v>27.941176470588232</v>
      </c>
      <c r="M1198" s="2">
        <v>0</v>
      </c>
      <c r="N1198" s="2">
        <v>0.33088235294117641</v>
      </c>
      <c r="O1198" s="2">
        <v>0</v>
      </c>
      <c r="P1198" s="2">
        <v>0.4044117647058823</v>
      </c>
      <c r="Q1198" s="2">
        <v>189</v>
      </c>
      <c r="R1198" s="2">
        <v>0</v>
      </c>
      <c r="S1198" s="2">
        <v>433</v>
      </c>
      <c r="T1198" s="2">
        <v>96</v>
      </c>
      <c r="U1198" s="2">
        <v>0</v>
      </c>
      <c r="V1198">
        <v>0</v>
      </c>
    </row>
    <row r="1199" spans="1:22" x14ac:dyDescent="0.25">
      <c r="A1199" s="2">
        <v>2.5000000000000001E-2</v>
      </c>
      <c r="B1199" s="2">
        <v>0</v>
      </c>
      <c r="C1199" s="2">
        <v>0</v>
      </c>
      <c r="D1199" s="2">
        <v>0</v>
      </c>
      <c r="E1199" s="2">
        <v>0</v>
      </c>
      <c r="F1199" s="2">
        <v>0</v>
      </c>
      <c r="G1199" s="2">
        <v>0</v>
      </c>
      <c r="H1199" s="2">
        <v>7.18282166264229E-2</v>
      </c>
      <c r="I1199" s="2">
        <v>0</v>
      </c>
      <c r="J1199" s="2">
        <v>0</v>
      </c>
      <c r="K1199" s="2">
        <v>0</v>
      </c>
      <c r="L1199" s="2">
        <v>24.813383925491546</v>
      </c>
      <c r="M1199" s="2">
        <v>0</v>
      </c>
      <c r="N1199" s="2">
        <v>0.1403915143152811</v>
      </c>
      <c r="O1199" s="2">
        <v>0</v>
      </c>
      <c r="P1199" s="2">
        <v>0.23180924456709207</v>
      </c>
      <c r="Q1199" s="2">
        <v>181</v>
      </c>
      <c r="R1199" s="2">
        <v>0</v>
      </c>
      <c r="S1199" s="2">
        <v>433</v>
      </c>
      <c r="T1199" s="2">
        <v>96</v>
      </c>
      <c r="U1199" s="2">
        <v>43</v>
      </c>
      <c r="V1199">
        <v>0</v>
      </c>
    </row>
    <row r="1200" spans="1:22" x14ac:dyDescent="0.25">
      <c r="A1200" s="2">
        <v>0.01</v>
      </c>
      <c r="B1200" s="2">
        <v>0</v>
      </c>
      <c r="C1200" s="2">
        <v>0</v>
      </c>
      <c r="D1200" s="2">
        <v>0</v>
      </c>
      <c r="E1200" s="2">
        <v>0</v>
      </c>
      <c r="F1200" s="2">
        <v>0</v>
      </c>
      <c r="G1200" s="2">
        <v>0</v>
      </c>
      <c r="H1200" s="2">
        <v>4.9999999999999996E-2</v>
      </c>
      <c r="I1200" s="2">
        <v>0</v>
      </c>
      <c r="J1200" s="2">
        <v>0</v>
      </c>
      <c r="K1200" s="2">
        <v>0</v>
      </c>
      <c r="L1200" s="2">
        <v>42</v>
      </c>
      <c r="M1200" s="2">
        <v>0</v>
      </c>
      <c r="N1200" s="2">
        <v>0.14333333333333331</v>
      </c>
      <c r="O1200" s="2">
        <v>0</v>
      </c>
      <c r="P1200" s="2">
        <v>0.24333333333333329</v>
      </c>
      <c r="Q1200" s="2">
        <v>181</v>
      </c>
      <c r="R1200" s="2">
        <v>0</v>
      </c>
      <c r="S1200" s="2">
        <v>443</v>
      </c>
      <c r="T1200" s="2">
        <v>96</v>
      </c>
      <c r="U1200" s="2">
        <v>43</v>
      </c>
      <c r="V1200">
        <v>0</v>
      </c>
    </row>
    <row r="1201" spans="1:22" x14ac:dyDescent="0.25">
      <c r="A1201" s="2">
        <v>0</v>
      </c>
      <c r="B1201" s="2">
        <v>3.3333333333333333E-2</v>
      </c>
      <c r="C1201" s="2">
        <v>0</v>
      </c>
      <c r="D1201" s="2">
        <v>0</v>
      </c>
      <c r="E1201" s="2">
        <v>0</v>
      </c>
      <c r="F1201" s="2">
        <v>0</v>
      </c>
      <c r="G1201" s="2">
        <v>0</v>
      </c>
      <c r="H1201" s="2">
        <v>3.6764705882352942E-2</v>
      </c>
      <c r="I1201" s="2">
        <v>0</v>
      </c>
      <c r="J1201" s="2">
        <v>0</v>
      </c>
      <c r="K1201" s="2">
        <v>0</v>
      </c>
      <c r="L1201" s="2">
        <v>27.941176470588232</v>
      </c>
      <c r="M1201" s="2">
        <v>0</v>
      </c>
      <c r="N1201" s="2">
        <v>0.33088235294117641</v>
      </c>
      <c r="O1201" s="2">
        <v>0</v>
      </c>
      <c r="P1201" s="2">
        <v>0.4044117647058823</v>
      </c>
      <c r="Q1201" s="2">
        <v>181</v>
      </c>
      <c r="R1201" s="2">
        <v>0</v>
      </c>
      <c r="S1201" s="2">
        <v>433</v>
      </c>
      <c r="T1201" s="2">
        <v>96</v>
      </c>
      <c r="U1201" s="2">
        <v>0</v>
      </c>
      <c r="V1201">
        <v>0</v>
      </c>
    </row>
    <row r="1202" spans="1:22" x14ac:dyDescent="0.25">
      <c r="A1202" s="2">
        <v>2.5000000000000001E-2</v>
      </c>
      <c r="B1202" s="2">
        <v>0</v>
      </c>
      <c r="C1202" s="2">
        <v>0</v>
      </c>
      <c r="D1202" s="2">
        <v>0</v>
      </c>
      <c r="E1202" s="2">
        <v>0</v>
      </c>
      <c r="F1202" s="2">
        <v>0</v>
      </c>
      <c r="G1202" s="2">
        <v>0</v>
      </c>
      <c r="H1202" s="2">
        <v>7.18282166264229E-2</v>
      </c>
      <c r="I1202" s="2">
        <v>0</v>
      </c>
      <c r="J1202" s="2">
        <v>0</v>
      </c>
      <c r="K1202" s="2">
        <v>0</v>
      </c>
      <c r="L1202" s="2">
        <v>24.813383925491546</v>
      </c>
      <c r="M1202" s="2">
        <v>0</v>
      </c>
      <c r="N1202" s="2">
        <v>0.1403915143152811</v>
      </c>
      <c r="O1202" s="2">
        <v>0</v>
      </c>
      <c r="P1202" s="2">
        <v>0.23180924456709207</v>
      </c>
      <c r="Q1202" s="2">
        <v>189</v>
      </c>
      <c r="R1202" s="2">
        <v>0</v>
      </c>
      <c r="S1202" s="2">
        <v>433</v>
      </c>
      <c r="T1202" s="2">
        <v>96</v>
      </c>
      <c r="U1202" s="2">
        <v>43</v>
      </c>
      <c r="V1202">
        <v>0</v>
      </c>
    </row>
    <row r="1203" spans="1:22" x14ac:dyDescent="0.25">
      <c r="A1203" s="2">
        <v>0.01</v>
      </c>
      <c r="B1203" s="2">
        <v>0</v>
      </c>
      <c r="C1203" s="2">
        <v>0</v>
      </c>
      <c r="D1203" s="2">
        <v>0</v>
      </c>
      <c r="E1203" s="2">
        <v>0</v>
      </c>
      <c r="F1203" s="2">
        <v>0</v>
      </c>
      <c r="G1203" s="2">
        <v>0</v>
      </c>
      <c r="H1203" s="2">
        <v>4.9999999999999996E-2</v>
      </c>
      <c r="I1203" s="2">
        <v>0</v>
      </c>
      <c r="J1203" s="2">
        <v>0</v>
      </c>
      <c r="K1203" s="2">
        <v>0</v>
      </c>
      <c r="L1203" s="2">
        <v>42</v>
      </c>
      <c r="M1203" s="2">
        <v>0</v>
      </c>
      <c r="N1203" s="2">
        <v>0.14333333333333331</v>
      </c>
      <c r="O1203" s="2">
        <v>0</v>
      </c>
      <c r="P1203" s="2">
        <v>0.24333333333333329</v>
      </c>
      <c r="Q1203" s="2">
        <v>189</v>
      </c>
      <c r="R1203" s="2">
        <v>0</v>
      </c>
      <c r="S1203" s="2">
        <v>443</v>
      </c>
      <c r="T1203" s="2">
        <v>96</v>
      </c>
      <c r="U1203" s="2">
        <v>43</v>
      </c>
      <c r="V1203">
        <v>0</v>
      </c>
    </row>
    <row r="1204" spans="1:22" x14ac:dyDescent="0.25">
      <c r="A1204" s="2">
        <v>0</v>
      </c>
      <c r="B1204" s="2">
        <v>3.3333333333333333E-2</v>
      </c>
      <c r="C1204" s="2">
        <v>0</v>
      </c>
      <c r="D1204" s="2">
        <v>0</v>
      </c>
      <c r="E1204" s="2">
        <v>0</v>
      </c>
      <c r="F1204" s="2">
        <v>0</v>
      </c>
      <c r="G1204" s="2">
        <v>0</v>
      </c>
      <c r="H1204" s="2">
        <v>3.6764705882352942E-2</v>
      </c>
      <c r="I1204" s="2">
        <v>0</v>
      </c>
      <c r="J1204" s="2">
        <v>0</v>
      </c>
      <c r="K1204" s="2">
        <v>0</v>
      </c>
      <c r="L1204" s="2">
        <v>27.941176470588232</v>
      </c>
      <c r="M1204" s="2">
        <v>0</v>
      </c>
      <c r="N1204" s="2">
        <v>0.33088235294117641</v>
      </c>
      <c r="O1204" s="2">
        <v>0</v>
      </c>
      <c r="P1204" s="2">
        <v>0.4044117647058823</v>
      </c>
      <c r="Q1204" s="2">
        <v>189</v>
      </c>
      <c r="R1204" s="2">
        <v>0</v>
      </c>
      <c r="S1204" s="2">
        <v>433</v>
      </c>
      <c r="T1204" s="2">
        <v>96</v>
      </c>
      <c r="U1204" s="2">
        <v>0</v>
      </c>
      <c r="V1204">
        <v>0</v>
      </c>
    </row>
    <row r="1205" spans="1:22" x14ac:dyDescent="0.25">
      <c r="A1205" s="2">
        <v>2.5000000000000001E-2</v>
      </c>
      <c r="B1205" s="2">
        <v>0</v>
      </c>
      <c r="C1205" s="2">
        <v>0</v>
      </c>
      <c r="D1205" s="2">
        <v>0</v>
      </c>
      <c r="E1205" s="2">
        <v>0</v>
      </c>
      <c r="F1205" s="2">
        <v>0</v>
      </c>
      <c r="G1205" s="2">
        <v>0</v>
      </c>
      <c r="H1205" s="2">
        <v>7.18282166264229E-2</v>
      </c>
      <c r="I1205" s="2">
        <v>0</v>
      </c>
      <c r="J1205" s="2">
        <v>0</v>
      </c>
      <c r="K1205" s="2">
        <v>0</v>
      </c>
      <c r="L1205" s="2">
        <v>24.813383925491546</v>
      </c>
      <c r="M1205" s="2">
        <v>0</v>
      </c>
      <c r="N1205" s="2">
        <v>0.1403915143152811</v>
      </c>
      <c r="O1205" s="2">
        <v>0</v>
      </c>
      <c r="P1205" s="2">
        <v>0.23180924456709207</v>
      </c>
      <c r="Q1205" s="2">
        <v>178</v>
      </c>
      <c r="R1205" s="2">
        <v>0</v>
      </c>
      <c r="S1205" s="2">
        <v>433</v>
      </c>
      <c r="T1205" s="2">
        <v>96</v>
      </c>
      <c r="U1205" s="2">
        <v>43</v>
      </c>
      <c r="V1205">
        <v>0</v>
      </c>
    </row>
    <row r="1206" spans="1:22" x14ac:dyDescent="0.25">
      <c r="A1206" s="2">
        <v>0.01</v>
      </c>
      <c r="B1206" s="2">
        <v>0</v>
      </c>
      <c r="C1206" s="2">
        <v>0</v>
      </c>
      <c r="D1206" s="2">
        <v>0</v>
      </c>
      <c r="E1206" s="2">
        <v>0</v>
      </c>
      <c r="F1206" s="2">
        <v>0</v>
      </c>
      <c r="G1206" s="2">
        <v>0</v>
      </c>
      <c r="H1206" s="2">
        <v>4.9999999999999996E-2</v>
      </c>
      <c r="I1206" s="2">
        <v>0</v>
      </c>
      <c r="J1206" s="2">
        <v>0</v>
      </c>
      <c r="K1206" s="2">
        <v>0</v>
      </c>
      <c r="L1206" s="2">
        <v>42</v>
      </c>
      <c r="M1206" s="2">
        <v>0</v>
      </c>
      <c r="N1206" s="2">
        <v>0.14333333333333331</v>
      </c>
      <c r="O1206" s="2">
        <v>0</v>
      </c>
      <c r="P1206" s="2">
        <v>0.24333333333333329</v>
      </c>
      <c r="Q1206" s="2">
        <v>178</v>
      </c>
      <c r="R1206" s="2">
        <v>0</v>
      </c>
      <c r="S1206" s="2">
        <v>443</v>
      </c>
      <c r="T1206" s="2">
        <v>96</v>
      </c>
      <c r="U1206" s="2">
        <v>43</v>
      </c>
      <c r="V1206">
        <v>0</v>
      </c>
    </row>
    <row r="1207" spans="1:22" x14ac:dyDescent="0.25">
      <c r="A1207" s="2">
        <v>0</v>
      </c>
      <c r="B1207" s="2">
        <v>3.3333333333333333E-2</v>
      </c>
      <c r="C1207" s="2">
        <v>0</v>
      </c>
      <c r="D1207" s="2">
        <v>0</v>
      </c>
      <c r="E1207" s="2">
        <v>0</v>
      </c>
      <c r="F1207" s="2">
        <v>0</v>
      </c>
      <c r="G1207" s="2">
        <v>0</v>
      </c>
      <c r="H1207" s="2">
        <v>3.6764705882352942E-2</v>
      </c>
      <c r="I1207" s="2">
        <v>0</v>
      </c>
      <c r="J1207" s="2">
        <v>0</v>
      </c>
      <c r="K1207" s="2">
        <v>0</v>
      </c>
      <c r="L1207" s="2">
        <v>27.941176470588232</v>
      </c>
      <c r="M1207" s="2">
        <v>0</v>
      </c>
      <c r="N1207" s="2">
        <v>0.33088235294117641</v>
      </c>
      <c r="O1207" s="2">
        <v>0</v>
      </c>
      <c r="P1207" s="2">
        <v>0.4044117647058823</v>
      </c>
      <c r="Q1207" s="2">
        <v>178</v>
      </c>
      <c r="R1207" s="2">
        <v>0</v>
      </c>
      <c r="S1207" s="2">
        <v>433</v>
      </c>
      <c r="T1207" s="2">
        <v>96</v>
      </c>
      <c r="U1207" s="2">
        <v>0</v>
      </c>
      <c r="V1207">
        <v>0</v>
      </c>
    </row>
    <row r="1208" spans="1:22" x14ac:dyDescent="0.25">
      <c r="A1208" s="2">
        <v>0</v>
      </c>
      <c r="B1208" s="2">
        <v>3.3333333333333333E-2</v>
      </c>
      <c r="C1208" s="2">
        <v>0</v>
      </c>
      <c r="D1208" s="2">
        <v>0</v>
      </c>
      <c r="E1208" s="2">
        <v>0</v>
      </c>
      <c r="F1208" s="2">
        <v>0</v>
      </c>
      <c r="G1208" s="2">
        <v>0</v>
      </c>
      <c r="H1208" s="2">
        <v>3.6764705882352942E-2</v>
      </c>
      <c r="I1208" s="2">
        <v>0</v>
      </c>
      <c r="J1208" s="2">
        <v>0</v>
      </c>
      <c r="K1208" s="2">
        <v>0</v>
      </c>
      <c r="L1208" s="2">
        <v>27.941176470588232</v>
      </c>
      <c r="M1208" s="2">
        <v>0</v>
      </c>
      <c r="N1208" s="2">
        <v>0.33088235294117641</v>
      </c>
      <c r="O1208" s="2">
        <v>0</v>
      </c>
      <c r="P1208" s="2">
        <v>0.4044117647058823</v>
      </c>
      <c r="Q1208" s="2">
        <v>170</v>
      </c>
      <c r="R1208" s="2">
        <v>0</v>
      </c>
      <c r="S1208" s="2">
        <v>433</v>
      </c>
      <c r="T1208" s="2">
        <v>96</v>
      </c>
      <c r="U1208" s="2">
        <v>0</v>
      </c>
      <c r="V1208">
        <v>0</v>
      </c>
    </row>
    <row r="1209" spans="1:22" x14ac:dyDescent="0.25">
      <c r="A1209" s="2">
        <v>0</v>
      </c>
      <c r="B1209" s="2">
        <v>3.3333333333333333E-2</v>
      </c>
      <c r="C1209" s="2">
        <v>0</v>
      </c>
      <c r="D1209" s="2">
        <v>0</v>
      </c>
      <c r="E1209" s="2">
        <v>0</v>
      </c>
      <c r="F1209" s="2">
        <v>0</v>
      </c>
      <c r="G1209" s="2">
        <v>0</v>
      </c>
      <c r="H1209" s="2">
        <v>3.6764705882352942E-2</v>
      </c>
      <c r="I1209" s="2">
        <v>0</v>
      </c>
      <c r="J1209" s="2">
        <v>0</v>
      </c>
      <c r="K1209" s="2">
        <v>0</v>
      </c>
      <c r="L1209" s="2">
        <v>27.941176470588232</v>
      </c>
      <c r="M1209" s="2">
        <v>0</v>
      </c>
      <c r="N1209" s="2">
        <v>0.33088235294117641</v>
      </c>
      <c r="O1209" s="2">
        <v>0</v>
      </c>
      <c r="P1209" s="2">
        <v>0.4044117647058823</v>
      </c>
      <c r="Q1209" s="2">
        <v>168</v>
      </c>
      <c r="R1209" s="2">
        <v>0</v>
      </c>
      <c r="S1209" s="2">
        <v>433</v>
      </c>
      <c r="T1209" s="2">
        <v>96</v>
      </c>
      <c r="U1209" s="2">
        <v>0</v>
      </c>
      <c r="V1209">
        <v>0</v>
      </c>
    </row>
    <row r="1210" spans="1:22" x14ac:dyDescent="0.25">
      <c r="A1210" s="2">
        <v>2.5000000000000001E-2</v>
      </c>
      <c r="B1210" s="2">
        <v>0</v>
      </c>
      <c r="C1210" s="2">
        <v>0</v>
      </c>
      <c r="D1210" s="2">
        <v>0</v>
      </c>
      <c r="E1210" s="2">
        <v>0</v>
      </c>
      <c r="F1210" s="2">
        <v>0</v>
      </c>
      <c r="G1210" s="2">
        <v>0</v>
      </c>
      <c r="H1210" s="2">
        <v>7.18282166264229E-2</v>
      </c>
      <c r="I1210" s="2">
        <v>0</v>
      </c>
      <c r="J1210" s="2">
        <v>0</v>
      </c>
      <c r="K1210" s="2">
        <v>0</v>
      </c>
      <c r="L1210" s="2">
        <v>24.813383925491546</v>
      </c>
      <c r="M1210" s="2">
        <v>0</v>
      </c>
      <c r="N1210" s="2">
        <v>0.1403915143152811</v>
      </c>
      <c r="O1210" s="2">
        <v>0</v>
      </c>
      <c r="P1210" s="2">
        <v>0.23180924456709207</v>
      </c>
      <c r="Q1210" s="2">
        <v>185</v>
      </c>
      <c r="R1210" s="2">
        <v>0</v>
      </c>
      <c r="S1210" s="2">
        <v>433</v>
      </c>
      <c r="T1210" s="2">
        <v>96</v>
      </c>
      <c r="U1210" s="2">
        <v>43</v>
      </c>
      <c r="V1210">
        <v>0</v>
      </c>
    </row>
    <row r="1211" spans="1:22" x14ac:dyDescent="0.25">
      <c r="A1211" s="2">
        <v>0.01</v>
      </c>
      <c r="B1211" s="2">
        <v>0</v>
      </c>
      <c r="C1211" s="2">
        <v>0</v>
      </c>
      <c r="D1211" s="2">
        <v>0</v>
      </c>
      <c r="E1211" s="2">
        <v>0</v>
      </c>
      <c r="F1211" s="2">
        <v>0</v>
      </c>
      <c r="G1211" s="2">
        <v>0</v>
      </c>
      <c r="H1211" s="2">
        <v>4.9999999999999996E-2</v>
      </c>
      <c r="I1211" s="2">
        <v>0</v>
      </c>
      <c r="J1211" s="2">
        <v>0</v>
      </c>
      <c r="K1211" s="2">
        <v>0</v>
      </c>
      <c r="L1211" s="2">
        <v>42</v>
      </c>
      <c r="M1211" s="2">
        <v>0</v>
      </c>
      <c r="N1211" s="2">
        <v>0.14333333333333331</v>
      </c>
      <c r="O1211" s="2">
        <v>0</v>
      </c>
      <c r="P1211" s="2">
        <v>0.24333333333333329</v>
      </c>
      <c r="Q1211" s="2">
        <v>185</v>
      </c>
      <c r="R1211" s="2">
        <v>0</v>
      </c>
      <c r="S1211" s="2">
        <v>443</v>
      </c>
      <c r="T1211" s="2">
        <v>96</v>
      </c>
      <c r="U1211" s="2">
        <v>43</v>
      </c>
      <c r="V1211">
        <v>0</v>
      </c>
    </row>
    <row r="1212" spans="1:22" x14ac:dyDescent="0.25">
      <c r="A1212" s="2">
        <v>0</v>
      </c>
      <c r="B1212" s="2">
        <v>3.3333333333333333E-2</v>
      </c>
      <c r="C1212" s="2">
        <v>0</v>
      </c>
      <c r="D1212" s="2">
        <v>0</v>
      </c>
      <c r="E1212" s="2">
        <v>0</v>
      </c>
      <c r="F1212" s="2">
        <v>0</v>
      </c>
      <c r="G1212" s="2">
        <v>0</v>
      </c>
      <c r="H1212" s="2">
        <v>3.6764705882352942E-2</v>
      </c>
      <c r="I1212" s="2">
        <v>0</v>
      </c>
      <c r="J1212" s="2">
        <v>0</v>
      </c>
      <c r="K1212" s="2">
        <v>0</v>
      </c>
      <c r="L1212" s="2">
        <v>27.941176470588232</v>
      </c>
      <c r="M1212" s="2">
        <v>0</v>
      </c>
      <c r="N1212" s="2">
        <v>0.33088235294117641</v>
      </c>
      <c r="O1212" s="2">
        <v>0</v>
      </c>
      <c r="P1212" s="2">
        <v>0.4044117647058823</v>
      </c>
      <c r="Q1212" s="2">
        <v>185</v>
      </c>
      <c r="R1212" s="2">
        <v>0</v>
      </c>
      <c r="S1212" s="2">
        <v>433</v>
      </c>
      <c r="T1212" s="2">
        <v>96</v>
      </c>
      <c r="U1212" s="2">
        <v>0</v>
      </c>
      <c r="V1212">
        <v>0</v>
      </c>
    </row>
    <row r="1213" spans="1:22" x14ac:dyDescent="0.25">
      <c r="A1213" s="2">
        <v>0.01</v>
      </c>
      <c r="B1213" s="2">
        <v>0</v>
      </c>
      <c r="C1213" s="2">
        <v>0</v>
      </c>
      <c r="D1213" s="2">
        <v>0</v>
      </c>
      <c r="E1213" s="2">
        <v>0</v>
      </c>
      <c r="F1213" s="2">
        <v>0</v>
      </c>
      <c r="G1213" s="2">
        <v>0</v>
      </c>
      <c r="H1213" s="2">
        <v>4.9999999999999996E-2</v>
      </c>
      <c r="I1213" s="2">
        <v>0</v>
      </c>
      <c r="J1213" s="2">
        <v>0</v>
      </c>
      <c r="K1213" s="2">
        <v>0</v>
      </c>
      <c r="L1213" s="2">
        <v>42</v>
      </c>
      <c r="M1213" s="2">
        <v>0</v>
      </c>
      <c r="N1213" s="2">
        <v>0.14333333333333331</v>
      </c>
      <c r="O1213" s="2">
        <v>0</v>
      </c>
      <c r="P1213" s="2">
        <v>0.24333333333333329</v>
      </c>
      <c r="Q1213" s="2">
        <v>188</v>
      </c>
      <c r="R1213" s="2">
        <v>0</v>
      </c>
      <c r="S1213" s="2">
        <v>443</v>
      </c>
      <c r="T1213" s="2">
        <v>96</v>
      </c>
      <c r="U1213" s="2">
        <v>43</v>
      </c>
      <c r="V1213">
        <v>0</v>
      </c>
    </row>
    <row r="1214" spans="1:22" x14ac:dyDescent="0.25">
      <c r="A1214" s="2">
        <v>0.01</v>
      </c>
      <c r="B1214" s="2">
        <v>0</v>
      </c>
      <c r="C1214" s="2">
        <v>0</v>
      </c>
      <c r="D1214" s="2">
        <v>0</v>
      </c>
      <c r="E1214" s="2">
        <v>0</v>
      </c>
      <c r="F1214" s="2">
        <v>0</v>
      </c>
      <c r="G1214" s="2">
        <v>0</v>
      </c>
      <c r="H1214" s="2">
        <v>4.9999999999999996E-2</v>
      </c>
      <c r="I1214" s="2">
        <v>0</v>
      </c>
      <c r="J1214" s="2">
        <v>0</v>
      </c>
      <c r="K1214" s="2">
        <v>0</v>
      </c>
      <c r="L1214" s="2">
        <v>42</v>
      </c>
      <c r="M1214" s="2">
        <v>0</v>
      </c>
      <c r="N1214" s="2">
        <v>0.14333333333333331</v>
      </c>
      <c r="O1214" s="2">
        <v>0</v>
      </c>
      <c r="P1214" s="2">
        <v>0.24333333333333329</v>
      </c>
      <c r="Q1214" s="2">
        <v>195</v>
      </c>
      <c r="R1214" s="2">
        <v>0</v>
      </c>
      <c r="S1214" s="2">
        <v>443</v>
      </c>
      <c r="T1214" s="2">
        <v>96</v>
      </c>
      <c r="U1214" s="2">
        <v>43</v>
      </c>
      <c r="V1214">
        <v>0</v>
      </c>
    </row>
    <row r="1215" spans="1:22" x14ac:dyDescent="0.25">
      <c r="A1215" s="2">
        <v>2.5000000000000001E-2</v>
      </c>
      <c r="B1215" s="2">
        <v>0</v>
      </c>
      <c r="C1215" s="2">
        <v>0</v>
      </c>
      <c r="D1215" s="2">
        <v>0</v>
      </c>
      <c r="E1215" s="2">
        <v>0</v>
      </c>
      <c r="F1215" s="2">
        <v>0</v>
      </c>
      <c r="G1215" s="2">
        <v>0</v>
      </c>
      <c r="H1215" s="2">
        <v>7.18282166264229E-2</v>
      </c>
      <c r="I1215" s="2">
        <v>0</v>
      </c>
      <c r="J1215" s="2">
        <v>0</v>
      </c>
      <c r="K1215" s="2">
        <v>0</v>
      </c>
      <c r="L1215" s="2">
        <v>24.813383925491546</v>
      </c>
      <c r="M1215" s="2">
        <v>0</v>
      </c>
      <c r="N1215" s="2">
        <v>0.1403915143152811</v>
      </c>
      <c r="O1215" s="2">
        <v>0</v>
      </c>
      <c r="P1215" s="2">
        <v>0.23180924456709207</v>
      </c>
      <c r="Q1215" s="2">
        <v>177</v>
      </c>
      <c r="R1215" s="2">
        <v>0</v>
      </c>
      <c r="S1215" s="2">
        <v>433</v>
      </c>
      <c r="T1215" s="2">
        <v>96</v>
      </c>
      <c r="U1215" s="2">
        <v>43</v>
      </c>
      <c r="V1215">
        <v>0</v>
      </c>
    </row>
    <row r="1216" spans="1:22" x14ac:dyDescent="0.25">
      <c r="A1216" s="2">
        <v>0.01</v>
      </c>
      <c r="B1216" s="2">
        <v>0</v>
      </c>
      <c r="C1216" s="2">
        <v>0</v>
      </c>
      <c r="D1216" s="2">
        <v>0</v>
      </c>
      <c r="E1216" s="2">
        <v>0</v>
      </c>
      <c r="F1216" s="2">
        <v>0</v>
      </c>
      <c r="G1216" s="2">
        <v>0</v>
      </c>
      <c r="H1216" s="2">
        <v>4.9999999999999996E-2</v>
      </c>
      <c r="I1216" s="2">
        <v>0</v>
      </c>
      <c r="J1216" s="2">
        <v>0</v>
      </c>
      <c r="K1216" s="2">
        <v>0</v>
      </c>
      <c r="L1216" s="2">
        <v>42</v>
      </c>
      <c r="M1216" s="2">
        <v>0</v>
      </c>
      <c r="N1216" s="2">
        <v>0.14333333333333331</v>
      </c>
      <c r="O1216" s="2">
        <v>0</v>
      </c>
      <c r="P1216" s="2">
        <v>0.24333333333333329</v>
      </c>
      <c r="Q1216" s="2">
        <v>177</v>
      </c>
      <c r="R1216" s="2">
        <v>0</v>
      </c>
      <c r="S1216" s="2">
        <v>443</v>
      </c>
      <c r="T1216" s="2">
        <v>96</v>
      </c>
      <c r="U1216" s="2">
        <v>43</v>
      </c>
      <c r="V1216">
        <v>0</v>
      </c>
    </row>
    <row r="1217" spans="1:22" x14ac:dyDescent="0.25">
      <c r="A1217" s="2">
        <v>0</v>
      </c>
      <c r="B1217" s="2">
        <v>3.3333333333333333E-2</v>
      </c>
      <c r="C1217" s="2">
        <v>0</v>
      </c>
      <c r="D1217" s="2">
        <v>0</v>
      </c>
      <c r="E1217" s="2">
        <v>0</v>
      </c>
      <c r="F1217" s="2">
        <v>0</v>
      </c>
      <c r="G1217" s="2">
        <v>0</v>
      </c>
      <c r="H1217" s="2">
        <v>3.6764705882352942E-2</v>
      </c>
      <c r="I1217" s="2">
        <v>0</v>
      </c>
      <c r="J1217" s="2">
        <v>0</v>
      </c>
      <c r="K1217" s="2">
        <v>0</v>
      </c>
      <c r="L1217" s="2">
        <v>27.941176470588232</v>
      </c>
      <c r="M1217" s="2">
        <v>0</v>
      </c>
      <c r="N1217" s="2">
        <v>0.33088235294117641</v>
      </c>
      <c r="O1217" s="2">
        <v>0</v>
      </c>
      <c r="P1217" s="2">
        <v>0.4044117647058823</v>
      </c>
      <c r="Q1217" s="2">
        <v>177</v>
      </c>
      <c r="R1217" s="2">
        <v>0</v>
      </c>
      <c r="S1217" s="2">
        <v>433</v>
      </c>
      <c r="T1217" s="2">
        <v>96</v>
      </c>
      <c r="U1217" s="2">
        <v>0</v>
      </c>
      <c r="V1217">
        <v>0</v>
      </c>
    </row>
    <row r="1218" spans="1:22" x14ac:dyDescent="0.25">
      <c r="A1218" s="2">
        <v>0</v>
      </c>
      <c r="B1218" s="2">
        <v>3.3333333333333333E-2</v>
      </c>
      <c r="C1218" s="2">
        <v>0</v>
      </c>
      <c r="D1218" s="2">
        <v>0</v>
      </c>
      <c r="E1218" s="2">
        <v>0</v>
      </c>
      <c r="F1218" s="2">
        <v>0</v>
      </c>
      <c r="G1218" s="2">
        <v>0</v>
      </c>
      <c r="H1218" s="2">
        <v>3.6764705882352942E-2</v>
      </c>
      <c r="I1218" s="2">
        <v>0</v>
      </c>
      <c r="J1218" s="2">
        <v>0</v>
      </c>
      <c r="K1218" s="2">
        <v>0</v>
      </c>
      <c r="L1218" s="2">
        <v>27.941176470588232</v>
      </c>
      <c r="M1218" s="2">
        <v>0</v>
      </c>
      <c r="N1218" s="2">
        <v>0.33088235294117641</v>
      </c>
      <c r="O1218" s="2">
        <v>0</v>
      </c>
      <c r="P1218" s="2">
        <v>0.4044117647058823</v>
      </c>
      <c r="Q1218" s="2">
        <v>162</v>
      </c>
      <c r="R1218" s="2">
        <v>0</v>
      </c>
      <c r="S1218" s="2">
        <v>433</v>
      </c>
      <c r="T1218" s="2">
        <v>96</v>
      </c>
      <c r="U1218" s="2">
        <v>0</v>
      </c>
      <c r="V1218">
        <v>0</v>
      </c>
    </row>
    <row r="1219" spans="1:22" x14ac:dyDescent="0.25">
      <c r="A1219" s="2">
        <v>2.5000000000000001E-2</v>
      </c>
      <c r="B1219" s="2">
        <v>0</v>
      </c>
      <c r="C1219" s="2">
        <v>0</v>
      </c>
      <c r="D1219" s="2">
        <v>0</v>
      </c>
      <c r="E1219" s="2">
        <v>0</v>
      </c>
      <c r="F1219" s="2">
        <v>0</v>
      </c>
      <c r="G1219" s="2">
        <v>0</v>
      </c>
      <c r="H1219" s="2">
        <v>7.18282166264229E-2</v>
      </c>
      <c r="I1219" s="2">
        <v>0</v>
      </c>
      <c r="J1219" s="2">
        <v>0</v>
      </c>
      <c r="K1219" s="2">
        <v>0</v>
      </c>
      <c r="L1219" s="2">
        <v>24.813383925491546</v>
      </c>
      <c r="M1219" s="2">
        <v>0</v>
      </c>
      <c r="N1219" s="2">
        <v>0.1403915143152811</v>
      </c>
      <c r="O1219" s="2">
        <v>0</v>
      </c>
      <c r="P1219" s="2">
        <v>0.23180924456709207</v>
      </c>
      <c r="Q1219" s="2">
        <v>189</v>
      </c>
      <c r="R1219" s="2">
        <v>0</v>
      </c>
      <c r="S1219" s="2">
        <v>433</v>
      </c>
      <c r="T1219" s="2">
        <v>96</v>
      </c>
      <c r="U1219" s="2">
        <v>43</v>
      </c>
      <c r="V1219">
        <v>0</v>
      </c>
    </row>
    <row r="1220" spans="1:22" x14ac:dyDescent="0.25">
      <c r="A1220" s="2">
        <v>0.01</v>
      </c>
      <c r="B1220" s="2">
        <v>0</v>
      </c>
      <c r="C1220" s="2">
        <v>0</v>
      </c>
      <c r="D1220" s="2">
        <v>0</v>
      </c>
      <c r="E1220" s="2">
        <v>0</v>
      </c>
      <c r="F1220" s="2">
        <v>0</v>
      </c>
      <c r="G1220" s="2">
        <v>0</v>
      </c>
      <c r="H1220" s="2">
        <v>4.9999999999999996E-2</v>
      </c>
      <c r="I1220" s="2">
        <v>0</v>
      </c>
      <c r="J1220" s="2">
        <v>0</v>
      </c>
      <c r="K1220" s="2">
        <v>0</v>
      </c>
      <c r="L1220" s="2">
        <v>42</v>
      </c>
      <c r="M1220" s="2">
        <v>0</v>
      </c>
      <c r="N1220" s="2">
        <v>0.14333333333333331</v>
      </c>
      <c r="O1220" s="2">
        <v>0</v>
      </c>
      <c r="P1220" s="2">
        <v>0.24333333333333329</v>
      </c>
      <c r="Q1220" s="2">
        <v>189</v>
      </c>
      <c r="R1220" s="2">
        <v>0</v>
      </c>
      <c r="S1220" s="2">
        <v>443</v>
      </c>
      <c r="T1220" s="2">
        <v>96</v>
      </c>
      <c r="U1220" s="2">
        <v>43</v>
      </c>
      <c r="V1220">
        <v>0</v>
      </c>
    </row>
    <row r="1221" spans="1:22" x14ac:dyDescent="0.25">
      <c r="A1221" s="2">
        <v>0</v>
      </c>
      <c r="B1221" s="2">
        <v>3.3333333333333333E-2</v>
      </c>
      <c r="C1221" s="2">
        <v>0</v>
      </c>
      <c r="D1221" s="2">
        <v>0</v>
      </c>
      <c r="E1221" s="2">
        <v>0</v>
      </c>
      <c r="F1221" s="2">
        <v>0</v>
      </c>
      <c r="G1221" s="2">
        <v>0</v>
      </c>
      <c r="H1221" s="2">
        <v>3.6764705882352942E-2</v>
      </c>
      <c r="I1221" s="2">
        <v>0</v>
      </c>
      <c r="J1221" s="2">
        <v>0</v>
      </c>
      <c r="K1221" s="2">
        <v>0</v>
      </c>
      <c r="L1221" s="2">
        <v>27.941176470588232</v>
      </c>
      <c r="M1221" s="2">
        <v>0</v>
      </c>
      <c r="N1221" s="2">
        <v>0.33088235294117641</v>
      </c>
      <c r="O1221" s="2">
        <v>0</v>
      </c>
      <c r="P1221" s="2">
        <v>0.4044117647058823</v>
      </c>
      <c r="Q1221" s="2">
        <v>189</v>
      </c>
      <c r="R1221" s="2">
        <v>0</v>
      </c>
      <c r="S1221" s="2">
        <v>433</v>
      </c>
      <c r="T1221" s="2">
        <v>96</v>
      </c>
      <c r="U1221" s="2">
        <v>0</v>
      </c>
      <c r="V1221">
        <v>0</v>
      </c>
    </row>
    <row r="1222" spans="1:22" x14ac:dyDescent="0.25">
      <c r="A1222" s="2">
        <v>2.5000000000000001E-2</v>
      </c>
      <c r="B1222" s="2">
        <v>0</v>
      </c>
      <c r="C1222" s="2">
        <v>0</v>
      </c>
      <c r="D1222" s="2">
        <v>0</v>
      </c>
      <c r="E1222" s="2">
        <v>0</v>
      </c>
      <c r="F1222" s="2">
        <v>0</v>
      </c>
      <c r="G1222" s="2">
        <v>0</v>
      </c>
      <c r="H1222" s="2">
        <v>7.18282166264229E-2</v>
      </c>
      <c r="I1222" s="2">
        <v>0</v>
      </c>
      <c r="J1222" s="2">
        <v>0</v>
      </c>
      <c r="K1222" s="2">
        <v>0</v>
      </c>
      <c r="L1222" s="2">
        <v>24.813383925491546</v>
      </c>
      <c r="M1222" s="2">
        <v>0</v>
      </c>
      <c r="N1222" s="2">
        <v>0.1403915143152811</v>
      </c>
      <c r="O1222" s="2">
        <v>0</v>
      </c>
      <c r="P1222" s="2">
        <v>0.23180924456709207</v>
      </c>
      <c r="Q1222" s="2">
        <v>187</v>
      </c>
      <c r="R1222" s="2">
        <v>0</v>
      </c>
      <c r="S1222" s="2">
        <v>433</v>
      </c>
      <c r="T1222" s="2">
        <v>96</v>
      </c>
      <c r="U1222" s="2">
        <v>43</v>
      </c>
      <c r="V1222">
        <v>0</v>
      </c>
    </row>
    <row r="1223" spans="1:22" x14ac:dyDescent="0.25">
      <c r="A1223" s="2">
        <v>0.01</v>
      </c>
      <c r="B1223" s="2">
        <v>0</v>
      </c>
      <c r="C1223" s="2">
        <v>0</v>
      </c>
      <c r="D1223" s="2">
        <v>0</v>
      </c>
      <c r="E1223" s="2">
        <v>0</v>
      </c>
      <c r="F1223" s="2">
        <v>0</v>
      </c>
      <c r="G1223" s="2">
        <v>0</v>
      </c>
      <c r="H1223" s="2">
        <v>4.9999999999999996E-2</v>
      </c>
      <c r="I1223" s="2">
        <v>0</v>
      </c>
      <c r="J1223" s="2">
        <v>0</v>
      </c>
      <c r="K1223" s="2">
        <v>0</v>
      </c>
      <c r="L1223" s="2">
        <v>42</v>
      </c>
      <c r="M1223" s="2">
        <v>0</v>
      </c>
      <c r="N1223" s="2">
        <v>0.14333333333333331</v>
      </c>
      <c r="O1223" s="2">
        <v>0</v>
      </c>
      <c r="P1223" s="2">
        <v>0.24333333333333329</v>
      </c>
      <c r="Q1223" s="2">
        <v>187</v>
      </c>
      <c r="R1223" s="2">
        <v>0</v>
      </c>
      <c r="S1223" s="2">
        <v>443</v>
      </c>
      <c r="T1223" s="2">
        <v>96</v>
      </c>
      <c r="U1223" s="2">
        <v>43</v>
      </c>
      <c r="V1223">
        <v>0</v>
      </c>
    </row>
    <row r="1224" spans="1:22" x14ac:dyDescent="0.25">
      <c r="A1224" s="2">
        <v>0</v>
      </c>
      <c r="B1224" s="2">
        <v>3.3333333333333333E-2</v>
      </c>
      <c r="C1224" s="2">
        <v>0</v>
      </c>
      <c r="D1224" s="2">
        <v>0</v>
      </c>
      <c r="E1224" s="2">
        <v>0</v>
      </c>
      <c r="F1224" s="2">
        <v>0</v>
      </c>
      <c r="G1224" s="2">
        <v>0</v>
      </c>
      <c r="H1224" s="2">
        <v>3.6764705882352942E-2</v>
      </c>
      <c r="I1224" s="2">
        <v>0</v>
      </c>
      <c r="J1224" s="2">
        <v>0</v>
      </c>
      <c r="K1224" s="2">
        <v>0</v>
      </c>
      <c r="L1224" s="2">
        <v>27.941176470588232</v>
      </c>
      <c r="M1224" s="2">
        <v>0</v>
      </c>
      <c r="N1224" s="2">
        <v>0.33088235294117641</v>
      </c>
      <c r="O1224" s="2">
        <v>0</v>
      </c>
      <c r="P1224" s="2">
        <v>0.4044117647058823</v>
      </c>
      <c r="Q1224" s="2">
        <v>187</v>
      </c>
      <c r="R1224" s="2">
        <v>0</v>
      </c>
      <c r="S1224" s="2">
        <v>433</v>
      </c>
      <c r="T1224" s="2">
        <v>96</v>
      </c>
      <c r="U1224" s="2">
        <v>0</v>
      </c>
      <c r="V1224">
        <v>0</v>
      </c>
    </row>
    <row r="1225" spans="1:22" x14ac:dyDescent="0.25">
      <c r="A1225" s="2">
        <v>0.01</v>
      </c>
      <c r="B1225" s="2">
        <v>0</v>
      </c>
      <c r="C1225" s="2">
        <v>0</v>
      </c>
      <c r="D1225" s="2">
        <v>0</v>
      </c>
      <c r="E1225" s="2">
        <v>0</v>
      </c>
      <c r="F1225" s="2">
        <v>0</v>
      </c>
      <c r="G1225" s="2">
        <v>0</v>
      </c>
      <c r="H1225" s="2">
        <v>4.9999999999999996E-2</v>
      </c>
      <c r="I1225" s="2">
        <v>0</v>
      </c>
      <c r="J1225" s="2">
        <v>0</v>
      </c>
      <c r="K1225" s="2">
        <v>0</v>
      </c>
      <c r="L1225" s="2">
        <v>42</v>
      </c>
      <c r="M1225" s="2">
        <v>0</v>
      </c>
      <c r="N1225" s="2">
        <v>0.14333333333333331</v>
      </c>
      <c r="O1225" s="2">
        <v>0</v>
      </c>
      <c r="P1225" s="2">
        <v>0.24333333333333329</v>
      </c>
      <c r="Q1225" s="2">
        <v>189</v>
      </c>
      <c r="R1225" s="2">
        <v>0</v>
      </c>
      <c r="S1225" s="2">
        <v>443</v>
      </c>
      <c r="T1225" s="2">
        <v>96</v>
      </c>
      <c r="U1225" s="2">
        <v>43</v>
      </c>
      <c r="V1225">
        <v>0</v>
      </c>
    </row>
    <row r="1226" spans="1:22" x14ac:dyDescent="0.25">
      <c r="A1226" s="2">
        <v>2.5000000000000001E-2</v>
      </c>
      <c r="B1226" s="2">
        <v>0</v>
      </c>
      <c r="C1226" s="2">
        <v>0</v>
      </c>
      <c r="D1226" s="2">
        <v>0</v>
      </c>
      <c r="E1226" s="2">
        <v>0</v>
      </c>
      <c r="F1226" s="2">
        <v>0</v>
      </c>
      <c r="G1226" s="2">
        <v>0</v>
      </c>
      <c r="H1226" s="2">
        <v>7.18282166264229E-2</v>
      </c>
      <c r="I1226" s="2">
        <v>0</v>
      </c>
      <c r="J1226" s="2">
        <v>0</v>
      </c>
      <c r="K1226" s="2">
        <v>0</v>
      </c>
      <c r="L1226" s="2">
        <v>24.813383925491546</v>
      </c>
      <c r="M1226" s="2">
        <v>0</v>
      </c>
      <c r="N1226" s="2">
        <v>0.1403915143152811</v>
      </c>
      <c r="O1226" s="2">
        <v>0</v>
      </c>
      <c r="P1226" s="2">
        <v>0.23180924456709207</v>
      </c>
      <c r="Q1226" s="2">
        <v>190</v>
      </c>
      <c r="R1226" s="2">
        <v>0</v>
      </c>
      <c r="S1226" s="2">
        <v>433</v>
      </c>
      <c r="T1226" s="2">
        <v>96</v>
      </c>
      <c r="U1226" s="2">
        <v>43</v>
      </c>
      <c r="V1226">
        <v>0</v>
      </c>
    </row>
    <row r="1227" spans="1:22" x14ac:dyDescent="0.25">
      <c r="A1227" s="2">
        <v>0.01</v>
      </c>
      <c r="B1227" s="2">
        <v>0</v>
      </c>
      <c r="C1227" s="2">
        <v>0</v>
      </c>
      <c r="D1227" s="2">
        <v>0</v>
      </c>
      <c r="E1227" s="2">
        <v>0</v>
      </c>
      <c r="F1227" s="2">
        <v>0</v>
      </c>
      <c r="G1227" s="2">
        <v>0</v>
      </c>
      <c r="H1227" s="2">
        <v>4.9999999999999996E-2</v>
      </c>
      <c r="I1227" s="2">
        <v>0</v>
      </c>
      <c r="J1227" s="2">
        <v>0</v>
      </c>
      <c r="K1227" s="2">
        <v>0</v>
      </c>
      <c r="L1227" s="2">
        <v>42</v>
      </c>
      <c r="M1227" s="2">
        <v>0</v>
      </c>
      <c r="N1227" s="2">
        <v>0.14333333333333331</v>
      </c>
      <c r="O1227" s="2">
        <v>0</v>
      </c>
      <c r="P1227" s="2">
        <v>0.24333333333333329</v>
      </c>
      <c r="Q1227" s="2">
        <v>190</v>
      </c>
      <c r="R1227" s="2">
        <v>0</v>
      </c>
      <c r="S1227" s="2">
        <v>443</v>
      </c>
      <c r="T1227" s="2">
        <v>96</v>
      </c>
      <c r="U1227" s="2">
        <v>43</v>
      </c>
      <c r="V1227">
        <v>0</v>
      </c>
    </row>
    <row r="1228" spans="1:22" x14ac:dyDescent="0.25">
      <c r="A1228" s="2">
        <v>0</v>
      </c>
      <c r="B1228" s="2">
        <v>3.3333333333333333E-2</v>
      </c>
      <c r="C1228" s="2">
        <v>0</v>
      </c>
      <c r="D1228" s="2">
        <v>0</v>
      </c>
      <c r="E1228" s="2">
        <v>0</v>
      </c>
      <c r="F1228" s="2">
        <v>0</v>
      </c>
      <c r="G1228" s="2">
        <v>0</v>
      </c>
      <c r="H1228" s="2">
        <v>3.6764705882352942E-2</v>
      </c>
      <c r="I1228" s="2">
        <v>0</v>
      </c>
      <c r="J1228" s="2">
        <v>0</v>
      </c>
      <c r="K1228" s="2">
        <v>0</v>
      </c>
      <c r="L1228" s="2">
        <v>27.941176470588232</v>
      </c>
      <c r="M1228" s="2">
        <v>0</v>
      </c>
      <c r="N1228" s="2">
        <v>0.33088235294117641</v>
      </c>
      <c r="O1228" s="2">
        <v>0</v>
      </c>
      <c r="P1228" s="2">
        <v>0.4044117647058823</v>
      </c>
      <c r="Q1228" s="2">
        <v>190</v>
      </c>
      <c r="R1228" s="2">
        <v>0</v>
      </c>
      <c r="S1228" s="2">
        <v>433</v>
      </c>
      <c r="T1228" s="2">
        <v>96</v>
      </c>
      <c r="U1228" s="2">
        <v>0</v>
      </c>
      <c r="V1228">
        <v>0</v>
      </c>
    </row>
    <row r="1229" spans="1:22" x14ac:dyDescent="0.25">
      <c r="A1229" s="2">
        <v>2.5000000000000001E-2</v>
      </c>
      <c r="B1229" s="2">
        <v>0</v>
      </c>
      <c r="C1229" s="2">
        <v>0</v>
      </c>
      <c r="D1229" s="2">
        <v>0</v>
      </c>
      <c r="E1229" s="2">
        <v>0</v>
      </c>
      <c r="F1229" s="2">
        <v>0</v>
      </c>
      <c r="G1229" s="2">
        <v>0</v>
      </c>
      <c r="H1229" s="2">
        <v>7.18282166264229E-2</v>
      </c>
      <c r="I1229" s="2">
        <v>0</v>
      </c>
      <c r="J1229" s="2">
        <v>0</v>
      </c>
      <c r="K1229" s="2">
        <v>0</v>
      </c>
      <c r="L1229" s="2">
        <v>24.813383925491546</v>
      </c>
      <c r="M1229" s="2">
        <v>0</v>
      </c>
      <c r="N1229" s="2">
        <v>0.1403915143152811</v>
      </c>
      <c r="O1229" s="2">
        <v>0</v>
      </c>
      <c r="P1229" s="2">
        <v>0.23180924456709207</v>
      </c>
      <c r="Q1229" s="2">
        <v>203</v>
      </c>
      <c r="R1229" s="2">
        <v>0</v>
      </c>
      <c r="S1229" s="2">
        <v>433</v>
      </c>
      <c r="T1229" s="2">
        <v>96</v>
      </c>
      <c r="U1229" s="2">
        <v>43</v>
      </c>
      <c r="V1229">
        <v>0</v>
      </c>
    </row>
    <row r="1230" spans="1:22" x14ac:dyDescent="0.25">
      <c r="A1230" s="2">
        <v>0.01</v>
      </c>
      <c r="B1230" s="2">
        <v>0</v>
      </c>
      <c r="C1230" s="2">
        <v>0</v>
      </c>
      <c r="D1230" s="2">
        <v>0</v>
      </c>
      <c r="E1230" s="2">
        <v>0</v>
      </c>
      <c r="F1230" s="2">
        <v>0</v>
      </c>
      <c r="G1230" s="2">
        <v>0</v>
      </c>
      <c r="H1230" s="2">
        <v>4.9999999999999996E-2</v>
      </c>
      <c r="I1230" s="2">
        <v>0</v>
      </c>
      <c r="J1230" s="2">
        <v>0</v>
      </c>
      <c r="K1230" s="2">
        <v>0</v>
      </c>
      <c r="L1230" s="2">
        <v>42</v>
      </c>
      <c r="M1230" s="2">
        <v>0</v>
      </c>
      <c r="N1230" s="2">
        <v>0.14333333333333331</v>
      </c>
      <c r="O1230" s="2">
        <v>0</v>
      </c>
      <c r="P1230" s="2">
        <v>0.24333333333333329</v>
      </c>
      <c r="Q1230" s="2">
        <v>203</v>
      </c>
      <c r="R1230" s="2">
        <v>0</v>
      </c>
      <c r="S1230" s="2">
        <v>443</v>
      </c>
      <c r="T1230" s="2">
        <v>96</v>
      </c>
      <c r="U1230" s="2">
        <v>43</v>
      </c>
      <c r="V1230">
        <v>0</v>
      </c>
    </row>
    <row r="1231" spans="1:22" x14ac:dyDescent="0.25">
      <c r="A1231" s="2">
        <v>0</v>
      </c>
      <c r="B1231" s="2">
        <v>3.3333333333333333E-2</v>
      </c>
      <c r="C1231" s="2">
        <v>0</v>
      </c>
      <c r="D1231" s="2">
        <v>0</v>
      </c>
      <c r="E1231" s="2">
        <v>0</v>
      </c>
      <c r="F1231" s="2">
        <v>0</v>
      </c>
      <c r="G1231" s="2">
        <v>0</v>
      </c>
      <c r="H1231" s="2">
        <v>3.6764705882352942E-2</v>
      </c>
      <c r="I1231" s="2">
        <v>0</v>
      </c>
      <c r="J1231" s="2">
        <v>0</v>
      </c>
      <c r="K1231" s="2">
        <v>0</v>
      </c>
      <c r="L1231" s="2">
        <v>27.941176470588232</v>
      </c>
      <c r="M1231" s="2">
        <v>0</v>
      </c>
      <c r="N1231" s="2">
        <v>0.33088235294117641</v>
      </c>
      <c r="O1231" s="2">
        <v>0</v>
      </c>
      <c r="P1231" s="2">
        <v>0.4044117647058823</v>
      </c>
      <c r="Q1231" s="2">
        <v>203</v>
      </c>
      <c r="R1231" s="2">
        <v>0</v>
      </c>
      <c r="S1231" s="2">
        <v>433</v>
      </c>
      <c r="T1231" s="2">
        <v>96</v>
      </c>
      <c r="U1231" s="2">
        <v>0</v>
      </c>
      <c r="V1231">
        <v>0</v>
      </c>
    </row>
    <row r="1232" spans="1:22" x14ac:dyDescent="0.25">
      <c r="A1232" s="2">
        <v>3.3333333333333333E-2</v>
      </c>
      <c r="B1232" s="2">
        <v>0</v>
      </c>
      <c r="C1232" s="2">
        <v>0</v>
      </c>
      <c r="D1232" s="2">
        <v>0</v>
      </c>
      <c r="E1232" s="2">
        <v>0</v>
      </c>
      <c r="F1232" s="2">
        <v>0</v>
      </c>
      <c r="G1232" s="2">
        <v>0</v>
      </c>
      <c r="H1232" s="2">
        <v>0.30697344371572943</v>
      </c>
      <c r="I1232" s="2">
        <v>0</v>
      </c>
      <c r="J1232" s="2">
        <v>0</v>
      </c>
      <c r="K1232" s="2">
        <v>0</v>
      </c>
      <c r="L1232" s="2">
        <v>29.966455219868827</v>
      </c>
      <c r="M1232" s="2">
        <v>0</v>
      </c>
      <c r="N1232" s="2">
        <v>0.14617783034082357</v>
      </c>
      <c r="O1232" s="2">
        <v>0</v>
      </c>
      <c r="P1232" s="2">
        <v>0.70165358563595304</v>
      </c>
      <c r="Q1232" s="2">
        <v>196</v>
      </c>
      <c r="R1232" s="2">
        <v>0</v>
      </c>
      <c r="S1232" s="2">
        <v>408</v>
      </c>
      <c r="T1232" s="2">
        <v>96</v>
      </c>
      <c r="U1232" s="2">
        <v>43</v>
      </c>
      <c r="V1232">
        <v>0</v>
      </c>
    </row>
    <row r="1233" spans="1:22" x14ac:dyDescent="0.25">
      <c r="A1233" s="2">
        <v>2.5000000000000001E-2</v>
      </c>
      <c r="B1233" s="2">
        <v>0</v>
      </c>
      <c r="C1233" s="2">
        <v>0</v>
      </c>
      <c r="D1233" s="2">
        <v>0</v>
      </c>
      <c r="E1233" s="2">
        <v>0</v>
      </c>
      <c r="F1233" s="2">
        <v>0</v>
      </c>
      <c r="G1233" s="2">
        <v>0</v>
      </c>
      <c r="H1233" s="2">
        <v>7.18282166264229E-2</v>
      </c>
      <c r="I1233" s="2">
        <v>0</v>
      </c>
      <c r="J1233" s="2">
        <v>0</v>
      </c>
      <c r="K1233" s="2">
        <v>0</v>
      </c>
      <c r="L1233" s="2">
        <v>24.813383925491546</v>
      </c>
      <c r="M1233" s="2">
        <v>0</v>
      </c>
      <c r="N1233" s="2">
        <v>0.1403915143152811</v>
      </c>
      <c r="O1233" s="2">
        <v>0</v>
      </c>
      <c r="P1233" s="2">
        <v>0.23180924456709207</v>
      </c>
      <c r="Q1233" s="2">
        <v>196</v>
      </c>
      <c r="R1233" s="2">
        <v>0</v>
      </c>
      <c r="S1233" s="2">
        <v>433</v>
      </c>
      <c r="T1233" s="2">
        <v>96</v>
      </c>
      <c r="U1233" s="2">
        <v>43</v>
      </c>
      <c r="V1233">
        <v>0</v>
      </c>
    </row>
    <row r="1234" spans="1:22" x14ac:dyDescent="0.25">
      <c r="A1234" s="2">
        <v>0.01</v>
      </c>
      <c r="B1234" s="2">
        <v>0</v>
      </c>
      <c r="C1234" s="2">
        <v>0</v>
      </c>
      <c r="D1234" s="2">
        <v>0</v>
      </c>
      <c r="E1234" s="2">
        <v>0</v>
      </c>
      <c r="F1234" s="2">
        <v>0</v>
      </c>
      <c r="G1234" s="2">
        <v>0</v>
      </c>
      <c r="H1234" s="2">
        <v>4.9999999999999996E-2</v>
      </c>
      <c r="I1234" s="2">
        <v>0</v>
      </c>
      <c r="J1234" s="2">
        <v>0</v>
      </c>
      <c r="K1234" s="2">
        <v>0</v>
      </c>
      <c r="L1234" s="2">
        <v>42</v>
      </c>
      <c r="M1234" s="2">
        <v>0</v>
      </c>
      <c r="N1234" s="2">
        <v>0.14333333333333331</v>
      </c>
      <c r="O1234" s="2">
        <v>0</v>
      </c>
      <c r="P1234" s="2">
        <v>0.24333333333333329</v>
      </c>
      <c r="Q1234" s="2">
        <v>196</v>
      </c>
      <c r="R1234" s="2">
        <v>0</v>
      </c>
      <c r="S1234" s="2">
        <v>443</v>
      </c>
      <c r="T1234" s="2">
        <v>96</v>
      </c>
      <c r="U1234" s="2">
        <v>43</v>
      </c>
      <c r="V1234">
        <v>0</v>
      </c>
    </row>
    <row r="1235" spans="1:22" x14ac:dyDescent="0.25">
      <c r="A1235" s="2">
        <v>2.5000000000000001E-2</v>
      </c>
      <c r="B1235" s="2">
        <v>0</v>
      </c>
      <c r="C1235" s="2">
        <v>0</v>
      </c>
      <c r="D1235" s="2">
        <v>0</v>
      </c>
      <c r="E1235" s="2">
        <v>0</v>
      </c>
      <c r="F1235" s="2">
        <v>0</v>
      </c>
      <c r="G1235" s="2">
        <v>0</v>
      </c>
      <c r="H1235" s="2">
        <v>7.18282166264229E-2</v>
      </c>
      <c r="I1235" s="2">
        <v>0</v>
      </c>
      <c r="J1235" s="2">
        <v>0</v>
      </c>
      <c r="K1235" s="2">
        <v>0</v>
      </c>
      <c r="L1235" s="2">
        <v>24.813383925491546</v>
      </c>
      <c r="M1235" s="2">
        <v>0</v>
      </c>
      <c r="N1235" s="2">
        <v>0.1403915143152811</v>
      </c>
      <c r="O1235" s="2">
        <v>0</v>
      </c>
      <c r="P1235" s="2">
        <v>0.23180924456709207</v>
      </c>
      <c r="Q1235" s="2">
        <v>198</v>
      </c>
      <c r="R1235" s="2">
        <v>0</v>
      </c>
      <c r="S1235" s="2">
        <v>433</v>
      </c>
      <c r="T1235" s="2">
        <v>96</v>
      </c>
      <c r="U1235" s="2">
        <v>43</v>
      </c>
      <c r="V1235">
        <v>0</v>
      </c>
    </row>
    <row r="1236" spans="1:22" x14ac:dyDescent="0.25">
      <c r="A1236" s="2">
        <v>0</v>
      </c>
      <c r="B1236" s="2">
        <v>3.3333333333333333E-2</v>
      </c>
      <c r="C1236" s="2">
        <v>0</v>
      </c>
      <c r="D1236" s="2">
        <v>0</v>
      </c>
      <c r="E1236" s="2">
        <v>0</v>
      </c>
      <c r="F1236" s="2">
        <v>0</v>
      </c>
      <c r="G1236" s="2">
        <v>0</v>
      </c>
      <c r="H1236" s="2">
        <v>3.6764705882352942E-2</v>
      </c>
      <c r="I1236" s="2">
        <v>0</v>
      </c>
      <c r="J1236" s="2">
        <v>0</v>
      </c>
      <c r="K1236" s="2">
        <v>0</v>
      </c>
      <c r="L1236" s="2">
        <v>27.941176470588232</v>
      </c>
      <c r="M1236" s="2">
        <v>0</v>
      </c>
      <c r="N1236" s="2">
        <v>0.33088235294117641</v>
      </c>
      <c r="O1236" s="2">
        <v>0</v>
      </c>
      <c r="P1236" s="2">
        <v>0.4044117647058823</v>
      </c>
      <c r="Q1236" s="2">
        <v>198</v>
      </c>
      <c r="R1236" s="2">
        <v>0</v>
      </c>
      <c r="S1236" s="2">
        <v>433</v>
      </c>
      <c r="T1236" s="2">
        <v>96</v>
      </c>
      <c r="U1236" s="2">
        <v>0</v>
      </c>
      <c r="V1236">
        <v>0</v>
      </c>
    </row>
    <row r="1237" spans="1:22" x14ac:dyDescent="0.25">
      <c r="A1237" s="2">
        <v>0.01</v>
      </c>
      <c r="B1237" s="2">
        <v>0</v>
      </c>
      <c r="C1237" s="2">
        <v>0</v>
      </c>
      <c r="D1237" s="2">
        <v>0</v>
      </c>
      <c r="E1237" s="2">
        <v>0</v>
      </c>
      <c r="F1237" s="2">
        <v>0</v>
      </c>
      <c r="G1237" s="2">
        <v>0</v>
      </c>
      <c r="H1237" s="2">
        <v>4.9999999999999996E-2</v>
      </c>
      <c r="I1237" s="2">
        <v>0</v>
      </c>
      <c r="J1237" s="2">
        <v>0</v>
      </c>
      <c r="K1237" s="2">
        <v>0</v>
      </c>
      <c r="L1237" s="2">
        <v>42</v>
      </c>
      <c r="M1237" s="2">
        <v>0</v>
      </c>
      <c r="N1237" s="2">
        <v>0.14333333333333331</v>
      </c>
      <c r="O1237" s="2">
        <v>0</v>
      </c>
      <c r="P1237" s="2">
        <v>0.24333333333333329</v>
      </c>
      <c r="Q1237" s="2">
        <v>182</v>
      </c>
      <c r="R1237" s="2">
        <v>0</v>
      </c>
      <c r="S1237" s="2">
        <v>443</v>
      </c>
      <c r="T1237" s="2">
        <v>96</v>
      </c>
      <c r="U1237" s="2">
        <v>43</v>
      </c>
      <c r="V1237">
        <v>0</v>
      </c>
    </row>
    <row r="1238" spans="1:22" x14ac:dyDescent="0.25">
      <c r="A1238" s="2">
        <v>0</v>
      </c>
      <c r="B1238" s="2">
        <v>3.3333333333333333E-2</v>
      </c>
      <c r="C1238" s="2">
        <v>0</v>
      </c>
      <c r="D1238" s="2">
        <v>0</v>
      </c>
      <c r="E1238" s="2">
        <v>0</v>
      </c>
      <c r="F1238" s="2">
        <v>0</v>
      </c>
      <c r="G1238" s="2">
        <v>0</v>
      </c>
      <c r="H1238" s="2">
        <v>3.6764705882352942E-2</v>
      </c>
      <c r="I1238" s="2">
        <v>0</v>
      </c>
      <c r="J1238" s="2">
        <v>0</v>
      </c>
      <c r="K1238" s="2">
        <v>0</v>
      </c>
      <c r="L1238" s="2">
        <v>27.941176470588232</v>
      </c>
      <c r="M1238" s="2">
        <v>0</v>
      </c>
      <c r="N1238" s="2">
        <v>0.33088235294117641</v>
      </c>
      <c r="O1238" s="2">
        <v>0</v>
      </c>
      <c r="P1238" s="2">
        <v>0.4044117647058823</v>
      </c>
      <c r="Q1238" s="2">
        <v>182</v>
      </c>
      <c r="R1238" s="2">
        <v>0</v>
      </c>
      <c r="S1238" s="2">
        <v>433</v>
      </c>
      <c r="T1238" s="2">
        <v>96</v>
      </c>
      <c r="U1238" s="2">
        <v>0</v>
      </c>
      <c r="V1238">
        <v>0</v>
      </c>
    </row>
    <row r="1239" spans="1:22" x14ac:dyDescent="0.25">
      <c r="A1239" s="2">
        <v>0</v>
      </c>
      <c r="B1239" s="2">
        <v>3.3333333333333333E-2</v>
      </c>
      <c r="C1239" s="2">
        <v>0</v>
      </c>
      <c r="D1239" s="2">
        <v>0</v>
      </c>
      <c r="E1239" s="2">
        <v>0</v>
      </c>
      <c r="F1239" s="2">
        <v>0</v>
      </c>
      <c r="G1239" s="2">
        <v>0</v>
      </c>
      <c r="H1239" s="2">
        <v>3.6764705882352942E-2</v>
      </c>
      <c r="I1239" s="2">
        <v>0</v>
      </c>
      <c r="J1239" s="2">
        <v>0</v>
      </c>
      <c r="K1239" s="2">
        <v>0</v>
      </c>
      <c r="L1239" s="2">
        <v>27.941176470588232</v>
      </c>
      <c r="M1239" s="2">
        <v>0</v>
      </c>
      <c r="N1239" s="2">
        <v>0.33088235294117641</v>
      </c>
      <c r="O1239" s="2">
        <v>0</v>
      </c>
      <c r="P1239" s="2">
        <v>0.4044117647058823</v>
      </c>
      <c r="Q1239" s="2">
        <v>193</v>
      </c>
      <c r="R1239" s="2">
        <v>0</v>
      </c>
      <c r="S1239" s="2">
        <v>433</v>
      </c>
      <c r="T1239" s="2">
        <v>96</v>
      </c>
      <c r="U1239" s="2">
        <v>0</v>
      </c>
      <c r="V1239">
        <v>0</v>
      </c>
    </row>
    <row r="1240" spans="1:22" x14ac:dyDescent="0.25">
      <c r="A1240" s="2">
        <v>0</v>
      </c>
      <c r="B1240" s="2">
        <v>3.3333333333333333E-2</v>
      </c>
      <c r="C1240" s="2">
        <v>0</v>
      </c>
      <c r="D1240" s="2">
        <v>0</v>
      </c>
      <c r="E1240" s="2">
        <v>0</v>
      </c>
      <c r="F1240" s="2">
        <v>0</v>
      </c>
      <c r="G1240" s="2">
        <v>0</v>
      </c>
      <c r="H1240" s="2">
        <v>3.6764705882352942E-2</v>
      </c>
      <c r="I1240" s="2">
        <v>0</v>
      </c>
      <c r="J1240" s="2">
        <v>0</v>
      </c>
      <c r="K1240" s="2">
        <v>0</v>
      </c>
      <c r="L1240" s="2">
        <v>27.941176470588232</v>
      </c>
      <c r="M1240" s="2">
        <v>0</v>
      </c>
      <c r="N1240" s="2">
        <v>0.33088235294117641</v>
      </c>
      <c r="O1240" s="2">
        <v>0</v>
      </c>
      <c r="P1240" s="2">
        <v>0.4044117647058823</v>
      </c>
      <c r="Q1240" s="2">
        <v>198</v>
      </c>
      <c r="R1240" s="2">
        <v>0</v>
      </c>
      <c r="S1240" s="2">
        <v>433</v>
      </c>
      <c r="T1240" s="2">
        <v>96</v>
      </c>
      <c r="U1240" s="2">
        <v>0</v>
      </c>
      <c r="V1240">
        <v>0</v>
      </c>
    </row>
    <row r="1241" spans="1:22" x14ac:dyDescent="0.25">
      <c r="A1241" s="2">
        <v>3.3333333333333333E-2</v>
      </c>
      <c r="B1241" s="2">
        <v>0</v>
      </c>
      <c r="C1241" s="2">
        <v>0</v>
      </c>
      <c r="D1241" s="2">
        <v>0</v>
      </c>
      <c r="E1241" s="2">
        <v>0</v>
      </c>
      <c r="F1241" s="2">
        <v>0</v>
      </c>
      <c r="G1241" s="2">
        <v>0</v>
      </c>
      <c r="H1241" s="2">
        <v>0.30697344371572943</v>
      </c>
      <c r="I1241" s="2">
        <v>0</v>
      </c>
      <c r="J1241" s="2">
        <v>0</v>
      </c>
      <c r="K1241" s="2">
        <v>0</v>
      </c>
      <c r="L1241" s="2">
        <v>29.966455219868827</v>
      </c>
      <c r="M1241" s="2">
        <v>0</v>
      </c>
      <c r="N1241" s="2">
        <v>0.14617783034082357</v>
      </c>
      <c r="O1241" s="2">
        <v>0</v>
      </c>
      <c r="P1241" s="2">
        <v>0.70165358563595304</v>
      </c>
      <c r="Q1241" s="2">
        <v>198</v>
      </c>
      <c r="R1241" s="2">
        <v>0</v>
      </c>
      <c r="S1241" s="2">
        <v>408</v>
      </c>
      <c r="T1241" s="2">
        <v>96</v>
      </c>
      <c r="U1241" s="2">
        <v>43</v>
      </c>
      <c r="V1241">
        <v>0</v>
      </c>
    </row>
    <row r="1242" spans="1:22" x14ac:dyDescent="0.25">
      <c r="A1242" s="2">
        <v>2.5000000000000001E-2</v>
      </c>
      <c r="B1242" s="2">
        <v>0</v>
      </c>
      <c r="C1242" s="2">
        <v>0</v>
      </c>
      <c r="D1242" s="2">
        <v>0</v>
      </c>
      <c r="E1242" s="2">
        <v>0</v>
      </c>
      <c r="F1242" s="2">
        <v>0</v>
      </c>
      <c r="G1242" s="2">
        <v>0</v>
      </c>
      <c r="H1242" s="2">
        <v>7.18282166264229E-2</v>
      </c>
      <c r="I1242" s="2">
        <v>0</v>
      </c>
      <c r="J1242" s="2">
        <v>0</v>
      </c>
      <c r="K1242" s="2">
        <v>0</v>
      </c>
      <c r="L1242" s="2">
        <v>24.813383925491546</v>
      </c>
      <c r="M1242" s="2">
        <v>0</v>
      </c>
      <c r="N1242" s="2">
        <v>0.1403915143152811</v>
      </c>
      <c r="O1242" s="2">
        <v>0</v>
      </c>
      <c r="P1242" s="2">
        <v>0.23180924456709207</v>
      </c>
      <c r="Q1242" s="2">
        <v>198</v>
      </c>
      <c r="R1242" s="2">
        <v>0</v>
      </c>
      <c r="S1242" s="2">
        <v>433</v>
      </c>
      <c r="T1242" s="2">
        <v>96</v>
      </c>
      <c r="U1242" s="2">
        <v>43</v>
      </c>
      <c r="V1242">
        <v>0</v>
      </c>
    </row>
    <row r="1243" spans="1:22" x14ac:dyDescent="0.25">
      <c r="A1243" s="2">
        <v>0</v>
      </c>
      <c r="B1243" s="2">
        <v>3.3333333333333333E-2</v>
      </c>
      <c r="C1243" s="2">
        <v>0</v>
      </c>
      <c r="D1243" s="2">
        <v>0</v>
      </c>
      <c r="E1243" s="2">
        <v>0</v>
      </c>
      <c r="F1243" s="2">
        <v>0</v>
      </c>
      <c r="G1243" s="2">
        <v>0</v>
      </c>
      <c r="H1243" s="2">
        <v>3.6764705882352942E-2</v>
      </c>
      <c r="I1243" s="2">
        <v>0</v>
      </c>
      <c r="J1243" s="2">
        <v>0</v>
      </c>
      <c r="K1243" s="2">
        <v>0</v>
      </c>
      <c r="L1243" s="2">
        <v>27.941176470588232</v>
      </c>
      <c r="M1243" s="2">
        <v>0</v>
      </c>
      <c r="N1243" s="2">
        <v>0.33088235294117641</v>
      </c>
      <c r="O1243" s="2">
        <v>0</v>
      </c>
      <c r="P1243" s="2">
        <v>0.4044117647058823</v>
      </c>
      <c r="Q1243" s="2">
        <v>198</v>
      </c>
      <c r="R1243" s="2">
        <v>0</v>
      </c>
      <c r="S1243" s="2">
        <v>433</v>
      </c>
      <c r="T1243" s="2">
        <v>96</v>
      </c>
      <c r="U1243" s="2">
        <v>0</v>
      </c>
      <c r="V1243">
        <v>0</v>
      </c>
    </row>
    <row r="1244" spans="1:22" x14ac:dyDescent="0.25">
      <c r="A1244" s="2">
        <v>3.3333333333333333E-2</v>
      </c>
      <c r="B1244" s="2">
        <v>0</v>
      </c>
      <c r="C1244" s="2">
        <v>0</v>
      </c>
      <c r="D1244" s="2">
        <v>0</v>
      </c>
      <c r="E1244" s="2">
        <v>0</v>
      </c>
      <c r="F1244" s="2">
        <v>0</v>
      </c>
      <c r="G1244" s="2">
        <v>0</v>
      </c>
      <c r="H1244" s="2">
        <v>0.30697344371572943</v>
      </c>
      <c r="I1244" s="2">
        <v>0</v>
      </c>
      <c r="J1244" s="2">
        <v>0</v>
      </c>
      <c r="K1244" s="2">
        <v>0</v>
      </c>
      <c r="L1244" s="2">
        <v>29.966455219868827</v>
      </c>
      <c r="M1244" s="2">
        <v>0</v>
      </c>
      <c r="N1244" s="2">
        <v>0.14617783034082357</v>
      </c>
      <c r="O1244" s="2">
        <v>0</v>
      </c>
      <c r="P1244" s="2">
        <v>0.70165358563595304</v>
      </c>
      <c r="Q1244" s="2">
        <v>169</v>
      </c>
      <c r="R1244" s="2">
        <v>0</v>
      </c>
      <c r="S1244" s="2">
        <v>408</v>
      </c>
      <c r="T1244" s="2">
        <v>96</v>
      </c>
      <c r="U1244" s="2">
        <v>43</v>
      </c>
      <c r="V1244">
        <v>0</v>
      </c>
    </row>
    <row r="1245" spans="1:22" x14ac:dyDescent="0.25">
      <c r="A1245" s="2">
        <v>2.5000000000000001E-2</v>
      </c>
      <c r="B1245" s="2">
        <v>0</v>
      </c>
      <c r="C1245" s="2">
        <v>0</v>
      </c>
      <c r="D1245" s="2">
        <v>0</v>
      </c>
      <c r="E1245" s="2">
        <v>0</v>
      </c>
      <c r="F1245" s="2">
        <v>0</v>
      </c>
      <c r="G1245" s="2">
        <v>0</v>
      </c>
      <c r="H1245" s="2">
        <v>7.18282166264229E-2</v>
      </c>
      <c r="I1245" s="2">
        <v>0</v>
      </c>
      <c r="J1245" s="2">
        <v>0</v>
      </c>
      <c r="K1245" s="2">
        <v>0</v>
      </c>
      <c r="L1245" s="2">
        <v>24.813383925491546</v>
      </c>
      <c r="M1245" s="2">
        <v>0</v>
      </c>
      <c r="N1245" s="2">
        <v>0.1403915143152811</v>
      </c>
      <c r="O1245" s="2">
        <v>0</v>
      </c>
      <c r="P1245" s="2">
        <v>0.23180924456709207</v>
      </c>
      <c r="Q1245" s="2">
        <v>169</v>
      </c>
      <c r="R1245" s="2">
        <v>0</v>
      </c>
      <c r="S1245" s="2">
        <v>433</v>
      </c>
      <c r="T1245" s="2">
        <v>96</v>
      </c>
      <c r="U1245" s="2">
        <v>43</v>
      </c>
      <c r="V1245">
        <v>0</v>
      </c>
    </row>
    <row r="1246" spans="1:22" x14ac:dyDescent="0.25">
      <c r="A1246" s="2">
        <v>0</v>
      </c>
      <c r="B1246" s="2">
        <v>3.3333333333333333E-2</v>
      </c>
      <c r="C1246" s="2">
        <v>0</v>
      </c>
      <c r="D1246" s="2">
        <v>0</v>
      </c>
      <c r="E1246" s="2">
        <v>0</v>
      </c>
      <c r="F1246" s="2">
        <v>0</v>
      </c>
      <c r="G1246" s="2">
        <v>0</v>
      </c>
      <c r="H1246" s="2">
        <v>3.6764705882352942E-2</v>
      </c>
      <c r="I1246" s="2">
        <v>0</v>
      </c>
      <c r="J1246" s="2">
        <v>0</v>
      </c>
      <c r="K1246" s="2">
        <v>0</v>
      </c>
      <c r="L1246" s="2">
        <v>27.941176470588232</v>
      </c>
      <c r="M1246" s="2">
        <v>0</v>
      </c>
      <c r="N1246" s="2">
        <v>0.33088235294117641</v>
      </c>
      <c r="O1246" s="2">
        <v>0</v>
      </c>
      <c r="P1246" s="2">
        <v>0.4044117647058823</v>
      </c>
      <c r="Q1246" s="2">
        <v>169</v>
      </c>
      <c r="R1246" s="2">
        <v>0</v>
      </c>
      <c r="S1246" s="2">
        <v>433</v>
      </c>
      <c r="T1246" s="2">
        <v>96</v>
      </c>
      <c r="U1246" s="2">
        <v>0</v>
      </c>
      <c r="V1246">
        <v>0</v>
      </c>
    </row>
    <row r="1247" spans="1:22" x14ac:dyDescent="0.25">
      <c r="A1247" s="2">
        <v>0</v>
      </c>
      <c r="B1247" s="2">
        <v>0</v>
      </c>
      <c r="C1247" s="2">
        <v>0</v>
      </c>
      <c r="D1247" s="2">
        <v>0</v>
      </c>
      <c r="E1247" s="2">
        <v>0</v>
      </c>
      <c r="F1247" s="2">
        <v>0</v>
      </c>
      <c r="G1247" s="2">
        <v>0</v>
      </c>
      <c r="H1247" s="2">
        <v>0</v>
      </c>
      <c r="I1247" s="2">
        <v>0</v>
      </c>
      <c r="J1247" s="2">
        <v>0</v>
      </c>
      <c r="K1247" s="2">
        <v>0</v>
      </c>
      <c r="L1247" s="2">
        <v>20</v>
      </c>
      <c r="M1247" s="2">
        <v>0.63</v>
      </c>
      <c r="N1247" s="2">
        <v>1</v>
      </c>
      <c r="O1247" s="2">
        <v>0</v>
      </c>
      <c r="P1247" s="2">
        <v>1</v>
      </c>
      <c r="Q1247" s="2">
        <v>179</v>
      </c>
      <c r="R1247" s="2">
        <v>0</v>
      </c>
      <c r="S1247" s="2">
        <v>443</v>
      </c>
      <c r="T1247" s="2">
        <v>720</v>
      </c>
      <c r="U1247" s="2">
        <v>0</v>
      </c>
      <c r="V1247">
        <v>0</v>
      </c>
    </row>
    <row r="1248" spans="1:22" x14ac:dyDescent="0.25">
      <c r="A1248" s="2">
        <v>3.3333333333333333E-2</v>
      </c>
      <c r="B1248" s="2">
        <v>0</v>
      </c>
      <c r="C1248" s="2">
        <v>0</v>
      </c>
      <c r="D1248" s="2">
        <v>0</v>
      </c>
      <c r="E1248" s="2">
        <v>0</v>
      </c>
      <c r="F1248" s="2">
        <v>0</v>
      </c>
      <c r="G1248" s="2">
        <v>0</v>
      </c>
      <c r="H1248" s="2">
        <v>0.5</v>
      </c>
      <c r="I1248" s="2">
        <v>0</v>
      </c>
      <c r="J1248" s="2">
        <v>0</v>
      </c>
      <c r="K1248" s="2">
        <v>0</v>
      </c>
      <c r="L1248" s="2">
        <v>40</v>
      </c>
      <c r="M1248" s="2">
        <v>0</v>
      </c>
      <c r="N1248" s="2">
        <v>0.15</v>
      </c>
      <c r="O1248" s="2">
        <v>0</v>
      </c>
      <c r="P1248" s="2">
        <v>1.3</v>
      </c>
      <c r="Q1248" s="2">
        <v>257</v>
      </c>
      <c r="R1248" s="2">
        <v>0</v>
      </c>
      <c r="S1248" s="2">
        <v>433</v>
      </c>
      <c r="T1248" s="2">
        <v>168</v>
      </c>
      <c r="U1248" s="2">
        <v>100</v>
      </c>
      <c r="V1248">
        <v>0</v>
      </c>
    </row>
    <row r="1249" spans="1:22" x14ac:dyDescent="0.25">
      <c r="A1249" s="2">
        <v>0</v>
      </c>
      <c r="B1249" s="2">
        <v>0</v>
      </c>
      <c r="C1249" s="2">
        <v>0</v>
      </c>
      <c r="D1249" s="2">
        <v>0</v>
      </c>
      <c r="E1249" s="2">
        <v>0</v>
      </c>
      <c r="F1249" s="2">
        <v>0</v>
      </c>
      <c r="G1249" s="2">
        <v>0</v>
      </c>
      <c r="H1249" s="2">
        <v>0</v>
      </c>
      <c r="I1249" s="2">
        <v>0</v>
      </c>
      <c r="J1249" s="2">
        <v>0</v>
      </c>
      <c r="K1249" s="2">
        <v>0</v>
      </c>
      <c r="L1249" s="2">
        <v>10</v>
      </c>
      <c r="M1249" s="2">
        <v>0.51</v>
      </c>
      <c r="N1249" s="2">
        <v>0.51</v>
      </c>
      <c r="O1249" s="2">
        <v>0</v>
      </c>
      <c r="P1249" s="2">
        <v>0.51</v>
      </c>
      <c r="Q1249" s="2">
        <v>197</v>
      </c>
      <c r="R1249" s="2">
        <v>0</v>
      </c>
      <c r="S1249" s="2">
        <v>423</v>
      </c>
      <c r="T1249" s="2">
        <v>264</v>
      </c>
      <c r="U1249" s="2">
        <v>60</v>
      </c>
      <c r="V1249">
        <v>0</v>
      </c>
    </row>
    <row r="1250" spans="1:22" x14ac:dyDescent="0.25">
      <c r="A1250" s="2">
        <v>0</v>
      </c>
      <c r="B1250" s="2">
        <v>0</v>
      </c>
      <c r="C1250" s="2">
        <v>0</v>
      </c>
      <c r="D1250" s="2">
        <v>0</v>
      </c>
      <c r="E1250" s="2">
        <v>1.25</v>
      </c>
      <c r="F1250" s="2">
        <v>0</v>
      </c>
      <c r="G1250" s="2">
        <v>0</v>
      </c>
      <c r="H1250" s="2">
        <v>0</v>
      </c>
      <c r="I1250" s="2">
        <v>0</v>
      </c>
      <c r="J1250" s="2">
        <v>0</v>
      </c>
      <c r="K1250" s="2">
        <v>0</v>
      </c>
      <c r="L1250" s="2">
        <v>45</v>
      </c>
      <c r="M1250" s="2">
        <v>0</v>
      </c>
      <c r="N1250" s="2">
        <v>54.25</v>
      </c>
      <c r="O1250" s="2">
        <v>0</v>
      </c>
      <c r="P1250" s="2">
        <v>0</v>
      </c>
      <c r="Q1250" s="2">
        <v>150</v>
      </c>
      <c r="R1250" s="2">
        <v>0</v>
      </c>
      <c r="S1250" s="2">
        <v>443</v>
      </c>
      <c r="T1250" s="2">
        <v>744</v>
      </c>
      <c r="U1250" s="2">
        <v>0</v>
      </c>
      <c r="V1250">
        <v>0</v>
      </c>
    </row>
    <row r="1251" spans="1:22" x14ac:dyDescent="0.25">
      <c r="A1251" s="2">
        <v>0</v>
      </c>
      <c r="B1251" s="2">
        <v>0</v>
      </c>
      <c r="C1251" s="2">
        <v>0</v>
      </c>
      <c r="D1251" s="2">
        <v>0</v>
      </c>
      <c r="E1251" s="2">
        <v>1.25</v>
      </c>
      <c r="F1251" s="2">
        <v>0</v>
      </c>
      <c r="G1251" s="2">
        <v>0</v>
      </c>
      <c r="H1251" s="2">
        <v>0</v>
      </c>
      <c r="I1251" s="2">
        <v>0</v>
      </c>
      <c r="J1251" s="2">
        <v>0</v>
      </c>
      <c r="K1251" s="2">
        <v>0</v>
      </c>
      <c r="L1251" s="2">
        <v>18.75</v>
      </c>
      <c r="M1251" s="2">
        <v>3.75</v>
      </c>
      <c r="N1251" s="2">
        <v>54.25</v>
      </c>
      <c r="O1251" s="2">
        <v>0</v>
      </c>
      <c r="P1251" s="2">
        <v>0</v>
      </c>
      <c r="Q1251" s="2">
        <v>150</v>
      </c>
      <c r="R1251" s="2">
        <v>0</v>
      </c>
      <c r="S1251" s="2">
        <v>443</v>
      </c>
      <c r="T1251" s="2">
        <v>48</v>
      </c>
      <c r="U1251" s="2">
        <v>0</v>
      </c>
      <c r="V1251">
        <v>0</v>
      </c>
    </row>
    <row r="1252" spans="1:22" customFormat="1" x14ac:dyDescent="0.25">
      <c r="A1252" s="6">
        <v>0</v>
      </c>
      <c r="B1252" s="6">
        <v>0</v>
      </c>
      <c r="C1252" s="6">
        <v>0</v>
      </c>
      <c r="D1252" s="6">
        <v>0</v>
      </c>
      <c r="E1252" s="6">
        <v>1.538</v>
      </c>
      <c r="F1252" s="6">
        <v>0</v>
      </c>
      <c r="G1252" s="6">
        <v>0</v>
      </c>
      <c r="H1252" s="6">
        <v>0</v>
      </c>
      <c r="I1252" s="6">
        <v>0</v>
      </c>
      <c r="J1252" s="6">
        <v>0</v>
      </c>
      <c r="K1252" s="6">
        <v>0</v>
      </c>
      <c r="L1252" s="6">
        <v>18.462</v>
      </c>
      <c r="M1252" s="6">
        <v>4.6150000000000002</v>
      </c>
      <c r="N1252" s="6">
        <v>66.769000000000005</v>
      </c>
      <c r="O1252" s="6">
        <v>0</v>
      </c>
      <c r="P1252" s="6">
        <v>0</v>
      </c>
      <c r="Q1252" s="6">
        <v>150</v>
      </c>
      <c r="R1252" s="6">
        <v>0</v>
      </c>
      <c r="S1252" s="6">
        <v>443</v>
      </c>
      <c r="T1252" s="6">
        <v>48</v>
      </c>
      <c r="U1252" s="6">
        <v>0</v>
      </c>
      <c r="V1252">
        <v>0</v>
      </c>
    </row>
    <row r="1253" spans="1:22" customFormat="1" x14ac:dyDescent="0.25">
      <c r="A1253" s="6">
        <v>0</v>
      </c>
      <c r="B1253" s="6">
        <v>0</v>
      </c>
      <c r="C1253" s="6">
        <v>0</v>
      </c>
      <c r="D1253" s="6">
        <v>0</v>
      </c>
      <c r="E1253" s="6">
        <v>0.33900000000000002</v>
      </c>
      <c r="F1253" s="6">
        <v>0</v>
      </c>
      <c r="G1253" s="6">
        <v>0</v>
      </c>
      <c r="H1253" s="6">
        <v>0</v>
      </c>
      <c r="I1253" s="6">
        <v>0</v>
      </c>
      <c r="J1253" s="6">
        <v>0</v>
      </c>
      <c r="K1253" s="6">
        <v>0</v>
      </c>
      <c r="L1253" s="6">
        <v>4.0679999999999996</v>
      </c>
      <c r="M1253" s="6">
        <v>1.0169999999999999</v>
      </c>
      <c r="N1253" s="6">
        <v>14.712</v>
      </c>
      <c r="O1253" s="6">
        <v>0</v>
      </c>
      <c r="P1253" s="6">
        <v>0</v>
      </c>
      <c r="Q1253" s="6">
        <v>150</v>
      </c>
      <c r="R1253" s="6">
        <v>0</v>
      </c>
      <c r="S1253" s="6">
        <v>443</v>
      </c>
      <c r="T1253" s="6">
        <v>48</v>
      </c>
      <c r="U1253" s="6">
        <v>0</v>
      </c>
      <c r="V1253">
        <v>0</v>
      </c>
    </row>
    <row r="1254" spans="1:22" customFormat="1" x14ac:dyDescent="0.25">
      <c r="A1254" s="6">
        <v>0</v>
      </c>
      <c r="B1254" s="6">
        <v>0</v>
      </c>
      <c r="C1254" s="6">
        <v>0</v>
      </c>
      <c r="D1254" s="6">
        <v>0</v>
      </c>
      <c r="E1254" s="6">
        <v>1</v>
      </c>
      <c r="F1254" s="6">
        <v>0</v>
      </c>
      <c r="G1254" s="6">
        <v>0</v>
      </c>
      <c r="H1254" s="6">
        <v>0</v>
      </c>
      <c r="I1254" s="6">
        <v>0</v>
      </c>
      <c r="J1254" s="6">
        <v>0</v>
      </c>
      <c r="K1254" s="6">
        <v>0</v>
      </c>
      <c r="L1254" s="6">
        <v>9.4499999999999993</v>
      </c>
      <c r="M1254" s="6">
        <v>3</v>
      </c>
      <c r="N1254" s="6">
        <v>21.75</v>
      </c>
      <c r="O1254" s="6">
        <v>0</v>
      </c>
      <c r="P1254" s="6">
        <v>0</v>
      </c>
      <c r="Q1254" s="6">
        <v>150</v>
      </c>
      <c r="R1254" s="6">
        <v>0</v>
      </c>
      <c r="S1254" s="6">
        <v>443</v>
      </c>
      <c r="T1254" s="6">
        <v>48</v>
      </c>
      <c r="U1254" s="6">
        <v>0</v>
      </c>
      <c r="V1254">
        <v>0</v>
      </c>
    </row>
    <row r="1255" spans="1:22" customFormat="1" x14ac:dyDescent="0.25">
      <c r="A1255" s="6">
        <v>0</v>
      </c>
      <c r="B1255" s="6">
        <v>0</v>
      </c>
      <c r="C1255" s="6">
        <v>0</v>
      </c>
      <c r="D1255" s="6">
        <v>0</v>
      </c>
      <c r="E1255" s="6">
        <v>1</v>
      </c>
      <c r="F1255" s="6">
        <v>0</v>
      </c>
      <c r="G1255" s="6">
        <v>0</v>
      </c>
      <c r="H1255" s="6">
        <v>0</v>
      </c>
      <c r="I1255" s="6">
        <v>0</v>
      </c>
      <c r="J1255" s="6">
        <v>0</v>
      </c>
      <c r="K1255" s="6">
        <v>0</v>
      </c>
      <c r="L1255" s="6">
        <v>15</v>
      </c>
      <c r="M1255" s="6">
        <v>3.75</v>
      </c>
      <c r="N1255" s="6">
        <v>54.25</v>
      </c>
      <c r="O1255" s="6">
        <v>0</v>
      </c>
      <c r="P1255" s="6">
        <v>0</v>
      </c>
      <c r="Q1255" s="6">
        <v>150</v>
      </c>
      <c r="R1255" s="6">
        <v>0</v>
      </c>
      <c r="S1255" s="6">
        <v>443</v>
      </c>
      <c r="T1255" s="6">
        <v>48</v>
      </c>
      <c r="U1255" s="6">
        <v>0</v>
      </c>
      <c r="V1255">
        <v>0</v>
      </c>
    </row>
    <row r="1256" spans="1:22" customFormat="1" x14ac:dyDescent="0.25">
      <c r="A1256" s="6">
        <v>0</v>
      </c>
      <c r="B1256" s="6">
        <v>0</v>
      </c>
      <c r="C1256" s="6">
        <v>0</v>
      </c>
      <c r="D1256" s="6">
        <v>0</v>
      </c>
      <c r="E1256" s="6">
        <v>0</v>
      </c>
      <c r="F1256" s="6">
        <v>0</v>
      </c>
      <c r="G1256" s="6">
        <v>0</v>
      </c>
      <c r="H1256" s="6">
        <v>0</v>
      </c>
      <c r="I1256" s="6">
        <v>0</v>
      </c>
      <c r="J1256" s="6">
        <v>0</v>
      </c>
      <c r="K1256" s="6">
        <v>0</v>
      </c>
      <c r="L1256" s="6">
        <v>5</v>
      </c>
      <c r="M1256" s="6">
        <v>0.5</v>
      </c>
      <c r="N1256" s="6">
        <v>0.25</v>
      </c>
      <c r="O1256" s="6">
        <v>0</v>
      </c>
      <c r="P1256" s="6">
        <v>0.5</v>
      </c>
      <c r="Q1256" s="6">
        <v>278</v>
      </c>
      <c r="R1256" s="6">
        <v>0</v>
      </c>
      <c r="S1256" s="6">
        <v>448</v>
      </c>
      <c r="T1256" s="6">
        <v>168</v>
      </c>
      <c r="U1256" s="6">
        <v>60</v>
      </c>
      <c r="V1256">
        <v>0</v>
      </c>
    </row>
    <row r="1257" spans="1:22" customFormat="1" x14ac:dyDescent="0.25">
      <c r="A1257" s="6">
        <v>0</v>
      </c>
      <c r="B1257" s="6">
        <v>0</v>
      </c>
      <c r="C1257" s="6">
        <v>0</v>
      </c>
      <c r="D1257" s="6">
        <v>0</v>
      </c>
      <c r="E1257" s="6">
        <v>0</v>
      </c>
      <c r="F1257" s="6">
        <v>0</v>
      </c>
      <c r="G1257" s="6">
        <v>0</v>
      </c>
      <c r="H1257" s="6">
        <v>0</v>
      </c>
      <c r="I1257" s="6">
        <v>0</v>
      </c>
      <c r="J1257" s="6">
        <v>0</v>
      </c>
      <c r="K1257" s="6">
        <v>0</v>
      </c>
      <c r="L1257" s="6">
        <v>3</v>
      </c>
      <c r="M1257" s="6">
        <v>0.5</v>
      </c>
      <c r="N1257" s="6">
        <v>0.25</v>
      </c>
      <c r="O1257" s="6">
        <v>0</v>
      </c>
      <c r="P1257" s="6">
        <v>0.5</v>
      </c>
      <c r="Q1257" s="6">
        <v>278</v>
      </c>
      <c r="R1257" s="6">
        <v>0</v>
      </c>
      <c r="S1257" s="6">
        <v>448</v>
      </c>
      <c r="T1257" s="6">
        <v>24</v>
      </c>
      <c r="U1257" s="6">
        <v>60</v>
      </c>
      <c r="V1257">
        <v>0</v>
      </c>
    </row>
    <row r="1258" spans="1:22" customFormat="1" x14ac:dyDescent="0.25">
      <c r="A1258" s="6">
        <v>0</v>
      </c>
      <c r="B1258" s="6">
        <v>0</v>
      </c>
      <c r="C1258" s="6">
        <v>0</v>
      </c>
      <c r="D1258" s="6">
        <v>0</v>
      </c>
      <c r="E1258" s="6">
        <v>0</v>
      </c>
      <c r="F1258" s="6">
        <v>0</v>
      </c>
      <c r="G1258" s="6">
        <v>0</v>
      </c>
      <c r="H1258" s="6">
        <v>0</v>
      </c>
      <c r="I1258" s="6">
        <v>0</v>
      </c>
      <c r="J1258" s="6">
        <v>0</v>
      </c>
      <c r="K1258" s="6">
        <v>0</v>
      </c>
      <c r="L1258" s="6">
        <v>3</v>
      </c>
      <c r="M1258" s="6">
        <v>0.5</v>
      </c>
      <c r="N1258" s="6">
        <v>0.25</v>
      </c>
      <c r="O1258" s="6">
        <v>0</v>
      </c>
      <c r="P1258" s="6">
        <v>0.5</v>
      </c>
      <c r="Q1258" s="6">
        <v>278</v>
      </c>
      <c r="R1258" s="6">
        <v>0</v>
      </c>
      <c r="S1258" s="6">
        <v>448</v>
      </c>
      <c r="T1258" s="6">
        <v>72</v>
      </c>
      <c r="U1258" s="6">
        <v>60</v>
      </c>
      <c r="V1258">
        <v>0</v>
      </c>
    </row>
    <row r="1259" spans="1:22" customFormat="1" x14ac:dyDescent="0.25">
      <c r="A1259" s="6">
        <v>0</v>
      </c>
      <c r="B1259" s="6">
        <v>0</v>
      </c>
      <c r="C1259" s="6">
        <v>0</v>
      </c>
      <c r="D1259" s="6">
        <v>0</v>
      </c>
      <c r="E1259" s="6">
        <v>0</v>
      </c>
      <c r="F1259" s="6">
        <v>0</v>
      </c>
      <c r="G1259" s="6">
        <v>0</v>
      </c>
      <c r="H1259" s="6">
        <v>0</v>
      </c>
      <c r="I1259" s="6">
        <v>0</v>
      </c>
      <c r="J1259" s="6">
        <v>0</v>
      </c>
      <c r="K1259" s="6">
        <v>0</v>
      </c>
      <c r="L1259" s="6">
        <v>3</v>
      </c>
      <c r="M1259" s="6">
        <v>0.5</v>
      </c>
      <c r="N1259" s="6">
        <v>0.25</v>
      </c>
      <c r="O1259" s="6">
        <v>0</v>
      </c>
      <c r="P1259" s="6">
        <v>0.5</v>
      </c>
      <c r="Q1259" s="6">
        <v>278</v>
      </c>
      <c r="R1259" s="6">
        <v>0</v>
      </c>
      <c r="S1259" s="6">
        <v>448</v>
      </c>
      <c r="T1259" s="6">
        <v>168</v>
      </c>
      <c r="U1259" s="6">
        <v>60</v>
      </c>
      <c r="V1259">
        <v>0</v>
      </c>
    </row>
    <row r="1260" spans="1:22" customFormat="1" x14ac:dyDescent="0.25">
      <c r="A1260" s="6">
        <v>0</v>
      </c>
      <c r="B1260" s="6">
        <v>0</v>
      </c>
      <c r="C1260" s="6">
        <v>0</v>
      </c>
      <c r="D1260" s="6">
        <v>0</v>
      </c>
      <c r="E1260" s="6">
        <v>5.2999999999999999E-2</v>
      </c>
      <c r="F1260" s="6">
        <v>0</v>
      </c>
      <c r="G1260" s="6">
        <v>0</v>
      </c>
      <c r="H1260" s="6">
        <v>0</v>
      </c>
      <c r="I1260" s="6">
        <v>0</v>
      </c>
      <c r="J1260" s="6">
        <v>0</v>
      </c>
      <c r="K1260" s="6">
        <v>0</v>
      </c>
      <c r="L1260" s="6">
        <v>5.2649999999999997</v>
      </c>
      <c r="M1260" s="6">
        <v>0.52600000000000002</v>
      </c>
      <c r="N1260" s="6">
        <v>0.25</v>
      </c>
      <c r="O1260" s="6">
        <v>0</v>
      </c>
      <c r="P1260" s="6">
        <v>0.5</v>
      </c>
      <c r="Q1260" s="6">
        <v>278</v>
      </c>
      <c r="R1260" s="6">
        <v>0</v>
      </c>
      <c r="S1260" s="6">
        <v>448</v>
      </c>
      <c r="T1260" s="6">
        <v>48</v>
      </c>
      <c r="U1260" s="6">
        <v>60</v>
      </c>
      <c r="V1260">
        <v>0</v>
      </c>
    </row>
    <row r="1261" spans="1:22" customFormat="1" x14ac:dyDescent="0.25">
      <c r="A1261" s="6">
        <v>0</v>
      </c>
      <c r="B1261" s="6">
        <v>0</v>
      </c>
      <c r="C1261" s="6">
        <v>0</v>
      </c>
      <c r="D1261" s="6">
        <v>0</v>
      </c>
      <c r="E1261" s="6">
        <v>5.2999999999999999E-2</v>
      </c>
      <c r="F1261" s="6">
        <v>0</v>
      </c>
      <c r="G1261" s="6">
        <v>0</v>
      </c>
      <c r="H1261" s="6">
        <v>0</v>
      </c>
      <c r="I1261" s="6">
        <v>0</v>
      </c>
      <c r="J1261" s="6">
        <v>0</v>
      </c>
      <c r="K1261" s="6">
        <v>0</v>
      </c>
      <c r="L1261" s="6">
        <v>5.2649999999999997</v>
      </c>
      <c r="M1261" s="6">
        <v>0.52600000000000002</v>
      </c>
      <c r="N1261" s="6">
        <v>0.25</v>
      </c>
      <c r="O1261" s="6">
        <v>0</v>
      </c>
      <c r="P1261" s="6">
        <v>0.5</v>
      </c>
      <c r="Q1261" s="6">
        <v>278</v>
      </c>
      <c r="R1261" s="6">
        <v>0</v>
      </c>
      <c r="S1261" s="6">
        <v>448</v>
      </c>
      <c r="T1261" s="6">
        <v>96</v>
      </c>
      <c r="U1261" s="6">
        <v>60</v>
      </c>
      <c r="V1261">
        <v>0</v>
      </c>
    </row>
    <row r="1262" spans="1:22" customFormat="1" x14ac:dyDescent="0.25">
      <c r="A1262" s="6">
        <v>0</v>
      </c>
      <c r="B1262" s="6">
        <v>0</v>
      </c>
      <c r="C1262" s="6">
        <v>0</v>
      </c>
      <c r="D1262" s="6">
        <v>0</v>
      </c>
      <c r="E1262" s="6">
        <v>5.2999999999999999E-2</v>
      </c>
      <c r="F1262" s="6">
        <v>0</v>
      </c>
      <c r="G1262" s="6">
        <v>0</v>
      </c>
      <c r="H1262" s="6">
        <v>0</v>
      </c>
      <c r="I1262" s="6">
        <v>0</v>
      </c>
      <c r="J1262" s="6">
        <v>0</v>
      </c>
      <c r="K1262" s="6">
        <v>0</v>
      </c>
      <c r="L1262" s="6">
        <v>5.2649999999999997</v>
      </c>
      <c r="M1262" s="6">
        <v>0.52600000000000002</v>
      </c>
      <c r="N1262" s="6">
        <v>0.25</v>
      </c>
      <c r="O1262" s="6">
        <v>0</v>
      </c>
      <c r="P1262" s="6">
        <v>0.5</v>
      </c>
      <c r="Q1262" s="6">
        <v>278</v>
      </c>
      <c r="R1262" s="6">
        <v>0</v>
      </c>
      <c r="S1262" s="6">
        <v>448</v>
      </c>
      <c r="T1262" s="6">
        <v>144</v>
      </c>
      <c r="U1262" s="6">
        <v>60</v>
      </c>
      <c r="V1262">
        <v>0</v>
      </c>
    </row>
    <row r="1263" spans="1:22" customFormat="1" x14ac:dyDescent="0.25">
      <c r="A1263" s="6">
        <v>0</v>
      </c>
      <c r="B1263" s="6">
        <v>0</v>
      </c>
      <c r="C1263" s="6">
        <v>0</v>
      </c>
      <c r="D1263" s="6">
        <v>0</v>
      </c>
      <c r="E1263" s="6">
        <v>1</v>
      </c>
      <c r="F1263" s="6">
        <v>0</v>
      </c>
      <c r="G1263" s="6">
        <v>0</v>
      </c>
      <c r="H1263" s="6">
        <v>0</v>
      </c>
      <c r="I1263" s="6">
        <v>0</v>
      </c>
      <c r="J1263" s="6">
        <v>0</v>
      </c>
      <c r="K1263" s="6">
        <v>0</v>
      </c>
      <c r="L1263" s="6">
        <v>30</v>
      </c>
      <c r="M1263" s="6">
        <v>1</v>
      </c>
      <c r="N1263" s="6">
        <v>0.25</v>
      </c>
      <c r="O1263" s="6">
        <v>0</v>
      </c>
      <c r="P1263" s="6">
        <v>0.5</v>
      </c>
      <c r="Q1263" s="6">
        <v>278</v>
      </c>
      <c r="R1263" s="6">
        <v>0</v>
      </c>
      <c r="S1263" s="6">
        <v>423</v>
      </c>
      <c r="T1263" s="6">
        <v>72</v>
      </c>
      <c r="U1263" s="6">
        <v>60</v>
      </c>
      <c r="V1263">
        <v>0</v>
      </c>
    </row>
    <row r="1264" spans="1:22" customFormat="1" x14ac:dyDescent="0.25">
      <c r="A1264" s="6">
        <v>0</v>
      </c>
      <c r="B1264" s="6">
        <v>0</v>
      </c>
      <c r="C1264" s="6">
        <v>0</v>
      </c>
      <c r="D1264" s="6">
        <v>0</v>
      </c>
      <c r="E1264" s="6">
        <v>1</v>
      </c>
      <c r="F1264" s="6">
        <v>0</v>
      </c>
      <c r="G1264" s="6">
        <v>0</v>
      </c>
      <c r="H1264" s="6">
        <v>0</v>
      </c>
      <c r="I1264" s="6">
        <v>0</v>
      </c>
      <c r="J1264" s="6">
        <v>0</v>
      </c>
      <c r="K1264" s="6">
        <v>0</v>
      </c>
      <c r="L1264" s="6">
        <v>30</v>
      </c>
      <c r="M1264" s="6">
        <v>1</v>
      </c>
      <c r="N1264" s="6">
        <v>0.25</v>
      </c>
      <c r="O1264" s="6">
        <v>0</v>
      </c>
      <c r="P1264" s="6">
        <v>0.5</v>
      </c>
      <c r="Q1264" s="6">
        <v>278</v>
      </c>
      <c r="R1264" s="6">
        <v>0</v>
      </c>
      <c r="S1264" s="6">
        <v>423</v>
      </c>
      <c r="T1264" s="6">
        <v>120</v>
      </c>
      <c r="U1264" s="6">
        <v>60</v>
      </c>
      <c r="V1264">
        <v>0</v>
      </c>
    </row>
    <row r="1265" spans="1:22" customFormat="1" x14ac:dyDescent="0.25">
      <c r="A1265" s="6">
        <v>0</v>
      </c>
      <c r="B1265" s="6">
        <v>0</v>
      </c>
      <c r="C1265" s="6">
        <v>0</v>
      </c>
      <c r="D1265" s="6">
        <v>0</v>
      </c>
      <c r="E1265" s="6">
        <v>1</v>
      </c>
      <c r="F1265" s="6">
        <v>0</v>
      </c>
      <c r="G1265" s="6">
        <v>0</v>
      </c>
      <c r="H1265" s="6">
        <v>0</v>
      </c>
      <c r="I1265" s="6">
        <v>0</v>
      </c>
      <c r="J1265" s="6">
        <v>0</v>
      </c>
      <c r="K1265" s="6">
        <v>0</v>
      </c>
      <c r="L1265" s="6">
        <v>30</v>
      </c>
      <c r="M1265" s="6">
        <v>1</v>
      </c>
      <c r="N1265" s="6">
        <v>0.25</v>
      </c>
      <c r="O1265" s="6">
        <v>0</v>
      </c>
      <c r="P1265" s="6">
        <v>0.5</v>
      </c>
      <c r="Q1265" s="6">
        <v>278</v>
      </c>
      <c r="R1265" s="6">
        <v>0</v>
      </c>
      <c r="S1265" s="6">
        <v>423</v>
      </c>
      <c r="T1265" s="6">
        <v>168</v>
      </c>
      <c r="U1265" s="6">
        <v>60</v>
      </c>
      <c r="V1265">
        <v>0</v>
      </c>
    </row>
    <row r="1266" spans="1:22" customFormat="1" x14ac:dyDescent="0.25">
      <c r="A1266" s="6">
        <v>0</v>
      </c>
      <c r="B1266" s="6">
        <v>0</v>
      </c>
      <c r="C1266" s="6">
        <v>0</v>
      </c>
      <c r="D1266" s="6">
        <v>0</v>
      </c>
      <c r="E1266" s="6">
        <v>1</v>
      </c>
      <c r="F1266" s="6">
        <v>0</v>
      </c>
      <c r="G1266" s="6">
        <v>0</v>
      </c>
      <c r="H1266" s="6">
        <v>0</v>
      </c>
      <c r="I1266" s="6">
        <v>0</v>
      </c>
      <c r="J1266" s="6">
        <v>0</v>
      </c>
      <c r="K1266" s="6">
        <v>0</v>
      </c>
      <c r="L1266" s="6">
        <v>10</v>
      </c>
      <c r="M1266" s="6">
        <v>1</v>
      </c>
      <c r="N1266" s="6">
        <v>0.25</v>
      </c>
      <c r="O1266" s="6">
        <v>0</v>
      </c>
      <c r="P1266" s="6">
        <v>0.5</v>
      </c>
      <c r="Q1266" s="6">
        <v>295</v>
      </c>
      <c r="R1266" s="6">
        <v>0</v>
      </c>
      <c r="S1266" s="6">
        <v>423</v>
      </c>
      <c r="T1266" s="6">
        <v>24</v>
      </c>
      <c r="U1266" s="6">
        <v>60</v>
      </c>
      <c r="V1266">
        <v>0</v>
      </c>
    </row>
    <row r="1267" spans="1:22" customFormat="1" x14ac:dyDescent="0.25">
      <c r="A1267" s="6">
        <v>0</v>
      </c>
      <c r="B1267" s="6">
        <v>0</v>
      </c>
      <c r="C1267" s="6">
        <v>0</v>
      </c>
      <c r="D1267" s="6">
        <v>0</v>
      </c>
      <c r="E1267" s="6">
        <v>1</v>
      </c>
      <c r="F1267" s="6">
        <v>0</v>
      </c>
      <c r="G1267" s="6">
        <v>0</v>
      </c>
      <c r="H1267" s="6">
        <v>0</v>
      </c>
      <c r="I1267" s="6">
        <v>0</v>
      </c>
      <c r="J1267" s="6">
        <v>0</v>
      </c>
      <c r="K1267" s="6">
        <v>0</v>
      </c>
      <c r="L1267" s="6">
        <v>10</v>
      </c>
      <c r="M1267" s="6">
        <v>1</v>
      </c>
      <c r="N1267" s="6">
        <v>0.25</v>
      </c>
      <c r="O1267" s="6">
        <v>0</v>
      </c>
      <c r="P1267" s="6">
        <v>0.5</v>
      </c>
      <c r="Q1267" s="6">
        <v>295</v>
      </c>
      <c r="R1267" s="6">
        <v>0</v>
      </c>
      <c r="S1267" s="6">
        <v>423</v>
      </c>
      <c r="T1267" s="6">
        <v>96</v>
      </c>
      <c r="U1267" s="6">
        <v>60</v>
      </c>
      <c r="V1267">
        <v>0</v>
      </c>
    </row>
    <row r="1268" spans="1:22" customFormat="1" x14ac:dyDescent="0.25">
      <c r="A1268" s="6">
        <v>0</v>
      </c>
      <c r="B1268" s="6">
        <v>0</v>
      </c>
      <c r="C1268" s="6">
        <v>0</v>
      </c>
      <c r="D1268" s="6">
        <v>0</v>
      </c>
      <c r="E1268" s="6">
        <v>1</v>
      </c>
      <c r="F1268" s="6">
        <v>0</v>
      </c>
      <c r="G1268" s="6">
        <v>0</v>
      </c>
      <c r="H1268" s="6">
        <v>0</v>
      </c>
      <c r="I1268" s="6">
        <v>0</v>
      </c>
      <c r="J1268" s="6">
        <v>0</v>
      </c>
      <c r="K1268" s="6">
        <v>0</v>
      </c>
      <c r="L1268" s="6">
        <v>10</v>
      </c>
      <c r="M1268" s="6">
        <v>1</v>
      </c>
      <c r="N1268" s="6">
        <v>0.25</v>
      </c>
      <c r="O1268" s="6">
        <v>0</v>
      </c>
      <c r="P1268" s="6">
        <v>0.5</v>
      </c>
      <c r="Q1268" s="6">
        <v>295</v>
      </c>
      <c r="R1268" s="6">
        <v>0</v>
      </c>
      <c r="S1268" s="6">
        <v>423</v>
      </c>
      <c r="T1268" s="6">
        <v>144</v>
      </c>
      <c r="U1268" s="6">
        <v>60</v>
      </c>
      <c r="V1268">
        <v>0</v>
      </c>
    </row>
    <row r="1269" spans="1:22" customFormat="1" x14ac:dyDescent="0.25">
      <c r="A1269" s="6">
        <v>0</v>
      </c>
      <c r="B1269" s="6">
        <v>0</v>
      </c>
      <c r="C1269" s="6">
        <v>0</v>
      </c>
      <c r="D1269" s="6">
        <v>0</v>
      </c>
      <c r="E1269" s="6">
        <v>1</v>
      </c>
      <c r="F1269" s="6">
        <v>0</v>
      </c>
      <c r="G1269" s="6">
        <v>0</v>
      </c>
      <c r="H1269" s="6">
        <v>0</v>
      </c>
      <c r="I1269" s="6">
        <v>0</v>
      </c>
      <c r="J1269" s="6">
        <v>0</v>
      </c>
      <c r="K1269" s="6">
        <v>0</v>
      </c>
      <c r="L1269" s="6">
        <v>30</v>
      </c>
      <c r="M1269" s="6">
        <v>1</v>
      </c>
      <c r="N1269" s="6">
        <v>0.25</v>
      </c>
      <c r="O1269" s="6">
        <v>0</v>
      </c>
      <c r="P1269" s="6">
        <v>0.5</v>
      </c>
      <c r="Q1269" s="6">
        <v>315</v>
      </c>
      <c r="R1269" s="6">
        <v>0</v>
      </c>
      <c r="S1269" s="6">
        <v>448</v>
      </c>
      <c r="T1269" s="6">
        <v>72</v>
      </c>
      <c r="U1269" s="6">
        <v>60</v>
      </c>
      <c r="V1269">
        <v>0</v>
      </c>
    </row>
    <row r="1270" spans="1:22" customFormat="1" x14ac:dyDescent="0.25">
      <c r="A1270" s="6">
        <v>0</v>
      </c>
      <c r="B1270" s="6">
        <v>0</v>
      </c>
      <c r="C1270" s="6">
        <v>0</v>
      </c>
      <c r="D1270" s="6">
        <v>0</v>
      </c>
      <c r="E1270" s="6">
        <v>1</v>
      </c>
      <c r="F1270" s="6">
        <v>0</v>
      </c>
      <c r="G1270" s="6">
        <v>0</v>
      </c>
      <c r="H1270" s="6">
        <v>0</v>
      </c>
      <c r="I1270" s="6">
        <v>0</v>
      </c>
      <c r="J1270" s="6">
        <v>0</v>
      </c>
      <c r="K1270" s="6">
        <v>0</v>
      </c>
      <c r="L1270" s="6">
        <v>30</v>
      </c>
      <c r="M1270" s="6">
        <v>1</v>
      </c>
      <c r="N1270" s="6">
        <v>0.25</v>
      </c>
      <c r="O1270" s="6">
        <v>0</v>
      </c>
      <c r="P1270" s="6">
        <v>0.5</v>
      </c>
      <c r="Q1270" s="6">
        <v>315</v>
      </c>
      <c r="R1270" s="6">
        <v>0</v>
      </c>
      <c r="S1270" s="6">
        <v>448</v>
      </c>
      <c r="T1270" s="6">
        <v>120</v>
      </c>
      <c r="U1270" s="6">
        <v>60</v>
      </c>
      <c r="V1270">
        <v>0</v>
      </c>
    </row>
    <row r="1271" spans="1:22" customFormat="1" ht="40.5" customHeight="1" x14ac:dyDescent="0.25">
      <c r="A1271" s="6">
        <v>0</v>
      </c>
      <c r="B1271" s="6">
        <v>0</v>
      </c>
      <c r="C1271" s="6">
        <v>0</v>
      </c>
      <c r="D1271" s="6">
        <v>0</v>
      </c>
      <c r="E1271" s="6">
        <v>1</v>
      </c>
      <c r="F1271" s="6">
        <v>0</v>
      </c>
      <c r="G1271" s="6">
        <v>0</v>
      </c>
      <c r="H1271" s="6">
        <v>0</v>
      </c>
      <c r="I1271" s="6">
        <v>0</v>
      </c>
      <c r="J1271" s="6">
        <v>0</v>
      </c>
      <c r="K1271" s="6">
        <v>0</v>
      </c>
      <c r="L1271" s="6">
        <v>30</v>
      </c>
      <c r="M1271" s="6">
        <v>1</v>
      </c>
      <c r="N1271" s="6">
        <v>0.25</v>
      </c>
      <c r="O1271" s="6">
        <v>0</v>
      </c>
      <c r="P1271" s="6">
        <v>0.5</v>
      </c>
      <c r="Q1271" s="6">
        <v>315</v>
      </c>
      <c r="R1271" s="6">
        <v>0</v>
      </c>
      <c r="S1271" s="6">
        <v>448</v>
      </c>
      <c r="T1271" s="6">
        <v>168</v>
      </c>
      <c r="U1271" s="6">
        <v>60</v>
      </c>
      <c r="V1271">
        <v>0</v>
      </c>
    </row>
    <row r="1272" spans="1:22" customFormat="1" x14ac:dyDescent="0.25">
      <c r="A1272" s="6">
        <v>0</v>
      </c>
      <c r="B1272" s="6">
        <v>0</v>
      </c>
      <c r="C1272" s="6">
        <v>0</v>
      </c>
      <c r="D1272" s="6">
        <v>0</v>
      </c>
      <c r="E1272" s="6">
        <v>1</v>
      </c>
      <c r="F1272" s="6">
        <v>0</v>
      </c>
      <c r="G1272" s="6">
        <v>0</v>
      </c>
      <c r="H1272" s="6">
        <v>0</v>
      </c>
      <c r="I1272" s="6">
        <v>0</v>
      </c>
      <c r="J1272" s="6">
        <v>0</v>
      </c>
      <c r="K1272" s="6">
        <v>0</v>
      </c>
      <c r="L1272" s="6">
        <v>30</v>
      </c>
      <c r="M1272" s="6">
        <v>1</v>
      </c>
      <c r="N1272" s="6">
        <v>0.25</v>
      </c>
      <c r="O1272" s="6">
        <v>0</v>
      </c>
      <c r="P1272" s="6">
        <v>0.5</v>
      </c>
      <c r="Q1272" s="6">
        <v>315</v>
      </c>
      <c r="R1272" s="6">
        <v>0</v>
      </c>
      <c r="S1272" s="6">
        <v>448</v>
      </c>
      <c r="T1272" s="6">
        <v>240</v>
      </c>
      <c r="U1272" s="6">
        <v>60</v>
      </c>
      <c r="V1272">
        <v>0</v>
      </c>
    </row>
    <row r="1273" spans="1:22" customFormat="1" x14ac:dyDescent="0.25">
      <c r="A1273" s="6">
        <v>0</v>
      </c>
      <c r="B1273" s="6">
        <v>0</v>
      </c>
      <c r="C1273" s="6">
        <v>0</v>
      </c>
      <c r="D1273" s="6">
        <v>0</v>
      </c>
      <c r="E1273" s="6">
        <v>0</v>
      </c>
      <c r="F1273" s="6">
        <v>0</v>
      </c>
      <c r="G1273" s="6">
        <v>0</v>
      </c>
      <c r="H1273" s="6">
        <v>0</v>
      </c>
      <c r="I1273" s="6">
        <v>0</v>
      </c>
      <c r="J1273" s="6">
        <v>0</v>
      </c>
      <c r="K1273" s="6">
        <v>0</v>
      </c>
      <c r="L1273" s="6">
        <v>4.5</v>
      </c>
      <c r="M1273" s="6">
        <v>0.5</v>
      </c>
      <c r="N1273" s="6">
        <v>0.5</v>
      </c>
      <c r="O1273" s="6">
        <v>0</v>
      </c>
      <c r="P1273" s="6">
        <v>0.5</v>
      </c>
      <c r="Q1273" s="6">
        <v>168</v>
      </c>
      <c r="R1273" s="6">
        <v>0</v>
      </c>
      <c r="S1273" s="6">
        <v>448</v>
      </c>
      <c r="T1273" s="6">
        <v>264</v>
      </c>
      <c r="U1273" s="6">
        <v>60</v>
      </c>
      <c r="V1273">
        <v>0</v>
      </c>
    </row>
    <row r="1274" spans="1:22" customFormat="1" x14ac:dyDescent="0.25">
      <c r="A1274" s="6">
        <v>0</v>
      </c>
      <c r="B1274" s="6">
        <v>0</v>
      </c>
      <c r="C1274" s="6">
        <v>0</v>
      </c>
      <c r="D1274" s="6">
        <v>0</v>
      </c>
      <c r="E1274" s="6">
        <v>0</v>
      </c>
      <c r="F1274" s="6">
        <v>0</v>
      </c>
      <c r="G1274" s="6">
        <v>0</v>
      </c>
      <c r="H1274" s="6">
        <v>0</v>
      </c>
      <c r="I1274" s="6">
        <v>0</v>
      </c>
      <c r="J1274" s="6">
        <v>0</v>
      </c>
      <c r="K1274" s="6">
        <v>0</v>
      </c>
      <c r="L1274" s="6">
        <v>3.5</v>
      </c>
      <c r="M1274" s="6">
        <v>0.61</v>
      </c>
      <c r="N1274" s="6">
        <v>0.53</v>
      </c>
      <c r="O1274" s="6">
        <v>0</v>
      </c>
      <c r="P1274" s="6">
        <v>1.06</v>
      </c>
      <c r="Q1274" s="6">
        <v>294</v>
      </c>
      <c r="R1274" s="6">
        <v>0</v>
      </c>
      <c r="S1274" s="6">
        <v>423</v>
      </c>
      <c r="T1274" s="6">
        <v>528</v>
      </c>
      <c r="U1274" s="6">
        <v>43</v>
      </c>
      <c r="V1274">
        <v>0</v>
      </c>
    </row>
    <row r="1275" spans="1:22" customFormat="1" x14ac:dyDescent="0.25">
      <c r="A1275" s="6">
        <v>0</v>
      </c>
      <c r="B1275" s="6">
        <v>0</v>
      </c>
      <c r="C1275" s="6">
        <v>0</v>
      </c>
      <c r="D1275" s="6">
        <v>0</v>
      </c>
      <c r="E1275" s="6">
        <v>0</v>
      </c>
      <c r="F1275" s="6">
        <v>0</v>
      </c>
      <c r="G1275" s="6">
        <v>0</v>
      </c>
      <c r="H1275" s="6">
        <v>0</v>
      </c>
      <c r="I1275" s="6">
        <v>0</v>
      </c>
      <c r="J1275" s="6">
        <v>0</v>
      </c>
      <c r="K1275" s="6">
        <v>0</v>
      </c>
      <c r="L1275" s="6">
        <v>7</v>
      </c>
      <c r="M1275" s="6">
        <v>0.61</v>
      </c>
      <c r="N1275" s="6">
        <v>0.53</v>
      </c>
      <c r="O1275" s="6">
        <v>0</v>
      </c>
      <c r="P1275" s="6">
        <v>1.06</v>
      </c>
      <c r="Q1275" s="6">
        <v>294</v>
      </c>
      <c r="R1275" s="6">
        <v>0</v>
      </c>
      <c r="S1275" s="6">
        <v>423</v>
      </c>
      <c r="T1275" s="6">
        <v>528</v>
      </c>
      <c r="U1275" s="6">
        <v>43</v>
      </c>
      <c r="V1275">
        <v>0</v>
      </c>
    </row>
    <row r="1276" spans="1:22" customFormat="1" x14ac:dyDescent="0.25">
      <c r="A1276" s="6">
        <v>0</v>
      </c>
      <c r="B1276" s="6">
        <v>0</v>
      </c>
      <c r="C1276" s="6">
        <v>0</v>
      </c>
      <c r="D1276" s="6">
        <v>0</v>
      </c>
      <c r="E1276" s="6">
        <v>0.19</v>
      </c>
      <c r="F1276" s="6">
        <v>0</v>
      </c>
      <c r="G1276" s="6">
        <v>0</v>
      </c>
      <c r="H1276" s="6">
        <v>0</v>
      </c>
      <c r="I1276" s="6">
        <v>0</v>
      </c>
      <c r="J1276" s="6">
        <v>0</v>
      </c>
      <c r="K1276" s="6">
        <v>0</v>
      </c>
      <c r="L1276" s="6">
        <v>3.5</v>
      </c>
      <c r="M1276" s="6">
        <v>0</v>
      </c>
      <c r="N1276" s="6">
        <v>0.63</v>
      </c>
      <c r="O1276" s="6">
        <v>0</v>
      </c>
      <c r="P1276" s="6">
        <v>0.63</v>
      </c>
      <c r="Q1276" s="6">
        <v>163</v>
      </c>
      <c r="R1276" s="6">
        <v>0</v>
      </c>
      <c r="S1276" s="6">
        <v>443</v>
      </c>
      <c r="T1276" s="6">
        <v>240</v>
      </c>
      <c r="U1276" s="6">
        <v>43</v>
      </c>
      <c r="V1276">
        <v>0</v>
      </c>
    </row>
    <row r="1277" spans="1:22" customFormat="1" x14ac:dyDescent="0.25">
      <c r="A1277" s="6">
        <v>0</v>
      </c>
      <c r="B1277" s="6">
        <v>0</v>
      </c>
      <c r="C1277" s="6">
        <v>0</v>
      </c>
      <c r="D1277" s="6">
        <v>0</v>
      </c>
      <c r="E1277" s="6">
        <v>1</v>
      </c>
      <c r="F1277" s="6">
        <v>0</v>
      </c>
      <c r="G1277" s="6">
        <v>0</v>
      </c>
      <c r="H1277" s="6">
        <v>0</v>
      </c>
      <c r="I1277" s="6">
        <v>0</v>
      </c>
      <c r="J1277" s="6">
        <v>0</v>
      </c>
      <c r="K1277" s="6">
        <v>0</v>
      </c>
      <c r="L1277" s="6">
        <v>6</v>
      </c>
      <c r="M1277" s="6">
        <v>1</v>
      </c>
      <c r="N1277" s="6">
        <v>0.5</v>
      </c>
      <c r="O1277" s="6">
        <v>0</v>
      </c>
      <c r="P1277" s="6">
        <v>1</v>
      </c>
      <c r="Q1277" s="6">
        <v>231</v>
      </c>
      <c r="R1277" s="6">
        <v>0</v>
      </c>
      <c r="S1277" s="6">
        <v>433</v>
      </c>
      <c r="T1277" s="6">
        <v>48</v>
      </c>
      <c r="U1277" s="6">
        <v>0</v>
      </c>
      <c r="V1277">
        <v>1</v>
      </c>
    </row>
    <row r="1278" spans="1:22" customFormat="1" x14ac:dyDescent="0.25">
      <c r="A1278" s="6">
        <v>4.7E-2</v>
      </c>
      <c r="B1278" s="6">
        <v>0</v>
      </c>
      <c r="C1278" s="6">
        <v>0</v>
      </c>
      <c r="D1278" s="6">
        <v>0</v>
      </c>
      <c r="E1278" s="6">
        <v>0</v>
      </c>
      <c r="F1278" s="6">
        <v>0</v>
      </c>
      <c r="G1278" s="6">
        <v>0.16</v>
      </c>
      <c r="H1278" s="6">
        <v>0.06</v>
      </c>
      <c r="I1278" s="6">
        <v>0</v>
      </c>
      <c r="J1278" s="6">
        <v>0</v>
      </c>
      <c r="K1278" s="6">
        <v>0</v>
      </c>
      <c r="L1278" s="6">
        <v>14.6</v>
      </c>
      <c r="M1278" s="6">
        <v>0</v>
      </c>
      <c r="N1278" s="6">
        <v>0.12</v>
      </c>
      <c r="O1278" s="6">
        <v>0</v>
      </c>
      <c r="P1278" s="6">
        <v>0.44</v>
      </c>
      <c r="Q1278" s="6">
        <v>132</v>
      </c>
      <c r="R1278" s="6">
        <v>0</v>
      </c>
      <c r="S1278" s="6">
        <v>423</v>
      </c>
      <c r="T1278" s="6">
        <v>48</v>
      </c>
      <c r="U1278" s="6">
        <v>250</v>
      </c>
      <c r="V1278">
        <v>0</v>
      </c>
    </row>
    <row r="1279" spans="1:22" customFormat="1" x14ac:dyDescent="0.25">
      <c r="A1279" s="6">
        <v>5.8333333333333327E-3</v>
      </c>
      <c r="B1279" s="6">
        <v>0</v>
      </c>
      <c r="C1279" s="6">
        <v>0</v>
      </c>
      <c r="D1279" s="6">
        <v>0</v>
      </c>
      <c r="E1279" s="6">
        <v>0</v>
      </c>
      <c r="F1279" s="6">
        <v>0</v>
      </c>
      <c r="G1279" s="6">
        <v>8.3333333333333329E-2</v>
      </c>
      <c r="H1279" s="6">
        <v>0</v>
      </c>
      <c r="I1279" s="6">
        <v>0</v>
      </c>
      <c r="J1279" s="6">
        <v>0</v>
      </c>
      <c r="K1279" s="6">
        <v>0</v>
      </c>
      <c r="L1279" s="6">
        <v>50</v>
      </c>
      <c r="M1279" s="6">
        <v>0</v>
      </c>
      <c r="N1279" s="6">
        <v>0.33333333333333331</v>
      </c>
      <c r="O1279" s="6">
        <v>0</v>
      </c>
      <c r="P1279" s="6">
        <v>0.16666666666666666</v>
      </c>
      <c r="Q1279" s="6">
        <v>165</v>
      </c>
      <c r="R1279" s="6">
        <v>0</v>
      </c>
      <c r="S1279" s="6">
        <v>423</v>
      </c>
      <c r="T1279" s="6">
        <v>14</v>
      </c>
      <c r="U1279" s="6">
        <v>0</v>
      </c>
      <c r="V1279">
        <v>0</v>
      </c>
    </row>
    <row r="1280" spans="1:22" customFormat="1" x14ac:dyDescent="0.25">
      <c r="A1280" s="6">
        <v>1.1111111111111112E-2</v>
      </c>
      <c r="B1280" s="6">
        <v>0</v>
      </c>
      <c r="C1280" s="6">
        <v>0</v>
      </c>
      <c r="D1280" s="6">
        <v>0</v>
      </c>
      <c r="E1280" s="6">
        <v>0</v>
      </c>
      <c r="F1280" s="6">
        <v>0</v>
      </c>
      <c r="G1280" s="6">
        <v>0.13222222222222221</v>
      </c>
      <c r="H1280" s="6">
        <v>0</v>
      </c>
      <c r="I1280" s="6">
        <v>0</v>
      </c>
      <c r="J1280" s="6">
        <v>0</v>
      </c>
      <c r="K1280" s="6">
        <v>0</v>
      </c>
      <c r="L1280" s="6">
        <v>39.866666666666667</v>
      </c>
      <c r="M1280" s="6">
        <v>0</v>
      </c>
      <c r="N1280" s="6">
        <v>0.30333333333333334</v>
      </c>
      <c r="O1280" s="6">
        <v>0</v>
      </c>
      <c r="P1280" s="6">
        <v>0.19777777777777777</v>
      </c>
      <c r="Q1280" s="6">
        <v>202</v>
      </c>
      <c r="R1280" s="6">
        <v>0</v>
      </c>
      <c r="S1280" s="6">
        <v>433</v>
      </c>
      <c r="T1280" s="6">
        <v>72</v>
      </c>
      <c r="U1280" s="6">
        <v>400</v>
      </c>
      <c r="V1280">
        <v>0</v>
      </c>
    </row>
    <row r="1281" spans="1:22" customFormat="1" x14ac:dyDescent="0.25">
      <c r="A1281" s="6">
        <v>0</v>
      </c>
      <c r="B1281" s="6">
        <v>0</v>
      </c>
      <c r="C1281" s="6">
        <v>0</v>
      </c>
      <c r="D1281" s="6">
        <v>0</v>
      </c>
      <c r="E1281" s="6">
        <v>0</v>
      </c>
      <c r="F1281" s="6">
        <v>0</v>
      </c>
      <c r="G1281" s="6">
        <v>0</v>
      </c>
      <c r="H1281" s="6">
        <v>0.05</v>
      </c>
      <c r="I1281" s="6">
        <v>0</v>
      </c>
      <c r="J1281" s="6">
        <v>0</v>
      </c>
      <c r="K1281" s="6">
        <v>0</v>
      </c>
      <c r="L1281" s="6">
        <v>30</v>
      </c>
      <c r="M1281" s="6">
        <v>0</v>
      </c>
      <c r="N1281" s="6">
        <v>0.2</v>
      </c>
      <c r="O1281" s="6">
        <v>0</v>
      </c>
      <c r="P1281" s="6">
        <v>0.3</v>
      </c>
      <c r="Q1281" s="6">
        <v>122</v>
      </c>
      <c r="R1281" s="6">
        <v>0</v>
      </c>
      <c r="S1281" s="6">
        <v>423</v>
      </c>
      <c r="T1281" s="6">
        <v>144</v>
      </c>
      <c r="U1281" s="6">
        <v>40</v>
      </c>
      <c r="V1281">
        <v>0</v>
      </c>
    </row>
    <row r="1282" spans="1:22" customFormat="1" x14ac:dyDescent="0.25">
      <c r="A1282" s="6">
        <v>0</v>
      </c>
      <c r="B1282" s="6">
        <v>0</v>
      </c>
      <c r="C1282" s="6">
        <v>0</v>
      </c>
      <c r="D1282" s="6">
        <v>0</v>
      </c>
      <c r="E1282" s="6">
        <v>0</v>
      </c>
      <c r="F1282" s="6">
        <v>0</v>
      </c>
      <c r="G1282" s="6">
        <v>0</v>
      </c>
      <c r="H1282" s="6">
        <v>0.05</v>
      </c>
      <c r="I1282" s="6">
        <v>0</v>
      </c>
      <c r="J1282" s="6">
        <v>0</v>
      </c>
      <c r="K1282" s="6">
        <v>0</v>
      </c>
      <c r="L1282" s="6">
        <v>30</v>
      </c>
      <c r="M1282" s="6">
        <v>0</v>
      </c>
      <c r="N1282" s="6">
        <v>0.2</v>
      </c>
      <c r="O1282" s="6">
        <v>0</v>
      </c>
      <c r="P1282" s="6">
        <v>0.3</v>
      </c>
      <c r="Q1282" s="6">
        <v>157</v>
      </c>
      <c r="R1282" s="6">
        <v>0</v>
      </c>
      <c r="S1282" s="6">
        <v>423</v>
      </c>
      <c r="T1282" s="6">
        <v>144</v>
      </c>
      <c r="U1282" s="6">
        <v>40</v>
      </c>
      <c r="V1282">
        <v>0</v>
      </c>
    </row>
    <row r="1283" spans="1:22" customFormat="1" x14ac:dyDescent="0.25">
      <c r="A1283" s="6">
        <v>3.3333333333333333E-2</v>
      </c>
      <c r="B1283" s="6">
        <v>0</v>
      </c>
      <c r="C1283" s="6">
        <v>0</v>
      </c>
      <c r="D1283" s="6">
        <v>0</v>
      </c>
      <c r="E1283" s="6">
        <v>0</v>
      </c>
      <c r="F1283" s="6">
        <v>0</v>
      </c>
      <c r="G1283" s="6">
        <v>0</v>
      </c>
      <c r="H1283" s="6">
        <v>0.36666666666666664</v>
      </c>
      <c r="I1283" s="6">
        <v>0</v>
      </c>
      <c r="J1283" s="6">
        <v>0</v>
      </c>
      <c r="K1283" s="6">
        <v>0</v>
      </c>
      <c r="L1283" s="6">
        <v>40</v>
      </c>
      <c r="M1283" s="6">
        <v>0</v>
      </c>
      <c r="N1283" s="6">
        <v>0.15</v>
      </c>
      <c r="O1283" s="6">
        <v>0</v>
      </c>
      <c r="P1283" s="6">
        <v>1.0333333333333332</v>
      </c>
      <c r="Q1283" s="6">
        <v>257</v>
      </c>
      <c r="R1283" s="6">
        <v>0</v>
      </c>
      <c r="S1283" s="6">
        <v>433</v>
      </c>
      <c r="T1283" s="6">
        <v>336</v>
      </c>
      <c r="U1283" s="6">
        <v>100</v>
      </c>
      <c r="V1283">
        <v>0</v>
      </c>
    </row>
    <row r="1284" spans="1:22" customFormat="1" x14ac:dyDescent="0.25">
      <c r="A1284" s="6">
        <v>6.25E-2</v>
      </c>
      <c r="B1284" s="6">
        <v>0</v>
      </c>
      <c r="C1284" s="6">
        <v>0</v>
      </c>
      <c r="D1284" s="6">
        <v>0</v>
      </c>
      <c r="E1284" s="6">
        <v>0</v>
      </c>
      <c r="F1284" s="6">
        <v>0</v>
      </c>
      <c r="G1284" s="6">
        <v>0</v>
      </c>
      <c r="H1284" s="6">
        <v>0</v>
      </c>
      <c r="I1284" s="6">
        <v>0</v>
      </c>
      <c r="J1284" s="6">
        <v>0</v>
      </c>
      <c r="K1284" s="6">
        <v>0</v>
      </c>
      <c r="L1284" s="6">
        <v>30</v>
      </c>
      <c r="M1284" s="6">
        <v>0</v>
      </c>
      <c r="N1284" s="6">
        <v>1</v>
      </c>
      <c r="O1284" s="6">
        <v>0.125</v>
      </c>
      <c r="P1284" s="6">
        <v>1</v>
      </c>
      <c r="Q1284" s="6">
        <v>160</v>
      </c>
      <c r="R1284" s="6">
        <v>112</v>
      </c>
      <c r="S1284" s="6">
        <v>423</v>
      </c>
      <c r="T1284" s="6">
        <v>72</v>
      </c>
      <c r="U1284" s="6">
        <v>60</v>
      </c>
      <c r="V1284">
        <v>0</v>
      </c>
    </row>
    <row r="1285" spans="1:22" customFormat="1" x14ac:dyDescent="0.25">
      <c r="A1285" s="6">
        <v>0</v>
      </c>
      <c r="B1285" s="6">
        <v>0</v>
      </c>
      <c r="C1285" s="6">
        <v>0</v>
      </c>
      <c r="D1285" s="6">
        <v>0</v>
      </c>
      <c r="E1285" s="6">
        <v>1</v>
      </c>
      <c r="F1285" s="6">
        <v>0</v>
      </c>
      <c r="G1285" s="6">
        <v>0</v>
      </c>
      <c r="H1285" s="6">
        <v>0</v>
      </c>
      <c r="I1285" s="6">
        <v>0</v>
      </c>
      <c r="J1285" s="6">
        <v>0</v>
      </c>
      <c r="K1285" s="6">
        <v>0</v>
      </c>
      <c r="L1285" s="6">
        <v>40</v>
      </c>
      <c r="M1285" s="6">
        <v>2</v>
      </c>
      <c r="N1285" s="6">
        <v>2</v>
      </c>
      <c r="O1285" s="6">
        <v>0</v>
      </c>
      <c r="P1285" s="6">
        <v>2</v>
      </c>
      <c r="Q1285" s="6">
        <v>141</v>
      </c>
      <c r="R1285" s="6">
        <v>0</v>
      </c>
      <c r="S1285" s="6">
        <v>443</v>
      </c>
      <c r="T1285" s="6">
        <v>336</v>
      </c>
      <c r="U1285" s="6">
        <v>0</v>
      </c>
      <c r="V1285">
        <v>0</v>
      </c>
    </row>
    <row r="1286" spans="1:22" customFormat="1" x14ac:dyDescent="0.25">
      <c r="A1286" s="6">
        <v>0</v>
      </c>
      <c r="B1286" s="6">
        <v>0</v>
      </c>
      <c r="C1286" s="6">
        <v>0</v>
      </c>
      <c r="D1286" s="6">
        <v>0</v>
      </c>
      <c r="E1286" s="6">
        <v>0.66666666666666674</v>
      </c>
      <c r="F1286" s="6">
        <v>0</v>
      </c>
      <c r="G1286" s="6">
        <v>0</v>
      </c>
      <c r="H1286" s="6">
        <v>0</v>
      </c>
      <c r="I1286" s="6">
        <v>0</v>
      </c>
      <c r="J1286" s="6">
        <v>0</v>
      </c>
      <c r="K1286" s="6">
        <v>0</v>
      </c>
      <c r="L1286" s="6">
        <v>16.666666666666668</v>
      </c>
      <c r="M1286" s="6">
        <v>0.82</v>
      </c>
      <c r="N1286" s="6">
        <v>0.41666666666666669</v>
      </c>
      <c r="O1286" s="6">
        <v>0</v>
      </c>
      <c r="P1286" s="6">
        <v>0.83333333333333337</v>
      </c>
      <c r="Q1286" s="6">
        <v>332</v>
      </c>
      <c r="R1286" s="6">
        <v>0</v>
      </c>
      <c r="S1286" s="6">
        <v>443</v>
      </c>
      <c r="T1286" s="6">
        <v>336</v>
      </c>
      <c r="U1286" s="6">
        <v>0</v>
      </c>
      <c r="V1286">
        <v>0</v>
      </c>
    </row>
    <row r="1287" spans="1:22" customFormat="1" x14ac:dyDescent="0.25">
      <c r="A1287" s="6">
        <v>0</v>
      </c>
      <c r="B1287" s="6">
        <v>0</v>
      </c>
      <c r="C1287" s="6">
        <v>0</v>
      </c>
      <c r="D1287" s="6">
        <v>0</v>
      </c>
      <c r="E1287" s="6">
        <v>0.5</v>
      </c>
      <c r="F1287" s="6">
        <v>0</v>
      </c>
      <c r="G1287" s="6">
        <v>0</v>
      </c>
      <c r="H1287" s="6">
        <v>0</v>
      </c>
      <c r="I1287" s="6">
        <v>0</v>
      </c>
      <c r="J1287" s="6">
        <v>0</v>
      </c>
      <c r="K1287" s="6">
        <v>0</v>
      </c>
      <c r="L1287" s="6">
        <v>37.499999999999993</v>
      </c>
      <c r="M1287" s="6">
        <v>0</v>
      </c>
      <c r="N1287" s="6">
        <v>0.37499999999999989</v>
      </c>
      <c r="O1287" s="6">
        <v>0</v>
      </c>
      <c r="P1287" s="6">
        <v>0.37499999999999989</v>
      </c>
      <c r="Q1287" s="6">
        <v>181</v>
      </c>
      <c r="R1287" s="6">
        <v>0</v>
      </c>
      <c r="S1287" s="6">
        <v>448</v>
      </c>
      <c r="T1287" s="6">
        <v>144</v>
      </c>
      <c r="U1287" s="6">
        <v>40</v>
      </c>
      <c r="V1287">
        <v>0</v>
      </c>
    </row>
    <row r="1288" spans="1:22" customFormat="1" x14ac:dyDescent="0.25">
      <c r="A1288" s="6">
        <v>0</v>
      </c>
      <c r="B1288" s="6">
        <v>0</v>
      </c>
      <c r="C1288" s="6">
        <v>0</v>
      </c>
      <c r="D1288" s="6">
        <v>0</v>
      </c>
      <c r="E1288" s="6">
        <v>0.5</v>
      </c>
      <c r="F1288" s="6">
        <v>0</v>
      </c>
      <c r="G1288" s="6">
        <v>0</v>
      </c>
      <c r="H1288" s="6">
        <v>0</v>
      </c>
      <c r="I1288" s="6">
        <v>0</v>
      </c>
      <c r="J1288" s="6">
        <v>0</v>
      </c>
      <c r="K1288" s="6">
        <v>0</v>
      </c>
      <c r="L1288" s="6">
        <v>37.499999999999993</v>
      </c>
      <c r="M1288" s="6">
        <v>0</v>
      </c>
      <c r="N1288" s="6">
        <v>0.87499999999999989</v>
      </c>
      <c r="O1288" s="6">
        <v>0</v>
      </c>
      <c r="P1288" s="6">
        <v>0.87499999999999989</v>
      </c>
      <c r="Q1288" s="6">
        <v>181</v>
      </c>
      <c r="R1288" s="6">
        <v>0</v>
      </c>
      <c r="S1288" s="6">
        <v>448</v>
      </c>
      <c r="T1288" s="6">
        <v>144</v>
      </c>
      <c r="U1288" s="6">
        <v>40</v>
      </c>
      <c r="V1288">
        <v>0</v>
      </c>
    </row>
    <row r="1289" spans="1:22" customFormat="1" x14ac:dyDescent="0.25">
      <c r="A1289" s="6">
        <v>0</v>
      </c>
      <c r="B1289" s="6">
        <v>0</v>
      </c>
      <c r="C1289" s="6">
        <v>0</v>
      </c>
      <c r="D1289" s="6">
        <v>0</v>
      </c>
      <c r="E1289" s="6">
        <v>0.5</v>
      </c>
      <c r="F1289" s="6">
        <v>0</v>
      </c>
      <c r="G1289" s="6">
        <v>0</v>
      </c>
      <c r="H1289" s="6">
        <v>0</v>
      </c>
      <c r="I1289" s="6">
        <v>0</v>
      </c>
      <c r="J1289" s="6">
        <v>0</v>
      </c>
      <c r="K1289" s="6">
        <v>0</v>
      </c>
      <c r="L1289" s="6">
        <v>37.499999999999993</v>
      </c>
      <c r="M1289" s="6">
        <v>0</v>
      </c>
      <c r="N1289" s="6">
        <v>0.87499999999999989</v>
      </c>
      <c r="O1289" s="6">
        <v>0</v>
      </c>
      <c r="P1289" s="6">
        <v>0.87499999999999989</v>
      </c>
      <c r="Q1289" s="6">
        <v>181</v>
      </c>
      <c r="R1289" s="6">
        <v>0</v>
      </c>
      <c r="S1289" s="6">
        <v>448</v>
      </c>
      <c r="T1289" s="6">
        <v>96</v>
      </c>
      <c r="U1289" s="6">
        <v>40</v>
      </c>
      <c r="V1289">
        <v>0</v>
      </c>
    </row>
    <row r="1290" spans="1:22" customFormat="1" x14ac:dyDescent="0.25">
      <c r="A1290" s="6">
        <v>0</v>
      </c>
      <c r="B1290" s="6">
        <v>0</v>
      </c>
      <c r="C1290" s="6">
        <v>0</v>
      </c>
      <c r="D1290" s="6">
        <v>0</v>
      </c>
      <c r="E1290" s="6">
        <v>0.5</v>
      </c>
      <c r="F1290" s="6">
        <v>0</v>
      </c>
      <c r="G1290" s="6">
        <v>0</v>
      </c>
      <c r="H1290" s="6">
        <v>0</v>
      </c>
      <c r="I1290" s="6">
        <v>0</v>
      </c>
      <c r="J1290" s="6">
        <v>0</v>
      </c>
      <c r="K1290" s="6">
        <v>0</v>
      </c>
      <c r="L1290" s="6">
        <v>37.499999999999993</v>
      </c>
      <c r="M1290" s="6">
        <v>0</v>
      </c>
      <c r="N1290" s="6">
        <v>0.5</v>
      </c>
      <c r="O1290" s="6">
        <v>0</v>
      </c>
      <c r="P1290" s="6">
        <v>0.5</v>
      </c>
      <c r="Q1290" s="6">
        <v>181</v>
      </c>
      <c r="R1290" s="6">
        <v>0</v>
      </c>
      <c r="S1290" s="6">
        <v>448</v>
      </c>
      <c r="T1290" s="6">
        <v>144</v>
      </c>
      <c r="U1290" s="6">
        <v>40</v>
      </c>
      <c r="V1290">
        <v>0</v>
      </c>
    </row>
    <row r="1291" spans="1:22" customFormat="1" x14ac:dyDescent="0.25">
      <c r="A1291" s="6">
        <v>0</v>
      </c>
      <c r="B1291" s="6">
        <v>0</v>
      </c>
      <c r="C1291" s="6">
        <v>0</v>
      </c>
      <c r="D1291" s="6">
        <v>0</v>
      </c>
      <c r="E1291" s="6">
        <v>0.5</v>
      </c>
      <c r="F1291" s="6">
        <v>0</v>
      </c>
      <c r="G1291" s="6">
        <v>0</v>
      </c>
      <c r="H1291" s="6">
        <v>0</v>
      </c>
      <c r="I1291" s="6">
        <v>0</v>
      </c>
      <c r="J1291" s="6">
        <v>0</v>
      </c>
      <c r="K1291" s="6">
        <v>0</v>
      </c>
      <c r="L1291" s="6">
        <v>37.499999999999993</v>
      </c>
      <c r="M1291" s="6">
        <v>0</v>
      </c>
      <c r="N1291" s="6">
        <v>0.74999999999999978</v>
      </c>
      <c r="O1291" s="6">
        <v>0</v>
      </c>
      <c r="P1291" s="6">
        <v>0.74999999999999978</v>
      </c>
      <c r="Q1291" s="6">
        <v>181</v>
      </c>
      <c r="R1291" s="6">
        <v>0</v>
      </c>
      <c r="S1291" s="6">
        <v>448</v>
      </c>
      <c r="T1291" s="6">
        <v>144</v>
      </c>
      <c r="U1291" s="6">
        <v>40</v>
      </c>
      <c r="V1291">
        <v>0</v>
      </c>
    </row>
    <row r="1292" spans="1:22" customFormat="1" x14ac:dyDescent="0.25">
      <c r="A1292" s="6">
        <v>0</v>
      </c>
      <c r="B1292" s="6">
        <v>0</v>
      </c>
      <c r="C1292" s="6">
        <v>0</v>
      </c>
      <c r="D1292" s="6">
        <v>0</v>
      </c>
      <c r="E1292" s="6">
        <v>0.2</v>
      </c>
      <c r="F1292" s="6">
        <v>0</v>
      </c>
      <c r="G1292" s="6">
        <v>0</v>
      </c>
      <c r="H1292" s="6">
        <v>0</v>
      </c>
      <c r="I1292" s="6">
        <v>0</v>
      </c>
      <c r="J1292" s="6">
        <v>0</v>
      </c>
      <c r="K1292" s="6">
        <v>0</v>
      </c>
      <c r="L1292" s="6">
        <v>30</v>
      </c>
      <c r="M1292" s="6">
        <v>0</v>
      </c>
      <c r="N1292" s="6">
        <v>0.4</v>
      </c>
      <c r="O1292" s="6">
        <v>0</v>
      </c>
      <c r="P1292" s="6">
        <v>0.4</v>
      </c>
      <c r="Q1292" s="6">
        <v>181</v>
      </c>
      <c r="R1292" s="6">
        <v>0</v>
      </c>
      <c r="S1292" s="6">
        <v>448</v>
      </c>
      <c r="T1292" s="6">
        <v>144</v>
      </c>
      <c r="U1292" s="6">
        <v>40</v>
      </c>
      <c r="V1292">
        <v>0</v>
      </c>
    </row>
    <row r="1293" spans="1:22" customFormat="1" x14ac:dyDescent="0.25">
      <c r="A1293" s="6">
        <v>0</v>
      </c>
      <c r="B1293" s="6">
        <v>0</v>
      </c>
      <c r="C1293" s="6">
        <v>0</v>
      </c>
      <c r="D1293" s="6">
        <v>0</v>
      </c>
      <c r="E1293" s="6">
        <v>1</v>
      </c>
      <c r="F1293" s="6">
        <v>0</v>
      </c>
      <c r="G1293" s="6">
        <v>0</v>
      </c>
      <c r="H1293" s="6">
        <v>0</v>
      </c>
      <c r="I1293" s="6">
        <v>0</v>
      </c>
      <c r="J1293" s="6">
        <v>0</v>
      </c>
      <c r="K1293" s="6">
        <v>0</v>
      </c>
      <c r="L1293" s="6">
        <v>50</v>
      </c>
      <c r="M1293" s="6">
        <v>0</v>
      </c>
      <c r="N1293" s="6">
        <v>0.66666666666666674</v>
      </c>
      <c r="O1293" s="6">
        <v>0</v>
      </c>
      <c r="P1293" s="6">
        <v>0.66666666666666674</v>
      </c>
      <c r="Q1293" s="6">
        <v>181</v>
      </c>
      <c r="R1293" s="6">
        <v>0</v>
      </c>
      <c r="S1293" s="6">
        <v>448</v>
      </c>
      <c r="T1293" s="6">
        <v>144</v>
      </c>
      <c r="U1293" s="6">
        <v>40</v>
      </c>
      <c r="V1293">
        <v>0</v>
      </c>
    </row>
    <row r="1294" spans="1:22" customFormat="1" x14ac:dyDescent="0.25">
      <c r="A1294" s="6">
        <v>0</v>
      </c>
      <c r="B1294" s="6">
        <v>0</v>
      </c>
      <c r="C1294" s="6">
        <v>0</v>
      </c>
      <c r="D1294" s="6">
        <v>0</v>
      </c>
      <c r="E1294" s="6">
        <v>1</v>
      </c>
      <c r="F1294" s="6">
        <v>0</v>
      </c>
      <c r="G1294" s="6">
        <v>0</v>
      </c>
      <c r="H1294" s="6">
        <v>0</v>
      </c>
      <c r="I1294" s="6">
        <v>0</v>
      </c>
      <c r="J1294" s="6">
        <v>0</v>
      </c>
      <c r="K1294" s="6">
        <v>0</v>
      </c>
      <c r="L1294" s="6">
        <v>50</v>
      </c>
      <c r="M1294" s="6">
        <v>0</v>
      </c>
      <c r="N1294" s="6">
        <v>0.66666666666666674</v>
      </c>
      <c r="O1294" s="6">
        <v>0</v>
      </c>
      <c r="P1294" s="6">
        <v>0.66666666666666674</v>
      </c>
      <c r="Q1294" s="6">
        <v>181</v>
      </c>
      <c r="R1294" s="6">
        <v>0</v>
      </c>
      <c r="S1294" s="6">
        <v>448</v>
      </c>
      <c r="T1294" s="6">
        <v>72</v>
      </c>
      <c r="U1294" s="6">
        <v>40</v>
      </c>
      <c r="V1294">
        <v>0</v>
      </c>
    </row>
    <row r="1295" spans="1:22" customFormat="1" x14ac:dyDescent="0.25">
      <c r="A1295" s="6">
        <v>0</v>
      </c>
      <c r="B1295" s="6">
        <v>0</v>
      </c>
      <c r="C1295" s="6">
        <v>0</v>
      </c>
      <c r="D1295" s="6">
        <v>0</v>
      </c>
      <c r="E1295" s="6">
        <v>0.5</v>
      </c>
      <c r="F1295" s="6">
        <v>0</v>
      </c>
      <c r="G1295" s="6">
        <v>0</v>
      </c>
      <c r="H1295" s="6">
        <v>0</v>
      </c>
      <c r="I1295" s="6">
        <v>0</v>
      </c>
      <c r="J1295" s="6">
        <v>0</v>
      </c>
      <c r="K1295" s="6">
        <v>0</v>
      </c>
      <c r="L1295" s="6">
        <v>37.499999999999993</v>
      </c>
      <c r="M1295" s="6">
        <v>0</v>
      </c>
      <c r="N1295" s="6">
        <v>0.625</v>
      </c>
      <c r="O1295" s="6">
        <v>0</v>
      </c>
      <c r="P1295" s="6">
        <v>0.625</v>
      </c>
      <c r="Q1295" s="6">
        <v>201</v>
      </c>
      <c r="R1295" s="6">
        <v>0</v>
      </c>
      <c r="S1295" s="6">
        <v>448</v>
      </c>
      <c r="T1295" s="6">
        <v>144</v>
      </c>
      <c r="U1295" s="6">
        <v>40</v>
      </c>
      <c r="V1295">
        <v>0</v>
      </c>
    </row>
    <row r="1296" spans="1:22" customFormat="1" x14ac:dyDescent="0.25">
      <c r="A1296" s="6">
        <v>0</v>
      </c>
      <c r="B1296" s="6">
        <v>0</v>
      </c>
      <c r="C1296" s="6">
        <v>0</v>
      </c>
      <c r="D1296" s="6">
        <v>0</v>
      </c>
      <c r="E1296" s="6">
        <v>0.5</v>
      </c>
      <c r="F1296" s="6">
        <v>0</v>
      </c>
      <c r="G1296" s="6">
        <v>0</v>
      </c>
      <c r="H1296" s="6">
        <v>0</v>
      </c>
      <c r="I1296" s="6">
        <v>0</v>
      </c>
      <c r="J1296" s="6">
        <v>0</v>
      </c>
      <c r="K1296" s="6">
        <v>0</v>
      </c>
      <c r="L1296" s="6">
        <v>37.499999999999993</v>
      </c>
      <c r="M1296" s="6">
        <v>0</v>
      </c>
      <c r="N1296" s="6">
        <v>0.74999999999999978</v>
      </c>
      <c r="O1296" s="6">
        <v>0</v>
      </c>
      <c r="P1296" s="6">
        <v>0.74999999999999978</v>
      </c>
      <c r="Q1296" s="6">
        <v>189</v>
      </c>
      <c r="R1296" s="6">
        <v>0</v>
      </c>
      <c r="S1296" s="6">
        <v>448</v>
      </c>
      <c r="T1296" s="6">
        <v>144</v>
      </c>
      <c r="U1296" s="6">
        <v>40</v>
      </c>
      <c r="V1296">
        <v>0</v>
      </c>
    </row>
    <row r="1297" spans="1:22" customFormat="1" x14ac:dyDescent="0.25">
      <c r="A1297" s="6">
        <v>0</v>
      </c>
      <c r="B1297" s="6">
        <v>0</v>
      </c>
      <c r="C1297" s="6">
        <v>0</v>
      </c>
      <c r="D1297" s="6">
        <v>0</v>
      </c>
      <c r="E1297" s="6">
        <v>0.5</v>
      </c>
      <c r="F1297" s="6">
        <v>0</v>
      </c>
      <c r="G1297" s="6">
        <v>0</v>
      </c>
      <c r="H1297" s="6">
        <v>0</v>
      </c>
      <c r="I1297" s="6">
        <v>0</v>
      </c>
      <c r="J1297" s="6">
        <v>0</v>
      </c>
      <c r="K1297" s="6">
        <v>0</v>
      </c>
      <c r="L1297" s="6">
        <v>37.499999999999993</v>
      </c>
      <c r="M1297" s="6">
        <v>0</v>
      </c>
      <c r="N1297" s="6">
        <v>0.74999999999999978</v>
      </c>
      <c r="O1297" s="6">
        <v>0</v>
      </c>
      <c r="P1297" s="6">
        <v>0.74999999999999978</v>
      </c>
      <c r="Q1297" s="6">
        <v>193</v>
      </c>
      <c r="R1297" s="6">
        <v>0</v>
      </c>
      <c r="S1297" s="6">
        <v>448</v>
      </c>
      <c r="T1297" s="6">
        <v>96</v>
      </c>
      <c r="U1297" s="6">
        <v>40</v>
      </c>
      <c r="V1297">
        <v>0</v>
      </c>
    </row>
    <row r="1298" spans="1:22" customFormat="1" x14ac:dyDescent="0.25">
      <c r="A1298" s="6">
        <v>0</v>
      </c>
      <c r="B1298" s="6">
        <v>0</v>
      </c>
      <c r="C1298" s="6">
        <v>0</v>
      </c>
      <c r="D1298" s="6">
        <v>0</v>
      </c>
      <c r="E1298" s="6">
        <v>0.5</v>
      </c>
      <c r="F1298" s="6">
        <v>0</v>
      </c>
      <c r="G1298" s="6">
        <v>0</v>
      </c>
      <c r="H1298" s="6">
        <v>0</v>
      </c>
      <c r="I1298" s="6">
        <v>0</v>
      </c>
      <c r="J1298" s="6">
        <v>0</v>
      </c>
      <c r="K1298" s="6">
        <v>0</v>
      </c>
      <c r="L1298" s="6">
        <v>37.499999999999993</v>
      </c>
      <c r="M1298" s="6">
        <v>0</v>
      </c>
      <c r="N1298" s="6">
        <v>0.25</v>
      </c>
      <c r="O1298" s="6">
        <v>0</v>
      </c>
      <c r="P1298" s="6">
        <v>0.25</v>
      </c>
      <c r="Q1298" s="6">
        <v>216</v>
      </c>
      <c r="R1298" s="6">
        <v>0</v>
      </c>
      <c r="S1298" s="6">
        <v>448</v>
      </c>
      <c r="T1298" s="6">
        <v>192</v>
      </c>
      <c r="U1298" s="6">
        <v>40</v>
      </c>
      <c r="V1298">
        <v>0</v>
      </c>
    </row>
    <row r="1299" spans="1:22" customFormat="1" x14ac:dyDescent="0.25">
      <c r="A1299" s="6">
        <v>0</v>
      </c>
      <c r="B1299" s="6">
        <v>0</v>
      </c>
      <c r="C1299" s="6">
        <v>0</v>
      </c>
      <c r="D1299" s="6">
        <v>0</v>
      </c>
      <c r="E1299" s="6">
        <v>0.5</v>
      </c>
      <c r="F1299" s="6">
        <v>0</v>
      </c>
      <c r="G1299" s="6">
        <v>0</v>
      </c>
      <c r="H1299" s="6">
        <v>0</v>
      </c>
      <c r="I1299" s="6">
        <v>0</v>
      </c>
      <c r="J1299" s="6">
        <v>0</v>
      </c>
      <c r="K1299" s="6">
        <v>0</v>
      </c>
      <c r="L1299" s="6">
        <v>37.499999999999993</v>
      </c>
      <c r="M1299" s="6">
        <v>0</v>
      </c>
      <c r="N1299" s="6">
        <v>0.56249999999999989</v>
      </c>
      <c r="O1299" s="6">
        <v>0</v>
      </c>
      <c r="P1299" s="6">
        <v>0.56249999999999989</v>
      </c>
      <c r="Q1299" s="6">
        <v>228</v>
      </c>
      <c r="R1299" s="6">
        <v>0</v>
      </c>
      <c r="S1299" s="6">
        <v>448</v>
      </c>
      <c r="T1299" s="6">
        <v>144</v>
      </c>
      <c r="U1299" s="6">
        <v>40</v>
      </c>
      <c r="V1299">
        <v>0</v>
      </c>
    </row>
    <row r="1300" spans="1:22" customFormat="1" x14ac:dyDescent="0.25">
      <c r="A1300" s="6">
        <v>0</v>
      </c>
      <c r="B1300" s="6">
        <v>0</v>
      </c>
      <c r="C1300" s="6">
        <v>0</v>
      </c>
      <c r="D1300" s="6">
        <v>0</v>
      </c>
      <c r="E1300" s="6">
        <v>0.5</v>
      </c>
      <c r="F1300" s="6">
        <v>0</v>
      </c>
      <c r="G1300" s="6">
        <v>0</v>
      </c>
      <c r="H1300" s="6">
        <v>0</v>
      </c>
      <c r="I1300" s="6">
        <v>0</v>
      </c>
      <c r="J1300" s="6">
        <v>0</v>
      </c>
      <c r="K1300" s="6">
        <v>0</v>
      </c>
      <c r="L1300" s="6">
        <v>37.499999999999993</v>
      </c>
      <c r="M1300" s="6">
        <v>0</v>
      </c>
      <c r="N1300" s="6">
        <v>0.74999999999999978</v>
      </c>
      <c r="O1300" s="6">
        <v>0</v>
      </c>
      <c r="P1300" s="6">
        <v>0.74999999999999978</v>
      </c>
      <c r="Q1300" s="6">
        <v>204</v>
      </c>
      <c r="R1300" s="6">
        <v>0</v>
      </c>
      <c r="S1300" s="6">
        <v>448</v>
      </c>
      <c r="T1300" s="6">
        <v>144</v>
      </c>
      <c r="U1300" s="6">
        <v>40</v>
      </c>
      <c r="V1300">
        <v>0</v>
      </c>
    </row>
    <row r="1301" spans="1:22" customFormat="1" x14ac:dyDescent="0.25">
      <c r="A1301" s="6">
        <v>0</v>
      </c>
      <c r="B1301" s="6">
        <v>0</v>
      </c>
      <c r="C1301" s="6">
        <v>0</v>
      </c>
      <c r="D1301" s="6">
        <v>0</v>
      </c>
      <c r="E1301" s="6">
        <v>0.5</v>
      </c>
      <c r="F1301" s="6">
        <v>0</v>
      </c>
      <c r="G1301" s="6">
        <v>0</v>
      </c>
      <c r="H1301" s="6">
        <v>0</v>
      </c>
      <c r="I1301" s="6">
        <v>0</v>
      </c>
      <c r="J1301" s="6">
        <v>0</v>
      </c>
      <c r="K1301" s="6">
        <v>0</v>
      </c>
      <c r="L1301" s="6">
        <v>37.499999999999993</v>
      </c>
      <c r="M1301" s="6">
        <v>0</v>
      </c>
      <c r="N1301" s="6">
        <v>0.5</v>
      </c>
      <c r="O1301" s="6">
        <v>0</v>
      </c>
      <c r="P1301" s="6">
        <v>0.5</v>
      </c>
      <c r="Q1301" s="6">
        <v>186</v>
      </c>
      <c r="R1301" s="6">
        <v>0</v>
      </c>
      <c r="S1301" s="6">
        <v>448</v>
      </c>
      <c r="T1301" s="6">
        <v>144</v>
      </c>
      <c r="U1301" s="6">
        <v>40</v>
      </c>
      <c r="V1301">
        <v>0</v>
      </c>
    </row>
    <row r="1302" spans="1:22" customFormat="1" x14ac:dyDescent="0.25">
      <c r="A1302" s="6">
        <v>0</v>
      </c>
      <c r="B1302" s="6">
        <v>0</v>
      </c>
      <c r="C1302" s="6">
        <v>0</v>
      </c>
      <c r="D1302" s="6">
        <v>0</v>
      </c>
      <c r="E1302" s="6">
        <v>0.5</v>
      </c>
      <c r="F1302" s="6">
        <v>0</v>
      </c>
      <c r="G1302" s="6">
        <v>0</v>
      </c>
      <c r="H1302" s="6">
        <v>0</v>
      </c>
      <c r="I1302" s="6">
        <v>0</v>
      </c>
      <c r="J1302" s="6">
        <v>0</v>
      </c>
      <c r="K1302" s="6">
        <v>0</v>
      </c>
      <c r="L1302" s="6">
        <v>37.499999999999993</v>
      </c>
      <c r="M1302" s="6">
        <v>0</v>
      </c>
      <c r="N1302" s="6">
        <v>0.625</v>
      </c>
      <c r="O1302" s="6">
        <v>0</v>
      </c>
      <c r="P1302" s="6">
        <v>0.625</v>
      </c>
      <c r="Q1302" s="6">
        <v>207</v>
      </c>
      <c r="R1302" s="6">
        <v>0</v>
      </c>
      <c r="S1302" s="6">
        <v>448</v>
      </c>
      <c r="T1302" s="6">
        <v>216</v>
      </c>
      <c r="U1302" s="6">
        <v>40</v>
      </c>
      <c r="V1302">
        <v>0</v>
      </c>
    </row>
    <row r="1303" spans="1:22" customFormat="1" x14ac:dyDescent="0.25">
      <c r="A1303" s="6">
        <v>0</v>
      </c>
      <c r="B1303" s="6">
        <v>0</v>
      </c>
      <c r="C1303" s="6">
        <v>0</v>
      </c>
      <c r="D1303" s="6">
        <v>0</v>
      </c>
      <c r="E1303" s="6">
        <v>0.5</v>
      </c>
      <c r="F1303" s="6">
        <v>0</v>
      </c>
      <c r="G1303" s="6">
        <v>0</v>
      </c>
      <c r="H1303" s="6">
        <v>0</v>
      </c>
      <c r="I1303" s="6">
        <v>0</v>
      </c>
      <c r="J1303" s="6">
        <v>0</v>
      </c>
      <c r="K1303" s="6">
        <v>0</v>
      </c>
      <c r="L1303" s="6">
        <v>37.499999999999993</v>
      </c>
      <c r="M1303" s="6">
        <v>0</v>
      </c>
      <c r="N1303" s="6">
        <v>0.25</v>
      </c>
      <c r="O1303" s="6">
        <v>0</v>
      </c>
      <c r="P1303" s="6">
        <v>0.25</v>
      </c>
      <c r="Q1303" s="6">
        <v>232</v>
      </c>
      <c r="R1303" s="6">
        <v>0</v>
      </c>
      <c r="S1303" s="6">
        <v>448</v>
      </c>
      <c r="T1303" s="6">
        <v>168</v>
      </c>
      <c r="U1303" s="6">
        <v>40</v>
      </c>
      <c r="V1303">
        <v>0</v>
      </c>
    </row>
    <row r="1304" spans="1:22" customFormat="1" x14ac:dyDescent="0.25">
      <c r="A1304" s="6">
        <v>0</v>
      </c>
      <c r="B1304" s="6">
        <v>0</v>
      </c>
      <c r="C1304" s="6">
        <v>0</v>
      </c>
      <c r="D1304" s="6">
        <v>0</v>
      </c>
      <c r="E1304" s="6">
        <v>0.5</v>
      </c>
      <c r="F1304" s="6">
        <v>0</v>
      </c>
      <c r="G1304" s="6">
        <v>0</v>
      </c>
      <c r="H1304" s="6">
        <v>0</v>
      </c>
      <c r="I1304" s="6">
        <v>0</v>
      </c>
      <c r="J1304" s="6">
        <v>0</v>
      </c>
      <c r="K1304" s="6">
        <v>0</v>
      </c>
      <c r="L1304" s="6">
        <v>37.499999999999993</v>
      </c>
      <c r="M1304" s="6">
        <v>0</v>
      </c>
      <c r="N1304" s="6">
        <v>0.25</v>
      </c>
      <c r="O1304" s="6">
        <v>0</v>
      </c>
      <c r="P1304" s="6">
        <v>0.5</v>
      </c>
      <c r="Q1304" s="6">
        <v>273</v>
      </c>
      <c r="R1304" s="6">
        <v>0</v>
      </c>
      <c r="S1304" s="6">
        <v>448</v>
      </c>
      <c r="T1304" s="6">
        <v>96</v>
      </c>
      <c r="U1304" s="6">
        <v>40</v>
      </c>
      <c r="V1304">
        <v>0</v>
      </c>
    </row>
    <row r="1305" spans="1:22" customFormat="1" x14ac:dyDescent="0.25">
      <c r="A1305" s="6">
        <v>0</v>
      </c>
      <c r="B1305" s="6">
        <v>0</v>
      </c>
      <c r="C1305" s="6">
        <v>0</v>
      </c>
      <c r="D1305" s="6">
        <v>0</v>
      </c>
      <c r="E1305" s="6">
        <v>0.5</v>
      </c>
      <c r="F1305" s="6">
        <v>0</v>
      </c>
      <c r="G1305" s="6">
        <v>0</v>
      </c>
      <c r="H1305" s="6">
        <v>0</v>
      </c>
      <c r="I1305" s="6">
        <v>0</v>
      </c>
      <c r="J1305" s="6">
        <v>0</v>
      </c>
      <c r="K1305" s="6">
        <v>0</v>
      </c>
      <c r="L1305" s="6">
        <v>37.499999999999993</v>
      </c>
      <c r="M1305" s="6">
        <v>0</v>
      </c>
      <c r="N1305" s="6">
        <v>0.5</v>
      </c>
      <c r="O1305" s="6">
        <v>0</v>
      </c>
      <c r="P1305" s="6">
        <v>0.5</v>
      </c>
      <c r="Q1305" s="6">
        <v>191</v>
      </c>
      <c r="R1305" s="6">
        <v>0</v>
      </c>
      <c r="S1305" s="6">
        <v>448</v>
      </c>
      <c r="T1305" s="6">
        <v>144</v>
      </c>
      <c r="U1305" s="6">
        <v>40</v>
      </c>
      <c r="V1305">
        <v>0</v>
      </c>
    </row>
    <row r="1306" spans="1:22" customFormat="1" x14ac:dyDescent="0.25">
      <c r="A1306" s="6">
        <v>0</v>
      </c>
      <c r="B1306" s="6">
        <v>0</v>
      </c>
      <c r="C1306" s="6">
        <v>0</v>
      </c>
      <c r="D1306" s="6">
        <v>0</v>
      </c>
      <c r="E1306" s="6">
        <v>0.5</v>
      </c>
      <c r="F1306" s="6">
        <v>0</v>
      </c>
      <c r="G1306" s="6">
        <v>0</v>
      </c>
      <c r="H1306" s="6">
        <v>0</v>
      </c>
      <c r="I1306" s="6">
        <v>0</v>
      </c>
      <c r="J1306" s="6">
        <v>0</v>
      </c>
      <c r="K1306" s="6">
        <v>0</v>
      </c>
      <c r="L1306" s="6">
        <v>37.499999999999993</v>
      </c>
      <c r="M1306" s="6">
        <v>0</v>
      </c>
      <c r="N1306" s="6">
        <v>0.37499999999999989</v>
      </c>
      <c r="O1306" s="6">
        <v>0</v>
      </c>
      <c r="P1306" s="6">
        <v>0.37499999999999989</v>
      </c>
      <c r="Q1306" s="6">
        <v>217</v>
      </c>
      <c r="R1306" s="6">
        <v>0</v>
      </c>
      <c r="S1306" s="6">
        <v>448</v>
      </c>
      <c r="T1306" s="6">
        <v>144</v>
      </c>
      <c r="U1306" s="6">
        <v>40</v>
      </c>
      <c r="V1306">
        <v>0</v>
      </c>
    </row>
    <row r="1307" spans="1:22" customFormat="1" x14ac:dyDescent="0.25">
      <c r="A1307" s="6">
        <v>0</v>
      </c>
      <c r="B1307" s="6">
        <v>0</v>
      </c>
      <c r="C1307" s="6">
        <v>0</v>
      </c>
      <c r="D1307" s="6">
        <v>0</v>
      </c>
      <c r="E1307" s="6">
        <v>0.5</v>
      </c>
      <c r="F1307" s="6">
        <v>0</v>
      </c>
      <c r="G1307" s="6">
        <v>0</v>
      </c>
      <c r="H1307" s="6">
        <v>0</v>
      </c>
      <c r="I1307" s="6">
        <v>0</v>
      </c>
      <c r="J1307" s="6">
        <v>0</v>
      </c>
      <c r="K1307" s="6">
        <v>0</v>
      </c>
      <c r="L1307" s="6">
        <v>37.499999999999993</v>
      </c>
      <c r="M1307" s="6">
        <v>0</v>
      </c>
      <c r="N1307" s="6">
        <v>0.37499999999999989</v>
      </c>
      <c r="O1307" s="6">
        <v>0</v>
      </c>
      <c r="P1307" s="6">
        <v>0.37499999999999989</v>
      </c>
      <c r="Q1307" s="6">
        <v>213</v>
      </c>
      <c r="R1307" s="6">
        <v>0</v>
      </c>
      <c r="S1307" s="6">
        <v>448</v>
      </c>
      <c r="T1307" s="6">
        <v>144</v>
      </c>
      <c r="U1307" s="6">
        <v>40</v>
      </c>
      <c r="V1307">
        <v>0</v>
      </c>
    </row>
    <row r="1308" spans="1:22" customFormat="1" x14ac:dyDescent="0.25">
      <c r="A1308" s="6">
        <v>0</v>
      </c>
      <c r="B1308" s="6">
        <v>0</v>
      </c>
      <c r="C1308" s="6">
        <v>0</v>
      </c>
      <c r="D1308" s="6">
        <v>0</v>
      </c>
      <c r="E1308" s="6">
        <v>0.5</v>
      </c>
      <c r="F1308" s="6">
        <v>0</v>
      </c>
      <c r="G1308" s="6">
        <v>0</v>
      </c>
      <c r="H1308" s="6">
        <v>0</v>
      </c>
      <c r="I1308" s="6">
        <v>0</v>
      </c>
      <c r="J1308" s="6">
        <v>0</v>
      </c>
      <c r="K1308" s="6">
        <v>0</v>
      </c>
      <c r="L1308" s="6">
        <v>37.5</v>
      </c>
      <c r="M1308" s="6">
        <v>0</v>
      </c>
      <c r="N1308" s="6">
        <v>0.375</v>
      </c>
      <c r="O1308" s="6">
        <v>0</v>
      </c>
      <c r="P1308" s="6">
        <v>0.375</v>
      </c>
      <c r="Q1308" s="6">
        <v>179</v>
      </c>
      <c r="R1308" s="6">
        <v>0</v>
      </c>
      <c r="S1308" s="6">
        <v>448</v>
      </c>
      <c r="T1308" s="6">
        <v>6</v>
      </c>
      <c r="U1308" s="6">
        <v>40</v>
      </c>
      <c r="V1308">
        <v>0</v>
      </c>
    </row>
    <row r="1309" spans="1:22" customFormat="1" x14ac:dyDescent="0.25">
      <c r="A1309" s="6">
        <v>0</v>
      </c>
      <c r="B1309" s="6">
        <v>0</v>
      </c>
      <c r="C1309" s="6">
        <v>0</v>
      </c>
      <c r="D1309" s="6">
        <v>0</v>
      </c>
      <c r="E1309" s="6">
        <v>0.5</v>
      </c>
      <c r="F1309" s="6">
        <v>0</v>
      </c>
      <c r="G1309" s="6">
        <v>0</v>
      </c>
      <c r="H1309" s="6">
        <v>0</v>
      </c>
      <c r="I1309" s="6">
        <v>0</v>
      </c>
      <c r="J1309" s="6">
        <v>0</v>
      </c>
      <c r="K1309" s="6">
        <v>0</v>
      </c>
      <c r="L1309" s="6">
        <v>37.5</v>
      </c>
      <c r="M1309" s="6">
        <v>0</v>
      </c>
      <c r="N1309" s="6">
        <v>0.875</v>
      </c>
      <c r="O1309" s="6">
        <v>0</v>
      </c>
      <c r="P1309" s="6">
        <v>0.875</v>
      </c>
      <c r="Q1309" s="6">
        <v>179</v>
      </c>
      <c r="R1309" s="6">
        <v>0</v>
      </c>
      <c r="S1309" s="6">
        <v>448</v>
      </c>
      <c r="T1309" s="6">
        <v>6</v>
      </c>
      <c r="U1309" s="6">
        <v>40</v>
      </c>
      <c r="V1309">
        <v>0</v>
      </c>
    </row>
    <row r="1310" spans="1:22" customFormat="1" x14ac:dyDescent="0.25">
      <c r="A1310" s="6">
        <v>0</v>
      </c>
      <c r="B1310" s="6">
        <v>0</v>
      </c>
      <c r="C1310" s="6">
        <v>0</v>
      </c>
      <c r="D1310" s="6">
        <v>0</v>
      </c>
      <c r="E1310" s="6">
        <v>0.5</v>
      </c>
      <c r="F1310" s="6">
        <v>0</v>
      </c>
      <c r="G1310" s="6">
        <v>0</v>
      </c>
      <c r="H1310" s="6">
        <v>0</v>
      </c>
      <c r="I1310" s="6">
        <v>0</v>
      </c>
      <c r="J1310" s="6">
        <v>0</v>
      </c>
      <c r="K1310" s="6">
        <v>0</v>
      </c>
      <c r="L1310" s="6">
        <v>37.5</v>
      </c>
      <c r="M1310" s="6">
        <v>0</v>
      </c>
      <c r="N1310" s="6">
        <v>0.5</v>
      </c>
      <c r="O1310" s="6">
        <v>0</v>
      </c>
      <c r="P1310" s="6">
        <v>0.5</v>
      </c>
      <c r="Q1310" s="6">
        <v>179</v>
      </c>
      <c r="R1310" s="6">
        <v>0</v>
      </c>
      <c r="S1310" s="6">
        <v>448</v>
      </c>
      <c r="T1310" s="6">
        <v>6</v>
      </c>
      <c r="U1310" s="6">
        <v>40</v>
      </c>
      <c r="V1310">
        <v>0</v>
      </c>
    </row>
    <row r="1311" spans="1:22" customFormat="1" x14ac:dyDescent="0.25">
      <c r="A1311" s="6">
        <v>0</v>
      </c>
      <c r="B1311" s="6">
        <v>0</v>
      </c>
      <c r="C1311" s="6">
        <v>0</v>
      </c>
      <c r="D1311" s="6">
        <v>0</v>
      </c>
      <c r="E1311" s="6">
        <v>0.5</v>
      </c>
      <c r="F1311" s="6">
        <v>0</v>
      </c>
      <c r="G1311" s="6">
        <v>0</v>
      </c>
      <c r="H1311" s="6">
        <v>0</v>
      </c>
      <c r="I1311" s="6">
        <v>0</v>
      </c>
      <c r="J1311" s="6">
        <v>0</v>
      </c>
      <c r="K1311" s="6">
        <v>0</v>
      </c>
      <c r="L1311" s="6">
        <v>37.5</v>
      </c>
      <c r="M1311" s="6">
        <v>0</v>
      </c>
      <c r="N1311" s="6">
        <v>0.75</v>
      </c>
      <c r="O1311" s="6">
        <v>0</v>
      </c>
      <c r="P1311" s="6">
        <v>0.75</v>
      </c>
      <c r="Q1311" s="6">
        <v>179</v>
      </c>
      <c r="R1311" s="6">
        <v>0</v>
      </c>
      <c r="S1311" s="6">
        <v>448</v>
      </c>
      <c r="T1311" s="6">
        <v>6</v>
      </c>
      <c r="U1311" s="6">
        <v>40</v>
      </c>
      <c r="V1311">
        <v>0</v>
      </c>
    </row>
    <row r="1312" spans="1:22" customFormat="1" x14ac:dyDescent="0.25">
      <c r="A1312" s="6">
        <v>0</v>
      </c>
      <c r="B1312" s="6">
        <v>0</v>
      </c>
      <c r="C1312" s="6">
        <v>0</v>
      </c>
      <c r="D1312" s="6">
        <v>0</v>
      </c>
      <c r="E1312" s="6">
        <v>0.2</v>
      </c>
      <c r="F1312" s="6">
        <v>0</v>
      </c>
      <c r="G1312" s="6">
        <v>0</v>
      </c>
      <c r="H1312" s="6">
        <v>0</v>
      </c>
      <c r="I1312" s="6">
        <v>0</v>
      </c>
      <c r="J1312" s="6">
        <v>0</v>
      </c>
      <c r="K1312" s="6">
        <v>0</v>
      </c>
      <c r="L1312" s="6">
        <v>30</v>
      </c>
      <c r="M1312" s="6">
        <v>0</v>
      </c>
      <c r="N1312" s="6">
        <v>0.3</v>
      </c>
      <c r="O1312" s="6">
        <v>0</v>
      </c>
      <c r="P1312" s="6">
        <v>0.3</v>
      </c>
      <c r="Q1312" s="6">
        <v>179</v>
      </c>
      <c r="R1312" s="6">
        <v>0</v>
      </c>
      <c r="S1312" s="6">
        <v>448</v>
      </c>
      <c r="T1312" s="6">
        <v>6</v>
      </c>
      <c r="U1312" s="6">
        <v>40</v>
      </c>
      <c r="V1312">
        <v>0</v>
      </c>
    </row>
    <row r="1313" spans="1:22" customFormat="1" x14ac:dyDescent="0.25">
      <c r="A1313" s="6">
        <v>0</v>
      </c>
      <c r="B1313" s="6">
        <v>0</v>
      </c>
      <c r="C1313" s="6">
        <v>0</v>
      </c>
      <c r="D1313" s="6">
        <v>0</v>
      </c>
      <c r="E1313" s="6">
        <v>1</v>
      </c>
      <c r="F1313" s="6">
        <v>0</v>
      </c>
      <c r="G1313" s="6">
        <v>0</v>
      </c>
      <c r="H1313" s="6">
        <v>0</v>
      </c>
      <c r="I1313" s="6">
        <v>0</v>
      </c>
      <c r="J1313" s="6">
        <v>0</v>
      </c>
      <c r="K1313" s="6">
        <v>0</v>
      </c>
      <c r="L1313" s="6">
        <v>37.5</v>
      </c>
      <c r="M1313" s="6">
        <v>0</v>
      </c>
      <c r="N1313" s="6">
        <v>0.375</v>
      </c>
      <c r="O1313" s="6">
        <v>0</v>
      </c>
      <c r="P1313" s="6">
        <v>0.375</v>
      </c>
      <c r="Q1313" s="6">
        <v>179</v>
      </c>
      <c r="R1313" s="6">
        <v>0</v>
      </c>
      <c r="S1313" s="6">
        <v>448</v>
      </c>
      <c r="T1313" s="6">
        <v>6</v>
      </c>
      <c r="U1313" s="6">
        <v>40</v>
      </c>
      <c r="V1313">
        <v>0</v>
      </c>
    </row>
    <row r="1314" spans="1:22" customFormat="1" x14ac:dyDescent="0.25">
      <c r="A1314" s="6">
        <v>0</v>
      </c>
      <c r="B1314" s="6">
        <v>0</v>
      </c>
      <c r="C1314" s="6">
        <v>0</v>
      </c>
      <c r="D1314" s="6">
        <v>0</v>
      </c>
      <c r="E1314" s="6">
        <v>0.5</v>
      </c>
      <c r="F1314" s="6">
        <v>0</v>
      </c>
      <c r="G1314" s="6">
        <v>0</v>
      </c>
      <c r="H1314" s="6">
        <v>0</v>
      </c>
      <c r="I1314" s="6">
        <v>0</v>
      </c>
      <c r="J1314" s="6">
        <v>0</v>
      </c>
      <c r="K1314" s="6">
        <v>0</v>
      </c>
      <c r="L1314" s="6">
        <v>37.5</v>
      </c>
      <c r="M1314" s="6">
        <v>0</v>
      </c>
      <c r="N1314" s="6">
        <v>0.375</v>
      </c>
      <c r="O1314" s="6">
        <v>0</v>
      </c>
      <c r="P1314" s="6">
        <v>0.375</v>
      </c>
      <c r="Q1314" s="6">
        <v>181</v>
      </c>
      <c r="R1314" s="6">
        <v>0</v>
      </c>
      <c r="S1314" s="6">
        <v>423</v>
      </c>
      <c r="T1314" s="6">
        <v>96</v>
      </c>
      <c r="U1314" s="6">
        <v>25</v>
      </c>
      <c r="V1314">
        <v>0</v>
      </c>
    </row>
    <row r="1315" spans="1:22" customFormat="1" x14ac:dyDescent="0.25">
      <c r="A1315" s="6">
        <v>0</v>
      </c>
      <c r="B1315" s="6">
        <v>0</v>
      </c>
      <c r="C1315" s="6">
        <v>0</v>
      </c>
      <c r="D1315" s="6">
        <v>0</v>
      </c>
      <c r="E1315" s="6">
        <v>0.5</v>
      </c>
      <c r="F1315" s="6">
        <v>0</v>
      </c>
      <c r="G1315" s="6">
        <v>0</v>
      </c>
      <c r="H1315" s="6">
        <v>0</v>
      </c>
      <c r="I1315" s="6">
        <v>0</v>
      </c>
      <c r="J1315" s="6">
        <v>0</v>
      </c>
      <c r="K1315" s="6">
        <v>0</v>
      </c>
      <c r="L1315" s="6">
        <v>37.5</v>
      </c>
      <c r="M1315" s="6">
        <v>0</v>
      </c>
      <c r="N1315" s="6">
        <v>0.875</v>
      </c>
      <c r="O1315" s="6">
        <v>0</v>
      </c>
      <c r="P1315" s="6">
        <v>0.875</v>
      </c>
      <c r="Q1315" s="6">
        <v>181</v>
      </c>
      <c r="R1315" s="6">
        <v>0</v>
      </c>
      <c r="S1315" s="6">
        <v>423</v>
      </c>
      <c r="T1315" s="6">
        <v>144</v>
      </c>
      <c r="U1315" s="6">
        <v>25</v>
      </c>
      <c r="V1315">
        <v>0</v>
      </c>
    </row>
    <row r="1316" spans="1:22" customFormat="1" x14ac:dyDescent="0.25">
      <c r="A1316" s="6">
        <v>0</v>
      </c>
      <c r="B1316" s="6">
        <v>0</v>
      </c>
      <c r="C1316" s="6">
        <v>0</v>
      </c>
      <c r="D1316" s="6">
        <v>0</v>
      </c>
      <c r="E1316" s="6">
        <v>0.5</v>
      </c>
      <c r="F1316" s="6">
        <v>0</v>
      </c>
      <c r="G1316" s="6">
        <v>0</v>
      </c>
      <c r="H1316" s="6">
        <v>0</v>
      </c>
      <c r="I1316" s="6">
        <v>0</v>
      </c>
      <c r="J1316" s="6">
        <v>0</v>
      </c>
      <c r="K1316" s="6">
        <v>0</v>
      </c>
      <c r="L1316" s="6">
        <v>37.5</v>
      </c>
      <c r="M1316" s="6">
        <v>0</v>
      </c>
      <c r="N1316" s="6">
        <v>0.875</v>
      </c>
      <c r="O1316" s="6">
        <v>0</v>
      </c>
      <c r="P1316" s="6">
        <v>0.875</v>
      </c>
      <c r="Q1316" s="6">
        <v>181</v>
      </c>
      <c r="R1316" s="6">
        <v>0</v>
      </c>
      <c r="S1316" s="6">
        <v>423</v>
      </c>
      <c r="T1316" s="6">
        <v>120</v>
      </c>
      <c r="U1316" s="6">
        <v>25</v>
      </c>
      <c r="V1316">
        <v>0</v>
      </c>
    </row>
    <row r="1317" spans="1:22" customFormat="1" x14ac:dyDescent="0.25">
      <c r="A1317" s="6">
        <v>0</v>
      </c>
      <c r="B1317" s="6">
        <v>1.5228426395939099E-2</v>
      </c>
      <c r="C1317" s="6">
        <v>0</v>
      </c>
      <c r="D1317" s="6">
        <v>0</v>
      </c>
      <c r="E1317" s="6">
        <v>0.50761421319796995</v>
      </c>
      <c r="F1317" s="6">
        <v>0</v>
      </c>
      <c r="G1317" s="6">
        <v>0</v>
      </c>
      <c r="H1317" s="6">
        <v>0</v>
      </c>
      <c r="I1317" s="6">
        <v>0</v>
      </c>
      <c r="J1317" s="6">
        <v>0</v>
      </c>
      <c r="K1317" s="6">
        <v>0</v>
      </c>
      <c r="L1317" s="6">
        <v>38.071065989847703</v>
      </c>
      <c r="M1317" s="6">
        <v>0</v>
      </c>
      <c r="N1317" s="6">
        <v>0.50761421319796995</v>
      </c>
      <c r="O1317" s="6">
        <v>0</v>
      </c>
      <c r="P1317" s="6">
        <v>0.50761421319796995</v>
      </c>
      <c r="Q1317" s="6">
        <v>181</v>
      </c>
      <c r="R1317" s="6">
        <v>0</v>
      </c>
      <c r="S1317" s="6">
        <v>423</v>
      </c>
      <c r="T1317" s="6">
        <v>192</v>
      </c>
      <c r="U1317" s="6">
        <v>25</v>
      </c>
      <c r="V1317">
        <v>0</v>
      </c>
    </row>
    <row r="1318" spans="1:22" customFormat="1" x14ac:dyDescent="0.25">
      <c r="A1318" s="6">
        <v>0</v>
      </c>
      <c r="B1318" s="6">
        <v>4.7120418848167499E-2</v>
      </c>
      <c r="C1318" s="6">
        <v>0</v>
      </c>
      <c r="D1318" s="6">
        <v>0</v>
      </c>
      <c r="E1318" s="6">
        <v>0.52356020942408399</v>
      </c>
      <c r="F1318" s="6">
        <v>0</v>
      </c>
      <c r="G1318" s="6">
        <v>0</v>
      </c>
      <c r="H1318" s="6">
        <v>0</v>
      </c>
      <c r="I1318" s="6">
        <v>0</v>
      </c>
      <c r="J1318" s="6">
        <v>0</v>
      </c>
      <c r="K1318" s="6">
        <v>0</v>
      </c>
      <c r="L1318" s="6">
        <v>39.267015706806298</v>
      </c>
      <c r="M1318" s="6">
        <v>0</v>
      </c>
      <c r="N1318" s="6">
        <v>0.65445026178010501</v>
      </c>
      <c r="O1318" s="6">
        <v>0</v>
      </c>
      <c r="P1318" s="6">
        <v>0.65445026178010501</v>
      </c>
      <c r="Q1318" s="6">
        <v>181</v>
      </c>
      <c r="R1318" s="6">
        <v>0</v>
      </c>
      <c r="S1318" s="6">
        <v>423</v>
      </c>
      <c r="T1318" s="6">
        <v>216</v>
      </c>
      <c r="U1318" s="6">
        <v>25</v>
      </c>
      <c r="V1318">
        <v>0</v>
      </c>
    </row>
    <row r="1319" spans="1:22" customFormat="1" x14ac:dyDescent="0.25">
      <c r="A1319" s="6">
        <v>0</v>
      </c>
      <c r="B1319" s="6">
        <v>4.7120418848167499E-2</v>
      </c>
      <c r="C1319" s="6">
        <v>0</v>
      </c>
      <c r="D1319" s="6">
        <v>0</v>
      </c>
      <c r="E1319" s="6">
        <v>0.52356020942408399</v>
      </c>
      <c r="F1319" s="6">
        <v>0</v>
      </c>
      <c r="G1319" s="6">
        <v>0</v>
      </c>
      <c r="H1319" s="6">
        <v>0</v>
      </c>
      <c r="I1319" s="6">
        <v>0</v>
      </c>
      <c r="J1319" s="6">
        <v>0</v>
      </c>
      <c r="K1319" s="6">
        <v>0</v>
      </c>
      <c r="L1319" s="6">
        <v>39.267015706806298</v>
      </c>
      <c r="M1319" s="6">
        <v>0</v>
      </c>
      <c r="N1319" s="6">
        <v>0.65445026178010501</v>
      </c>
      <c r="O1319" s="6">
        <v>0</v>
      </c>
      <c r="P1319" s="6">
        <v>0.65445026178010501</v>
      </c>
      <c r="Q1319" s="6">
        <v>181</v>
      </c>
      <c r="R1319" s="6">
        <v>0</v>
      </c>
      <c r="S1319" s="6">
        <v>423</v>
      </c>
      <c r="T1319" s="6">
        <v>192</v>
      </c>
      <c r="U1319" s="6">
        <v>25</v>
      </c>
      <c r="V1319">
        <v>0</v>
      </c>
    </row>
    <row r="1320" spans="1:22" customFormat="1" x14ac:dyDescent="0.25">
      <c r="A1320" s="6">
        <v>0</v>
      </c>
      <c r="B1320" s="6">
        <v>0</v>
      </c>
      <c r="C1320" s="6">
        <v>0</v>
      </c>
      <c r="D1320" s="6">
        <v>0</v>
      </c>
      <c r="E1320" s="6">
        <v>0.5</v>
      </c>
      <c r="F1320" s="6">
        <v>0</v>
      </c>
      <c r="G1320" s="6">
        <v>0</v>
      </c>
      <c r="H1320" s="6">
        <v>0</v>
      </c>
      <c r="I1320" s="6">
        <v>0</v>
      </c>
      <c r="J1320" s="6">
        <v>0</v>
      </c>
      <c r="K1320" s="6">
        <v>0</v>
      </c>
      <c r="L1320" s="6">
        <v>37.5</v>
      </c>
      <c r="M1320" s="6">
        <v>0</v>
      </c>
      <c r="N1320" s="6">
        <v>0.5</v>
      </c>
      <c r="O1320" s="6">
        <v>0</v>
      </c>
      <c r="P1320" s="6">
        <v>0.5</v>
      </c>
      <c r="Q1320" s="6">
        <v>189</v>
      </c>
      <c r="R1320" s="6">
        <v>0</v>
      </c>
      <c r="S1320" s="6">
        <v>423</v>
      </c>
      <c r="T1320" s="6">
        <v>144</v>
      </c>
      <c r="U1320" s="6">
        <v>25</v>
      </c>
      <c r="V1320">
        <v>0</v>
      </c>
    </row>
    <row r="1321" spans="1:22" customFormat="1" x14ac:dyDescent="0.25">
      <c r="A1321" s="6">
        <v>0</v>
      </c>
      <c r="B1321" s="6">
        <v>0</v>
      </c>
      <c r="C1321" s="6">
        <v>0</v>
      </c>
      <c r="D1321" s="6">
        <v>0</v>
      </c>
      <c r="E1321" s="6">
        <v>0.5</v>
      </c>
      <c r="F1321" s="6">
        <v>0</v>
      </c>
      <c r="G1321" s="6">
        <v>0</v>
      </c>
      <c r="H1321" s="6">
        <v>0</v>
      </c>
      <c r="I1321" s="6">
        <v>0</v>
      </c>
      <c r="J1321" s="6">
        <v>0</v>
      </c>
      <c r="K1321" s="6">
        <v>0</v>
      </c>
      <c r="L1321" s="6">
        <v>37.5</v>
      </c>
      <c r="M1321" s="6">
        <v>0</v>
      </c>
      <c r="N1321" s="6">
        <v>0.75</v>
      </c>
      <c r="O1321" s="6">
        <v>0</v>
      </c>
      <c r="P1321" s="6">
        <v>0.75</v>
      </c>
      <c r="Q1321" s="6">
        <v>189</v>
      </c>
      <c r="R1321" s="6">
        <v>0</v>
      </c>
      <c r="S1321" s="6">
        <v>423</v>
      </c>
      <c r="T1321" s="6">
        <v>144</v>
      </c>
      <c r="U1321" s="6">
        <v>25</v>
      </c>
      <c r="V1321">
        <v>0</v>
      </c>
    </row>
    <row r="1322" spans="1:22" customFormat="1" x14ac:dyDescent="0.25">
      <c r="A1322" s="6">
        <v>0</v>
      </c>
      <c r="B1322" s="6">
        <v>0</v>
      </c>
      <c r="C1322" s="6">
        <v>0</v>
      </c>
      <c r="D1322" s="6">
        <v>0</v>
      </c>
      <c r="E1322" s="6">
        <v>0.5</v>
      </c>
      <c r="F1322" s="6">
        <v>0</v>
      </c>
      <c r="G1322" s="6">
        <v>0</v>
      </c>
      <c r="H1322" s="6">
        <v>0</v>
      </c>
      <c r="I1322" s="6">
        <v>0</v>
      </c>
      <c r="J1322" s="6">
        <v>0</v>
      </c>
      <c r="K1322" s="6">
        <v>0</v>
      </c>
      <c r="L1322" s="6">
        <v>37.5</v>
      </c>
      <c r="M1322" s="6">
        <v>0</v>
      </c>
      <c r="N1322" s="6">
        <v>0.75</v>
      </c>
      <c r="O1322" s="6">
        <v>0</v>
      </c>
      <c r="P1322" s="6">
        <v>0.75</v>
      </c>
      <c r="Q1322" s="6">
        <v>189</v>
      </c>
      <c r="R1322" s="6">
        <v>0</v>
      </c>
      <c r="S1322" s="6">
        <v>423</v>
      </c>
      <c r="T1322" s="6">
        <v>144</v>
      </c>
      <c r="U1322" s="6">
        <v>25</v>
      </c>
      <c r="V1322">
        <v>0</v>
      </c>
    </row>
    <row r="1323" spans="1:22" customFormat="1" x14ac:dyDescent="0.25">
      <c r="A1323" s="6">
        <v>0</v>
      </c>
      <c r="B1323" s="6">
        <v>0</v>
      </c>
      <c r="C1323" s="6">
        <v>0</v>
      </c>
      <c r="D1323" s="6">
        <v>0</v>
      </c>
      <c r="E1323" s="6">
        <v>0.5</v>
      </c>
      <c r="F1323" s="6">
        <v>0</v>
      </c>
      <c r="G1323" s="6">
        <v>0</v>
      </c>
      <c r="H1323" s="6">
        <v>0</v>
      </c>
      <c r="I1323" s="6">
        <v>0</v>
      </c>
      <c r="J1323" s="6">
        <v>0</v>
      </c>
      <c r="K1323" s="6">
        <v>0</v>
      </c>
      <c r="L1323" s="6">
        <v>37.5</v>
      </c>
      <c r="M1323" s="6">
        <v>0</v>
      </c>
      <c r="N1323" s="6">
        <v>0.625</v>
      </c>
      <c r="O1323" s="6">
        <v>0</v>
      </c>
      <c r="P1323" s="6">
        <v>0.625</v>
      </c>
      <c r="Q1323" s="6">
        <v>206</v>
      </c>
      <c r="R1323" s="6">
        <v>0</v>
      </c>
      <c r="S1323" s="6">
        <v>423</v>
      </c>
      <c r="T1323" s="6">
        <v>216</v>
      </c>
      <c r="U1323" s="6">
        <v>25</v>
      </c>
      <c r="V1323">
        <v>0</v>
      </c>
    </row>
    <row r="1324" spans="1:22" customFormat="1" x14ac:dyDescent="0.25">
      <c r="A1324" s="6">
        <v>0</v>
      </c>
      <c r="B1324" s="6">
        <v>1.5228426395939099E-2</v>
      </c>
      <c r="C1324" s="6">
        <v>0</v>
      </c>
      <c r="D1324" s="6">
        <v>0</v>
      </c>
      <c r="E1324" s="6">
        <v>0.50761421319796995</v>
      </c>
      <c r="F1324" s="6">
        <v>0</v>
      </c>
      <c r="G1324" s="6">
        <v>0</v>
      </c>
      <c r="H1324" s="6">
        <v>0</v>
      </c>
      <c r="I1324" s="6">
        <v>0</v>
      </c>
      <c r="J1324" s="6">
        <v>0</v>
      </c>
      <c r="K1324" s="6">
        <v>0</v>
      </c>
      <c r="L1324" s="6">
        <v>38.071065989847703</v>
      </c>
      <c r="M1324" s="6">
        <v>0</v>
      </c>
      <c r="N1324" s="6">
        <v>0.63451776649746205</v>
      </c>
      <c r="O1324" s="6">
        <v>0</v>
      </c>
      <c r="P1324" s="6">
        <v>0.63451776649746205</v>
      </c>
      <c r="Q1324" s="6">
        <v>206</v>
      </c>
      <c r="R1324" s="6">
        <v>0</v>
      </c>
      <c r="S1324" s="6">
        <v>423</v>
      </c>
      <c r="T1324" s="6">
        <v>144</v>
      </c>
      <c r="U1324" s="6">
        <v>25</v>
      </c>
      <c r="V1324">
        <v>0</v>
      </c>
    </row>
    <row r="1325" spans="1:22" customFormat="1" x14ac:dyDescent="0.25">
      <c r="A1325" s="6">
        <v>0</v>
      </c>
      <c r="B1325" s="6">
        <v>4.7120418848167499E-2</v>
      </c>
      <c r="C1325" s="6">
        <v>0</v>
      </c>
      <c r="D1325" s="6">
        <v>0</v>
      </c>
      <c r="E1325" s="6">
        <v>0.52356020942408399</v>
      </c>
      <c r="F1325" s="6">
        <v>0</v>
      </c>
      <c r="G1325" s="6">
        <v>0</v>
      </c>
      <c r="H1325" s="6">
        <v>0</v>
      </c>
      <c r="I1325" s="6">
        <v>0</v>
      </c>
      <c r="J1325" s="6">
        <v>0</v>
      </c>
      <c r="K1325" s="6">
        <v>0</v>
      </c>
      <c r="L1325" s="6">
        <v>39.267015706806298</v>
      </c>
      <c r="M1325" s="6">
        <v>0</v>
      </c>
      <c r="N1325" s="6">
        <v>0.83769633507853392</v>
      </c>
      <c r="O1325" s="6">
        <v>0</v>
      </c>
      <c r="P1325" s="6">
        <v>0.83769633507853392</v>
      </c>
      <c r="Q1325" s="6">
        <v>206</v>
      </c>
      <c r="R1325" s="6">
        <v>0</v>
      </c>
      <c r="S1325" s="6">
        <v>423</v>
      </c>
      <c r="T1325" s="6">
        <v>192</v>
      </c>
      <c r="U1325" s="6">
        <v>25</v>
      </c>
      <c r="V1325">
        <v>0</v>
      </c>
    </row>
    <row r="1326" spans="1:22" customFormat="1" x14ac:dyDescent="0.25">
      <c r="A1326" s="6">
        <v>0</v>
      </c>
      <c r="B1326" s="6">
        <v>8.1081081081081099E-2</v>
      </c>
      <c r="C1326" s="6">
        <v>0</v>
      </c>
      <c r="D1326" s="6">
        <v>0</v>
      </c>
      <c r="E1326" s="6">
        <v>0.54054054054054101</v>
      </c>
      <c r="F1326" s="6">
        <v>0</v>
      </c>
      <c r="G1326" s="6">
        <v>0</v>
      </c>
      <c r="H1326" s="6">
        <v>0</v>
      </c>
      <c r="I1326" s="6">
        <v>0</v>
      </c>
      <c r="J1326" s="6">
        <v>0</v>
      </c>
      <c r="K1326" s="6">
        <v>0</v>
      </c>
      <c r="L1326" s="6">
        <v>40.540540540540498</v>
      </c>
      <c r="M1326" s="6">
        <v>0</v>
      </c>
      <c r="N1326" s="6">
        <v>0.94594594594594605</v>
      </c>
      <c r="O1326" s="6">
        <v>0</v>
      </c>
      <c r="P1326" s="6">
        <v>0.94594594594594605</v>
      </c>
      <c r="Q1326" s="6">
        <v>206</v>
      </c>
      <c r="R1326" s="6">
        <v>0</v>
      </c>
      <c r="S1326" s="6">
        <v>423</v>
      </c>
      <c r="T1326" s="6">
        <v>264</v>
      </c>
      <c r="U1326" s="6">
        <v>25</v>
      </c>
      <c r="V1326">
        <v>0</v>
      </c>
    </row>
    <row r="1327" spans="1:22" customFormat="1" x14ac:dyDescent="0.25">
      <c r="A1327" s="6">
        <v>0</v>
      </c>
      <c r="B1327" s="6">
        <v>0.11731843575419</v>
      </c>
      <c r="C1327" s="6">
        <v>0</v>
      </c>
      <c r="D1327" s="6">
        <v>0</v>
      </c>
      <c r="E1327" s="6">
        <v>0.55865921787709505</v>
      </c>
      <c r="F1327" s="6">
        <v>0</v>
      </c>
      <c r="G1327" s="6">
        <v>0</v>
      </c>
      <c r="H1327" s="6">
        <v>0</v>
      </c>
      <c r="I1327" s="6">
        <v>0</v>
      </c>
      <c r="J1327" s="6">
        <v>0</v>
      </c>
      <c r="K1327" s="6">
        <v>0</v>
      </c>
      <c r="L1327" s="6">
        <v>41.899441340782097</v>
      </c>
      <c r="M1327" s="6">
        <v>0</v>
      </c>
      <c r="N1327" s="6">
        <v>0.83798882681564213</v>
      </c>
      <c r="O1327" s="6">
        <v>0</v>
      </c>
      <c r="P1327" s="6">
        <v>0.83798882681564213</v>
      </c>
      <c r="Q1327" s="6">
        <v>206</v>
      </c>
      <c r="R1327" s="6">
        <v>0</v>
      </c>
      <c r="S1327" s="6">
        <v>423</v>
      </c>
      <c r="T1327" s="6">
        <v>336</v>
      </c>
      <c r="U1327" s="6">
        <v>25</v>
      </c>
      <c r="V1327">
        <v>0</v>
      </c>
    </row>
    <row r="1328" spans="1:22" customFormat="1" x14ac:dyDescent="0.25">
      <c r="A1328" s="6">
        <v>0</v>
      </c>
      <c r="B1328" s="6">
        <v>0.15606936416184999</v>
      </c>
      <c r="C1328" s="6">
        <v>0</v>
      </c>
      <c r="D1328" s="6">
        <v>0</v>
      </c>
      <c r="E1328" s="6">
        <v>0.57803468208092501</v>
      </c>
      <c r="F1328" s="6">
        <v>0</v>
      </c>
      <c r="G1328" s="6">
        <v>0</v>
      </c>
      <c r="H1328" s="6">
        <v>0</v>
      </c>
      <c r="I1328" s="6">
        <v>0</v>
      </c>
      <c r="J1328" s="6">
        <v>0</v>
      </c>
      <c r="K1328" s="6">
        <v>0</v>
      </c>
      <c r="L1328" s="6">
        <v>43.352601156069397</v>
      </c>
      <c r="M1328" s="6">
        <v>0</v>
      </c>
      <c r="N1328" s="6">
        <v>0.86705202312138696</v>
      </c>
      <c r="O1328" s="6">
        <v>0</v>
      </c>
      <c r="P1328" s="6">
        <v>0.86705202312138696</v>
      </c>
      <c r="Q1328" s="6">
        <v>206</v>
      </c>
      <c r="R1328" s="6">
        <v>0</v>
      </c>
      <c r="S1328" s="6">
        <v>423</v>
      </c>
      <c r="T1328" s="6">
        <v>360</v>
      </c>
      <c r="U1328" s="6">
        <v>25</v>
      </c>
      <c r="V1328">
        <v>0</v>
      </c>
    </row>
    <row r="1329" spans="1:22" customFormat="1" x14ac:dyDescent="0.25">
      <c r="A1329" s="6">
        <v>0</v>
      </c>
      <c r="B1329" s="6">
        <v>0</v>
      </c>
      <c r="C1329" s="6">
        <v>0</v>
      </c>
      <c r="D1329" s="6">
        <v>0</v>
      </c>
      <c r="E1329" s="6">
        <v>0.5</v>
      </c>
      <c r="F1329" s="6">
        <v>0</v>
      </c>
      <c r="G1329" s="6">
        <v>0</v>
      </c>
      <c r="H1329" s="6">
        <v>0</v>
      </c>
      <c r="I1329" s="6">
        <v>0</v>
      </c>
      <c r="J1329" s="6">
        <v>0</v>
      </c>
      <c r="K1329" s="6">
        <v>0</v>
      </c>
      <c r="L1329" s="6">
        <v>37.5</v>
      </c>
      <c r="M1329" s="6">
        <v>0</v>
      </c>
      <c r="N1329" s="6">
        <v>0.75</v>
      </c>
      <c r="O1329" s="6">
        <v>0</v>
      </c>
      <c r="P1329" s="6">
        <v>0.75</v>
      </c>
      <c r="Q1329" s="6">
        <v>185</v>
      </c>
      <c r="R1329" s="6">
        <v>0</v>
      </c>
      <c r="S1329" s="6">
        <v>423</v>
      </c>
      <c r="T1329" s="6">
        <v>240</v>
      </c>
      <c r="U1329" s="6">
        <v>25</v>
      </c>
      <c r="V1329">
        <v>0</v>
      </c>
    </row>
    <row r="1330" spans="1:22" customFormat="1" x14ac:dyDescent="0.25">
      <c r="A1330" s="6">
        <v>0</v>
      </c>
      <c r="B1330" s="6">
        <v>1.5228426395939099E-2</v>
      </c>
      <c r="C1330" s="6">
        <v>0</v>
      </c>
      <c r="D1330" s="6">
        <v>0</v>
      </c>
      <c r="E1330" s="6">
        <v>0.50761421319796995</v>
      </c>
      <c r="F1330" s="6">
        <v>0</v>
      </c>
      <c r="G1330" s="6">
        <v>0</v>
      </c>
      <c r="H1330" s="6">
        <v>0</v>
      </c>
      <c r="I1330" s="6">
        <v>0</v>
      </c>
      <c r="J1330" s="6">
        <v>0</v>
      </c>
      <c r="K1330" s="6">
        <v>0</v>
      </c>
      <c r="L1330" s="6">
        <v>38.071065989847703</v>
      </c>
      <c r="M1330" s="6">
        <v>0</v>
      </c>
      <c r="N1330" s="6">
        <v>0.50761421319796995</v>
      </c>
      <c r="O1330" s="6">
        <v>0</v>
      </c>
      <c r="P1330" s="6">
        <v>0.50761421319796995</v>
      </c>
      <c r="Q1330" s="6">
        <v>185</v>
      </c>
      <c r="R1330" s="6">
        <v>0</v>
      </c>
      <c r="S1330" s="6">
        <v>423</v>
      </c>
      <c r="T1330" s="6">
        <v>240</v>
      </c>
      <c r="U1330" s="6">
        <v>25</v>
      </c>
      <c r="V1330">
        <v>0</v>
      </c>
    </row>
    <row r="1331" spans="1:22" customFormat="1" x14ac:dyDescent="0.25">
      <c r="A1331" s="6">
        <v>0</v>
      </c>
      <c r="B1331" s="6">
        <v>4.7120418848167499E-2</v>
      </c>
      <c r="C1331" s="6">
        <v>0</v>
      </c>
      <c r="D1331" s="6">
        <v>0</v>
      </c>
      <c r="E1331" s="6">
        <v>0.52356020942408399</v>
      </c>
      <c r="F1331" s="6">
        <v>0</v>
      </c>
      <c r="G1331" s="6">
        <v>0</v>
      </c>
      <c r="H1331" s="6">
        <v>0</v>
      </c>
      <c r="I1331" s="6">
        <v>0</v>
      </c>
      <c r="J1331" s="6">
        <v>0</v>
      </c>
      <c r="K1331" s="6">
        <v>0</v>
      </c>
      <c r="L1331" s="6">
        <v>39.267015706806298</v>
      </c>
      <c r="M1331" s="6">
        <v>0</v>
      </c>
      <c r="N1331" s="6">
        <v>0.52356020942408399</v>
      </c>
      <c r="O1331" s="6">
        <v>0</v>
      </c>
      <c r="P1331" s="6">
        <v>0.52356020942408399</v>
      </c>
      <c r="Q1331" s="6">
        <v>185</v>
      </c>
      <c r="R1331" s="6">
        <v>0</v>
      </c>
      <c r="S1331" s="6">
        <v>423</v>
      </c>
      <c r="T1331" s="6">
        <v>288</v>
      </c>
      <c r="U1331" s="6">
        <v>25</v>
      </c>
      <c r="V1331">
        <v>0</v>
      </c>
    </row>
    <row r="1332" spans="1:22" customFormat="1" x14ac:dyDescent="0.25">
      <c r="A1332" s="6">
        <v>0</v>
      </c>
      <c r="B1332" s="6">
        <v>8.1081081081081099E-2</v>
      </c>
      <c r="C1332" s="6">
        <v>0</v>
      </c>
      <c r="D1332" s="6">
        <v>0</v>
      </c>
      <c r="E1332" s="6">
        <v>0.54054054054054101</v>
      </c>
      <c r="F1332" s="6">
        <v>0</v>
      </c>
      <c r="G1332" s="6">
        <v>0</v>
      </c>
      <c r="H1332" s="6">
        <v>0</v>
      </c>
      <c r="I1332" s="6">
        <v>0</v>
      </c>
      <c r="J1332" s="6">
        <v>0</v>
      </c>
      <c r="K1332" s="6">
        <v>0</v>
      </c>
      <c r="L1332" s="6">
        <v>40.540540540540498</v>
      </c>
      <c r="M1332" s="6">
        <v>0</v>
      </c>
      <c r="N1332" s="6">
        <v>0.55405405405405395</v>
      </c>
      <c r="O1332" s="6">
        <v>0</v>
      </c>
      <c r="P1332" s="6">
        <v>0.55405405405405395</v>
      </c>
      <c r="Q1332" s="6">
        <v>185</v>
      </c>
      <c r="R1332" s="6">
        <v>0</v>
      </c>
      <c r="S1332" s="6">
        <v>423</v>
      </c>
      <c r="T1332" s="6">
        <v>288</v>
      </c>
      <c r="U1332" s="6">
        <v>25</v>
      </c>
      <c r="V1332">
        <v>0</v>
      </c>
    </row>
    <row r="1333" spans="1:22" customFormat="1" x14ac:dyDescent="0.25">
      <c r="A1333" s="6">
        <v>0</v>
      </c>
      <c r="B1333" s="6">
        <v>8.1081081081081099E-2</v>
      </c>
      <c r="C1333" s="6">
        <v>0</v>
      </c>
      <c r="D1333" s="6">
        <v>0</v>
      </c>
      <c r="E1333" s="6">
        <v>0.54054054054054101</v>
      </c>
      <c r="F1333" s="6">
        <v>0</v>
      </c>
      <c r="G1333" s="6">
        <v>0</v>
      </c>
      <c r="H1333" s="6">
        <v>0</v>
      </c>
      <c r="I1333" s="6">
        <v>0</v>
      </c>
      <c r="J1333" s="6">
        <v>0</v>
      </c>
      <c r="K1333" s="6">
        <v>0</v>
      </c>
      <c r="L1333" s="6">
        <v>40.540540540540498</v>
      </c>
      <c r="M1333" s="6">
        <v>0</v>
      </c>
      <c r="N1333" s="6">
        <v>0.55405405405405395</v>
      </c>
      <c r="O1333" s="6">
        <v>0</v>
      </c>
      <c r="P1333" s="6">
        <v>0.55405405405405395</v>
      </c>
      <c r="Q1333" s="6">
        <v>185</v>
      </c>
      <c r="R1333" s="6">
        <v>0</v>
      </c>
      <c r="S1333" s="6">
        <v>423</v>
      </c>
      <c r="T1333" s="6">
        <v>264</v>
      </c>
      <c r="U1333" s="6">
        <v>25</v>
      </c>
      <c r="V1333">
        <v>0</v>
      </c>
    </row>
    <row r="1334" spans="1:22" customFormat="1" x14ac:dyDescent="0.25">
      <c r="A1334" s="6">
        <v>0</v>
      </c>
      <c r="B1334" s="6">
        <v>8.1081081081081099E-2</v>
      </c>
      <c r="C1334" s="6">
        <v>0</v>
      </c>
      <c r="D1334" s="6">
        <v>0</v>
      </c>
      <c r="E1334" s="6">
        <v>0.54054054054054101</v>
      </c>
      <c r="F1334" s="6">
        <v>0</v>
      </c>
      <c r="G1334" s="6">
        <v>0</v>
      </c>
      <c r="H1334" s="6">
        <v>0</v>
      </c>
      <c r="I1334" s="6">
        <v>0</v>
      </c>
      <c r="J1334" s="6">
        <v>0</v>
      </c>
      <c r="K1334" s="6">
        <v>0</v>
      </c>
      <c r="L1334" s="6">
        <v>40.540540540540498</v>
      </c>
      <c r="M1334" s="6">
        <v>0</v>
      </c>
      <c r="N1334" s="6">
        <v>0.55405405405405395</v>
      </c>
      <c r="O1334" s="6">
        <v>0</v>
      </c>
      <c r="P1334" s="6">
        <v>0.55405405405405395</v>
      </c>
      <c r="Q1334" s="6">
        <v>185</v>
      </c>
      <c r="R1334" s="6">
        <v>0</v>
      </c>
      <c r="S1334" s="6">
        <v>423</v>
      </c>
      <c r="T1334" s="6">
        <v>240</v>
      </c>
      <c r="U1334" s="6">
        <v>25</v>
      </c>
      <c r="V1334">
        <v>0</v>
      </c>
    </row>
    <row r="1335" spans="1:22" customFormat="1" x14ac:dyDescent="0.25">
      <c r="A1335" s="6">
        <v>0</v>
      </c>
      <c r="B1335" s="6">
        <v>8.1081081081081099E-2</v>
      </c>
      <c r="C1335" s="6">
        <v>0</v>
      </c>
      <c r="D1335" s="6">
        <v>0</v>
      </c>
      <c r="E1335" s="6">
        <v>0.54054054054054101</v>
      </c>
      <c r="F1335" s="6">
        <v>0</v>
      </c>
      <c r="G1335" s="6">
        <v>0</v>
      </c>
      <c r="H1335" s="6">
        <v>0</v>
      </c>
      <c r="I1335" s="6">
        <v>0</v>
      </c>
      <c r="J1335" s="6">
        <v>0</v>
      </c>
      <c r="K1335" s="6">
        <v>0</v>
      </c>
      <c r="L1335" s="6">
        <v>40.540540540540498</v>
      </c>
      <c r="M1335" s="6">
        <v>0</v>
      </c>
      <c r="N1335" s="6">
        <v>0.55405405405405395</v>
      </c>
      <c r="O1335" s="6">
        <v>0</v>
      </c>
      <c r="P1335" s="6">
        <v>0.55405405405405395</v>
      </c>
      <c r="Q1335" s="6">
        <v>185</v>
      </c>
      <c r="R1335" s="6">
        <v>0</v>
      </c>
      <c r="S1335" s="6">
        <v>423</v>
      </c>
      <c r="T1335" s="6">
        <v>240</v>
      </c>
      <c r="U1335" s="6">
        <v>25</v>
      </c>
      <c r="V1335">
        <v>0</v>
      </c>
    </row>
    <row r="1336" spans="1:22" customFormat="1" x14ac:dyDescent="0.25">
      <c r="A1336" s="6">
        <v>0</v>
      </c>
      <c r="B1336" s="6">
        <v>8.1081081081081099E-2</v>
      </c>
      <c r="C1336" s="6">
        <v>0</v>
      </c>
      <c r="D1336" s="6">
        <v>0</v>
      </c>
      <c r="E1336" s="6">
        <v>0.54054054054054101</v>
      </c>
      <c r="F1336" s="6">
        <v>0</v>
      </c>
      <c r="G1336" s="6">
        <v>0</v>
      </c>
      <c r="H1336" s="6">
        <v>0</v>
      </c>
      <c r="I1336" s="6">
        <v>0</v>
      </c>
      <c r="J1336" s="6">
        <v>0</v>
      </c>
      <c r="K1336" s="6">
        <v>0</v>
      </c>
      <c r="L1336" s="6">
        <v>40.540540540540498</v>
      </c>
      <c r="M1336" s="6">
        <v>0</v>
      </c>
      <c r="N1336" s="6">
        <v>0.55405405405405395</v>
      </c>
      <c r="O1336" s="6">
        <v>0</v>
      </c>
      <c r="P1336" s="6">
        <v>0.55405405405405395</v>
      </c>
      <c r="Q1336" s="6">
        <v>185</v>
      </c>
      <c r="R1336" s="6">
        <v>0</v>
      </c>
      <c r="S1336" s="6">
        <v>423</v>
      </c>
      <c r="T1336" s="6">
        <v>240</v>
      </c>
      <c r="U1336" s="6">
        <v>25</v>
      </c>
      <c r="V1336">
        <v>0</v>
      </c>
    </row>
    <row r="1337" spans="1:22" customFormat="1" x14ac:dyDescent="0.25">
      <c r="A1337" s="6">
        <v>0</v>
      </c>
      <c r="B1337" s="6">
        <v>8.1081081081081099E-2</v>
      </c>
      <c r="C1337" s="6">
        <v>0</v>
      </c>
      <c r="D1337" s="6">
        <v>0</v>
      </c>
      <c r="E1337" s="6">
        <v>0.54054054054054101</v>
      </c>
      <c r="F1337" s="6">
        <v>0</v>
      </c>
      <c r="G1337" s="6">
        <v>0</v>
      </c>
      <c r="H1337" s="6">
        <v>0</v>
      </c>
      <c r="I1337" s="6">
        <v>0</v>
      </c>
      <c r="J1337" s="6">
        <v>0</v>
      </c>
      <c r="K1337" s="6">
        <v>0</v>
      </c>
      <c r="L1337" s="6">
        <v>40.540540540540498</v>
      </c>
      <c r="M1337" s="6">
        <v>0</v>
      </c>
      <c r="N1337" s="6">
        <v>0.55405405405405395</v>
      </c>
      <c r="O1337" s="6">
        <v>0</v>
      </c>
      <c r="P1337" s="6">
        <v>0.55405405405405395</v>
      </c>
      <c r="Q1337" s="6">
        <v>185</v>
      </c>
      <c r="R1337" s="6">
        <v>0</v>
      </c>
      <c r="S1337" s="6">
        <v>423</v>
      </c>
      <c r="T1337" s="6">
        <v>240</v>
      </c>
      <c r="U1337" s="6">
        <v>25</v>
      </c>
      <c r="V1337">
        <v>0</v>
      </c>
    </row>
    <row r="1338" spans="1:22" customFormat="1" x14ac:dyDescent="0.25">
      <c r="A1338" s="6">
        <v>0</v>
      </c>
      <c r="B1338" s="6">
        <v>0.11731843575419</v>
      </c>
      <c r="C1338" s="6">
        <v>0</v>
      </c>
      <c r="D1338" s="6">
        <v>0</v>
      </c>
      <c r="E1338" s="6">
        <v>0.55865921787709505</v>
      </c>
      <c r="F1338" s="6">
        <v>0</v>
      </c>
      <c r="G1338" s="6">
        <v>0</v>
      </c>
      <c r="H1338" s="6">
        <v>0</v>
      </c>
      <c r="I1338" s="6">
        <v>0</v>
      </c>
      <c r="J1338" s="6">
        <v>0</v>
      </c>
      <c r="K1338" s="6">
        <v>0</v>
      </c>
      <c r="L1338" s="6">
        <v>41.899441340782097</v>
      </c>
      <c r="M1338" s="6">
        <v>0</v>
      </c>
      <c r="N1338" s="6">
        <v>0.64245810055865904</v>
      </c>
      <c r="O1338" s="6">
        <v>0</v>
      </c>
      <c r="P1338" s="6">
        <v>0.64245810055865904</v>
      </c>
      <c r="Q1338" s="6">
        <v>185</v>
      </c>
      <c r="R1338" s="6">
        <v>0</v>
      </c>
      <c r="S1338" s="6">
        <v>423</v>
      </c>
      <c r="T1338" s="6">
        <v>240</v>
      </c>
      <c r="U1338" s="6">
        <v>25</v>
      </c>
      <c r="V1338">
        <v>0</v>
      </c>
    </row>
    <row r="1339" spans="1:22" customFormat="1" x14ac:dyDescent="0.25">
      <c r="A1339" s="6">
        <v>0</v>
      </c>
      <c r="B1339" s="6">
        <v>0.15606936416184999</v>
      </c>
      <c r="C1339" s="6">
        <v>0</v>
      </c>
      <c r="D1339" s="6">
        <v>0</v>
      </c>
      <c r="E1339" s="6">
        <v>0.57803468208092501</v>
      </c>
      <c r="F1339" s="6">
        <v>0</v>
      </c>
      <c r="G1339" s="6">
        <v>0</v>
      </c>
      <c r="H1339" s="6">
        <v>0</v>
      </c>
      <c r="I1339" s="6">
        <v>0</v>
      </c>
      <c r="J1339" s="6">
        <v>0</v>
      </c>
      <c r="K1339" s="6">
        <v>0</v>
      </c>
      <c r="L1339" s="6">
        <v>43.352601156069397</v>
      </c>
      <c r="M1339" s="6">
        <v>0</v>
      </c>
      <c r="N1339" s="6">
        <v>0.65028901734104005</v>
      </c>
      <c r="O1339" s="6">
        <v>0</v>
      </c>
      <c r="P1339" s="6">
        <v>0.65028901734104005</v>
      </c>
      <c r="Q1339" s="6">
        <v>185</v>
      </c>
      <c r="R1339" s="6">
        <v>0</v>
      </c>
      <c r="S1339" s="6">
        <v>423</v>
      </c>
      <c r="T1339" s="6">
        <v>336</v>
      </c>
      <c r="U1339" s="6">
        <v>25</v>
      </c>
      <c r="V1339">
        <v>0</v>
      </c>
    </row>
    <row r="1340" spans="1:22" customFormat="1" x14ac:dyDescent="0.25">
      <c r="A1340" s="6">
        <v>0</v>
      </c>
      <c r="B1340" s="6">
        <v>0.19760479041916201</v>
      </c>
      <c r="C1340" s="6">
        <v>0</v>
      </c>
      <c r="D1340" s="6">
        <v>0</v>
      </c>
      <c r="E1340" s="6">
        <v>0.59880239520958101</v>
      </c>
      <c r="F1340" s="6">
        <v>0</v>
      </c>
      <c r="G1340" s="6">
        <v>0</v>
      </c>
      <c r="H1340" s="6">
        <v>0</v>
      </c>
      <c r="I1340" s="6">
        <v>0</v>
      </c>
      <c r="J1340" s="6">
        <v>0</v>
      </c>
      <c r="K1340" s="6">
        <v>0</v>
      </c>
      <c r="L1340" s="6">
        <v>44.910179640718603</v>
      </c>
      <c r="M1340" s="6">
        <v>0</v>
      </c>
      <c r="N1340" s="6">
        <v>0.74850299401197595</v>
      </c>
      <c r="O1340" s="6">
        <v>0</v>
      </c>
      <c r="P1340" s="6">
        <v>0.74850299401197595</v>
      </c>
      <c r="Q1340" s="6">
        <v>185</v>
      </c>
      <c r="R1340" s="6">
        <v>0</v>
      </c>
      <c r="S1340" s="6">
        <v>423</v>
      </c>
      <c r="T1340" s="6">
        <v>360</v>
      </c>
      <c r="U1340" s="6">
        <v>25</v>
      </c>
      <c r="V1340">
        <v>0</v>
      </c>
    </row>
    <row r="1341" spans="1:22" customFormat="1" x14ac:dyDescent="0.25">
      <c r="A1341" s="6">
        <v>0</v>
      </c>
      <c r="B1341" s="6">
        <v>0.19760479041916201</v>
      </c>
      <c r="C1341" s="6">
        <v>0</v>
      </c>
      <c r="D1341" s="6">
        <v>0</v>
      </c>
      <c r="E1341" s="6">
        <v>0.59880239520958101</v>
      </c>
      <c r="F1341" s="6">
        <v>0</v>
      </c>
      <c r="G1341" s="6">
        <v>0</v>
      </c>
      <c r="H1341" s="6">
        <v>0</v>
      </c>
      <c r="I1341" s="6">
        <v>0</v>
      </c>
      <c r="J1341" s="6">
        <v>0</v>
      </c>
      <c r="K1341" s="6">
        <v>0</v>
      </c>
      <c r="L1341" s="6">
        <v>44.910179640718603</v>
      </c>
      <c r="M1341" s="6">
        <v>0</v>
      </c>
      <c r="N1341" s="6">
        <v>0.74850299401197595</v>
      </c>
      <c r="O1341" s="6">
        <v>0</v>
      </c>
      <c r="P1341" s="6">
        <v>0.74850299401197595</v>
      </c>
      <c r="Q1341" s="6">
        <v>185</v>
      </c>
      <c r="R1341" s="6">
        <v>0</v>
      </c>
      <c r="S1341" s="6">
        <v>423</v>
      </c>
      <c r="T1341" s="6">
        <v>360</v>
      </c>
      <c r="U1341" s="6">
        <v>25</v>
      </c>
      <c r="V1341">
        <v>0</v>
      </c>
    </row>
    <row r="1342" spans="1:22" customFormat="1" x14ac:dyDescent="0.25">
      <c r="A1342" s="6">
        <v>0</v>
      </c>
      <c r="B1342" s="6">
        <v>0.184873949579832</v>
      </c>
      <c r="C1342" s="6">
        <v>0</v>
      </c>
      <c r="D1342" s="6">
        <v>0</v>
      </c>
      <c r="E1342" s="6">
        <v>0.504201680672269</v>
      </c>
      <c r="F1342" s="6">
        <v>0</v>
      </c>
      <c r="G1342" s="6">
        <v>0</v>
      </c>
      <c r="H1342" s="6">
        <v>0</v>
      </c>
      <c r="I1342" s="6">
        <v>0</v>
      </c>
      <c r="J1342" s="6">
        <v>0</v>
      </c>
      <c r="K1342" s="6">
        <v>0</v>
      </c>
      <c r="L1342" s="6">
        <v>42.016806722689097</v>
      </c>
      <c r="M1342" s="6">
        <v>0</v>
      </c>
      <c r="N1342" s="6">
        <v>0.70028011204481799</v>
      </c>
      <c r="O1342" s="6">
        <v>0</v>
      </c>
      <c r="P1342" s="6">
        <v>0.70028011204481799</v>
      </c>
      <c r="Q1342" s="6">
        <v>185</v>
      </c>
      <c r="R1342" s="6">
        <v>0</v>
      </c>
      <c r="S1342" s="6">
        <v>423</v>
      </c>
      <c r="T1342" s="6">
        <v>432</v>
      </c>
      <c r="U1342" s="6">
        <v>25</v>
      </c>
      <c r="V1342">
        <v>0</v>
      </c>
    </row>
    <row r="1343" spans="1:22" customFormat="1" x14ac:dyDescent="0.25">
      <c r="A1343" s="6">
        <v>0</v>
      </c>
      <c r="B1343" s="6">
        <v>0.184873949579832</v>
      </c>
      <c r="C1343" s="6">
        <v>0</v>
      </c>
      <c r="D1343" s="6">
        <v>0</v>
      </c>
      <c r="E1343" s="6">
        <v>0.504201680672269</v>
      </c>
      <c r="F1343" s="6">
        <v>0</v>
      </c>
      <c r="G1343" s="6">
        <v>0</v>
      </c>
      <c r="H1343" s="6">
        <v>0</v>
      </c>
      <c r="I1343" s="6">
        <v>0</v>
      </c>
      <c r="J1343" s="6">
        <v>0</v>
      </c>
      <c r="K1343" s="6">
        <v>0</v>
      </c>
      <c r="L1343" s="6">
        <v>42.016806722689097</v>
      </c>
      <c r="M1343" s="6">
        <v>0</v>
      </c>
      <c r="N1343" s="6">
        <v>0.70028011204481799</v>
      </c>
      <c r="O1343" s="6">
        <v>0</v>
      </c>
      <c r="P1343" s="6">
        <v>0.70028011204481799</v>
      </c>
      <c r="Q1343" s="6">
        <v>185</v>
      </c>
      <c r="R1343" s="6">
        <v>0</v>
      </c>
      <c r="S1343" s="6">
        <v>423</v>
      </c>
      <c r="T1343" s="6">
        <v>360</v>
      </c>
      <c r="U1343" s="6">
        <v>25</v>
      </c>
      <c r="V1343">
        <v>0</v>
      </c>
    </row>
    <row r="1344" spans="1:22" customFormat="1" x14ac:dyDescent="0.25">
      <c r="A1344" s="6">
        <v>0</v>
      </c>
      <c r="B1344" s="6">
        <v>0</v>
      </c>
      <c r="C1344" s="6">
        <v>0</v>
      </c>
      <c r="D1344" s="6">
        <v>0</v>
      </c>
      <c r="E1344" s="6">
        <v>0.5</v>
      </c>
      <c r="F1344" s="6">
        <v>0</v>
      </c>
      <c r="G1344" s="6">
        <v>0</v>
      </c>
      <c r="H1344" s="6">
        <v>0</v>
      </c>
      <c r="I1344" s="6">
        <v>0</v>
      </c>
      <c r="J1344" s="6">
        <v>0</v>
      </c>
      <c r="K1344" s="6">
        <v>0</v>
      </c>
      <c r="L1344" s="6">
        <v>37.5</v>
      </c>
      <c r="M1344" s="6">
        <v>0</v>
      </c>
      <c r="N1344" s="6">
        <v>0.5</v>
      </c>
      <c r="O1344" s="6">
        <v>0</v>
      </c>
      <c r="P1344" s="6">
        <v>0.5</v>
      </c>
      <c r="Q1344" s="6">
        <v>186</v>
      </c>
      <c r="R1344" s="6">
        <v>0</v>
      </c>
      <c r="S1344" s="6">
        <v>423</v>
      </c>
      <c r="T1344" s="6">
        <v>144</v>
      </c>
      <c r="U1344" s="6">
        <v>25</v>
      </c>
      <c r="V1344">
        <v>0</v>
      </c>
    </row>
    <row r="1345" spans="1:22" customFormat="1" x14ac:dyDescent="0.25">
      <c r="A1345" s="6">
        <v>0</v>
      </c>
      <c r="B1345" s="6">
        <v>0</v>
      </c>
      <c r="C1345" s="6">
        <v>0</v>
      </c>
      <c r="D1345" s="6">
        <v>0</v>
      </c>
      <c r="E1345" s="6">
        <v>2.3333333333333299</v>
      </c>
      <c r="F1345" s="6">
        <v>0</v>
      </c>
      <c r="G1345" s="6">
        <v>0</v>
      </c>
      <c r="H1345" s="6">
        <v>0</v>
      </c>
      <c r="I1345" s="6">
        <v>0</v>
      </c>
      <c r="J1345" s="6">
        <v>0</v>
      </c>
      <c r="K1345" s="6">
        <v>0</v>
      </c>
      <c r="L1345" s="6">
        <v>83.3333333333333</v>
      </c>
      <c r="M1345" s="6">
        <v>0</v>
      </c>
      <c r="N1345" s="6">
        <v>1.6666666666666701</v>
      </c>
      <c r="O1345" s="6">
        <v>0</v>
      </c>
      <c r="P1345" s="6">
        <v>1.6666666666666701</v>
      </c>
      <c r="Q1345" s="6">
        <v>186</v>
      </c>
      <c r="R1345" s="6">
        <v>0</v>
      </c>
      <c r="S1345" s="6">
        <v>423</v>
      </c>
      <c r="T1345" s="6">
        <v>48</v>
      </c>
      <c r="U1345" s="6">
        <v>25</v>
      </c>
      <c r="V1345">
        <v>0</v>
      </c>
    </row>
    <row r="1346" spans="1:22" customFormat="1" x14ac:dyDescent="0.25">
      <c r="A1346" s="6">
        <v>0</v>
      </c>
      <c r="B1346" s="6">
        <v>0</v>
      </c>
      <c r="C1346" s="6">
        <v>0</v>
      </c>
      <c r="D1346" s="6">
        <v>0</v>
      </c>
      <c r="E1346" s="6">
        <v>1.8571428571428601</v>
      </c>
      <c r="F1346" s="6">
        <v>0</v>
      </c>
      <c r="G1346" s="6">
        <v>0</v>
      </c>
      <c r="H1346" s="6">
        <v>0</v>
      </c>
      <c r="I1346" s="6">
        <v>0</v>
      </c>
      <c r="J1346" s="6">
        <v>0</v>
      </c>
      <c r="K1346" s="6">
        <v>0</v>
      </c>
      <c r="L1346" s="6">
        <v>71.428571428571402</v>
      </c>
      <c r="M1346" s="6">
        <v>0</v>
      </c>
      <c r="N1346" s="6">
        <v>1.4285714285714299</v>
      </c>
      <c r="O1346" s="6">
        <v>0</v>
      </c>
      <c r="P1346" s="6">
        <v>1.4285714285714299</v>
      </c>
      <c r="Q1346" s="6">
        <v>186</v>
      </c>
      <c r="R1346" s="6">
        <v>0</v>
      </c>
      <c r="S1346" s="6">
        <v>423</v>
      </c>
      <c r="T1346" s="6">
        <v>48</v>
      </c>
      <c r="U1346" s="6">
        <v>25</v>
      </c>
      <c r="V1346">
        <v>0</v>
      </c>
    </row>
    <row r="1347" spans="1:22" customFormat="1" x14ac:dyDescent="0.25">
      <c r="A1347" s="6">
        <v>0</v>
      </c>
      <c r="B1347" s="6">
        <v>0</v>
      </c>
      <c r="C1347" s="6">
        <v>0</v>
      </c>
      <c r="D1347" s="6">
        <v>0</v>
      </c>
      <c r="E1347" s="6">
        <v>1.5</v>
      </c>
      <c r="F1347" s="6">
        <v>0</v>
      </c>
      <c r="G1347" s="6">
        <v>0</v>
      </c>
      <c r="H1347" s="6">
        <v>0</v>
      </c>
      <c r="I1347" s="6">
        <v>0</v>
      </c>
      <c r="J1347" s="6">
        <v>0</v>
      </c>
      <c r="K1347" s="6">
        <v>0</v>
      </c>
      <c r="L1347" s="6">
        <v>62.5</v>
      </c>
      <c r="M1347" s="6">
        <v>0</v>
      </c>
      <c r="N1347" s="6">
        <v>1.25</v>
      </c>
      <c r="O1347" s="6">
        <v>0</v>
      </c>
      <c r="P1347" s="6">
        <v>1.25</v>
      </c>
      <c r="Q1347" s="6">
        <v>186</v>
      </c>
      <c r="R1347" s="6">
        <v>0</v>
      </c>
      <c r="S1347" s="6">
        <v>423</v>
      </c>
      <c r="T1347" s="6">
        <v>72</v>
      </c>
      <c r="U1347" s="6">
        <v>25</v>
      </c>
      <c r="V1347">
        <v>0</v>
      </c>
    </row>
    <row r="1348" spans="1:22" customFormat="1" x14ac:dyDescent="0.25">
      <c r="A1348" s="6">
        <v>0</v>
      </c>
      <c r="B1348" s="6">
        <v>0</v>
      </c>
      <c r="C1348" s="6">
        <v>0</v>
      </c>
      <c r="D1348" s="6">
        <v>0</v>
      </c>
      <c r="E1348" s="6">
        <v>1.1818181818181801</v>
      </c>
      <c r="F1348" s="6">
        <v>0</v>
      </c>
      <c r="G1348" s="6">
        <v>0</v>
      </c>
      <c r="H1348" s="6">
        <v>0</v>
      </c>
      <c r="I1348" s="6">
        <v>0</v>
      </c>
      <c r="J1348" s="6">
        <v>0</v>
      </c>
      <c r="K1348" s="6">
        <v>0</v>
      </c>
      <c r="L1348" s="6">
        <v>54.545454545454497</v>
      </c>
      <c r="M1348" s="6">
        <v>0</v>
      </c>
      <c r="N1348" s="6">
        <v>0.90909090909090895</v>
      </c>
      <c r="O1348" s="6">
        <v>0</v>
      </c>
      <c r="P1348" s="6">
        <v>0.90909090909090895</v>
      </c>
      <c r="Q1348" s="6">
        <v>186</v>
      </c>
      <c r="R1348" s="6">
        <v>0</v>
      </c>
      <c r="S1348" s="6">
        <v>423</v>
      </c>
      <c r="T1348" s="6">
        <v>72</v>
      </c>
      <c r="U1348" s="6">
        <v>25</v>
      </c>
      <c r="V1348">
        <v>0</v>
      </c>
    </row>
    <row r="1349" spans="1:22" customFormat="1" x14ac:dyDescent="0.25">
      <c r="A1349" s="6">
        <v>0</v>
      </c>
      <c r="B1349" s="6">
        <v>0</v>
      </c>
      <c r="C1349" s="6">
        <v>0</v>
      </c>
      <c r="D1349" s="6">
        <v>0</v>
      </c>
      <c r="E1349" s="6">
        <v>0.25</v>
      </c>
      <c r="F1349" s="6">
        <v>0</v>
      </c>
      <c r="G1349" s="6">
        <v>0</v>
      </c>
      <c r="H1349" s="6">
        <v>0</v>
      </c>
      <c r="I1349" s="6">
        <v>0</v>
      </c>
      <c r="J1349" s="6">
        <v>0</v>
      </c>
      <c r="K1349" s="6">
        <v>0</v>
      </c>
      <c r="L1349" s="6">
        <v>31.25</v>
      </c>
      <c r="M1349" s="6">
        <v>0</v>
      </c>
      <c r="N1349" s="6">
        <v>0.52083333333333304</v>
      </c>
      <c r="O1349" s="6">
        <v>0</v>
      </c>
      <c r="P1349" s="6">
        <v>0.52083333333333304</v>
      </c>
      <c r="Q1349" s="6">
        <v>186</v>
      </c>
      <c r="R1349" s="6">
        <v>0</v>
      </c>
      <c r="S1349" s="6">
        <v>423</v>
      </c>
      <c r="T1349" s="6">
        <v>192</v>
      </c>
      <c r="U1349" s="6">
        <v>25</v>
      </c>
      <c r="V1349">
        <v>0</v>
      </c>
    </row>
    <row r="1350" spans="1:22" customFormat="1" x14ac:dyDescent="0.25">
      <c r="A1350" s="6">
        <v>0</v>
      </c>
      <c r="B1350" s="6">
        <v>0</v>
      </c>
      <c r="C1350" s="6">
        <v>0</v>
      </c>
      <c r="D1350" s="6">
        <v>0</v>
      </c>
      <c r="E1350" s="6">
        <v>0.2</v>
      </c>
      <c r="F1350" s="6">
        <v>0</v>
      </c>
      <c r="G1350" s="6">
        <v>0</v>
      </c>
      <c r="H1350" s="6">
        <v>0</v>
      </c>
      <c r="I1350" s="6">
        <v>0</v>
      </c>
      <c r="J1350" s="6">
        <v>0</v>
      </c>
      <c r="K1350" s="6">
        <v>0</v>
      </c>
      <c r="L1350" s="6">
        <v>30</v>
      </c>
      <c r="M1350" s="6">
        <v>0</v>
      </c>
      <c r="N1350" s="6">
        <v>0.5</v>
      </c>
      <c r="O1350" s="6">
        <v>0</v>
      </c>
      <c r="P1350" s="6">
        <v>0.5</v>
      </c>
      <c r="Q1350" s="6">
        <v>186</v>
      </c>
      <c r="R1350" s="6">
        <v>0</v>
      </c>
      <c r="S1350" s="6">
        <v>423</v>
      </c>
      <c r="T1350" s="6">
        <v>408</v>
      </c>
      <c r="U1350" s="6">
        <v>25</v>
      </c>
      <c r="V1350">
        <v>0</v>
      </c>
    </row>
    <row r="1351" spans="1:22" customFormat="1" x14ac:dyDescent="0.25">
      <c r="A1351" s="6">
        <v>0</v>
      </c>
      <c r="B1351" s="6">
        <v>1.5228426395939099E-2</v>
      </c>
      <c r="C1351" s="6">
        <v>0</v>
      </c>
      <c r="D1351" s="6">
        <v>0</v>
      </c>
      <c r="E1351" s="6">
        <v>0.50761421319796995</v>
      </c>
      <c r="F1351" s="6">
        <v>0</v>
      </c>
      <c r="G1351" s="6">
        <v>0</v>
      </c>
      <c r="H1351" s="6">
        <v>0</v>
      </c>
      <c r="I1351" s="6">
        <v>0</v>
      </c>
      <c r="J1351" s="6">
        <v>0</v>
      </c>
      <c r="K1351" s="6">
        <v>0</v>
      </c>
      <c r="L1351" s="6">
        <v>38.071065989847703</v>
      </c>
      <c r="M1351" s="6">
        <v>0</v>
      </c>
      <c r="N1351" s="6">
        <v>0.63451776649746205</v>
      </c>
      <c r="O1351" s="6">
        <v>0</v>
      </c>
      <c r="P1351" s="6">
        <v>0.63451776649746205</v>
      </c>
      <c r="Q1351" s="6">
        <v>186</v>
      </c>
      <c r="R1351" s="6">
        <v>0</v>
      </c>
      <c r="S1351" s="6">
        <v>423</v>
      </c>
      <c r="T1351" s="6">
        <v>168</v>
      </c>
      <c r="U1351" s="6">
        <v>25</v>
      </c>
      <c r="V1351">
        <v>0</v>
      </c>
    </row>
    <row r="1352" spans="1:22" customFormat="1" x14ac:dyDescent="0.25">
      <c r="A1352" s="6">
        <v>0</v>
      </c>
      <c r="B1352" s="6">
        <v>5.4216867469879498E-2</v>
      </c>
      <c r="C1352" s="6">
        <v>0</v>
      </c>
      <c r="D1352" s="6">
        <v>0</v>
      </c>
      <c r="E1352" s="6">
        <v>0.60240963855421703</v>
      </c>
      <c r="F1352" s="6">
        <v>0</v>
      </c>
      <c r="G1352" s="6">
        <v>0</v>
      </c>
      <c r="H1352" s="6">
        <v>0</v>
      </c>
      <c r="I1352" s="6">
        <v>0</v>
      </c>
      <c r="J1352" s="6">
        <v>0</v>
      </c>
      <c r="K1352" s="6">
        <v>0</v>
      </c>
      <c r="L1352" s="6">
        <v>45.180722891566298</v>
      </c>
      <c r="M1352" s="6">
        <v>0</v>
      </c>
      <c r="N1352" s="6">
        <v>0.82831325301204806</v>
      </c>
      <c r="O1352" s="6">
        <v>0</v>
      </c>
      <c r="P1352" s="6">
        <v>0.82831325301204806</v>
      </c>
      <c r="Q1352" s="6">
        <v>186</v>
      </c>
      <c r="R1352" s="6">
        <v>0</v>
      </c>
      <c r="S1352" s="6">
        <v>423</v>
      </c>
      <c r="T1352" s="6">
        <v>192</v>
      </c>
      <c r="U1352" s="6">
        <v>25</v>
      </c>
      <c r="V1352">
        <v>0</v>
      </c>
    </row>
    <row r="1353" spans="1:22" customFormat="1" x14ac:dyDescent="0.25">
      <c r="A1353" s="6">
        <v>0</v>
      </c>
      <c r="B1353" s="6">
        <v>8.1081081081081099E-2</v>
      </c>
      <c r="C1353" s="6">
        <v>0</v>
      </c>
      <c r="D1353" s="6">
        <v>0</v>
      </c>
      <c r="E1353" s="6">
        <v>0.54054054054054101</v>
      </c>
      <c r="F1353" s="6">
        <v>0</v>
      </c>
      <c r="G1353" s="6">
        <v>0</v>
      </c>
      <c r="H1353" s="6">
        <v>0</v>
      </c>
      <c r="I1353" s="6">
        <v>0</v>
      </c>
      <c r="J1353" s="6">
        <v>0</v>
      </c>
      <c r="K1353" s="6">
        <v>0</v>
      </c>
      <c r="L1353" s="6">
        <v>40.540540540540498</v>
      </c>
      <c r="M1353" s="6">
        <v>0</v>
      </c>
      <c r="N1353" s="6">
        <v>0.608108108108108</v>
      </c>
      <c r="O1353" s="6">
        <v>0</v>
      </c>
      <c r="P1353" s="6">
        <v>0.608108108108108</v>
      </c>
      <c r="Q1353" s="6">
        <v>186</v>
      </c>
      <c r="R1353" s="6">
        <v>0</v>
      </c>
      <c r="S1353" s="6">
        <v>423</v>
      </c>
      <c r="T1353" s="6">
        <v>312</v>
      </c>
      <c r="U1353" s="6">
        <v>25</v>
      </c>
      <c r="V1353">
        <v>0</v>
      </c>
    </row>
    <row r="1354" spans="1:22" customFormat="1" x14ac:dyDescent="0.25">
      <c r="A1354" s="6">
        <v>0</v>
      </c>
      <c r="B1354" s="6">
        <v>8.1081081081081099E-2</v>
      </c>
      <c r="C1354" s="6">
        <v>0</v>
      </c>
      <c r="D1354" s="6">
        <v>0</v>
      </c>
      <c r="E1354" s="6">
        <v>0.54054054054054101</v>
      </c>
      <c r="F1354" s="6">
        <v>0</v>
      </c>
      <c r="G1354" s="6">
        <v>0</v>
      </c>
      <c r="H1354" s="6">
        <v>0</v>
      </c>
      <c r="I1354" s="6">
        <v>0</v>
      </c>
      <c r="J1354" s="6">
        <v>0</v>
      </c>
      <c r="K1354" s="6">
        <v>0</v>
      </c>
      <c r="L1354" s="6">
        <v>40.540540540540498</v>
      </c>
      <c r="M1354" s="6">
        <v>0</v>
      </c>
      <c r="N1354" s="6">
        <v>0.608108108108108</v>
      </c>
      <c r="O1354" s="6">
        <v>0</v>
      </c>
      <c r="P1354" s="6">
        <v>0.608108108108108</v>
      </c>
      <c r="Q1354" s="6">
        <v>186</v>
      </c>
      <c r="R1354" s="6">
        <v>0</v>
      </c>
      <c r="S1354" s="6">
        <v>423</v>
      </c>
      <c r="T1354" s="6">
        <v>264</v>
      </c>
      <c r="U1354" s="6">
        <v>25</v>
      </c>
      <c r="V1354">
        <v>0</v>
      </c>
    </row>
    <row r="1355" spans="1:22" customFormat="1" x14ac:dyDescent="0.25">
      <c r="A1355" s="6">
        <v>0</v>
      </c>
      <c r="B1355" s="6">
        <v>8.1081081081081099E-2</v>
      </c>
      <c r="C1355" s="6">
        <v>0</v>
      </c>
      <c r="D1355" s="6">
        <v>0</v>
      </c>
      <c r="E1355" s="6">
        <v>0.54054054054054101</v>
      </c>
      <c r="F1355" s="6">
        <v>0</v>
      </c>
      <c r="G1355" s="6">
        <v>0</v>
      </c>
      <c r="H1355" s="6">
        <v>0</v>
      </c>
      <c r="I1355" s="6">
        <v>0</v>
      </c>
      <c r="J1355" s="6">
        <v>0</v>
      </c>
      <c r="K1355" s="6">
        <v>0</v>
      </c>
      <c r="L1355" s="6">
        <v>40.540540540540498</v>
      </c>
      <c r="M1355" s="6">
        <v>0</v>
      </c>
      <c r="N1355" s="6">
        <v>0.608108108108108</v>
      </c>
      <c r="O1355" s="6">
        <v>0</v>
      </c>
      <c r="P1355" s="6">
        <v>0.608108108108108</v>
      </c>
      <c r="Q1355" s="6">
        <v>186</v>
      </c>
      <c r="R1355" s="6">
        <v>0</v>
      </c>
      <c r="S1355" s="6">
        <v>423</v>
      </c>
      <c r="T1355" s="6">
        <v>216</v>
      </c>
      <c r="U1355" s="6">
        <v>25</v>
      </c>
      <c r="V1355">
        <v>0</v>
      </c>
    </row>
    <row r="1356" spans="1:22" customFormat="1" x14ac:dyDescent="0.25">
      <c r="A1356" s="6">
        <v>0</v>
      </c>
      <c r="B1356" s="6">
        <v>8.1081081081081099E-2</v>
      </c>
      <c r="C1356" s="6">
        <v>0</v>
      </c>
      <c r="D1356" s="6">
        <v>0</v>
      </c>
      <c r="E1356" s="6">
        <v>0.54054054054054101</v>
      </c>
      <c r="F1356" s="6">
        <v>0</v>
      </c>
      <c r="G1356" s="6">
        <v>0</v>
      </c>
      <c r="H1356" s="6">
        <v>0</v>
      </c>
      <c r="I1356" s="6">
        <v>0</v>
      </c>
      <c r="J1356" s="6">
        <v>0</v>
      </c>
      <c r="K1356" s="6">
        <v>0</v>
      </c>
      <c r="L1356" s="6">
        <v>40.540540540540498</v>
      </c>
      <c r="M1356" s="6">
        <v>0</v>
      </c>
      <c r="N1356" s="6">
        <v>0.94594594594594605</v>
      </c>
      <c r="O1356" s="6">
        <v>0</v>
      </c>
      <c r="P1356" s="6">
        <v>0.94594594594594605</v>
      </c>
      <c r="Q1356" s="6">
        <v>186</v>
      </c>
      <c r="R1356" s="6">
        <v>0</v>
      </c>
      <c r="S1356" s="6">
        <v>423</v>
      </c>
      <c r="T1356" s="6">
        <v>216</v>
      </c>
      <c r="U1356" s="6">
        <v>25</v>
      </c>
      <c r="V1356">
        <v>0</v>
      </c>
    </row>
    <row r="1357" spans="1:22" customFormat="1" x14ac:dyDescent="0.25">
      <c r="A1357" s="6">
        <v>0</v>
      </c>
      <c r="B1357" s="6">
        <v>8.1081081081081099E-2</v>
      </c>
      <c r="C1357" s="6">
        <v>0</v>
      </c>
      <c r="D1357" s="6">
        <v>0</v>
      </c>
      <c r="E1357" s="6">
        <v>0.54054054054054101</v>
      </c>
      <c r="F1357" s="6">
        <v>0</v>
      </c>
      <c r="G1357" s="6">
        <v>0</v>
      </c>
      <c r="H1357" s="6">
        <v>0</v>
      </c>
      <c r="I1357" s="6">
        <v>0</v>
      </c>
      <c r="J1357" s="6">
        <v>0</v>
      </c>
      <c r="K1357" s="6">
        <v>0</v>
      </c>
      <c r="L1357" s="6">
        <v>40.540540540540498</v>
      </c>
      <c r="M1357" s="6">
        <v>0</v>
      </c>
      <c r="N1357" s="6">
        <v>0.94594594594594605</v>
      </c>
      <c r="O1357" s="6">
        <v>0</v>
      </c>
      <c r="P1357" s="6">
        <v>0.94594594594594605</v>
      </c>
      <c r="Q1357" s="6">
        <v>186</v>
      </c>
      <c r="R1357" s="6">
        <v>0</v>
      </c>
      <c r="S1357" s="6">
        <v>423</v>
      </c>
      <c r="T1357" s="6">
        <v>216</v>
      </c>
      <c r="U1357" s="6">
        <v>25</v>
      </c>
      <c r="V1357">
        <v>0</v>
      </c>
    </row>
    <row r="1358" spans="1:22" customFormat="1" x14ac:dyDescent="0.25">
      <c r="A1358" s="6">
        <v>0</v>
      </c>
      <c r="B1358" s="6">
        <v>0.14285714285714299</v>
      </c>
      <c r="C1358" s="6">
        <v>0</v>
      </c>
      <c r="D1358" s="6">
        <v>0</v>
      </c>
      <c r="E1358" s="6">
        <v>1.71428571428571</v>
      </c>
      <c r="F1358" s="6">
        <v>0</v>
      </c>
      <c r="G1358" s="6">
        <v>0</v>
      </c>
      <c r="H1358" s="6">
        <v>0</v>
      </c>
      <c r="I1358" s="6">
        <v>0</v>
      </c>
      <c r="J1358" s="6">
        <v>0</v>
      </c>
      <c r="K1358" s="6">
        <v>0</v>
      </c>
      <c r="L1358" s="6">
        <v>71.428571428571402</v>
      </c>
      <c r="M1358" s="6">
        <v>0</v>
      </c>
      <c r="N1358" s="6">
        <v>1.4285714285714299</v>
      </c>
      <c r="O1358" s="6">
        <v>0</v>
      </c>
      <c r="P1358" s="6">
        <v>1.4285714285714299</v>
      </c>
      <c r="Q1358" s="6">
        <v>186</v>
      </c>
      <c r="R1358" s="6">
        <v>0</v>
      </c>
      <c r="S1358" s="6">
        <v>423</v>
      </c>
      <c r="T1358" s="6">
        <v>72</v>
      </c>
      <c r="U1358" s="6">
        <v>25</v>
      </c>
      <c r="V1358">
        <v>0</v>
      </c>
    </row>
    <row r="1359" spans="1:22" customFormat="1" x14ac:dyDescent="0.25">
      <c r="A1359" s="6">
        <v>0</v>
      </c>
      <c r="B1359" s="6">
        <v>0.11111111111111099</v>
      </c>
      <c r="C1359" s="6">
        <v>0</v>
      </c>
      <c r="D1359" s="6">
        <v>0</v>
      </c>
      <c r="E1359" s="6">
        <v>1.1111111111111101</v>
      </c>
      <c r="F1359" s="6">
        <v>0</v>
      </c>
      <c r="G1359" s="6">
        <v>0</v>
      </c>
      <c r="H1359" s="6">
        <v>0</v>
      </c>
      <c r="I1359" s="6">
        <v>0</v>
      </c>
      <c r="J1359" s="6">
        <v>0</v>
      </c>
      <c r="K1359" s="6">
        <v>0</v>
      </c>
      <c r="L1359" s="6">
        <v>55.5555555555556</v>
      </c>
      <c r="M1359" s="6">
        <v>0</v>
      </c>
      <c r="N1359" s="6">
        <v>0.92592592592592604</v>
      </c>
      <c r="O1359" s="6">
        <v>0</v>
      </c>
      <c r="P1359" s="6">
        <v>0.92592592592592604</v>
      </c>
      <c r="Q1359" s="6">
        <v>186</v>
      </c>
      <c r="R1359" s="6">
        <v>0</v>
      </c>
      <c r="S1359" s="6">
        <v>423</v>
      </c>
      <c r="T1359" s="6">
        <v>96</v>
      </c>
      <c r="U1359" s="6">
        <v>25</v>
      </c>
      <c r="V1359">
        <v>0</v>
      </c>
    </row>
    <row r="1360" spans="1:22" customFormat="1" x14ac:dyDescent="0.25">
      <c r="A1360" s="6">
        <v>0</v>
      </c>
      <c r="B1360" s="6">
        <v>0.122448979591837</v>
      </c>
      <c r="C1360" s="6">
        <v>0</v>
      </c>
      <c r="D1360" s="6">
        <v>0</v>
      </c>
      <c r="E1360" s="6">
        <v>1.3265306122449001</v>
      </c>
      <c r="F1360" s="6">
        <v>0</v>
      </c>
      <c r="G1360" s="6">
        <v>0</v>
      </c>
      <c r="H1360" s="6">
        <v>0</v>
      </c>
      <c r="I1360" s="6">
        <v>0</v>
      </c>
      <c r="J1360" s="6">
        <v>0</v>
      </c>
      <c r="K1360" s="6">
        <v>0</v>
      </c>
      <c r="L1360" s="6">
        <v>61.224489795918402</v>
      </c>
      <c r="M1360" s="6">
        <v>0</v>
      </c>
      <c r="N1360" s="6">
        <v>1.22448979591837</v>
      </c>
      <c r="O1360" s="6">
        <v>0</v>
      </c>
      <c r="P1360" s="6">
        <v>1.22448979591837</v>
      </c>
      <c r="Q1360" s="6">
        <v>186</v>
      </c>
      <c r="R1360" s="6">
        <v>0</v>
      </c>
      <c r="S1360" s="6">
        <v>423</v>
      </c>
      <c r="T1360" s="6">
        <v>120</v>
      </c>
      <c r="U1360" s="6">
        <v>25</v>
      </c>
      <c r="V1360">
        <v>0</v>
      </c>
    </row>
    <row r="1361" spans="1:22" customFormat="1" x14ac:dyDescent="0.25">
      <c r="A1361" s="6">
        <v>0</v>
      </c>
      <c r="B1361" s="6">
        <v>9.0909090909090898E-2</v>
      </c>
      <c r="C1361" s="6">
        <v>0</v>
      </c>
      <c r="D1361" s="6">
        <v>0</v>
      </c>
      <c r="E1361" s="6">
        <v>0.72727272727272696</v>
      </c>
      <c r="F1361" s="6">
        <v>0</v>
      </c>
      <c r="G1361" s="6">
        <v>0</v>
      </c>
      <c r="H1361" s="6">
        <v>0</v>
      </c>
      <c r="I1361" s="6">
        <v>0</v>
      </c>
      <c r="J1361" s="6">
        <v>0</v>
      </c>
      <c r="K1361" s="6">
        <v>0</v>
      </c>
      <c r="L1361" s="6">
        <v>45.454545454545503</v>
      </c>
      <c r="M1361" s="6">
        <v>0</v>
      </c>
      <c r="N1361" s="6">
        <v>0.75757575757575801</v>
      </c>
      <c r="O1361" s="6">
        <v>0</v>
      </c>
      <c r="P1361" s="6">
        <v>0.75757575757575801</v>
      </c>
      <c r="Q1361" s="6">
        <v>186</v>
      </c>
      <c r="R1361" s="6">
        <v>0</v>
      </c>
      <c r="S1361" s="6">
        <v>423</v>
      </c>
      <c r="T1361" s="6">
        <v>240</v>
      </c>
      <c r="U1361" s="6">
        <v>25</v>
      </c>
      <c r="V1361">
        <v>0</v>
      </c>
    </row>
    <row r="1362" spans="1:22" customFormat="1" x14ac:dyDescent="0.25">
      <c r="A1362" s="6">
        <v>0</v>
      </c>
      <c r="B1362" s="6">
        <v>7.1428571428571397E-2</v>
      </c>
      <c r="C1362" s="6">
        <v>0</v>
      </c>
      <c r="D1362" s="6">
        <v>0</v>
      </c>
      <c r="E1362" s="6">
        <v>0.35714285714285698</v>
      </c>
      <c r="F1362" s="6">
        <v>0</v>
      </c>
      <c r="G1362" s="6">
        <v>0</v>
      </c>
      <c r="H1362" s="6">
        <v>0</v>
      </c>
      <c r="I1362" s="6">
        <v>0</v>
      </c>
      <c r="J1362" s="6">
        <v>0</v>
      </c>
      <c r="K1362" s="6">
        <v>0</v>
      </c>
      <c r="L1362" s="6">
        <v>35.714285714285701</v>
      </c>
      <c r="M1362" s="6">
        <v>0</v>
      </c>
      <c r="N1362" s="6">
        <v>0.59523809523809501</v>
      </c>
      <c r="O1362" s="6">
        <v>0</v>
      </c>
      <c r="P1362" s="6">
        <v>0.59523809523809501</v>
      </c>
      <c r="Q1362" s="6">
        <v>186</v>
      </c>
      <c r="R1362" s="6">
        <v>0</v>
      </c>
      <c r="S1362" s="6">
        <v>423</v>
      </c>
      <c r="T1362" s="6">
        <v>240</v>
      </c>
      <c r="U1362" s="6">
        <v>25</v>
      </c>
      <c r="V1362">
        <v>0</v>
      </c>
    </row>
    <row r="1363" spans="1:22" customFormat="1" x14ac:dyDescent="0.25">
      <c r="A1363" s="6">
        <v>0</v>
      </c>
      <c r="B1363" s="6">
        <v>6.6666666666666693E-2</v>
      </c>
      <c r="C1363" s="6">
        <v>0</v>
      </c>
      <c r="D1363" s="6">
        <v>0</v>
      </c>
      <c r="E1363" s="6">
        <v>0.266666666666667</v>
      </c>
      <c r="F1363" s="6">
        <v>0</v>
      </c>
      <c r="G1363" s="6">
        <v>0</v>
      </c>
      <c r="H1363" s="6">
        <v>0</v>
      </c>
      <c r="I1363" s="6">
        <v>0</v>
      </c>
      <c r="J1363" s="6">
        <v>0</v>
      </c>
      <c r="K1363" s="6">
        <v>0</v>
      </c>
      <c r="L1363" s="6">
        <v>33.3333333333333</v>
      </c>
      <c r="M1363" s="6">
        <v>0</v>
      </c>
      <c r="N1363" s="6">
        <v>0.55555555555555602</v>
      </c>
      <c r="O1363" s="6">
        <v>0</v>
      </c>
      <c r="P1363" s="6">
        <v>0.55555555555555602</v>
      </c>
      <c r="Q1363" s="6">
        <v>186</v>
      </c>
      <c r="R1363" s="6">
        <v>0</v>
      </c>
      <c r="S1363" s="6">
        <v>423</v>
      </c>
      <c r="T1363" s="6">
        <v>336</v>
      </c>
      <c r="U1363" s="6">
        <v>25</v>
      </c>
      <c r="V1363">
        <v>0</v>
      </c>
    </row>
    <row r="1364" spans="1:22" customFormat="1" x14ac:dyDescent="0.25">
      <c r="A1364" s="6">
        <v>0</v>
      </c>
      <c r="B1364" s="6">
        <v>0.11731843575419</v>
      </c>
      <c r="C1364" s="6">
        <v>0</v>
      </c>
      <c r="D1364" s="6">
        <v>0</v>
      </c>
      <c r="E1364" s="6">
        <v>0.55865921787709505</v>
      </c>
      <c r="F1364" s="6">
        <v>0</v>
      </c>
      <c r="G1364" s="6">
        <v>0</v>
      </c>
      <c r="H1364" s="6">
        <v>0</v>
      </c>
      <c r="I1364" s="6">
        <v>0</v>
      </c>
      <c r="J1364" s="6">
        <v>0</v>
      </c>
      <c r="K1364" s="6">
        <v>0</v>
      </c>
      <c r="L1364" s="6">
        <v>41.899441340782097</v>
      </c>
      <c r="M1364" s="6">
        <v>0</v>
      </c>
      <c r="N1364" s="6">
        <v>0.83798882681564213</v>
      </c>
      <c r="O1364" s="6">
        <v>0</v>
      </c>
      <c r="P1364" s="6">
        <v>0.83798882681564213</v>
      </c>
      <c r="Q1364" s="6">
        <v>186</v>
      </c>
      <c r="R1364" s="6">
        <v>0</v>
      </c>
      <c r="S1364" s="6">
        <v>423</v>
      </c>
      <c r="T1364" s="6">
        <v>216</v>
      </c>
      <c r="U1364" s="6">
        <v>25</v>
      </c>
      <c r="V1364">
        <v>0</v>
      </c>
    </row>
    <row r="1365" spans="1:22" customFormat="1" x14ac:dyDescent="0.25">
      <c r="A1365" s="6">
        <v>0</v>
      </c>
      <c r="B1365" s="6">
        <v>0.10294117647058799</v>
      </c>
      <c r="C1365" s="6">
        <v>0</v>
      </c>
      <c r="D1365" s="6">
        <v>0</v>
      </c>
      <c r="E1365" s="6">
        <v>0.36764705882352899</v>
      </c>
      <c r="F1365" s="6">
        <v>0</v>
      </c>
      <c r="G1365" s="6">
        <v>0</v>
      </c>
      <c r="H1365" s="6">
        <v>0</v>
      </c>
      <c r="I1365" s="6">
        <v>0</v>
      </c>
      <c r="J1365" s="6">
        <v>0</v>
      </c>
      <c r="K1365" s="6">
        <v>0</v>
      </c>
      <c r="L1365" s="6">
        <v>36.764705882352899</v>
      </c>
      <c r="M1365" s="6">
        <v>0</v>
      </c>
      <c r="N1365" s="6">
        <v>0.61274509803921595</v>
      </c>
      <c r="O1365" s="6">
        <v>0</v>
      </c>
      <c r="P1365" s="6">
        <v>0.61274509803921595</v>
      </c>
      <c r="Q1365" s="6">
        <v>186</v>
      </c>
      <c r="R1365" s="6">
        <v>0</v>
      </c>
      <c r="S1365" s="6">
        <v>423</v>
      </c>
      <c r="T1365" s="6">
        <v>240</v>
      </c>
      <c r="U1365" s="6">
        <v>25</v>
      </c>
      <c r="V1365">
        <v>0</v>
      </c>
    </row>
    <row r="1366" spans="1:22" customFormat="1" x14ac:dyDescent="0.25">
      <c r="A1366" s="6">
        <v>0</v>
      </c>
      <c r="B1366" s="6">
        <v>0.13636363636363599</v>
      </c>
      <c r="C1366" s="6">
        <v>0</v>
      </c>
      <c r="D1366" s="6">
        <v>0</v>
      </c>
      <c r="E1366" s="6">
        <v>0.56818181818181801</v>
      </c>
      <c r="F1366" s="6">
        <v>0</v>
      </c>
      <c r="G1366" s="6">
        <v>0</v>
      </c>
      <c r="H1366" s="6">
        <v>0</v>
      </c>
      <c r="I1366" s="6">
        <v>0</v>
      </c>
      <c r="J1366" s="6">
        <v>0</v>
      </c>
      <c r="K1366" s="6">
        <v>0</v>
      </c>
      <c r="L1366" s="6">
        <v>42.613636363636402</v>
      </c>
      <c r="M1366" s="6">
        <v>0</v>
      </c>
      <c r="N1366" s="6">
        <v>0.85227272727272685</v>
      </c>
      <c r="O1366" s="6">
        <v>0</v>
      </c>
      <c r="P1366" s="6">
        <v>0.85227272727272685</v>
      </c>
      <c r="Q1366" s="6">
        <v>186</v>
      </c>
      <c r="R1366" s="6">
        <v>0</v>
      </c>
      <c r="S1366" s="6">
        <v>423</v>
      </c>
      <c r="T1366" s="6">
        <v>216</v>
      </c>
      <c r="U1366" s="6">
        <v>25</v>
      </c>
      <c r="V1366">
        <v>0</v>
      </c>
    </row>
    <row r="1367" spans="1:22" customFormat="1" x14ac:dyDescent="0.25">
      <c r="A1367" s="6">
        <v>0</v>
      </c>
      <c r="B1367" s="6">
        <v>0.15606936416184999</v>
      </c>
      <c r="C1367" s="6">
        <v>0</v>
      </c>
      <c r="D1367" s="6">
        <v>0</v>
      </c>
      <c r="E1367" s="6">
        <v>0.57803468208092501</v>
      </c>
      <c r="F1367" s="6">
        <v>0</v>
      </c>
      <c r="G1367" s="6">
        <v>0</v>
      </c>
      <c r="H1367" s="6">
        <v>0</v>
      </c>
      <c r="I1367" s="6">
        <v>0</v>
      </c>
      <c r="J1367" s="6">
        <v>0</v>
      </c>
      <c r="K1367" s="6">
        <v>0</v>
      </c>
      <c r="L1367" s="6">
        <v>43.352601156069397</v>
      </c>
      <c r="M1367" s="6">
        <v>0</v>
      </c>
      <c r="N1367" s="6">
        <v>0.86705202312138696</v>
      </c>
      <c r="O1367" s="6">
        <v>0</v>
      </c>
      <c r="P1367" s="6">
        <v>0.86705202312138696</v>
      </c>
      <c r="Q1367" s="6">
        <v>186</v>
      </c>
      <c r="R1367" s="6">
        <v>0</v>
      </c>
      <c r="S1367" s="6">
        <v>423</v>
      </c>
      <c r="T1367" s="6">
        <v>216</v>
      </c>
      <c r="U1367" s="6">
        <v>25</v>
      </c>
      <c r="V1367">
        <v>0</v>
      </c>
    </row>
    <row r="1368" spans="1:22" customFormat="1" x14ac:dyDescent="0.25">
      <c r="A1368" s="6">
        <v>0</v>
      </c>
      <c r="B1368" s="6">
        <v>0.19780219780219799</v>
      </c>
      <c r="C1368" s="6">
        <v>0</v>
      </c>
      <c r="D1368" s="6">
        <v>0</v>
      </c>
      <c r="E1368" s="6">
        <v>1</v>
      </c>
      <c r="F1368" s="6">
        <v>0</v>
      </c>
      <c r="G1368" s="6">
        <v>0</v>
      </c>
      <c r="H1368" s="6">
        <v>0</v>
      </c>
      <c r="I1368" s="6">
        <v>0</v>
      </c>
      <c r="J1368" s="6">
        <v>0</v>
      </c>
      <c r="K1368" s="6">
        <v>0</v>
      </c>
      <c r="L1368" s="6">
        <v>54.945054945054899</v>
      </c>
      <c r="M1368" s="6">
        <v>0</v>
      </c>
      <c r="N1368" s="6">
        <v>1.0989010989011001</v>
      </c>
      <c r="O1368" s="6">
        <v>0</v>
      </c>
      <c r="P1368" s="6">
        <v>1.0989010989011001</v>
      </c>
      <c r="Q1368" s="6">
        <v>186</v>
      </c>
      <c r="R1368" s="6">
        <v>0</v>
      </c>
      <c r="S1368" s="6">
        <v>423</v>
      </c>
      <c r="T1368" s="6">
        <v>120</v>
      </c>
      <c r="U1368" s="6">
        <v>25</v>
      </c>
      <c r="V1368">
        <v>0</v>
      </c>
    </row>
    <row r="1369" spans="1:22" customFormat="1" x14ac:dyDescent="0.25">
      <c r="A1369" s="6">
        <v>0</v>
      </c>
      <c r="B1369" s="6">
        <v>0.17647058823529399</v>
      </c>
      <c r="C1369" s="6">
        <v>0</v>
      </c>
      <c r="D1369" s="6">
        <v>0</v>
      </c>
      <c r="E1369" s="6">
        <v>0.78431372549019596</v>
      </c>
      <c r="F1369" s="6">
        <v>0</v>
      </c>
      <c r="G1369" s="6">
        <v>0</v>
      </c>
      <c r="H1369" s="6">
        <v>0</v>
      </c>
      <c r="I1369" s="6">
        <v>0</v>
      </c>
      <c r="J1369" s="6">
        <v>0</v>
      </c>
      <c r="K1369" s="6">
        <v>0</v>
      </c>
      <c r="L1369" s="6">
        <v>49.019607843137301</v>
      </c>
      <c r="M1369" s="6">
        <v>0</v>
      </c>
      <c r="N1369" s="6">
        <v>0.81699346405228801</v>
      </c>
      <c r="O1369" s="6">
        <v>0</v>
      </c>
      <c r="P1369" s="6">
        <v>0.81699346405228801</v>
      </c>
      <c r="Q1369" s="6">
        <v>186</v>
      </c>
      <c r="R1369" s="6">
        <v>0</v>
      </c>
      <c r="S1369" s="6">
        <v>423</v>
      </c>
      <c r="T1369" s="6">
        <v>264</v>
      </c>
      <c r="U1369" s="6">
        <v>25</v>
      </c>
      <c r="V1369">
        <v>0</v>
      </c>
    </row>
    <row r="1370" spans="1:22" customFormat="1" x14ac:dyDescent="0.25">
      <c r="A1370" s="6">
        <v>0</v>
      </c>
      <c r="B1370" s="6">
        <v>0.14835164835164799</v>
      </c>
      <c r="C1370" s="6">
        <v>0</v>
      </c>
      <c r="D1370" s="6">
        <v>0</v>
      </c>
      <c r="E1370" s="6">
        <v>0.5</v>
      </c>
      <c r="F1370" s="6">
        <v>0</v>
      </c>
      <c r="G1370" s="6">
        <v>0</v>
      </c>
      <c r="H1370" s="6">
        <v>0</v>
      </c>
      <c r="I1370" s="6">
        <v>0</v>
      </c>
      <c r="J1370" s="6">
        <v>0</v>
      </c>
      <c r="K1370" s="6">
        <v>0</v>
      </c>
      <c r="L1370" s="6">
        <v>41.208791208791197</v>
      </c>
      <c r="M1370" s="6">
        <v>0</v>
      </c>
      <c r="N1370" s="6">
        <v>0.68681318681318704</v>
      </c>
      <c r="O1370" s="6">
        <v>0</v>
      </c>
      <c r="P1370" s="6">
        <v>0.68681318681318704</v>
      </c>
      <c r="Q1370" s="6">
        <v>186</v>
      </c>
      <c r="R1370" s="6">
        <v>0</v>
      </c>
      <c r="S1370" s="6">
        <v>423</v>
      </c>
      <c r="T1370" s="6">
        <v>192</v>
      </c>
      <c r="U1370" s="6">
        <v>25</v>
      </c>
      <c r="V1370">
        <v>0</v>
      </c>
    </row>
    <row r="1371" spans="1:22" customFormat="1" x14ac:dyDescent="0.25">
      <c r="A1371" s="6">
        <v>0</v>
      </c>
      <c r="B1371" s="6">
        <v>0.17647058823529399</v>
      </c>
      <c r="C1371" s="6">
        <v>0</v>
      </c>
      <c r="D1371" s="6">
        <v>0</v>
      </c>
      <c r="E1371" s="6">
        <v>0.58823529411764697</v>
      </c>
      <c r="F1371" s="6">
        <v>0</v>
      </c>
      <c r="G1371" s="6">
        <v>0</v>
      </c>
      <c r="H1371" s="6">
        <v>0</v>
      </c>
      <c r="I1371" s="6">
        <v>0</v>
      </c>
      <c r="J1371" s="6">
        <v>0</v>
      </c>
      <c r="K1371" s="6">
        <v>0</v>
      </c>
      <c r="L1371" s="6">
        <v>44.117647058823501</v>
      </c>
      <c r="M1371" s="6">
        <v>0</v>
      </c>
      <c r="N1371" s="6">
        <v>0.88235294117647001</v>
      </c>
      <c r="O1371" s="6">
        <v>0</v>
      </c>
      <c r="P1371" s="6">
        <v>0.88235294117647001</v>
      </c>
      <c r="Q1371" s="6">
        <v>186</v>
      </c>
      <c r="R1371" s="6">
        <v>0</v>
      </c>
      <c r="S1371" s="6">
        <v>423</v>
      </c>
      <c r="T1371" s="6">
        <v>192</v>
      </c>
      <c r="U1371" s="6">
        <v>25</v>
      </c>
      <c r="V1371">
        <v>0</v>
      </c>
    </row>
    <row r="1372" spans="1:22" customFormat="1" x14ac:dyDescent="0.25">
      <c r="A1372" s="6">
        <v>0</v>
      </c>
      <c r="B1372" s="6">
        <v>0.19760479041916201</v>
      </c>
      <c r="C1372" s="6">
        <v>0</v>
      </c>
      <c r="D1372" s="6">
        <v>0</v>
      </c>
      <c r="E1372" s="6">
        <v>0.59880239520958101</v>
      </c>
      <c r="F1372" s="6">
        <v>0</v>
      </c>
      <c r="G1372" s="6">
        <v>0</v>
      </c>
      <c r="H1372" s="6">
        <v>0</v>
      </c>
      <c r="I1372" s="6">
        <v>0</v>
      </c>
      <c r="J1372" s="6">
        <v>0</v>
      </c>
      <c r="K1372" s="6">
        <v>0</v>
      </c>
      <c r="L1372" s="6">
        <v>44.910179640718603</v>
      </c>
      <c r="M1372" s="6">
        <v>0</v>
      </c>
      <c r="N1372" s="6">
        <v>0.8982035928143709</v>
      </c>
      <c r="O1372" s="6">
        <v>0</v>
      </c>
      <c r="P1372" s="6">
        <v>0.8982035928143709</v>
      </c>
      <c r="Q1372" s="6">
        <v>186</v>
      </c>
      <c r="R1372" s="6">
        <v>0</v>
      </c>
      <c r="S1372" s="6">
        <v>423</v>
      </c>
      <c r="T1372" s="6">
        <v>336</v>
      </c>
      <c r="U1372" s="6">
        <v>25</v>
      </c>
      <c r="V1372">
        <v>0</v>
      </c>
    </row>
    <row r="1373" spans="1:22" customFormat="1" x14ac:dyDescent="0.25">
      <c r="A1373" s="6">
        <v>0</v>
      </c>
      <c r="B1373" s="6">
        <v>0.19760479041916201</v>
      </c>
      <c r="C1373" s="6">
        <v>0</v>
      </c>
      <c r="D1373" s="6">
        <v>0</v>
      </c>
      <c r="E1373" s="6">
        <v>0.59880239520958101</v>
      </c>
      <c r="F1373" s="6">
        <v>0</v>
      </c>
      <c r="G1373" s="6">
        <v>0</v>
      </c>
      <c r="H1373" s="6">
        <v>0</v>
      </c>
      <c r="I1373" s="6">
        <v>0</v>
      </c>
      <c r="J1373" s="6">
        <v>0</v>
      </c>
      <c r="K1373" s="6">
        <v>0</v>
      </c>
      <c r="L1373" s="6">
        <v>44.910179640718603</v>
      </c>
      <c r="M1373" s="6">
        <v>0</v>
      </c>
      <c r="N1373" s="6">
        <v>0.8982035928143709</v>
      </c>
      <c r="O1373" s="6">
        <v>0</v>
      </c>
      <c r="P1373" s="6">
        <v>0.8982035928143709</v>
      </c>
      <c r="Q1373" s="6">
        <v>186</v>
      </c>
      <c r="R1373" s="6">
        <v>0</v>
      </c>
      <c r="S1373" s="6">
        <v>423</v>
      </c>
      <c r="T1373" s="6">
        <v>240</v>
      </c>
      <c r="U1373" s="6">
        <v>25</v>
      </c>
      <c r="V1373">
        <v>0</v>
      </c>
    </row>
    <row r="1374" spans="1:22" customFormat="1" x14ac:dyDescent="0.25">
      <c r="A1374" s="6">
        <v>0</v>
      </c>
      <c r="B1374" s="6">
        <v>0.19760479041916201</v>
      </c>
      <c r="C1374" s="6">
        <v>0</v>
      </c>
      <c r="D1374" s="6">
        <v>0</v>
      </c>
      <c r="E1374" s="6">
        <v>0.59880239520958101</v>
      </c>
      <c r="F1374" s="6">
        <v>0</v>
      </c>
      <c r="G1374" s="6">
        <v>0</v>
      </c>
      <c r="H1374" s="6">
        <v>0</v>
      </c>
      <c r="I1374" s="6">
        <v>0</v>
      </c>
      <c r="J1374" s="6">
        <v>0</v>
      </c>
      <c r="K1374" s="6">
        <v>0</v>
      </c>
      <c r="L1374" s="6">
        <v>44.910179640718603</v>
      </c>
      <c r="M1374" s="6">
        <v>0</v>
      </c>
      <c r="N1374" s="6">
        <v>0.8982035928143709</v>
      </c>
      <c r="O1374" s="6">
        <v>0</v>
      </c>
      <c r="P1374" s="6">
        <v>0.8982035928143709</v>
      </c>
      <c r="Q1374" s="6">
        <v>186</v>
      </c>
      <c r="R1374" s="6">
        <v>0</v>
      </c>
      <c r="S1374" s="6">
        <v>423</v>
      </c>
      <c r="T1374" s="6">
        <v>240</v>
      </c>
      <c r="U1374" s="6">
        <v>25</v>
      </c>
      <c r="V1374">
        <v>0</v>
      </c>
    </row>
    <row r="1375" spans="1:22" customFormat="1" x14ac:dyDescent="0.25">
      <c r="A1375" s="6">
        <v>0</v>
      </c>
      <c r="B1375" s="6">
        <v>0.19760479041916201</v>
      </c>
      <c r="C1375" s="6">
        <v>0</v>
      </c>
      <c r="D1375" s="6">
        <v>0</v>
      </c>
      <c r="E1375" s="6">
        <v>0.59880239520958101</v>
      </c>
      <c r="F1375" s="6">
        <v>0</v>
      </c>
      <c r="G1375" s="6">
        <v>0</v>
      </c>
      <c r="H1375" s="6">
        <v>0</v>
      </c>
      <c r="I1375" s="6">
        <v>0</v>
      </c>
      <c r="J1375" s="6">
        <v>0</v>
      </c>
      <c r="K1375" s="6">
        <v>0</v>
      </c>
      <c r="L1375" s="6">
        <v>44.910179640718603</v>
      </c>
      <c r="M1375" s="6">
        <v>0</v>
      </c>
      <c r="N1375" s="6">
        <v>0.8982035928143709</v>
      </c>
      <c r="O1375" s="6">
        <v>0</v>
      </c>
      <c r="P1375" s="6">
        <v>0.8982035928143709</v>
      </c>
      <c r="Q1375" s="6">
        <v>186</v>
      </c>
      <c r="R1375" s="6">
        <v>0</v>
      </c>
      <c r="S1375" s="6">
        <v>423</v>
      </c>
      <c r="T1375" s="6">
        <v>192</v>
      </c>
      <c r="U1375" s="6">
        <v>25</v>
      </c>
      <c r="V1375">
        <v>0</v>
      </c>
    </row>
    <row r="1376" spans="1:22" customFormat="1" x14ac:dyDescent="0.25">
      <c r="A1376" s="6">
        <v>0</v>
      </c>
      <c r="B1376" s="6">
        <v>0.24223602484472104</v>
      </c>
      <c r="C1376" s="6">
        <v>0</v>
      </c>
      <c r="D1376" s="6">
        <v>0</v>
      </c>
      <c r="E1376" s="6">
        <v>0.62111801242235998</v>
      </c>
      <c r="F1376" s="6">
        <v>0</v>
      </c>
      <c r="G1376" s="6">
        <v>0</v>
      </c>
      <c r="H1376" s="6">
        <v>0</v>
      </c>
      <c r="I1376" s="6">
        <v>0</v>
      </c>
      <c r="J1376" s="6">
        <v>0</v>
      </c>
      <c r="K1376" s="6">
        <v>0</v>
      </c>
      <c r="L1376" s="6">
        <v>46.583850931676999</v>
      </c>
      <c r="M1376" s="6">
        <v>0</v>
      </c>
      <c r="N1376" s="6">
        <v>0.93167701863354002</v>
      </c>
      <c r="O1376" s="6">
        <v>0</v>
      </c>
      <c r="P1376" s="6">
        <v>0.93167701863354002</v>
      </c>
      <c r="Q1376" s="6">
        <v>186</v>
      </c>
      <c r="R1376" s="6">
        <v>0</v>
      </c>
      <c r="S1376" s="6">
        <v>423</v>
      </c>
      <c r="T1376" s="6">
        <v>336</v>
      </c>
      <c r="U1376" s="6">
        <v>25</v>
      </c>
      <c r="V1376">
        <v>0</v>
      </c>
    </row>
    <row r="1377" spans="1:22" customFormat="1" x14ac:dyDescent="0.25">
      <c r="A1377" s="6">
        <v>0</v>
      </c>
      <c r="B1377" s="6">
        <v>0.27659574468085102</v>
      </c>
      <c r="C1377" s="6">
        <v>0</v>
      </c>
      <c r="D1377" s="6">
        <v>0</v>
      </c>
      <c r="E1377" s="6">
        <v>0.85106382978723405</v>
      </c>
      <c r="F1377" s="6">
        <v>0</v>
      </c>
      <c r="G1377" s="6">
        <v>0</v>
      </c>
      <c r="H1377" s="6">
        <v>0</v>
      </c>
      <c r="I1377" s="6">
        <v>0</v>
      </c>
      <c r="J1377" s="6">
        <v>0</v>
      </c>
      <c r="K1377" s="6">
        <v>0</v>
      </c>
      <c r="L1377" s="6">
        <v>53.191489361702097</v>
      </c>
      <c r="M1377" s="6">
        <v>0</v>
      </c>
      <c r="N1377" s="6">
        <v>1.1524822695035499</v>
      </c>
      <c r="O1377" s="6">
        <v>0</v>
      </c>
      <c r="P1377" s="6">
        <v>1.1524822695035499</v>
      </c>
      <c r="Q1377" s="6">
        <v>186</v>
      </c>
      <c r="R1377" s="6">
        <v>0</v>
      </c>
      <c r="S1377" s="6">
        <v>423</v>
      </c>
      <c r="T1377" s="6">
        <v>192</v>
      </c>
      <c r="U1377" s="6">
        <v>25</v>
      </c>
      <c r="V1377">
        <v>0</v>
      </c>
    </row>
    <row r="1378" spans="1:22" customFormat="1" x14ac:dyDescent="0.25">
      <c r="A1378" s="6">
        <v>0</v>
      </c>
      <c r="B1378" s="6">
        <v>0</v>
      </c>
      <c r="C1378" s="6">
        <v>0</v>
      </c>
      <c r="D1378" s="6">
        <v>0</v>
      </c>
      <c r="E1378" s="6">
        <v>0.5</v>
      </c>
      <c r="F1378" s="6">
        <v>0</v>
      </c>
      <c r="G1378" s="6">
        <v>0</v>
      </c>
      <c r="H1378" s="6">
        <v>0</v>
      </c>
      <c r="I1378" s="6">
        <v>0</v>
      </c>
      <c r="J1378" s="6">
        <v>0</v>
      </c>
      <c r="K1378" s="6">
        <v>0</v>
      </c>
      <c r="L1378" s="6">
        <v>37.5</v>
      </c>
      <c r="M1378" s="6">
        <v>0</v>
      </c>
      <c r="N1378" s="6">
        <v>0.625</v>
      </c>
      <c r="O1378" s="6">
        <v>0</v>
      </c>
      <c r="P1378" s="6">
        <v>0.625</v>
      </c>
      <c r="Q1378" s="6">
        <v>200</v>
      </c>
      <c r="R1378" s="6">
        <v>0</v>
      </c>
      <c r="S1378" s="6">
        <v>423</v>
      </c>
      <c r="T1378" s="6">
        <v>144</v>
      </c>
      <c r="U1378" s="6">
        <v>25</v>
      </c>
      <c r="V1378">
        <v>0</v>
      </c>
    </row>
    <row r="1379" spans="1:22" customFormat="1" x14ac:dyDescent="0.25">
      <c r="A1379" s="6">
        <v>0</v>
      </c>
      <c r="B1379" s="6">
        <v>4.7120418848167499E-2</v>
      </c>
      <c r="C1379" s="6">
        <v>0</v>
      </c>
      <c r="D1379" s="6">
        <v>0</v>
      </c>
      <c r="E1379" s="6">
        <v>0.52356020942408399</v>
      </c>
      <c r="F1379" s="6">
        <v>0</v>
      </c>
      <c r="G1379" s="6">
        <v>0</v>
      </c>
      <c r="H1379" s="6">
        <v>0</v>
      </c>
      <c r="I1379" s="6">
        <v>0</v>
      </c>
      <c r="J1379" s="6">
        <v>0</v>
      </c>
      <c r="K1379" s="6">
        <v>0</v>
      </c>
      <c r="L1379" s="6">
        <v>39.267015706806298</v>
      </c>
      <c r="M1379" s="6">
        <v>0</v>
      </c>
      <c r="N1379" s="6">
        <v>0.65445026178010501</v>
      </c>
      <c r="O1379" s="6">
        <v>0</v>
      </c>
      <c r="P1379" s="6">
        <v>0.65445026178010501</v>
      </c>
      <c r="Q1379" s="6">
        <v>200</v>
      </c>
      <c r="R1379" s="6">
        <v>0</v>
      </c>
      <c r="S1379" s="6">
        <v>423</v>
      </c>
      <c r="T1379" s="6">
        <v>96</v>
      </c>
      <c r="U1379" s="6">
        <v>25</v>
      </c>
      <c r="V1379">
        <v>0</v>
      </c>
    </row>
    <row r="1380" spans="1:22" customFormat="1" x14ac:dyDescent="0.25">
      <c r="A1380" s="6">
        <v>0</v>
      </c>
      <c r="B1380" s="6">
        <v>8.1081081081081099E-2</v>
      </c>
      <c r="C1380" s="6">
        <v>0</v>
      </c>
      <c r="D1380" s="6">
        <v>0</v>
      </c>
      <c r="E1380" s="6">
        <v>0.54054054054054101</v>
      </c>
      <c r="F1380" s="6">
        <v>0</v>
      </c>
      <c r="G1380" s="6">
        <v>0</v>
      </c>
      <c r="H1380" s="6">
        <v>0</v>
      </c>
      <c r="I1380" s="6">
        <v>0</v>
      </c>
      <c r="J1380" s="6">
        <v>0</v>
      </c>
      <c r="K1380" s="6">
        <v>0</v>
      </c>
      <c r="L1380" s="6">
        <v>40.540540540540498</v>
      </c>
      <c r="M1380" s="6">
        <v>0</v>
      </c>
      <c r="N1380" s="6">
        <v>0.67567567567567599</v>
      </c>
      <c r="O1380" s="6">
        <v>0</v>
      </c>
      <c r="P1380" s="6">
        <v>0.67567567567567599</v>
      </c>
      <c r="Q1380" s="6">
        <v>200</v>
      </c>
      <c r="R1380" s="6">
        <v>0</v>
      </c>
      <c r="S1380" s="6">
        <v>423</v>
      </c>
      <c r="T1380" s="6">
        <v>168</v>
      </c>
      <c r="U1380" s="6">
        <v>25</v>
      </c>
      <c r="V1380">
        <v>0</v>
      </c>
    </row>
    <row r="1381" spans="1:22" customFormat="1" x14ac:dyDescent="0.25">
      <c r="A1381" s="6">
        <v>0</v>
      </c>
      <c r="B1381" s="6">
        <v>0.11731843575419</v>
      </c>
      <c r="C1381" s="6">
        <v>0</v>
      </c>
      <c r="D1381" s="6">
        <v>0</v>
      </c>
      <c r="E1381" s="6">
        <v>0.55865921787709505</v>
      </c>
      <c r="F1381" s="6">
        <v>0</v>
      </c>
      <c r="G1381" s="6">
        <v>0</v>
      </c>
      <c r="H1381" s="6">
        <v>0</v>
      </c>
      <c r="I1381" s="6">
        <v>0</v>
      </c>
      <c r="J1381" s="6">
        <v>0</v>
      </c>
      <c r="K1381" s="6">
        <v>0</v>
      </c>
      <c r="L1381" s="6">
        <v>41.899441340782097</v>
      </c>
      <c r="M1381" s="6">
        <v>0</v>
      </c>
      <c r="N1381" s="6">
        <v>0.76815642458100597</v>
      </c>
      <c r="O1381" s="6">
        <v>0</v>
      </c>
      <c r="P1381" s="6">
        <v>0.76815642458100597</v>
      </c>
      <c r="Q1381" s="6">
        <v>200</v>
      </c>
      <c r="R1381" s="6">
        <v>0</v>
      </c>
      <c r="S1381" s="6">
        <v>423</v>
      </c>
      <c r="T1381" s="6">
        <v>216</v>
      </c>
      <c r="U1381" s="6">
        <v>25</v>
      </c>
      <c r="V1381">
        <v>0</v>
      </c>
    </row>
    <row r="1382" spans="1:22" customFormat="1" x14ac:dyDescent="0.25">
      <c r="A1382" s="6">
        <v>0</v>
      </c>
      <c r="B1382" s="6">
        <v>0.15606936416184999</v>
      </c>
      <c r="C1382" s="6">
        <v>0</v>
      </c>
      <c r="D1382" s="6">
        <v>0</v>
      </c>
      <c r="E1382" s="6">
        <v>0.57803468208092501</v>
      </c>
      <c r="F1382" s="6">
        <v>0</v>
      </c>
      <c r="G1382" s="6">
        <v>0</v>
      </c>
      <c r="H1382" s="6">
        <v>0</v>
      </c>
      <c r="I1382" s="6">
        <v>0</v>
      </c>
      <c r="J1382" s="6">
        <v>0</v>
      </c>
      <c r="K1382" s="6">
        <v>0</v>
      </c>
      <c r="L1382" s="6">
        <v>43.352601156069397</v>
      </c>
      <c r="M1382" s="6">
        <v>0</v>
      </c>
      <c r="N1382" s="6">
        <v>0.79479768786127214</v>
      </c>
      <c r="O1382" s="6">
        <v>0</v>
      </c>
      <c r="P1382" s="6">
        <v>0.79479768786127214</v>
      </c>
      <c r="Q1382" s="6">
        <v>200</v>
      </c>
      <c r="R1382" s="6">
        <v>0</v>
      </c>
      <c r="S1382" s="6">
        <v>423</v>
      </c>
      <c r="T1382" s="6">
        <v>288</v>
      </c>
      <c r="U1382" s="6">
        <v>25</v>
      </c>
      <c r="V1382">
        <v>0</v>
      </c>
    </row>
    <row r="1383" spans="1:22" customFormat="1" x14ac:dyDescent="0.25">
      <c r="A1383" s="6">
        <v>0</v>
      </c>
      <c r="B1383" s="6">
        <v>0.15606936416184999</v>
      </c>
      <c r="C1383" s="6">
        <v>0</v>
      </c>
      <c r="D1383" s="6">
        <v>0</v>
      </c>
      <c r="E1383" s="6">
        <v>0.57803468208092501</v>
      </c>
      <c r="F1383" s="6">
        <v>0</v>
      </c>
      <c r="G1383" s="6">
        <v>0</v>
      </c>
      <c r="H1383" s="6">
        <v>0</v>
      </c>
      <c r="I1383" s="6">
        <v>0</v>
      </c>
      <c r="J1383" s="6">
        <v>0</v>
      </c>
      <c r="K1383" s="6">
        <v>0</v>
      </c>
      <c r="L1383" s="6">
        <v>43.352601156069397</v>
      </c>
      <c r="M1383" s="6">
        <v>0</v>
      </c>
      <c r="N1383" s="6">
        <v>0.79479768786127214</v>
      </c>
      <c r="O1383" s="6">
        <v>0</v>
      </c>
      <c r="P1383" s="6">
        <v>0.79479768786127214</v>
      </c>
      <c r="Q1383" s="6">
        <v>200</v>
      </c>
      <c r="R1383" s="6">
        <v>0</v>
      </c>
      <c r="S1383" s="6">
        <v>423</v>
      </c>
      <c r="T1383" s="6">
        <v>216</v>
      </c>
      <c r="U1383" s="6">
        <v>25</v>
      </c>
      <c r="V1383">
        <v>0</v>
      </c>
    </row>
    <row r="1384" spans="1:22" customFormat="1" x14ac:dyDescent="0.25">
      <c r="A1384" s="6">
        <v>0</v>
      </c>
      <c r="B1384" s="6">
        <v>0.15606936416184999</v>
      </c>
      <c r="C1384" s="6">
        <v>0</v>
      </c>
      <c r="D1384" s="6">
        <v>0</v>
      </c>
      <c r="E1384" s="6">
        <v>0.57803468208092501</v>
      </c>
      <c r="F1384" s="6">
        <v>0</v>
      </c>
      <c r="G1384" s="6">
        <v>0</v>
      </c>
      <c r="H1384" s="6">
        <v>0</v>
      </c>
      <c r="I1384" s="6">
        <v>0</v>
      </c>
      <c r="J1384" s="6">
        <v>0</v>
      </c>
      <c r="K1384" s="6">
        <v>0</v>
      </c>
      <c r="L1384" s="6">
        <v>43.352601156069397</v>
      </c>
      <c r="M1384" s="6">
        <v>0</v>
      </c>
      <c r="N1384" s="6">
        <v>0.939306358381503</v>
      </c>
      <c r="O1384" s="6">
        <v>0</v>
      </c>
      <c r="P1384" s="6">
        <v>0.939306358381503</v>
      </c>
      <c r="Q1384" s="6">
        <v>200</v>
      </c>
      <c r="R1384" s="6">
        <v>0</v>
      </c>
      <c r="S1384" s="6">
        <v>423</v>
      </c>
      <c r="T1384" s="6">
        <v>192</v>
      </c>
      <c r="U1384" s="6">
        <v>25</v>
      </c>
      <c r="V1384">
        <v>0</v>
      </c>
    </row>
    <row r="1385" spans="1:22" customFormat="1" x14ac:dyDescent="0.25">
      <c r="A1385" s="6">
        <v>0</v>
      </c>
      <c r="B1385" s="6">
        <v>0.19760479041916201</v>
      </c>
      <c r="C1385" s="6">
        <v>0</v>
      </c>
      <c r="D1385" s="6">
        <v>0</v>
      </c>
      <c r="E1385" s="6">
        <v>0.59880239520958101</v>
      </c>
      <c r="F1385" s="6">
        <v>0</v>
      </c>
      <c r="G1385" s="6">
        <v>0</v>
      </c>
      <c r="H1385" s="6">
        <v>0</v>
      </c>
      <c r="I1385" s="6">
        <v>0</v>
      </c>
      <c r="J1385" s="6">
        <v>0</v>
      </c>
      <c r="K1385" s="6">
        <v>0</v>
      </c>
      <c r="L1385" s="6">
        <v>44.910179640718603</v>
      </c>
      <c r="M1385" s="6">
        <v>0</v>
      </c>
      <c r="N1385" s="6">
        <v>0.8982035928143709</v>
      </c>
      <c r="O1385" s="6">
        <v>0</v>
      </c>
      <c r="P1385" s="6">
        <v>0.8982035928143709</v>
      </c>
      <c r="Q1385" s="6">
        <v>200</v>
      </c>
      <c r="R1385" s="6">
        <v>0</v>
      </c>
      <c r="S1385" s="6">
        <v>423</v>
      </c>
      <c r="T1385" s="6">
        <v>216</v>
      </c>
      <c r="U1385" s="6">
        <v>25</v>
      </c>
      <c r="V1385">
        <v>0</v>
      </c>
    </row>
    <row r="1386" spans="1:22" customFormat="1" x14ac:dyDescent="0.25">
      <c r="A1386" s="6">
        <v>0</v>
      </c>
      <c r="B1386" s="6">
        <v>0.24223602484472104</v>
      </c>
      <c r="C1386" s="6">
        <v>0</v>
      </c>
      <c r="D1386" s="6">
        <v>0</v>
      </c>
      <c r="E1386" s="6">
        <v>0.62111801242235998</v>
      </c>
      <c r="F1386" s="6">
        <v>0</v>
      </c>
      <c r="G1386" s="6">
        <v>0</v>
      </c>
      <c r="H1386" s="6">
        <v>0</v>
      </c>
      <c r="I1386" s="6">
        <v>0</v>
      </c>
      <c r="J1386" s="6">
        <v>0</v>
      </c>
      <c r="K1386" s="6">
        <v>0</v>
      </c>
      <c r="L1386" s="6">
        <v>46.583850931676999</v>
      </c>
      <c r="M1386" s="6">
        <v>0</v>
      </c>
      <c r="N1386" s="6">
        <v>0.93167701863354002</v>
      </c>
      <c r="O1386" s="6">
        <v>0</v>
      </c>
      <c r="P1386" s="6">
        <v>0.93167701863354002</v>
      </c>
      <c r="Q1386" s="6">
        <v>200</v>
      </c>
      <c r="R1386" s="6">
        <v>0</v>
      </c>
      <c r="S1386" s="6">
        <v>423</v>
      </c>
      <c r="T1386" s="6">
        <v>240</v>
      </c>
      <c r="U1386" s="6">
        <v>25</v>
      </c>
      <c r="V1386">
        <v>0</v>
      </c>
    </row>
    <row r="1387" spans="1:22" customFormat="1" x14ac:dyDescent="0.25">
      <c r="A1387" s="6">
        <v>0</v>
      </c>
      <c r="B1387" s="6">
        <v>0.29032258064516098</v>
      </c>
      <c r="C1387" s="6">
        <v>0</v>
      </c>
      <c r="D1387" s="6">
        <v>0</v>
      </c>
      <c r="E1387" s="6">
        <v>0.64516129032258096</v>
      </c>
      <c r="F1387" s="6">
        <v>0</v>
      </c>
      <c r="G1387" s="6">
        <v>0</v>
      </c>
      <c r="H1387" s="6">
        <v>0</v>
      </c>
      <c r="I1387" s="6">
        <v>0</v>
      </c>
      <c r="J1387" s="6">
        <v>0</v>
      </c>
      <c r="K1387" s="6">
        <v>0</v>
      </c>
      <c r="L1387" s="6">
        <v>48.387096774193601</v>
      </c>
      <c r="M1387" s="6">
        <v>0</v>
      </c>
      <c r="N1387" s="6">
        <v>0.967741935483871</v>
      </c>
      <c r="O1387" s="6">
        <v>0</v>
      </c>
      <c r="P1387" s="6">
        <v>0.967741935483871</v>
      </c>
      <c r="Q1387" s="6">
        <v>200</v>
      </c>
      <c r="R1387" s="6">
        <v>0</v>
      </c>
      <c r="S1387" s="6">
        <v>423</v>
      </c>
      <c r="T1387" s="6">
        <v>264</v>
      </c>
      <c r="U1387" s="6">
        <v>25</v>
      </c>
      <c r="V1387">
        <v>0</v>
      </c>
    </row>
    <row r="1388" spans="1:22" customFormat="1" x14ac:dyDescent="0.25">
      <c r="A1388" s="6">
        <v>0</v>
      </c>
      <c r="B1388" s="6">
        <v>0</v>
      </c>
      <c r="C1388" s="6">
        <v>0</v>
      </c>
      <c r="D1388" s="6">
        <v>0</v>
      </c>
      <c r="E1388" s="6">
        <v>0.5</v>
      </c>
      <c r="F1388" s="6">
        <v>0</v>
      </c>
      <c r="G1388" s="6">
        <v>0</v>
      </c>
      <c r="H1388" s="6">
        <v>0</v>
      </c>
      <c r="I1388" s="6">
        <v>0</v>
      </c>
      <c r="J1388" s="6">
        <v>0</v>
      </c>
      <c r="K1388" s="6">
        <v>0</v>
      </c>
      <c r="L1388" s="6">
        <v>45</v>
      </c>
      <c r="M1388" s="6">
        <v>0</v>
      </c>
      <c r="N1388" s="6">
        <v>0.375</v>
      </c>
      <c r="O1388" s="6">
        <v>0</v>
      </c>
      <c r="P1388" s="6">
        <v>0.375</v>
      </c>
      <c r="Q1388" s="6">
        <v>179</v>
      </c>
      <c r="R1388" s="6">
        <v>0</v>
      </c>
      <c r="S1388" s="6">
        <v>448</v>
      </c>
      <c r="T1388" s="6">
        <v>144</v>
      </c>
      <c r="U1388" s="6">
        <v>60</v>
      </c>
      <c r="V1388">
        <v>0</v>
      </c>
    </row>
    <row r="1389" spans="1:22" customFormat="1" x14ac:dyDescent="0.25">
      <c r="A1389" s="6">
        <v>0</v>
      </c>
      <c r="B1389" s="6">
        <v>0</v>
      </c>
      <c r="C1389" s="6">
        <v>0</v>
      </c>
      <c r="D1389" s="6">
        <v>0</v>
      </c>
      <c r="E1389" s="6">
        <v>0.20499999999999999</v>
      </c>
      <c r="F1389" s="6">
        <v>0</v>
      </c>
      <c r="G1389" s="6">
        <v>0</v>
      </c>
      <c r="H1389" s="6">
        <v>0</v>
      </c>
      <c r="I1389" s="6">
        <v>0</v>
      </c>
      <c r="J1389" s="6">
        <v>0</v>
      </c>
      <c r="K1389" s="6">
        <v>0</v>
      </c>
      <c r="L1389" s="6">
        <v>36.143999999999998</v>
      </c>
      <c r="M1389" s="6">
        <v>0</v>
      </c>
      <c r="N1389" s="6">
        <v>0.30099999999999999</v>
      </c>
      <c r="O1389" s="6">
        <v>0</v>
      </c>
      <c r="P1389" s="6">
        <v>0.30099999999999999</v>
      </c>
      <c r="Q1389" s="6">
        <v>179</v>
      </c>
      <c r="R1389" s="6">
        <v>0</v>
      </c>
      <c r="S1389" s="6">
        <v>448</v>
      </c>
      <c r="T1389" s="6">
        <v>144</v>
      </c>
      <c r="U1389" s="6">
        <v>60</v>
      </c>
      <c r="V1389">
        <v>0</v>
      </c>
    </row>
    <row r="1390" spans="1:22" customFormat="1" x14ac:dyDescent="0.25">
      <c r="A1390" s="6">
        <v>2.3E-2</v>
      </c>
      <c r="B1390" s="6">
        <v>0</v>
      </c>
      <c r="C1390" s="6">
        <v>0</v>
      </c>
      <c r="D1390" s="6">
        <v>0</v>
      </c>
      <c r="E1390" s="6">
        <v>0.51150895140664998</v>
      </c>
      <c r="F1390" s="6">
        <v>0</v>
      </c>
      <c r="G1390" s="6">
        <v>0</v>
      </c>
      <c r="H1390" s="6">
        <v>0</v>
      </c>
      <c r="I1390" s="6">
        <v>0</v>
      </c>
      <c r="J1390" s="6">
        <v>0</v>
      </c>
      <c r="K1390" s="6">
        <v>0</v>
      </c>
      <c r="L1390" s="6">
        <v>38.3631713554987</v>
      </c>
      <c r="M1390" s="6">
        <v>0</v>
      </c>
      <c r="N1390" s="6">
        <v>0.89500000000000002</v>
      </c>
      <c r="O1390" s="6">
        <v>0</v>
      </c>
      <c r="P1390" s="6">
        <v>0.89514066496163713</v>
      </c>
      <c r="Q1390" s="6">
        <v>192</v>
      </c>
      <c r="R1390" s="6">
        <v>0</v>
      </c>
      <c r="S1390" s="6">
        <v>448</v>
      </c>
      <c r="T1390" s="6">
        <v>480</v>
      </c>
      <c r="U1390" s="6">
        <v>25</v>
      </c>
      <c r="V1390">
        <v>0</v>
      </c>
    </row>
    <row r="1391" spans="1:22" customFormat="1" x14ac:dyDescent="0.25">
      <c r="A1391" s="6">
        <v>0</v>
      </c>
      <c r="B1391" s="6">
        <v>0</v>
      </c>
      <c r="C1391" s="6">
        <v>0</v>
      </c>
      <c r="D1391" s="6">
        <v>0</v>
      </c>
      <c r="E1391" s="6">
        <v>0.51351351351351304</v>
      </c>
      <c r="F1391" s="6">
        <v>0</v>
      </c>
      <c r="G1391" s="6">
        <v>0</v>
      </c>
      <c r="H1391" s="6">
        <v>0</v>
      </c>
      <c r="I1391" s="6">
        <v>0</v>
      </c>
      <c r="J1391" s="6">
        <v>0</v>
      </c>
      <c r="K1391" s="6">
        <v>0</v>
      </c>
      <c r="L1391" s="6">
        <v>37.837837837837803</v>
      </c>
      <c r="M1391" s="6">
        <v>0</v>
      </c>
      <c r="N1391" s="6">
        <v>0.72972972972973005</v>
      </c>
      <c r="O1391" s="6">
        <v>0</v>
      </c>
      <c r="P1391" s="6">
        <v>0.73</v>
      </c>
      <c r="Q1391" s="6">
        <v>181</v>
      </c>
      <c r="R1391" s="6">
        <v>0</v>
      </c>
      <c r="S1391" s="6">
        <v>448</v>
      </c>
      <c r="T1391" s="6">
        <v>144</v>
      </c>
      <c r="U1391" s="6">
        <v>40</v>
      </c>
      <c r="V1391">
        <v>0</v>
      </c>
    </row>
    <row r="1392" spans="1:22" customFormat="1" x14ac:dyDescent="0.25">
      <c r="A1392" s="6">
        <v>0</v>
      </c>
      <c r="B1392" s="6">
        <v>0</v>
      </c>
      <c r="C1392" s="6">
        <v>0</v>
      </c>
      <c r="D1392" s="6">
        <v>0</v>
      </c>
      <c r="E1392" s="6">
        <v>0.5</v>
      </c>
      <c r="F1392" s="6">
        <v>0</v>
      </c>
      <c r="G1392" s="6">
        <v>0</v>
      </c>
      <c r="H1392" s="6">
        <v>0</v>
      </c>
      <c r="I1392" s="6">
        <v>0</v>
      </c>
      <c r="J1392" s="6">
        <v>0</v>
      </c>
      <c r="K1392" s="6">
        <v>0</v>
      </c>
      <c r="L1392" s="6">
        <v>37.5</v>
      </c>
      <c r="M1392" s="6">
        <v>0</v>
      </c>
      <c r="N1392" s="6">
        <v>0.625</v>
      </c>
      <c r="O1392" s="6">
        <v>0</v>
      </c>
      <c r="P1392" s="6">
        <v>0.625</v>
      </c>
      <c r="Q1392" s="6">
        <v>191</v>
      </c>
      <c r="R1392" s="6">
        <v>0</v>
      </c>
      <c r="S1392" s="6">
        <v>448</v>
      </c>
      <c r="T1392" s="6">
        <v>168</v>
      </c>
      <c r="U1392" s="6">
        <v>40</v>
      </c>
      <c r="V1392">
        <v>0</v>
      </c>
    </row>
    <row r="1393" spans="1:22" customFormat="1" x14ac:dyDescent="0.25">
      <c r="A1393" s="6">
        <v>0</v>
      </c>
      <c r="B1393" s="6">
        <v>0</v>
      </c>
      <c r="C1393" s="6">
        <v>0</v>
      </c>
      <c r="D1393" s="6">
        <v>0</v>
      </c>
      <c r="E1393" s="6">
        <v>0.67</v>
      </c>
      <c r="F1393" s="6">
        <v>0</v>
      </c>
      <c r="G1393" s="6">
        <v>0</v>
      </c>
      <c r="H1393" s="6">
        <v>0</v>
      </c>
      <c r="I1393" s="6">
        <v>0</v>
      </c>
      <c r="J1393" s="6">
        <v>0</v>
      </c>
      <c r="K1393" s="6">
        <v>0</v>
      </c>
      <c r="L1393" s="6">
        <v>16.7</v>
      </c>
      <c r="M1393" s="6">
        <v>0.83499999999999996</v>
      </c>
      <c r="N1393" s="6">
        <v>0.83499999999999996</v>
      </c>
      <c r="O1393" s="6">
        <v>0</v>
      </c>
      <c r="P1393" s="6">
        <v>0.83499999999999996</v>
      </c>
      <c r="Q1393" s="6">
        <v>178</v>
      </c>
      <c r="R1393" s="6">
        <v>0</v>
      </c>
      <c r="S1393" s="6">
        <v>448</v>
      </c>
      <c r="T1393" s="6">
        <v>168</v>
      </c>
      <c r="U1393" s="6">
        <v>0</v>
      </c>
      <c r="V1393">
        <v>0</v>
      </c>
    </row>
    <row r="1394" spans="1:22" customFormat="1" x14ac:dyDescent="0.25">
      <c r="A1394" s="6">
        <v>2.5000000000000001E-2</v>
      </c>
      <c r="B1394" s="6">
        <v>0</v>
      </c>
      <c r="C1394" s="6">
        <v>0</v>
      </c>
      <c r="D1394" s="6">
        <v>0</v>
      </c>
      <c r="E1394" s="6">
        <v>0</v>
      </c>
      <c r="F1394" s="6">
        <v>0</v>
      </c>
      <c r="G1394" s="6">
        <v>7.4999999999999997E-2</v>
      </c>
      <c r="H1394" s="6">
        <v>7.4999999999999997E-2</v>
      </c>
      <c r="I1394" s="6">
        <v>0</v>
      </c>
      <c r="J1394" s="6">
        <v>0</v>
      </c>
      <c r="K1394" s="6">
        <v>0</v>
      </c>
      <c r="L1394" s="6">
        <v>7</v>
      </c>
      <c r="M1394" s="6">
        <v>0</v>
      </c>
      <c r="N1394" s="6">
        <v>0.17</v>
      </c>
      <c r="O1394" s="6">
        <v>0</v>
      </c>
      <c r="P1394" s="6">
        <v>0.47</v>
      </c>
      <c r="Q1394" s="6">
        <v>174</v>
      </c>
      <c r="R1394" s="6">
        <v>0</v>
      </c>
      <c r="S1394" s="6">
        <v>433</v>
      </c>
      <c r="T1394" s="6">
        <v>165</v>
      </c>
      <c r="U1394" s="6">
        <v>0</v>
      </c>
      <c r="V1394">
        <v>0</v>
      </c>
    </row>
    <row r="1395" spans="1:22" customFormat="1" x14ac:dyDescent="0.25">
      <c r="A1395" s="6">
        <v>0</v>
      </c>
      <c r="B1395" s="6">
        <v>0</v>
      </c>
      <c r="C1395" s="6">
        <v>0</v>
      </c>
      <c r="D1395" s="6">
        <v>0</v>
      </c>
      <c r="E1395" s="6">
        <v>0</v>
      </c>
      <c r="F1395" s="6">
        <v>0</v>
      </c>
      <c r="G1395" s="6">
        <v>0</v>
      </c>
      <c r="H1395" s="6">
        <v>0</v>
      </c>
      <c r="I1395" s="6">
        <v>0</v>
      </c>
      <c r="J1395" s="6">
        <v>0</v>
      </c>
      <c r="K1395" s="6">
        <v>0</v>
      </c>
      <c r="L1395" s="6">
        <v>2.5</v>
      </c>
      <c r="M1395" s="6">
        <v>0.5</v>
      </c>
      <c r="N1395" s="6">
        <v>0.25</v>
      </c>
      <c r="O1395" s="6">
        <v>0</v>
      </c>
      <c r="P1395" s="6">
        <v>0.5</v>
      </c>
      <c r="Q1395" s="6">
        <v>304</v>
      </c>
      <c r="R1395" s="6">
        <v>0</v>
      </c>
      <c r="S1395" s="6">
        <v>408</v>
      </c>
      <c r="T1395" s="6">
        <v>336</v>
      </c>
      <c r="U1395" s="6">
        <v>0</v>
      </c>
      <c r="V1395">
        <v>0</v>
      </c>
    </row>
    <row r="1396" spans="1:22" customFormat="1" x14ac:dyDescent="0.25">
      <c r="A1396" s="6">
        <v>0</v>
      </c>
      <c r="B1396" s="6">
        <v>0</v>
      </c>
      <c r="C1396" s="6">
        <v>0</v>
      </c>
      <c r="D1396" s="6">
        <v>0</v>
      </c>
      <c r="E1396" s="6">
        <v>0</v>
      </c>
      <c r="F1396" s="6">
        <v>0</v>
      </c>
      <c r="G1396" s="6">
        <v>0</v>
      </c>
      <c r="H1396" s="6">
        <v>0</v>
      </c>
      <c r="I1396" s="6">
        <v>0</v>
      </c>
      <c r="J1396" s="6">
        <v>0</v>
      </c>
      <c r="K1396" s="6">
        <v>0</v>
      </c>
      <c r="L1396" s="6">
        <v>2.5</v>
      </c>
      <c r="M1396" s="6">
        <v>0.5</v>
      </c>
      <c r="N1396" s="6">
        <v>0.25</v>
      </c>
      <c r="O1396" s="6">
        <v>0</v>
      </c>
      <c r="P1396" s="6">
        <v>0.5</v>
      </c>
      <c r="Q1396" s="6">
        <v>304</v>
      </c>
      <c r="R1396" s="6">
        <v>0</v>
      </c>
      <c r="S1396" s="6">
        <v>423</v>
      </c>
      <c r="T1396" s="6">
        <v>336</v>
      </c>
      <c r="U1396" s="6">
        <v>0</v>
      </c>
      <c r="V1396">
        <v>0</v>
      </c>
    </row>
    <row r="1397" spans="1:22" customFormat="1" x14ac:dyDescent="0.25">
      <c r="A1397" s="6">
        <v>0</v>
      </c>
      <c r="B1397" s="6">
        <v>0</v>
      </c>
      <c r="C1397" s="6">
        <v>0</v>
      </c>
      <c r="D1397" s="6">
        <v>0</v>
      </c>
      <c r="E1397" s="6">
        <v>0</v>
      </c>
      <c r="F1397" s="6">
        <v>0</v>
      </c>
      <c r="G1397" s="6">
        <v>0</v>
      </c>
      <c r="H1397" s="6">
        <v>0</v>
      </c>
      <c r="I1397" s="6">
        <v>0</v>
      </c>
      <c r="J1397" s="6">
        <v>0</v>
      </c>
      <c r="K1397" s="6">
        <v>0</v>
      </c>
      <c r="L1397" s="6">
        <v>2.5</v>
      </c>
      <c r="M1397" s="6">
        <v>0.5</v>
      </c>
      <c r="N1397" s="6">
        <v>0.25</v>
      </c>
      <c r="O1397" s="6">
        <v>0</v>
      </c>
      <c r="P1397" s="6">
        <v>0.5</v>
      </c>
      <c r="Q1397" s="6">
        <v>304</v>
      </c>
      <c r="R1397" s="6">
        <v>0</v>
      </c>
      <c r="S1397" s="6">
        <v>448</v>
      </c>
      <c r="T1397" s="6">
        <v>336</v>
      </c>
      <c r="U1397" s="6">
        <v>0</v>
      </c>
      <c r="V1397">
        <v>0</v>
      </c>
    </row>
    <row r="1398" spans="1:22" customFormat="1" x14ac:dyDescent="0.25">
      <c r="A1398" s="6">
        <v>0.04</v>
      </c>
      <c r="B1398" s="6">
        <v>0</v>
      </c>
      <c r="C1398" s="6">
        <v>0</v>
      </c>
      <c r="D1398" s="6">
        <v>0</v>
      </c>
      <c r="E1398" s="6">
        <v>0</v>
      </c>
      <c r="F1398" s="6">
        <v>0</v>
      </c>
      <c r="G1398" s="6">
        <v>0</v>
      </c>
      <c r="H1398" s="6">
        <v>0</v>
      </c>
      <c r="I1398" s="6">
        <v>0</v>
      </c>
      <c r="J1398" s="6">
        <v>0</v>
      </c>
      <c r="K1398" s="6">
        <v>0</v>
      </c>
      <c r="L1398" s="6">
        <v>2.5</v>
      </c>
      <c r="M1398" s="6">
        <v>0.5</v>
      </c>
      <c r="N1398" s="6">
        <v>0.25</v>
      </c>
      <c r="O1398" s="6">
        <v>0</v>
      </c>
      <c r="P1398" s="6">
        <v>0.5</v>
      </c>
      <c r="Q1398" s="6">
        <v>304</v>
      </c>
      <c r="R1398" s="6">
        <v>0</v>
      </c>
      <c r="S1398" s="6">
        <v>408</v>
      </c>
      <c r="T1398" s="6">
        <v>336</v>
      </c>
      <c r="U1398" s="6">
        <v>0</v>
      </c>
      <c r="V1398">
        <v>0</v>
      </c>
    </row>
    <row r="1399" spans="1:22" customFormat="1" x14ac:dyDescent="0.25">
      <c r="A1399" s="6">
        <v>0.04</v>
      </c>
      <c r="B1399" s="6">
        <v>0</v>
      </c>
      <c r="C1399" s="6">
        <v>0</v>
      </c>
      <c r="D1399" s="6">
        <v>0</v>
      </c>
      <c r="E1399" s="6">
        <v>0</v>
      </c>
      <c r="F1399" s="6">
        <v>0</v>
      </c>
      <c r="G1399" s="6">
        <v>0</v>
      </c>
      <c r="H1399" s="6">
        <v>0</v>
      </c>
      <c r="I1399" s="6">
        <v>0</v>
      </c>
      <c r="J1399" s="6">
        <v>0</v>
      </c>
      <c r="K1399" s="6">
        <v>0</v>
      </c>
      <c r="L1399" s="6">
        <v>2.5</v>
      </c>
      <c r="M1399" s="6">
        <v>0.5</v>
      </c>
      <c r="N1399" s="6">
        <v>0.25</v>
      </c>
      <c r="O1399" s="6">
        <v>0</v>
      </c>
      <c r="P1399" s="6">
        <v>0.5</v>
      </c>
      <c r="Q1399" s="6">
        <v>304</v>
      </c>
      <c r="R1399" s="6">
        <v>0</v>
      </c>
      <c r="S1399" s="6">
        <v>423</v>
      </c>
      <c r="T1399" s="6">
        <v>336</v>
      </c>
      <c r="U1399" s="6">
        <v>0</v>
      </c>
      <c r="V1399">
        <v>0</v>
      </c>
    </row>
    <row r="1400" spans="1:22" customFormat="1" x14ac:dyDescent="0.25">
      <c r="A1400" s="6">
        <v>0.04</v>
      </c>
      <c r="B1400" s="6">
        <v>0</v>
      </c>
      <c r="C1400" s="6">
        <v>0</v>
      </c>
      <c r="D1400" s="6">
        <v>0</v>
      </c>
      <c r="E1400" s="6">
        <v>0</v>
      </c>
      <c r="F1400" s="6">
        <v>0</v>
      </c>
      <c r="G1400" s="6">
        <v>0</v>
      </c>
      <c r="H1400" s="6">
        <v>0</v>
      </c>
      <c r="I1400" s="6">
        <v>0</v>
      </c>
      <c r="J1400" s="6">
        <v>0</v>
      </c>
      <c r="K1400" s="6">
        <v>0</v>
      </c>
      <c r="L1400" s="6">
        <v>2.5</v>
      </c>
      <c r="M1400" s="6">
        <v>0.5</v>
      </c>
      <c r="N1400" s="6">
        <v>0.25</v>
      </c>
      <c r="O1400" s="6">
        <v>0</v>
      </c>
      <c r="P1400" s="6">
        <v>0.5</v>
      </c>
      <c r="Q1400" s="6">
        <v>304</v>
      </c>
      <c r="R1400" s="6">
        <v>0</v>
      </c>
      <c r="S1400" s="6">
        <v>448</v>
      </c>
      <c r="T1400" s="6">
        <v>336</v>
      </c>
      <c r="U1400" s="6">
        <v>0</v>
      </c>
      <c r="V1400">
        <v>0</v>
      </c>
    </row>
    <row r="1401" spans="1:22" customFormat="1" x14ac:dyDescent="0.25">
      <c r="A1401" s="6">
        <v>0.08</v>
      </c>
      <c r="B1401" s="6">
        <v>0</v>
      </c>
      <c r="C1401" s="6">
        <v>0</v>
      </c>
      <c r="D1401" s="6">
        <v>0</v>
      </c>
      <c r="E1401" s="6">
        <v>0</v>
      </c>
      <c r="F1401" s="6">
        <v>0</v>
      </c>
      <c r="G1401" s="6">
        <v>0</v>
      </c>
      <c r="H1401" s="6">
        <v>0</v>
      </c>
      <c r="I1401" s="6">
        <v>0</v>
      </c>
      <c r="J1401" s="6">
        <v>0</v>
      </c>
      <c r="K1401" s="6">
        <v>0</v>
      </c>
      <c r="L1401" s="6">
        <v>2.5</v>
      </c>
      <c r="M1401" s="6">
        <v>0.5</v>
      </c>
      <c r="N1401" s="6">
        <v>0.25</v>
      </c>
      <c r="O1401" s="6">
        <v>0</v>
      </c>
      <c r="P1401" s="6">
        <v>0.5</v>
      </c>
      <c r="Q1401" s="6">
        <v>304</v>
      </c>
      <c r="R1401" s="6">
        <v>0</v>
      </c>
      <c r="S1401" s="6">
        <v>408</v>
      </c>
      <c r="T1401" s="6">
        <v>336</v>
      </c>
      <c r="U1401" s="6">
        <v>0</v>
      </c>
      <c r="V1401">
        <v>0</v>
      </c>
    </row>
    <row r="1402" spans="1:22" customFormat="1" x14ac:dyDescent="0.25">
      <c r="A1402" s="6">
        <v>0.08</v>
      </c>
      <c r="B1402" s="6">
        <v>0</v>
      </c>
      <c r="C1402" s="6">
        <v>0</v>
      </c>
      <c r="D1402" s="6">
        <v>0</v>
      </c>
      <c r="E1402" s="6">
        <v>0</v>
      </c>
      <c r="F1402" s="6">
        <v>0</v>
      </c>
      <c r="G1402" s="6">
        <v>0</v>
      </c>
      <c r="H1402" s="6">
        <v>0</v>
      </c>
      <c r="I1402" s="6">
        <v>0</v>
      </c>
      <c r="J1402" s="6">
        <v>0</v>
      </c>
      <c r="K1402" s="6">
        <v>0</v>
      </c>
      <c r="L1402" s="6">
        <v>2.5</v>
      </c>
      <c r="M1402" s="6">
        <v>0.5</v>
      </c>
      <c r="N1402" s="6">
        <v>0.25</v>
      </c>
      <c r="O1402" s="6">
        <v>0</v>
      </c>
      <c r="P1402" s="6">
        <v>0.5</v>
      </c>
      <c r="Q1402" s="6">
        <v>304</v>
      </c>
      <c r="R1402" s="6">
        <v>0</v>
      </c>
      <c r="S1402" s="6">
        <v>448</v>
      </c>
      <c r="T1402" s="6">
        <v>336</v>
      </c>
      <c r="U1402" s="6">
        <v>0</v>
      </c>
      <c r="V1402">
        <v>0</v>
      </c>
    </row>
    <row r="1403" spans="1:22" customFormat="1" x14ac:dyDescent="0.25">
      <c r="A1403" s="6">
        <v>0.15384615384615385</v>
      </c>
      <c r="B1403" s="6">
        <v>0</v>
      </c>
      <c r="C1403" s="6">
        <v>0</v>
      </c>
      <c r="D1403" s="6">
        <v>0</v>
      </c>
      <c r="E1403" s="6">
        <v>0</v>
      </c>
      <c r="F1403" s="6">
        <v>0</v>
      </c>
      <c r="G1403" s="6">
        <v>0</v>
      </c>
      <c r="H1403" s="6">
        <v>0</v>
      </c>
      <c r="I1403" s="6">
        <v>0</v>
      </c>
      <c r="J1403" s="6">
        <v>0</v>
      </c>
      <c r="K1403" s="6">
        <v>0</v>
      </c>
      <c r="L1403" s="6">
        <v>2.5</v>
      </c>
      <c r="M1403" s="6">
        <v>0.5</v>
      </c>
      <c r="N1403" s="6">
        <v>0.25</v>
      </c>
      <c r="O1403" s="6">
        <v>0</v>
      </c>
      <c r="P1403" s="6">
        <v>0.5</v>
      </c>
      <c r="Q1403" s="6">
        <v>304</v>
      </c>
      <c r="R1403" s="6">
        <v>0</v>
      </c>
      <c r="S1403" s="6">
        <v>408</v>
      </c>
      <c r="T1403" s="6">
        <v>336</v>
      </c>
      <c r="U1403" s="6">
        <v>0</v>
      </c>
      <c r="V1403">
        <v>0</v>
      </c>
    </row>
    <row r="1404" spans="1:22" customFormat="1" x14ac:dyDescent="0.25">
      <c r="A1404" s="6">
        <v>0.15384615384615385</v>
      </c>
      <c r="B1404" s="6">
        <v>0</v>
      </c>
      <c r="C1404" s="6">
        <v>0</v>
      </c>
      <c r="D1404" s="6">
        <v>0</v>
      </c>
      <c r="E1404" s="6">
        <v>0</v>
      </c>
      <c r="F1404" s="6">
        <v>0</v>
      </c>
      <c r="G1404" s="6">
        <v>0</v>
      </c>
      <c r="H1404" s="6">
        <v>0</v>
      </c>
      <c r="I1404" s="6">
        <v>0</v>
      </c>
      <c r="J1404" s="6">
        <v>0</v>
      </c>
      <c r="K1404" s="6">
        <v>0</v>
      </c>
      <c r="L1404" s="6">
        <v>2.5</v>
      </c>
      <c r="M1404" s="6">
        <v>0.5</v>
      </c>
      <c r="N1404" s="6">
        <v>0.25</v>
      </c>
      <c r="O1404" s="6">
        <v>0</v>
      </c>
      <c r="P1404" s="6">
        <v>0.5</v>
      </c>
      <c r="Q1404" s="6">
        <v>304</v>
      </c>
      <c r="R1404" s="6">
        <v>0</v>
      </c>
      <c r="S1404" s="6">
        <v>423</v>
      </c>
      <c r="T1404" s="6">
        <v>336</v>
      </c>
      <c r="U1404" s="6">
        <v>0</v>
      </c>
      <c r="V1404">
        <v>0</v>
      </c>
    </row>
    <row r="1405" spans="1:22" customFormat="1" x14ac:dyDescent="0.25">
      <c r="A1405" s="6">
        <v>0.15384615384615385</v>
      </c>
      <c r="B1405" s="6">
        <v>0</v>
      </c>
      <c r="C1405" s="6">
        <v>0</v>
      </c>
      <c r="D1405" s="6">
        <v>0</v>
      </c>
      <c r="E1405" s="6">
        <v>0</v>
      </c>
      <c r="F1405" s="6">
        <v>0</v>
      </c>
      <c r="G1405" s="6">
        <v>0</v>
      </c>
      <c r="H1405" s="6">
        <v>0</v>
      </c>
      <c r="I1405" s="6">
        <v>0</v>
      </c>
      <c r="J1405" s="6">
        <v>0</v>
      </c>
      <c r="K1405" s="6">
        <v>0</v>
      </c>
      <c r="L1405" s="6">
        <v>2.5</v>
      </c>
      <c r="M1405" s="6">
        <v>0.5</v>
      </c>
      <c r="N1405" s="6">
        <v>0.25</v>
      </c>
      <c r="O1405" s="6">
        <v>0</v>
      </c>
      <c r="P1405" s="6">
        <v>0.5</v>
      </c>
      <c r="Q1405" s="6">
        <v>304</v>
      </c>
      <c r="R1405" s="6">
        <v>0</v>
      </c>
      <c r="S1405" s="6">
        <v>448</v>
      </c>
      <c r="T1405" s="6">
        <v>336</v>
      </c>
      <c r="U1405" s="6">
        <v>0</v>
      </c>
      <c r="V1405">
        <v>0</v>
      </c>
    </row>
    <row r="1406" spans="1:22" customFormat="1" x14ac:dyDescent="0.25">
      <c r="A1406" s="6">
        <v>0.2857142857142857</v>
      </c>
      <c r="B1406" s="6">
        <v>0</v>
      </c>
      <c r="C1406" s="6">
        <v>0</v>
      </c>
      <c r="D1406" s="6">
        <v>0</v>
      </c>
      <c r="E1406" s="6">
        <v>0</v>
      </c>
      <c r="F1406" s="6">
        <v>0</v>
      </c>
      <c r="G1406" s="6">
        <v>0</v>
      </c>
      <c r="H1406" s="6">
        <v>0</v>
      </c>
      <c r="I1406" s="6">
        <v>0</v>
      </c>
      <c r="J1406" s="6">
        <v>0</v>
      </c>
      <c r="K1406" s="6">
        <v>0</v>
      </c>
      <c r="L1406" s="6">
        <v>2.5</v>
      </c>
      <c r="M1406" s="6">
        <v>0.5</v>
      </c>
      <c r="N1406" s="6">
        <v>0.25</v>
      </c>
      <c r="O1406" s="6">
        <v>0</v>
      </c>
      <c r="P1406" s="6">
        <v>0.5</v>
      </c>
      <c r="Q1406" s="6">
        <v>304</v>
      </c>
      <c r="R1406" s="6">
        <v>0</v>
      </c>
      <c r="S1406" s="6">
        <v>408</v>
      </c>
      <c r="T1406" s="6">
        <v>336</v>
      </c>
      <c r="U1406" s="6">
        <v>0</v>
      </c>
      <c r="V1406">
        <v>0</v>
      </c>
    </row>
    <row r="1407" spans="1:22" customFormat="1" x14ac:dyDescent="0.25">
      <c r="A1407" s="6">
        <v>0.2857142857142857</v>
      </c>
      <c r="B1407" s="6">
        <v>0</v>
      </c>
      <c r="C1407" s="6">
        <v>0</v>
      </c>
      <c r="D1407" s="6">
        <v>0</v>
      </c>
      <c r="E1407" s="6">
        <v>0</v>
      </c>
      <c r="F1407" s="6">
        <v>0</v>
      </c>
      <c r="G1407" s="6">
        <v>0</v>
      </c>
      <c r="H1407" s="6">
        <v>0</v>
      </c>
      <c r="I1407" s="6">
        <v>0</v>
      </c>
      <c r="J1407" s="6">
        <v>0</v>
      </c>
      <c r="K1407" s="6">
        <v>0</v>
      </c>
      <c r="L1407" s="6">
        <v>2.5</v>
      </c>
      <c r="M1407" s="6">
        <v>0.5</v>
      </c>
      <c r="N1407" s="6">
        <v>0.25</v>
      </c>
      <c r="O1407" s="6">
        <v>0</v>
      </c>
      <c r="P1407" s="6">
        <v>0.5</v>
      </c>
      <c r="Q1407" s="6">
        <v>304</v>
      </c>
      <c r="R1407" s="6">
        <v>0</v>
      </c>
      <c r="S1407" s="6">
        <v>423</v>
      </c>
      <c r="T1407" s="6">
        <v>336</v>
      </c>
      <c r="U1407" s="6">
        <v>0</v>
      </c>
      <c r="V1407">
        <v>0</v>
      </c>
    </row>
    <row r="1408" spans="1:22" customFormat="1" x14ac:dyDescent="0.25">
      <c r="A1408" s="6">
        <v>0.2857142857142857</v>
      </c>
      <c r="B1408" s="6">
        <v>0</v>
      </c>
      <c r="C1408" s="6">
        <v>0</v>
      </c>
      <c r="D1408" s="6">
        <v>0</v>
      </c>
      <c r="E1408" s="6">
        <v>0</v>
      </c>
      <c r="F1408" s="6">
        <v>0</v>
      </c>
      <c r="G1408" s="6">
        <v>0</v>
      </c>
      <c r="H1408" s="6">
        <v>0</v>
      </c>
      <c r="I1408" s="6">
        <v>0</v>
      </c>
      <c r="J1408" s="6">
        <v>0</v>
      </c>
      <c r="K1408" s="6">
        <v>0</v>
      </c>
      <c r="L1408" s="6">
        <v>2.5</v>
      </c>
      <c r="M1408" s="6">
        <v>0.5</v>
      </c>
      <c r="N1408" s="6">
        <v>0.25</v>
      </c>
      <c r="O1408" s="6">
        <v>0</v>
      </c>
      <c r="P1408" s="6">
        <v>0.5</v>
      </c>
      <c r="Q1408" s="6">
        <v>304</v>
      </c>
      <c r="R1408" s="6">
        <v>0</v>
      </c>
      <c r="S1408" s="6">
        <v>448</v>
      </c>
      <c r="T1408" s="6">
        <v>336</v>
      </c>
      <c r="U1408" s="6">
        <v>0</v>
      </c>
      <c r="V1408">
        <v>0</v>
      </c>
    </row>
    <row r="1409" spans="1:22" customFormat="1" x14ac:dyDescent="0.25">
      <c r="A1409" s="6">
        <v>6.6666666666666666E-2</v>
      </c>
      <c r="B1409" s="6">
        <v>0</v>
      </c>
      <c r="C1409" s="6">
        <v>0</v>
      </c>
      <c r="D1409" s="6">
        <v>0</v>
      </c>
      <c r="E1409" s="6">
        <v>0</v>
      </c>
      <c r="F1409" s="6">
        <v>0</v>
      </c>
      <c r="G1409" s="6">
        <v>0</v>
      </c>
      <c r="H1409" s="6">
        <v>0</v>
      </c>
      <c r="I1409" s="6">
        <v>0</v>
      </c>
      <c r="J1409" s="6">
        <v>0</v>
      </c>
      <c r="K1409" s="6">
        <v>0</v>
      </c>
      <c r="L1409" s="6">
        <v>2.5</v>
      </c>
      <c r="M1409" s="6">
        <v>0.5</v>
      </c>
      <c r="N1409" s="6">
        <v>0.25</v>
      </c>
      <c r="O1409" s="6">
        <v>0</v>
      </c>
      <c r="P1409" s="6">
        <v>0.5</v>
      </c>
      <c r="Q1409" s="6">
        <v>245</v>
      </c>
      <c r="R1409" s="6">
        <v>0</v>
      </c>
      <c r="S1409" s="6">
        <v>408</v>
      </c>
      <c r="T1409" s="6">
        <v>336</v>
      </c>
      <c r="U1409" s="6">
        <v>0</v>
      </c>
      <c r="V1409">
        <v>0</v>
      </c>
    </row>
    <row r="1410" spans="1:22" customFormat="1" x14ac:dyDescent="0.25">
      <c r="A1410" s="6">
        <v>0.04</v>
      </c>
      <c r="B1410" s="6">
        <v>0</v>
      </c>
      <c r="C1410" s="6">
        <v>0</v>
      </c>
      <c r="D1410" s="6">
        <v>0</v>
      </c>
      <c r="E1410" s="6">
        <v>0</v>
      </c>
      <c r="F1410" s="6">
        <v>0</v>
      </c>
      <c r="G1410" s="6">
        <v>0</v>
      </c>
      <c r="H1410" s="6">
        <v>0</v>
      </c>
      <c r="I1410" s="6">
        <v>0</v>
      </c>
      <c r="J1410" s="6">
        <v>0</v>
      </c>
      <c r="K1410" s="6">
        <v>0</v>
      </c>
      <c r="L1410" s="6">
        <v>2.5</v>
      </c>
      <c r="M1410" s="6">
        <v>0.5</v>
      </c>
      <c r="N1410" s="6">
        <v>0.25</v>
      </c>
      <c r="O1410" s="6">
        <v>0</v>
      </c>
      <c r="P1410" s="6">
        <v>0.5</v>
      </c>
      <c r="Q1410" s="6">
        <v>245</v>
      </c>
      <c r="R1410" s="6">
        <v>0</v>
      </c>
      <c r="S1410" s="6">
        <v>408</v>
      </c>
      <c r="T1410" s="6">
        <v>336</v>
      </c>
      <c r="U1410" s="6">
        <v>0</v>
      </c>
      <c r="V1410">
        <v>0</v>
      </c>
    </row>
    <row r="1411" spans="1:22" customFormat="1" x14ac:dyDescent="0.25">
      <c r="A1411" s="6">
        <v>0</v>
      </c>
      <c r="B1411" s="6">
        <v>0</v>
      </c>
      <c r="C1411" s="6">
        <v>0</v>
      </c>
      <c r="D1411" s="6">
        <v>0</v>
      </c>
      <c r="E1411" s="6">
        <v>0</v>
      </c>
      <c r="F1411" s="6">
        <v>0</v>
      </c>
      <c r="G1411" s="6">
        <v>0</v>
      </c>
      <c r="H1411" s="6">
        <v>0</v>
      </c>
      <c r="I1411" s="6">
        <v>0</v>
      </c>
      <c r="J1411" s="6">
        <v>0</v>
      </c>
      <c r="K1411" s="6">
        <v>0</v>
      </c>
      <c r="L1411" s="6">
        <v>2.5</v>
      </c>
      <c r="M1411" s="6">
        <v>0.5</v>
      </c>
      <c r="N1411" s="6">
        <v>0.25</v>
      </c>
      <c r="O1411" s="6">
        <v>0</v>
      </c>
      <c r="P1411" s="6">
        <v>0.5</v>
      </c>
      <c r="Q1411" s="6">
        <v>245</v>
      </c>
      <c r="R1411" s="6">
        <v>0</v>
      </c>
      <c r="S1411" s="6">
        <v>408</v>
      </c>
      <c r="T1411" s="6">
        <v>336</v>
      </c>
      <c r="U1411" s="6">
        <v>0</v>
      </c>
      <c r="V1411">
        <v>0</v>
      </c>
    </row>
    <row r="1412" spans="1:22" customFormat="1" x14ac:dyDescent="0.25">
      <c r="A1412" s="6">
        <v>6.6666666666666666E-2</v>
      </c>
      <c r="B1412" s="6">
        <v>0</v>
      </c>
      <c r="C1412" s="6">
        <v>0</v>
      </c>
      <c r="D1412" s="6">
        <v>0</v>
      </c>
      <c r="E1412" s="6">
        <v>0</v>
      </c>
      <c r="F1412" s="6">
        <v>0</v>
      </c>
      <c r="G1412" s="6">
        <v>0</v>
      </c>
      <c r="H1412" s="6">
        <v>0</v>
      </c>
      <c r="I1412" s="6">
        <v>0</v>
      </c>
      <c r="J1412" s="6">
        <v>0</v>
      </c>
      <c r="K1412" s="6">
        <v>0</v>
      </c>
      <c r="L1412" s="6">
        <v>2.5</v>
      </c>
      <c r="M1412" s="6">
        <v>0.5</v>
      </c>
      <c r="N1412" s="6">
        <v>0.25</v>
      </c>
      <c r="O1412" s="6">
        <v>0</v>
      </c>
      <c r="P1412" s="6">
        <v>0.5</v>
      </c>
      <c r="Q1412" s="6">
        <v>245</v>
      </c>
      <c r="R1412" s="6">
        <v>0</v>
      </c>
      <c r="S1412" s="6">
        <v>408</v>
      </c>
      <c r="T1412" s="6">
        <v>504</v>
      </c>
      <c r="U1412" s="6">
        <v>0</v>
      </c>
      <c r="V1412">
        <v>0</v>
      </c>
    </row>
    <row r="1413" spans="1:22" customFormat="1" x14ac:dyDescent="0.25">
      <c r="A1413" s="6">
        <v>0.04</v>
      </c>
      <c r="B1413" s="6">
        <v>0</v>
      </c>
      <c r="C1413" s="6">
        <v>0</v>
      </c>
      <c r="D1413" s="6">
        <v>0</v>
      </c>
      <c r="E1413" s="6">
        <v>0</v>
      </c>
      <c r="F1413" s="6">
        <v>0</v>
      </c>
      <c r="G1413" s="6">
        <v>0</v>
      </c>
      <c r="H1413" s="6">
        <v>0</v>
      </c>
      <c r="I1413" s="6">
        <v>0</v>
      </c>
      <c r="J1413" s="6">
        <v>0</v>
      </c>
      <c r="K1413" s="6">
        <v>0</v>
      </c>
      <c r="L1413" s="6">
        <v>2.5</v>
      </c>
      <c r="M1413" s="6">
        <v>0.5</v>
      </c>
      <c r="N1413" s="6">
        <v>0.25</v>
      </c>
      <c r="O1413" s="6">
        <v>0</v>
      </c>
      <c r="P1413" s="6">
        <v>0.5</v>
      </c>
      <c r="Q1413" s="6">
        <v>245</v>
      </c>
      <c r="R1413" s="6">
        <v>0</v>
      </c>
      <c r="S1413" s="6">
        <v>408</v>
      </c>
      <c r="T1413" s="6">
        <v>504</v>
      </c>
      <c r="U1413" s="6">
        <v>0</v>
      </c>
      <c r="V1413">
        <v>0</v>
      </c>
    </row>
    <row r="1414" spans="1:22" customFormat="1" x14ac:dyDescent="0.25">
      <c r="A1414" s="6">
        <v>0</v>
      </c>
      <c r="B1414" s="6">
        <v>0</v>
      </c>
      <c r="C1414" s="6">
        <v>0</v>
      </c>
      <c r="D1414" s="6">
        <v>0</v>
      </c>
      <c r="E1414" s="6">
        <v>0</v>
      </c>
      <c r="F1414" s="6">
        <v>0</v>
      </c>
      <c r="G1414" s="6">
        <v>0</v>
      </c>
      <c r="H1414" s="6">
        <v>0</v>
      </c>
      <c r="I1414" s="6">
        <v>0</v>
      </c>
      <c r="J1414" s="6">
        <v>0</v>
      </c>
      <c r="K1414" s="6">
        <v>0</v>
      </c>
      <c r="L1414" s="6">
        <v>2.5</v>
      </c>
      <c r="M1414" s="6">
        <v>0.5</v>
      </c>
      <c r="N1414" s="6">
        <v>0.25</v>
      </c>
      <c r="O1414" s="6">
        <v>0</v>
      </c>
      <c r="P1414" s="6">
        <v>0.5</v>
      </c>
      <c r="Q1414" s="6">
        <v>268</v>
      </c>
      <c r="R1414" s="6">
        <v>0</v>
      </c>
      <c r="S1414" s="6">
        <v>408</v>
      </c>
      <c r="T1414" s="6">
        <v>168</v>
      </c>
      <c r="U1414" s="6">
        <v>0</v>
      </c>
      <c r="V1414">
        <v>0</v>
      </c>
    </row>
    <row r="1415" spans="1:22" customFormat="1" x14ac:dyDescent="0.25">
      <c r="A1415" s="6">
        <v>6.6666666666666666E-2</v>
      </c>
      <c r="B1415" s="6">
        <v>0</v>
      </c>
      <c r="C1415" s="6">
        <v>0</v>
      </c>
      <c r="D1415" s="6">
        <v>0</v>
      </c>
      <c r="E1415" s="6">
        <v>0</v>
      </c>
      <c r="F1415" s="6">
        <v>0</v>
      </c>
      <c r="G1415" s="6">
        <v>0</v>
      </c>
      <c r="H1415" s="6">
        <v>0</v>
      </c>
      <c r="I1415" s="6">
        <v>0</v>
      </c>
      <c r="J1415" s="6">
        <v>0</v>
      </c>
      <c r="K1415" s="6">
        <v>0</v>
      </c>
      <c r="L1415" s="6">
        <v>2.5</v>
      </c>
      <c r="M1415" s="6">
        <v>0.5</v>
      </c>
      <c r="N1415" s="6">
        <v>0.25</v>
      </c>
      <c r="O1415" s="6">
        <v>0</v>
      </c>
      <c r="P1415" s="6">
        <v>0.5</v>
      </c>
      <c r="Q1415" s="6">
        <v>268</v>
      </c>
      <c r="R1415" s="6">
        <v>0</v>
      </c>
      <c r="S1415" s="6">
        <v>408</v>
      </c>
      <c r="T1415" s="6">
        <v>336</v>
      </c>
      <c r="U1415" s="6">
        <v>0</v>
      </c>
      <c r="V1415">
        <v>0</v>
      </c>
    </row>
    <row r="1416" spans="1:22" customFormat="1" x14ac:dyDescent="0.25">
      <c r="A1416" s="6">
        <v>0.04</v>
      </c>
      <c r="B1416" s="6">
        <v>0</v>
      </c>
      <c r="C1416" s="6">
        <v>0</v>
      </c>
      <c r="D1416" s="6">
        <v>0</v>
      </c>
      <c r="E1416" s="6">
        <v>0</v>
      </c>
      <c r="F1416" s="6">
        <v>0</v>
      </c>
      <c r="G1416" s="6">
        <v>0</v>
      </c>
      <c r="H1416" s="6">
        <v>0</v>
      </c>
      <c r="I1416" s="6">
        <v>0</v>
      </c>
      <c r="J1416" s="6">
        <v>0</v>
      </c>
      <c r="K1416" s="6">
        <v>0</v>
      </c>
      <c r="L1416" s="6">
        <v>2.5</v>
      </c>
      <c r="M1416" s="6">
        <v>0.5</v>
      </c>
      <c r="N1416" s="6">
        <v>0.25</v>
      </c>
      <c r="O1416" s="6">
        <v>0</v>
      </c>
      <c r="P1416" s="6">
        <v>0.5</v>
      </c>
      <c r="Q1416" s="6">
        <v>268</v>
      </c>
      <c r="R1416" s="6">
        <v>0</v>
      </c>
      <c r="S1416" s="6">
        <v>408</v>
      </c>
      <c r="T1416" s="6">
        <v>336</v>
      </c>
      <c r="U1416" s="6">
        <v>0</v>
      </c>
      <c r="V1416">
        <v>0</v>
      </c>
    </row>
    <row r="1417" spans="1:22" customFormat="1" x14ac:dyDescent="0.25">
      <c r="A1417" s="6">
        <v>0</v>
      </c>
      <c r="B1417" s="6">
        <v>0</v>
      </c>
      <c r="C1417" s="6">
        <v>0</v>
      </c>
      <c r="D1417" s="6">
        <v>0</v>
      </c>
      <c r="E1417" s="6">
        <v>0</v>
      </c>
      <c r="F1417" s="6">
        <v>0</v>
      </c>
      <c r="G1417" s="6">
        <v>0</v>
      </c>
      <c r="H1417" s="6">
        <v>0</v>
      </c>
      <c r="I1417" s="6">
        <v>0</v>
      </c>
      <c r="J1417" s="6">
        <v>0</v>
      </c>
      <c r="K1417" s="6">
        <v>0</v>
      </c>
      <c r="L1417" s="6">
        <v>2.5</v>
      </c>
      <c r="M1417" s="6">
        <v>0.5</v>
      </c>
      <c r="N1417" s="6">
        <v>0.25</v>
      </c>
      <c r="O1417" s="6">
        <v>0</v>
      </c>
      <c r="P1417" s="6">
        <v>0.5</v>
      </c>
      <c r="Q1417" s="6">
        <v>268</v>
      </c>
      <c r="R1417" s="6">
        <v>0</v>
      </c>
      <c r="S1417" s="6">
        <v>408</v>
      </c>
      <c r="T1417" s="6">
        <v>336</v>
      </c>
      <c r="U1417" s="6">
        <v>0</v>
      </c>
      <c r="V1417">
        <v>0</v>
      </c>
    </row>
    <row r="1418" spans="1:22" customFormat="1" x14ac:dyDescent="0.25">
      <c r="A1418" s="6">
        <v>6.6666666666666666E-2</v>
      </c>
      <c r="B1418" s="6">
        <v>0</v>
      </c>
      <c r="C1418" s="6">
        <v>0</v>
      </c>
      <c r="D1418" s="6">
        <v>0</v>
      </c>
      <c r="E1418" s="6">
        <v>0</v>
      </c>
      <c r="F1418" s="6">
        <v>0</v>
      </c>
      <c r="G1418" s="6">
        <v>0</v>
      </c>
      <c r="H1418" s="6">
        <v>0</v>
      </c>
      <c r="I1418" s="6">
        <v>0</v>
      </c>
      <c r="J1418" s="6">
        <v>0</v>
      </c>
      <c r="K1418" s="6">
        <v>0</v>
      </c>
      <c r="L1418" s="6">
        <v>2.5</v>
      </c>
      <c r="M1418" s="6">
        <v>0.5</v>
      </c>
      <c r="N1418" s="6">
        <v>0.25</v>
      </c>
      <c r="O1418" s="6">
        <v>0</v>
      </c>
      <c r="P1418" s="6">
        <v>0.5</v>
      </c>
      <c r="Q1418" s="6">
        <v>268</v>
      </c>
      <c r="R1418" s="6">
        <v>0</v>
      </c>
      <c r="S1418" s="6">
        <v>408</v>
      </c>
      <c r="T1418" s="6">
        <v>504</v>
      </c>
      <c r="U1418" s="6">
        <v>0</v>
      </c>
      <c r="V1418">
        <v>0</v>
      </c>
    </row>
    <row r="1419" spans="1:22" customFormat="1" x14ac:dyDescent="0.25">
      <c r="A1419" s="6">
        <v>0.04</v>
      </c>
      <c r="B1419" s="6">
        <v>0</v>
      </c>
      <c r="C1419" s="6">
        <v>0</v>
      </c>
      <c r="D1419" s="6">
        <v>0</v>
      </c>
      <c r="E1419" s="6">
        <v>0</v>
      </c>
      <c r="F1419" s="6">
        <v>0</v>
      </c>
      <c r="G1419" s="6">
        <v>0</v>
      </c>
      <c r="H1419" s="6">
        <v>0</v>
      </c>
      <c r="I1419" s="6">
        <v>0</v>
      </c>
      <c r="J1419" s="6">
        <v>0</v>
      </c>
      <c r="K1419" s="6">
        <v>0</v>
      </c>
      <c r="L1419" s="6">
        <v>2.5</v>
      </c>
      <c r="M1419" s="6">
        <v>0.5</v>
      </c>
      <c r="N1419" s="6">
        <v>0.25</v>
      </c>
      <c r="O1419" s="6">
        <v>0</v>
      </c>
      <c r="P1419" s="6">
        <v>0.5</v>
      </c>
      <c r="Q1419" s="6">
        <v>268</v>
      </c>
      <c r="R1419" s="6">
        <v>0</v>
      </c>
      <c r="S1419" s="6">
        <v>408</v>
      </c>
      <c r="T1419" s="6">
        <v>504</v>
      </c>
      <c r="U1419" s="6">
        <v>0</v>
      </c>
      <c r="V1419">
        <v>0</v>
      </c>
    </row>
    <row r="1420" spans="1:22" customFormat="1" x14ac:dyDescent="0.25">
      <c r="A1420" s="6">
        <v>0</v>
      </c>
      <c r="B1420" s="6">
        <v>0</v>
      </c>
      <c r="C1420" s="6">
        <v>0</v>
      </c>
      <c r="D1420" s="6">
        <v>0</v>
      </c>
      <c r="E1420" s="6">
        <v>0</v>
      </c>
      <c r="F1420" s="6">
        <v>0</v>
      </c>
      <c r="G1420" s="6">
        <v>0</v>
      </c>
      <c r="H1420" s="6">
        <v>0</v>
      </c>
      <c r="I1420" s="6">
        <v>0</v>
      </c>
      <c r="J1420" s="6">
        <v>0</v>
      </c>
      <c r="K1420" s="6">
        <v>0</v>
      </c>
      <c r="L1420" s="6">
        <v>2.5</v>
      </c>
      <c r="M1420" s="6">
        <v>0.5</v>
      </c>
      <c r="N1420" s="6">
        <v>0.25</v>
      </c>
      <c r="O1420" s="6">
        <v>0</v>
      </c>
      <c r="P1420" s="6">
        <v>0.5</v>
      </c>
      <c r="Q1420" s="6">
        <v>268</v>
      </c>
      <c r="R1420" s="6">
        <v>0</v>
      </c>
      <c r="S1420" s="6">
        <v>408</v>
      </c>
      <c r="T1420" s="6">
        <v>504</v>
      </c>
      <c r="U1420" s="6">
        <v>0</v>
      </c>
      <c r="V1420">
        <v>0</v>
      </c>
    </row>
    <row r="1421" spans="1:22" customFormat="1" x14ac:dyDescent="0.25">
      <c r="A1421" s="6">
        <v>0</v>
      </c>
      <c r="B1421" s="6">
        <v>0.02</v>
      </c>
      <c r="C1421" s="6">
        <v>0</v>
      </c>
      <c r="D1421" s="6">
        <v>0</v>
      </c>
      <c r="E1421" s="6">
        <v>0</v>
      </c>
      <c r="F1421" s="6">
        <v>0</v>
      </c>
      <c r="G1421" s="6">
        <v>0</v>
      </c>
      <c r="H1421" s="6">
        <v>0.05</v>
      </c>
      <c r="I1421" s="6">
        <v>0</v>
      </c>
      <c r="J1421" s="6">
        <v>0</v>
      </c>
      <c r="K1421" s="6">
        <v>0</v>
      </c>
      <c r="L1421" s="6">
        <v>20</v>
      </c>
      <c r="M1421" s="6">
        <v>0</v>
      </c>
      <c r="N1421" s="6">
        <v>0.2</v>
      </c>
      <c r="O1421" s="6">
        <v>0</v>
      </c>
      <c r="P1421" s="6">
        <v>0.28000000000000003</v>
      </c>
      <c r="Q1421" s="6">
        <v>239</v>
      </c>
      <c r="R1421" s="6">
        <v>0</v>
      </c>
      <c r="S1421" s="6">
        <v>433</v>
      </c>
      <c r="T1421" s="6">
        <v>432</v>
      </c>
      <c r="U1421" s="6">
        <v>43</v>
      </c>
      <c r="V1421">
        <v>0</v>
      </c>
    </row>
    <row r="1422" spans="1:22" customFormat="1" x14ac:dyDescent="0.25">
      <c r="A1422" s="6">
        <v>0</v>
      </c>
      <c r="B1422" s="6">
        <v>0</v>
      </c>
      <c r="C1422" s="6">
        <v>0</v>
      </c>
      <c r="D1422" s="6">
        <v>0</v>
      </c>
      <c r="E1422" s="6">
        <v>0</v>
      </c>
      <c r="F1422" s="6">
        <v>0</v>
      </c>
      <c r="G1422" s="6">
        <v>0</v>
      </c>
      <c r="H1422" s="6">
        <v>0</v>
      </c>
      <c r="I1422" s="6">
        <v>0</v>
      </c>
      <c r="J1422" s="6">
        <v>0</v>
      </c>
      <c r="K1422" s="6">
        <v>0</v>
      </c>
      <c r="L1422" s="6">
        <v>3.5</v>
      </c>
      <c r="M1422" s="6">
        <v>0.5</v>
      </c>
      <c r="N1422" s="6">
        <v>0.5</v>
      </c>
      <c r="O1422" s="6">
        <v>0</v>
      </c>
      <c r="P1422" s="6">
        <v>0.5</v>
      </c>
      <c r="Q1422" s="6">
        <v>164</v>
      </c>
      <c r="R1422" s="6">
        <v>0</v>
      </c>
      <c r="S1422" s="6">
        <v>443</v>
      </c>
      <c r="T1422" s="6">
        <v>432</v>
      </c>
      <c r="U1422" s="6">
        <v>43</v>
      </c>
      <c r="V1422">
        <v>0</v>
      </c>
    </row>
    <row r="1423" spans="1:22" customFormat="1" x14ac:dyDescent="0.25">
      <c r="A1423" s="6">
        <v>0</v>
      </c>
      <c r="B1423" s="6">
        <v>0</v>
      </c>
      <c r="C1423" s="6">
        <v>0</v>
      </c>
      <c r="D1423" s="6">
        <v>0</v>
      </c>
      <c r="E1423" s="6">
        <v>0</v>
      </c>
      <c r="F1423" s="6">
        <v>0</v>
      </c>
      <c r="G1423" s="6">
        <v>0</v>
      </c>
      <c r="H1423" s="6">
        <v>0</v>
      </c>
      <c r="I1423" s="6">
        <v>0</v>
      </c>
      <c r="J1423" s="6">
        <v>0</v>
      </c>
      <c r="K1423" s="6">
        <v>0</v>
      </c>
      <c r="L1423" s="6">
        <v>3.5</v>
      </c>
      <c r="M1423" s="6">
        <v>0.5</v>
      </c>
      <c r="N1423" s="6">
        <v>0.5</v>
      </c>
      <c r="O1423" s="6">
        <v>0</v>
      </c>
      <c r="P1423" s="6">
        <v>0.5</v>
      </c>
      <c r="Q1423" s="6">
        <v>163</v>
      </c>
      <c r="R1423" s="6">
        <v>0</v>
      </c>
      <c r="S1423" s="6">
        <v>423</v>
      </c>
      <c r="T1423" s="6">
        <v>432</v>
      </c>
      <c r="U1423" s="6">
        <v>43</v>
      </c>
      <c r="V1423">
        <v>0</v>
      </c>
    </row>
    <row r="1424" spans="1:22" customFormat="1" x14ac:dyDescent="0.25">
      <c r="A1424" s="6">
        <v>0</v>
      </c>
      <c r="B1424" s="6">
        <v>0</v>
      </c>
      <c r="C1424" s="6">
        <v>0</v>
      </c>
      <c r="D1424" s="6">
        <v>0</v>
      </c>
      <c r="E1424" s="6">
        <v>0</v>
      </c>
      <c r="F1424" s="6">
        <v>0</v>
      </c>
      <c r="G1424" s="6">
        <v>0</v>
      </c>
      <c r="H1424" s="6">
        <v>0</v>
      </c>
      <c r="I1424" s="6">
        <v>0</v>
      </c>
      <c r="J1424" s="6">
        <v>0</v>
      </c>
      <c r="K1424" s="6">
        <v>0</v>
      </c>
      <c r="L1424" s="6">
        <v>3.5</v>
      </c>
      <c r="M1424" s="6">
        <v>0.5</v>
      </c>
      <c r="N1424" s="6">
        <v>0.5</v>
      </c>
      <c r="O1424" s="6">
        <v>0</v>
      </c>
      <c r="P1424" s="6">
        <v>0.5</v>
      </c>
      <c r="Q1424" s="6">
        <v>183</v>
      </c>
      <c r="R1424" s="6">
        <v>0</v>
      </c>
      <c r="S1424" s="6">
        <v>423</v>
      </c>
      <c r="T1424" s="6">
        <v>432</v>
      </c>
      <c r="U1424" s="6">
        <v>43</v>
      </c>
      <c r="V1424">
        <v>0</v>
      </c>
    </row>
    <row r="1425" spans="1:22" customFormat="1" x14ac:dyDescent="0.25">
      <c r="A1425" s="6">
        <v>0</v>
      </c>
      <c r="B1425" s="6">
        <v>0</v>
      </c>
      <c r="C1425" s="6">
        <v>0</v>
      </c>
      <c r="D1425" s="6">
        <v>0</v>
      </c>
      <c r="E1425" s="6">
        <v>0</v>
      </c>
      <c r="F1425" s="6">
        <v>0</v>
      </c>
      <c r="G1425" s="6">
        <v>0</v>
      </c>
      <c r="H1425" s="6">
        <v>0</v>
      </c>
      <c r="I1425" s="6">
        <v>0</v>
      </c>
      <c r="J1425" s="6">
        <v>0</v>
      </c>
      <c r="K1425" s="6">
        <v>0</v>
      </c>
      <c r="L1425" s="6">
        <v>3.5</v>
      </c>
      <c r="M1425" s="6">
        <v>0.5</v>
      </c>
      <c r="N1425" s="6">
        <v>0.5</v>
      </c>
      <c r="O1425" s="6">
        <v>0</v>
      </c>
      <c r="P1425" s="6">
        <v>0.5</v>
      </c>
      <c r="Q1425" s="6">
        <v>186</v>
      </c>
      <c r="R1425" s="6">
        <v>0</v>
      </c>
      <c r="S1425" s="6">
        <v>423</v>
      </c>
      <c r="T1425" s="6">
        <v>432</v>
      </c>
      <c r="U1425" s="6">
        <v>43</v>
      </c>
      <c r="V1425">
        <v>0</v>
      </c>
    </row>
    <row r="1426" spans="1:22" customFormat="1" x14ac:dyDescent="0.25">
      <c r="A1426" s="6">
        <v>0</v>
      </c>
      <c r="B1426" s="6">
        <v>0</v>
      </c>
      <c r="C1426" s="6">
        <v>0</v>
      </c>
      <c r="D1426" s="6">
        <v>0</v>
      </c>
      <c r="E1426" s="6">
        <v>0</v>
      </c>
      <c r="F1426" s="6">
        <v>0</v>
      </c>
      <c r="G1426" s="6">
        <v>0</v>
      </c>
      <c r="H1426" s="6">
        <v>0</v>
      </c>
      <c r="I1426" s="6">
        <v>0</v>
      </c>
      <c r="J1426" s="6">
        <v>0</v>
      </c>
      <c r="K1426" s="6">
        <v>0</v>
      </c>
      <c r="L1426" s="6">
        <v>3.5</v>
      </c>
      <c r="M1426" s="6">
        <v>0.5</v>
      </c>
      <c r="N1426" s="6">
        <v>0.5</v>
      </c>
      <c r="O1426" s="6">
        <v>0</v>
      </c>
      <c r="P1426" s="6">
        <v>0.5</v>
      </c>
      <c r="Q1426" s="6">
        <v>162</v>
      </c>
      <c r="R1426" s="6">
        <v>0</v>
      </c>
      <c r="S1426" s="6">
        <v>423</v>
      </c>
      <c r="T1426" s="6">
        <v>432</v>
      </c>
      <c r="U1426" s="6">
        <v>43</v>
      </c>
      <c r="V1426">
        <v>0</v>
      </c>
    </row>
    <row r="1427" spans="1:22" customFormat="1" x14ac:dyDescent="0.25">
      <c r="A1427" s="6">
        <v>0</v>
      </c>
      <c r="B1427" s="6">
        <v>0</v>
      </c>
      <c r="C1427" s="6">
        <v>0</v>
      </c>
      <c r="D1427" s="6">
        <v>0</v>
      </c>
      <c r="E1427" s="6">
        <v>0</v>
      </c>
      <c r="F1427" s="6">
        <v>0</v>
      </c>
      <c r="G1427" s="6">
        <v>0</v>
      </c>
      <c r="H1427" s="6">
        <v>0</v>
      </c>
      <c r="I1427" s="6">
        <v>0</v>
      </c>
      <c r="J1427" s="6">
        <v>0</v>
      </c>
      <c r="K1427" s="6">
        <v>0</v>
      </c>
      <c r="L1427" s="6">
        <v>7</v>
      </c>
      <c r="M1427" s="6">
        <v>0.5</v>
      </c>
      <c r="N1427" s="6">
        <v>0.5</v>
      </c>
      <c r="O1427" s="6">
        <v>0</v>
      </c>
      <c r="P1427" s="6">
        <v>0.5</v>
      </c>
      <c r="Q1427" s="6">
        <v>162</v>
      </c>
      <c r="R1427" s="6">
        <v>0</v>
      </c>
      <c r="S1427" s="6">
        <v>423</v>
      </c>
      <c r="T1427" s="6">
        <v>432</v>
      </c>
      <c r="U1427" s="6">
        <v>43</v>
      </c>
      <c r="V1427">
        <v>0</v>
      </c>
    </row>
    <row r="1428" spans="1:22" customFormat="1" x14ac:dyDescent="0.25">
      <c r="A1428" s="6">
        <v>0</v>
      </c>
      <c r="B1428" s="6">
        <v>0</v>
      </c>
      <c r="C1428" s="6">
        <v>0</v>
      </c>
      <c r="D1428" s="6">
        <v>0</v>
      </c>
      <c r="E1428" s="6">
        <v>0</v>
      </c>
      <c r="F1428" s="6">
        <v>0</v>
      </c>
      <c r="G1428" s="6">
        <v>0</v>
      </c>
      <c r="H1428" s="6">
        <v>0</v>
      </c>
      <c r="I1428" s="6">
        <v>0</v>
      </c>
      <c r="J1428" s="6">
        <v>0</v>
      </c>
      <c r="K1428" s="6">
        <v>0</v>
      </c>
      <c r="L1428" s="6">
        <v>3.5</v>
      </c>
      <c r="M1428" s="6">
        <v>0.5</v>
      </c>
      <c r="N1428" s="6">
        <v>0.5</v>
      </c>
      <c r="O1428" s="6">
        <v>0</v>
      </c>
      <c r="P1428" s="6">
        <v>0.5</v>
      </c>
      <c r="Q1428" s="6">
        <v>171</v>
      </c>
      <c r="R1428" s="6">
        <v>0</v>
      </c>
      <c r="S1428" s="6">
        <v>423</v>
      </c>
      <c r="T1428" s="6">
        <v>432</v>
      </c>
      <c r="U1428" s="6">
        <v>43</v>
      </c>
      <c r="V1428">
        <v>0</v>
      </c>
    </row>
    <row r="1429" spans="1:22" customFormat="1" x14ac:dyDescent="0.25">
      <c r="A1429" s="6">
        <v>0</v>
      </c>
      <c r="B1429" s="6">
        <v>0</v>
      </c>
      <c r="C1429" s="6">
        <v>0</v>
      </c>
      <c r="D1429" s="6">
        <v>0</v>
      </c>
      <c r="E1429" s="6">
        <v>0</v>
      </c>
      <c r="F1429" s="6">
        <v>0</v>
      </c>
      <c r="G1429" s="6">
        <v>0</v>
      </c>
      <c r="H1429" s="6">
        <v>0</v>
      </c>
      <c r="I1429" s="6">
        <v>0</v>
      </c>
      <c r="J1429" s="6">
        <v>0</v>
      </c>
      <c r="K1429" s="6">
        <v>0</v>
      </c>
      <c r="L1429" s="6">
        <v>7</v>
      </c>
      <c r="M1429" s="6">
        <v>0.5</v>
      </c>
      <c r="N1429" s="6">
        <v>0.5</v>
      </c>
      <c r="O1429" s="6">
        <v>0</v>
      </c>
      <c r="P1429" s="6">
        <v>0.5</v>
      </c>
      <c r="Q1429" s="6">
        <v>171</v>
      </c>
      <c r="R1429" s="6">
        <v>0</v>
      </c>
      <c r="S1429" s="6">
        <v>423</v>
      </c>
      <c r="T1429" s="6">
        <v>432</v>
      </c>
      <c r="U1429" s="6">
        <v>43</v>
      </c>
      <c r="V1429">
        <v>0</v>
      </c>
    </row>
    <row r="1430" spans="1:22" customFormat="1" x14ac:dyDescent="0.25">
      <c r="A1430" s="6">
        <v>0</v>
      </c>
      <c r="B1430" s="6">
        <v>0</v>
      </c>
      <c r="C1430" s="6">
        <v>0</v>
      </c>
      <c r="D1430" s="6">
        <v>0</v>
      </c>
      <c r="E1430" s="6">
        <v>0</v>
      </c>
      <c r="F1430" s="6">
        <v>0</v>
      </c>
      <c r="G1430" s="6">
        <v>0</v>
      </c>
      <c r="H1430" s="6">
        <v>0</v>
      </c>
      <c r="I1430" s="6">
        <v>0</v>
      </c>
      <c r="J1430" s="6">
        <v>0</v>
      </c>
      <c r="K1430" s="6">
        <v>0</v>
      </c>
      <c r="L1430" s="6">
        <v>14</v>
      </c>
      <c r="M1430" s="6">
        <v>0.5</v>
      </c>
      <c r="N1430" s="6">
        <v>0.5</v>
      </c>
      <c r="O1430" s="6">
        <v>0</v>
      </c>
      <c r="P1430" s="6">
        <v>0.5</v>
      </c>
      <c r="Q1430" s="6">
        <v>171</v>
      </c>
      <c r="R1430" s="6">
        <v>0</v>
      </c>
      <c r="S1430" s="6">
        <v>423</v>
      </c>
      <c r="T1430" s="6">
        <v>432</v>
      </c>
      <c r="U1430" s="6">
        <v>43</v>
      </c>
      <c r="V1430">
        <v>0</v>
      </c>
    </row>
    <row r="1431" spans="1:22" customFormat="1" x14ac:dyDescent="0.25">
      <c r="A1431" s="6">
        <v>0</v>
      </c>
      <c r="B1431" s="6">
        <v>0</v>
      </c>
      <c r="C1431" s="6">
        <v>0</v>
      </c>
      <c r="D1431" s="6">
        <v>0</v>
      </c>
      <c r="E1431" s="6">
        <v>0</v>
      </c>
      <c r="F1431" s="6">
        <v>0</v>
      </c>
      <c r="G1431" s="6">
        <v>0</v>
      </c>
      <c r="H1431" s="6">
        <v>0</v>
      </c>
      <c r="I1431" s="6">
        <v>0</v>
      </c>
      <c r="J1431" s="6">
        <v>0</v>
      </c>
      <c r="K1431" s="6">
        <v>0</v>
      </c>
      <c r="L1431" s="6">
        <v>3.5</v>
      </c>
      <c r="M1431" s="6">
        <v>0.5</v>
      </c>
      <c r="N1431" s="6">
        <v>0.5</v>
      </c>
      <c r="O1431" s="6">
        <v>0</v>
      </c>
      <c r="P1431" s="6">
        <v>0.5</v>
      </c>
      <c r="Q1431" s="6">
        <v>178</v>
      </c>
      <c r="R1431" s="6">
        <v>0</v>
      </c>
      <c r="S1431" s="6">
        <v>423</v>
      </c>
      <c r="T1431" s="6">
        <v>432</v>
      </c>
      <c r="U1431" s="6">
        <v>43</v>
      </c>
      <c r="V1431">
        <v>0</v>
      </c>
    </row>
    <row r="1432" spans="1:22" customFormat="1" x14ac:dyDescent="0.25">
      <c r="A1432" s="6">
        <v>0</v>
      </c>
      <c r="B1432" s="6">
        <v>0</v>
      </c>
      <c r="C1432" s="6">
        <v>0</v>
      </c>
      <c r="D1432" s="6">
        <v>0</v>
      </c>
      <c r="E1432" s="6">
        <v>0</v>
      </c>
      <c r="F1432" s="6">
        <v>0</v>
      </c>
      <c r="G1432" s="6">
        <v>0</v>
      </c>
      <c r="H1432" s="6">
        <v>0</v>
      </c>
      <c r="I1432" s="6">
        <v>0</v>
      </c>
      <c r="J1432" s="6">
        <v>0</v>
      </c>
      <c r="K1432" s="6">
        <v>0</v>
      </c>
      <c r="L1432" s="6">
        <v>7</v>
      </c>
      <c r="M1432" s="6">
        <v>0.5</v>
      </c>
      <c r="N1432" s="6">
        <v>0.5</v>
      </c>
      <c r="O1432" s="6">
        <v>0</v>
      </c>
      <c r="P1432" s="6">
        <v>0.5</v>
      </c>
      <c r="Q1432" s="6">
        <v>178</v>
      </c>
      <c r="R1432" s="6">
        <v>0</v>
      </c>
      <c r="S1432" s="6">
        <v>423</v>
      </c>
      <c r="T1432" s="6">
        <v>432</v>
      </c>
      <c r="U1432" s="6">
        <v>43</v>
      </c>
      <c r="V1432">
        <v>0</v>
      </c>
    </row>
    <row r="1433" spans="1:22" customFormat="1" x14ac:dyDescent="0.25">
      <c r="A1433" s="6">
        <v>0</v>
      </c>
      <c r="B1433" s="6">
        <v>0</v>
      </c>
      <c r="C1433" s="6">
        <v>0</v>
      </c>
      <c r="D1433" s="6">
        <v>0</v>
      </c>
      <c r="E1433" s="6">
        <v>0</v>
      </c>
      <c r="F1433" s="6">
        <v>0</v>
      </c>
      <c r="G1433" s="6">
        <v>0</v>
      </c>
      <c r="H1433" s="6">
        <v>0</v>
      </c>
      <c r="I1433" s="6">
        <v>0</v>
      </c>
      <c r="J1433" s="6">
        <v>0</v>
      </c>
      <c r="K1433" s="6">
        <v>0</v>
      </c>
      <c r="L1433" s="6">
        <v>3.5</v>
      </c>
      <c r="M1433" s="6">
        <v>0.5</v>
      </c>
      <c r="N1433" s="6">
        <v>0.5</v>
      </c>
      <c r="O1433" s="6">
        <v>0</v>
      </c>
      <c r="P1433" s="6">
        <v>0.5</v>
      </c>
      <c r="Q1433" s="6">
        <v>177</v>
      </c>
      <c r="R1433" s="6">
        <v>0</v>
      </c>
      <c r="S1433" s="6">
        <v>423</v>
      </c>
      <c r="T1433" s="6">
        <v>432</v>
      </c>
      <c r="U1433" s="6">
        <v>43</v>
      </c>
      <c r="V1433">
        <v>0</v>
      </c>
    </row>
    <row r="1434" spans="1:22" customFormat="1" x14ac:dyDescent="0.25">
      <c r="A1434" s="6">
        <v>0</v>
      </c>
      <c r="B1434" s="6">
        <v>0</v>
      </c>
      <c r="C1434" s="6">
        <v>0</v>
      </c>
      <c r="D1434" s="6">
        <v>0</v>
      </c>
      <c r="E1434" s="6">
        <v>0</v>
      </c>
      <c r="F1434" s="6">
        <v>0</v>
      </c>
      <c r="G1434" s="6">
        <v>0</v>
      </c>
      <c r="H1434" s="6">
        <v>0</v>
      </c>
      <c r="I1434" s="6">
        <v>0</v>
      </c>
      <c r="J1434" s="6">
        <v>0</v>
      </c>
      <c r="K1434" s="6">
        <v>0</v>
      </c>
      <c r="L1434" s="6">
        <v>7</v>
      </c>
      <c r="M1434" s="6">
        <v>0.5</v>
      </c>
      <c r="N1434" s="6">
        <v>0.5</v>
      </c>
      <c r="O1434" s="6">
        <v>0</v>
      </c>
      <c r="P1434" s="6">
        <v>0.5</v>
      </c>
      <c r="Q1434" s="6">
        <v>177</v>
      </c>
      <c r="R1434" s="6">
        <v>0</v>
      </c>
      <c r="S1434" s="6">
        <v>423</v>
      </c>
      <c r="T1434" s="6">
        <v>432</v>
      </c>
      <c r="U1434" s="6">
        <v>43</v>
      </c>
      <c r="V1434">
        <v>0</v>
      </c>
    </row>
    <row r="1435" spans="1:22" customFormat="1" x14ac:dyDescent="0.25">
      <c r="A1435" s="6">
        <v>0</v>
      </c>
      <c r="B1435" s="6">
        <v>0</v>
      </c>
      <c r="C1435" s="6">
        <v>0</v>
      </c>
      <c r="D1435" s="6">
        <v>0</v>
      </c>
      <c r="E1435" s="6">
        <v>0</v>
      </c>
      <c r="F1435" s="6">
        <v>0</v>
      </c>
      <c r="G1435" s="6">
        <v>0</v>
      </c>
      <c r="H1435" s="6">
        <v>0</v>
      </c>
      <c r="I1435" s="6">
        <v>0</v>
      </c>
      <c r="J1435" s="6">
        <v>0</v>
      </c>
      <c r="K1435" s="6">
        <v>0</v>
      </c>
      <c r="L1435" s="6">
        <v>3.5</v>
      </c>
      <c r="M1435" s="6">
        <v>0.5</v>
      </c>
      <c r="N1435" s="6">
        <v>0.5</v>
      </c>
      <c r="O1435" s="6">
        <v>0</v>
      </c>
      <c r="P1435" s="6">
        <v>0.5</v>
      </c>
      <c r="Q1435" s="6">
        <v>183</v>
      </c>
      <c r="R1435" s="6">
        <v>0</v>
      </c>
      <c r="S1435" s="6">
        <v>423</v>
      </c>
      <c r="T1435" s="6">
        <v>432</v>
      </c>
      <c r="U1435" s="6">
        <v>43</v>
      </c>
      <c r="V1435">
        <v>0</v>
      </c>
    </row>
    <row r="1436" spans="1:22" customFormat="1" x14ac:dyDescent="0.25">
      <c r="A1436" s="6">
        <v>0</v>
      </c>
      <c r="B1436" s="6">
        <v>0</v>
      </c>
      <c r="C1436" s="6">
        <v>0</v>
      </c>
      <c r="D1436" s="6">
        <v>0</v>
      </c>
      <c r="E1436" s="6">
        <v>0</v>
      </c>
      <c r="F1436" s="6">
        <v>0</v>
      </c>
      <c r="G1436" s="6">
        <v>0</v>
      </c>
      <c r="H1436" s="6">
        <v>0</v>
      </c>
      <c r="I1436" s="6">
        <v>0</v>
      </c>
      <c r="J1436" s="6">
        <v>0</v>
      </c>
      <c r="K1436" s="6">
        <v>0</v>
      </c>
      <c r="L1436" s="6">
        <v>7</v>
      </c>
      <c r="M1436" s="6">
        <v>0.5</v>
      </c>
      <c r="N1436" s="6">
        <v>0.5</v>
      </c>
      <c r="O1436" s="6">
        <v>0</v>
      </c>
      <c r="P1436" s="6">
        <v>0.5</v>
      </c>
      <c r="Q1436" s="6">
        <v>183</v>
      </c>
      <c r="R1436" s="6">
        <v>0</v>
      </c>
      <c r="S1436" s="6">
        <v>423</v>
      </c>
      <c r="T1436" s="6">
        <v>432</v>
      </c>
      <c r="U1436" s="6">
        <v>43</v>
      </c>
      <c r="V1436">
        <v>0</v>
      </c>
    </row>
    <row r="1437" spans="1:22" customFormat="1" x14ac:dyDescent="0.25">
      <c r="A1437" s="6">
        <v>0</v>
      </c>
      <c r="B1437" s="6">
        <v>0</v>
      </c>
      <c r="C1437" s="6">
        <v>0</v>
      </c>
      <c r="D1437" s="6">
        <v>0</v>
      </c>
      <c r="E1437" s="6">
        <v>0</v>
      </c>
      <c r="F1437" s="6">
        <v>0</v>
      </c>
      <c r="G1437" s="6">
        <v>0</v>
      </c>
      <c r="H1437" s="6">
        <v>0</v>
      </c>
      <c r="I1437" s="6">
        <v>0</v>
      </c>
      <c r="J1437" s="6">
        <v>0</v>
      </c>
      <c r="K1437" s="6">
        <v>0</v>
      </c>
      <c r="L1437" s="6">
        <v>3.5</v>
      </c>
      <c r="M1437" s="6">
        <v>0.5</v>
      </c>
      <c r="N1437" s="6">
        <v>0.5</v>
      </c>
      <c r="O1437" s="6">
        <v>0</v>
      </c>
      <c r="P1437" s="6">
        <v>0.5</v>
      </c>
      <c r="Q1437" s="6">
        <v>183</v>
      </c>
      <c r="R1437" s="6">
        <v>0</v>
      </c>
      <c r="S1437" s="6">
        <v>423</v>
      </c>
      <c r="T1437" s="6">
        <v>432</v>
      </c>
      <c r="U1437" s="6">
        <v>43</v>
      </c>
      <c r="V1437">
        <v>0</v>
      </c>
    </row>
    <row r="1438" spans="1:22" customFormat="1" x14ac:dyDescent="0.25">
      <c r="A1438" s="6">
        <v>0</v>
      </c>
      <c r="B1438" s="6">
        <v>0</v>
      </c>
      <c r="C1438" s="6">
        <v>0</v>
      </c>
      <c r="D1438" s="6">
        <v>0</v>
      </c>
      <c r="E1438" s="6">
        <v>0</v>
      </c>
      <c r="F1438" s="6">
        <v>0</v>
      </c>
      <c r="G1438" s="6">
        <v>0</v>
      </c>
      <c r="H1438" s="6">
        <v>0</v>
      </c>
      <c r="I1438" s="6">
        <v>0</v>
      </c>
      <c r="J1438" s="6">
        <v>0</v>
      </c>
      <c r="K1438" s="6">
        <v>0</v>
      </c>
      <c r="L1438" s="6">
        <v>7</v>
      </c>
      <c r="M1438" s="6">
        <v>0.5</v>
      </c>
      <c r="N1438" s="6">
        <v>0.5</v>
      </c>
      <c r="O1438" s="6">
        <v>0</v>
      </c>
      <c r="P1438" s="6">
        <v>0.5</v>
      </c>
      <c r="Q1438" s="6">
        <v>183</v>
      </c>
      <c r="R1438" s="6">
        <v>0</v>
      </c>
      <c r="S1438" s="6">
        <v>443</v>
      </c>
      <c r="T1438" s="6">
        <v>432</v>
      </c>
      <c r="U1438" s="6">
        <v>43</v>
      </c>
      <c r="V1438">
        <v>0</v>
      </c>
    </row>
    <row r="1439" spans="1:22" customFormat="1" x14ac:dyDescent="0.25">
      <c r="A1439" s="6">
        <v>0</v>
      </c>
      <c r="B1439" s="6">
        <v>0</v>
      </c>
      <c r="C1439" s="6">
        <v>0</v>
      </c>
      <c r="D1439" s="6">
        <v>0</v>
      </c>
      <c r="E1439" s="6">
        <v>0</v>
      </c>
      <c r="F1439" s="6">
        <v>0</v>
      </c>
      <c r="G1439" s="6">
        <v>0</v>
      </c>
      <c r="H1439" s="6">
        <v>0</v>
      </c>
      <c r="I1439" s="6">
        <v>0</v>
      </c>
      <c r="J1439" s="6">
        <v>0</v>
      </c>
      <c r="K1439" s="6">
        <v>0</v>
      </c>
      <c r="L1439" s="6">
        <v>14</v>
      </c>
      <c r="M1439" s="6">
        <v>0.5</v>
      </c>
      <c r="N1439" s="6">
        <v>0.5</v>
      </c>
      <c r="O1439" s="6">
        <v>0</v>
      </c>
      <c r="P1439" s="6">
        <v>0.5</v>
      </c>
      <c r="Q1439" s="6">
        <v>183</v>
      </c>
      <c r="R1439" s="6">
        <v>0</v>
      </c>
      <c r="S1439" s="6">
        <v>443</v>
      </c>
      <c r="T1439" s="6">
        <v>432</v>
      </c>
      <c r="U1439" s="6">
        <v>43</v>
      </c>
      <c r="V1439">
        <v>0</v>
      </c>
    </row>
    <row r="1440" spans="1:22" customFormat="1" x14ac:dyDescent="0.25">
      <c r="A1440" s="6">
        <v>0</v>
      </c>
      <c r="B1440" s="6">
        <v>0</v>
      </c>
      <c r="C1440" s="6">
        <v>0</v>
      </c>
      <c r="D1440" s="6">
        <v>0</v>
      </c>
      <c r="E1440" s="6">
        <v>0</v>
      </c>
      <c r="F1440" s="6">
        <v>0</v>
      </c>
      <c r="G1440" s="6">
        <v>0</v>
      </c>
      <c r="H1440" s="6">
        <v>0</v>
      </c>
      <c r="I1440" s="6">
        <v>0</v>
      </c>
      <c r="J1440" s="6">
        <v>0</v>
      </c>
      <c r="K1440" s="6">
        <v>0</v>
      </c>
      <c r="L1440" s="6">
        <v>3.5</v>
      </c>
      <c r="M1440" s="6">
        <v>0.5</v>
      </c>
      <c r="N1440" s="6">
        <v>0.5</v>
      </c>
      <c r="O1440" s="6">
        <v>0</v>
      </c>
      <c r="P1440" s="6">
        <v>0.5</v>
      </c>
      <c r="Q1440" s="6">
        <v>209</v>
      </c>
      <c r="R1440" s="6">
        <v>0</v>
      </c>
      <c r="S1440" s="6">
        <v>423</v>
      </c>
      <c r="T1440" s="6">
        <v>432</v>
      </c>
      <c r="U1440" s="6">
        <v>43</v>
      </c>
      <c r="V1440">
        <v>0</v>
      </c>
    </row>
    <row r="1441" spans="1:22" customFormat="1" x14ac:dyDescent="0.25">
      <c r="A1441" s="6">
        <v>0</v>
      </c>
      <c r="B1441" s="6">
        <v>0</v>
      </c>
      <c r="C1441" s="6">
        <v>0</v>
      </c>
      <c r="D1441" s="6">
        <v>0</v>
      </c>
      <c r="E1441" s="6">
        <v>0</v>
      </c>
      <c r="F1441" s="6">
        <v>0</v>
      </c>
      <c r="G1441" s="6">
        <v>0</v>
      </c>
      <c r="H1441" s="6">
        <v>0</v>
      </c>
      <c r="I1441" s="6">
        <v>0</v>
      </c>
      <c r="J1441" s="6">
        <v>0</v>
      </c>
      <c r="K1441" s="6">
        <v>0</v>
      </c>
      <c r="L1441" s="6">
        <v>7</v>
      </c>
      <c r="M1441" s="6">
        <v>0.5</v>
      </c>
      <c r="N1441" s="6">
        <v>0.5</v>
      </c>
      <c r="O1441" s="6">
        <v>0</v>
      </c>
      <c r="P1441" s="6">
        <v>0.5</v>
      </c>
      <c r="Q1441" s="6">
        <v>209</v>
      </c>
      <c r="R1441" s="6">
        <v>0</v>
      </c>
      <c r="S1441" s="6">
        <v>423</v>
      </c>
      <c r="T1441" s="6">
        <v>432</v>
      </c>
      <c r="U1441" s="6">
        <v>43</v>
      </c>
      <c r="V1441">
        <v>0</v>
      </c>
    </row>
    <row r="1442" spans="1:22" customFormat="1" x14ac:dyDescent="0.25">
      <c r="A1442" s="6">
        <v>0</v>
      </c>
      <c r="B1442" s="6">
        <v>0.25</v>
      </c>
      <c r="C1442" s="6">
        <v>0</v>
      </c>
      <c r="D1442" s="6">
        <v>0</v>
      </c>
      <c r="E1442" s="6">
        <v>0</v>
      </c>
      <c r="F1442" s="6">
        <v>0</v>
      </c>
      <c r="G1442" s="6">
        <v>0</v>
      </c>
      <c r="H1442" s="6">
        <v>0</v>
      </c>
      <c r="I1442" s="6">
        <v>0</v>
      </c>
      <c r="J1442" s="6">
        <v>0</v>
      </c>
      <c r="K1442" s="6">
        <v>0</v>
      </c>
      <c r="L1442" s="6">
        <v>23</v>
      </c>
      <c r="M1442" s="6">
        <v>0</v>
      </c>
      <c r="N1442" s="6">
        <v>0.25</v>
      </c>
      <c r="O1442" s="6">
        <v>0</v>
      </c>
      <c r="P1442" s="6">
        <v>0.25</v>
      </c>
      <c r="Q1442" s="6">
        <v>310</v>
      </c>
      <c r="R1442" s="6">
        <v>0</v>
      </c>
      <c r="S1442" s="6">
        <v>423</v>
      </c>
      <c r="T1442" s="6">
        <v>144</v>
      </c>
      <c r="U1442" s="6">
        <v>40</v>
      </c>
      <c r="V1442">
        <v>0</v>
      </c>
    </row>
    <row r="1443" spans="1:22" customFormat="1" x14ac:dyDescent="0.25">
      <c r="A1443" s="6">
        <v>0</v>
      </c>
      <c r="B1443" s="6">
        <v>0.04</v>
      </c>
      <c r="C1443" s="6">
        <v>0</v>
      </c>
      <c r="D1443" s="6">
        <v>0</v>
      </c>
      <c r="E1443" s="6">
        <v>0</v>
      </c>
      <c r="F1443" s="6">
        <v>0</v>
      </c>
      <c r="G1443" s="6">
        <v>0</v>
      </c>
      <c r="H1443" s="6">
        <v>0.05</v>
      </c>
      <c r="I1443" s="6">
        <v>0</v>
      </c>
      <c r="J1443" s="6">
        <v>0</v>
      </c>
      <c r="K1443" s="6">
        <v>0</v>
      </c>
      <c r="L1443" s="6">
        <v>30</v>
      </c>
      <c r="M1443" s="6">
        <v>0</v>
      </c>
      <c r="N1443" s="6">
        <v>0.2</v>
      </c>
      <c r="O1443" s="6">
        <v>0</v>
      </c>
      <c r="P1443" s="6">
        <v>0.3</v>
      </c>
      <c r="Q1443" s="6">
        <v>310</v>
      </c>
      <c r="R1443" s="6">
        <v>0</v>
      </c>
      <c r="S1443" s="6">
        <v>423</v>
      </c>
      <c r="T1443" s="6">
        <v>144</v>
      </c>
      <c r="U1443" s="6">
        <v>40</v>
      </c>
      <c r="V1443">
        <v>0</v>
      </c>
    </row>
    <row r="1444" spans="1:22" customFormat="1" x14ac:dyDescent="0.25">
      <c r="A1444" s="6">
        <v>0</v>
      </c>
      <c r="B1444" s="6">
        <v>0.02</v>
      </c>
      <c r="C1444" s="6">
        <v>0</v>
      </c>
      <c r="D1444" s="6">
        <v>0</v>
      </c>
      <c r="E1444" s="6">
        <v>0</v>
      </c>
      <c r="F1444" s="6">
        <v>0</v>
      </c>
      <c r="G1444" s="6">
        <v>0</v>
      </c>
      <c r="H1444" s="6">
        <v>0.05</v>
      </c>
      <c r="I1444" s="6">
        <v>0</v>
      </c>
      <c r="J1444" s="6">
        <v>0</v>
      </c>
      <c r="K1444" s="6">
        <v>0</v>
      </c>
      <c r="L1444" s="6">
        <v>30</v>
      </c>
      <c r="M1444" s="6">
        <v>0</v>
      </c>
      <c r="N1444" s="6">
        <v>0.2</v>
      </c>
      <c r="O1444" s="6">
        <v>0</v>
      </c>
      <c r="P1444" s="6">
        <v>0.3</v>
      </c>
      <c r="Q1444" s="6">
        <v>310</v>
      </c>
      <c r="R1444" s="6">
        <v>0</v>
      </c>
      <c r="S1444" s="6">
        <v>423</v>
      </c>
      <c r="T1444" s="6">
        <v>144</v>
      </c>
      <c r="U1444" s="6">
        <v>40</v>
      </c>
      <c r="V1444">
        <v>0</v>
      </c>
    </row>
    <row r="1445" spans="1:22" customFormat="1" x14ac:dyDescent="0.25">
      <c r="A1445" s="6">
        <v>5.8000000000000003E-2</v>
      </c>
      <c r="B1445" s="6">
        <v>0</v>
      </c>
      <c r="C1445" s="6">
        <v>0</v>
      </c>
      <c r="D1445" s="6">
        <v>0</v>
      </c>
      <c r="E1445" s="6">
        <v>0</v>
      </c>
      <c r="F1445" s="6">
        <v>0</v>
      </c>
      <c r="G1445" s="6">
        <v>0</v>
      </c>
      <c r="H1445" s="6">
        <v>0.125</v>
      </c>
      <c r="I1445" s="6">
        <v>0</v>
      </c>
      <c r="J1445" s="6">
        <v>0</v>
      </c>
      <c r="K1445" s="6">
        <v>0</v>
      </c>
      <c r="L1445" s="6">
        <v>30</v>
      </c>
      <c r="M1445" s="6">
        <v>0</v>
      </c>
      <c r="N1445" s="6">
        <v>0.2</v>
      </c>
      <c r="O1445" s="6">
        <v>0</v>
      </c>
      <c r="P1445" s="6">
        <v>0.45</v>
      </c>
      <c r="Q1445" s="6">
        <v>234</v>
      </c>
      <c r="R1445" s="6">
        <v>0</v>
      </c>
      <c r="S1445" s="6">
        <v>423</v>
      </c>
      <c r="T1445" s="6">
        <v>144</v>
      </c>
      <c r="U1445" s="6">
        <v>40</v>
      </c>
      <c r="V1445">
        <v>0</v>
      </c>
    </row>
    <row r="1446" spans="1:22" customFormat="1" x14ac:dyDescent="0.25">
      <c r="A1446" s="6">
        <v>0.04</v>
      </c>
      <c r="B1446" s="6">
        <v>0</v>
      </c>
      <c r="C1446" s="6">
        <v>0</v>
      </c>
      <c r="D1446" s="6">
        <v>0</v>
      </c>
      <c r="E1446" s="6">
        <v>0</v>
      </c>
      <c r="F1446" s="6">
        <v>0</v>
      </c>
      <c r="G1446" s="6">
        <v>0</v>
      </c>
      <c r="H1446" s="6">
        <v>0.05</v>
      </c>
      <c r="I1446" s="6">
        <v>0</v>
      </c>
      <c r="J1446" s="6">
        <v>0</v>
      </c>
      <c r="K1446" s="6">
        <v>0</v>
      </c>
      <c r="L1446" s="6">
        <v>30</v>
      </c>
      <c r="M1446" s="6">
        <v>0</v>
      </c>
      <c r="N1446" s="6">
        <v>0.2</v>
      </c>
      <c r="O1446" s="6">
        <v>0</v>
      </c>
      <c r="P1446" s="6">
        <v>0.3</v>
      </c>
      <c r="Q1446" s="6">
        <v>234</v>
      </c>
      <c r="R1446" s="6">
        <v>0</v>
      </c>
      <c r="S1446" s="6">
        <v>423</v>
      </c>
      <c r="T1446" s="6">
        <v>144</v>
      </c>
      <c r="U1446" s="6">
        <v>40</v>
      </c>
      <c r="V1446">
        <v>0</v>
      </c>
    </row>
    <row r="1447" spans="1:22" customFormat="1" x14ac:dyDescent="0.25">
      <c r="A1447" s="6">
        <v>0.04</v>
      </c>
      <c r="B1447" s="6">
        <v>0</v>
      </c>
      <c r="C1447" s="6">
        <v>0</v>
      </c>
      <c r="D1447" s="6">
        <v>0</v>
      </c>
      <c r="E1447" s="6">
        <v>0</v>
      </c>
      <c r="F1447" s="6">
        <v>0</v>
      </c>
      <c r="G1447" s="6">
        <v>0</v>
      </c>
      <c r="H1447" s="6">
        <v>0.05</v>
      </c>
      <c r="I1447" s="6">
        <v>0</v>
      </c>
      <c r="J1447" s="6">
        <v>0</v>
      </c>
      <c r="K1447" s="6">
        <v>0</v>
      </c>
      <c r="L1447" s="6">
        <v>30</v>
      </c>
      <c r="M1447" s="6">
        <v>0</v>
      </c>
      <c r="N1447" s="6">
        <v>0.2</v>
      </c>
      <c r="O1447" s="6">
        <v>0</v>
      </c>
      <c r="P1447" s="6">
        <v>0.3</v>
      </c>
      <c r="Q1447" s="6">
        <v>260</v>
      </c>
      <c r="R1447" s="6">
        <v>0</v>
      </c>
      <c r="S1447" s="6">
        <v>423</v>
      </c>
      <c r="T1447" s="6">
        <v>144</v>
      </c>
      <c r="U1447" s="6">
        <v>40</v>
      </c>
      <c r="V1447">
        <v>0</v>
      </c>
    </row>
    <row r="1448" spans="1:22" customFormat="1" x14ac:dyDescent="0.25">
      <c r="A1448" s="6">
        <v>0.04</v>
      </c>
      <c r="B1448" s="6">
        <v>0</v>
      </c>
      <c r="C1448" s="6">
        <v>0</v>
      </c>
      <c r="D1448" s="6">
        <v>0</v>
      </c>
      <c r="E1448" s="6">
        <v>0</v>
      </c>
      <c r="F1448" s="6">
        <v>0</v>
      </c>
      <c r="G1448" s="6">
        <v>0</v>
      </c>
      <c r="H1448" s="6">
        <v>0.05</v>
      </c>
      <c r="I1448" s="6">
        <v>0</v>
      </c>
      <c r="J1448" s="6">
        <v>0</v>
      </c>
      <c r="K1448" s="6">
        <v>0</v>
      </c>
      <c r="L1448" s="6">
        <v>30</v>
      </c>
      <c r="M1448" s="6">
        <v>0</v>
      </c>
      <c r="N1448" s="6">
        <v>0.2</v>
      </c>
      <c r="O1448" s="6">
        <v>0</v>
      </c>
      <c r="P1448" s="6">
        <v>0.3</v>
      </c>
      <c r="Q1448" s="6">
        <v>284</v>
      </c>
      <c r="R1448" s="6">
        <v>0</v>
      </c>
      <c r="S1448" s="6">
        <v>423</v>
      </c>
      <c r="T1448" s="6">
        <v>144</v>
      </c>
      <c r="U1448" s="6">
        <v>40</v>
      </c>
      <c r="V1448">
        <v>0</v>
      </c>
    </row>
    <row r="1449" spans="1:22" customFormat="1" x14ac:dyDescent="0.25">
      <c r="A1449" s="6">
        <v>0.04</v>
      </c>
      <c r="B1449" s="6">
        <v>0</v>
      </c>
      <c r="C1449" s="6">
        <v>0</v>
      </c>
      <c r="D1449" s="6">
        <v>0</v>
      </c>
      <c r="E1449" s="6">
        <v>0</v>
      </c>
      <c r="F1449" s="6">
        <v>0</v>
      </c>
      <c r="G1449" s="6">
        <v>0</v>
      </c>
      <c r="H1449" s="6">
        <v>0.05</v>
      </c>
      <c r="I1449" s="6">
        <v>0</v>
      </c>
      <c r="J1449" s="6">
        <v>0</v>
      </c>
      <c r="K1449" s="6">
        <v>0</v>
      </c>
      <c r="L1449" s="6">
        <v>30</v>
      </c>
      <c r="M1449" s="6">
        <v>0</v>
      </c>
      <c r="N1449" s="6">
        <v>0.2</v>
      </c>
      <c r="O1449" s="6">
        <v>0</v>
      </c>
      <c r="P1449" s="6">
        <v>0.3</v>
      </c>
      <c r="Q1449" s="6">
        <v>292</v>
      </c>
      <c r="R1449" s="6">
        <v>0</v>
      </c>
      <c r="S1449" s="6">
        <v>423</v>
      </c>
      <c r="T1449" s="6">
        <v>144</v>
      </c>
      <c r="U1449" s="6">
        <v>40</v>
      </c>
      <c r="V1449">
        <v>0</v>
      </c>
    </row>
    <row r="1450" spans="1:22" customFormat="1" x14ac:dyDescent="0.25">
      <c r="A1450" s="6">
        <v>0.04</v>
      </c>
      <c r="B1450" s="6">
        <v>0</v>
      </c>
      <c r="C1450" s="6">
        <v>0</v>
      </c>
      <c r="D1450" s="6">
        <v>0</v>
      </c>
      <c r="E1450" s="6">
        <v>0</v>
      </c>
      <c r="F1450" s="6">
        <v>0</v>
      </c>
      <c r="G1450" s="6">
        <v>0</v>
      </c>
      <c r="H1450" s="6">
        <v>0.05</v>
      </c>
      <c r="I1450" s="6">
        <v>0</v>
      </c>
      <c r="J1450" s="6">
        <v>0</v>
      </c>
      <c r="K1450" s="6">
        <v>0</v>
      </c>
      <c r="L1450" s="6">
        <v>30</v>
      </c>
      <c r="M1450" s="6">
        <v>0</v>
      </c>
      <c r="N1450" s="6">
        <v>0.2</v>
      </c>
      <c r="O1450" s="6">
        <v>0</v>
      </c>
      <c r="P1450" s="6">
        <v>0.3</v>
      </c>
      <c r="Q1450" s="6">
        <v>310</v>
      </c>
      <c r="R1450" s="6">
        <v>0</v>
      </c>
      <c r="S1450" s="6">
        <v>423</v>
      </c>
      <c r="T1450" s="6">
        <v>144</v>
      </c>
      <c r="U1450" s="6">
        <v>40</v>
      </c>
      <c r="V1450">
        <v>0</v>
      </c>
    </row>
    <row r="1451" spans="1:22" customFormat="1" x14ac:dyDescent="0.25">
      <c r="A1451" s="6">
        <v>0.02</v>
      </c>
      <c r="B1451" s="6">
        <v>0</v>
      </c>
      <c r="C1451" s="6">
        <v>0</v>
      </c>
      <c r="D1451" s="6">
        <v>0</v>
      </c>
      <c r="E1451" s="6">
        <v>0</v>
      </c>
      <c r="F1451" s="6">
        <v>0</v>
      </c>
      <c r="G1451" s="6">
        <v>0</v>
      </c>
      <c r="H1451" s="6">
        <v>0.05</v>
      </c>
      <c r="I1451" s="6">
        <v>0</v>
      </c>
      <c r="J1451" s="6">
        <v>0</v>
      </c>
      <c r="K1451" s="6">
        <v>0</v>
      </c>
      <c r="L1451" s="6">
        <v>30</v>
      </c>
      <c r="M1451" s="6">
        <v>0</v>
      </c>
      <c r="N1451" s="6">
        <v>0.2</v>
      </c>
      <c r="O1451" s="6">
        <v>0</v>
      </c>
      <c r="P1451" s="6">
        <v>0.3</v>
      </c>
      <c r="Q1451" s="6">
        <v>260</v>
      </c>
      <c r="R1451" s="6">
        <v>0</v>
      </c>
      <c r="S1451" s="6">
        <v>423</v>
      </c>
      <c r="T1451" s="6">
        <v>144</v>
      </c>
      <c r="U1451" s="6">
        <v>40</v>
      </c>
      <c r="V1451">
        <v>0</v>
      </c>
    </row>
    <row r="1452" spans="1:22" customFormat="1" x14ac:dyDescent="0.25">
      <c r="A1452" s="6">
        <v>0.02</v>
      </c>
      <c r="B1452" s="6">
        <v>0</v>
      </c>
      <c r="C1452" s="6">
        <v>0</v>
      </c>
      <c r="D1452" s="6">
        <v>0</v>
      </c>
      <c r="E1452" s="6">
        <v>0</v>
      </c>
      <c r="F1452" s="6">
        <v>0</v>
      </c>
      <c r="G1452" s="6">
        <v>0</v>
      </c>
      <c r="H1452" s="6">
        <v>0.05</v>
      </c>
      <c r="I1452" s="6">
        <v>0</v>
      </c>
      <c r="J1452" s="6">
        <v>0</v>
      </c>
      <c r="K1452" s="6">
        <v>0</v>
      </c>
      <c r="L1452" s="6">
        <v>30</v>
      </c>
      <c r="M1452" s="6">
        <v>0</v>
      </c>
      <c r="N1452" s="6">
        <v>0.2</v>
      </c>
      <c r="O1452" s="6">
        <v>0</v>
      </c>
      <c r="P1452" s="6">
        <v>0.3</v>
      </c>
      <c r="Q1452" s="6">
        <v>284</v>
      </c>
      <c r="R1452" s="6">
        <v>0</v>
      </c>
      <c r="S1452" s="6">
        <v>423</v>
      </c>
      <c r="T1452" s="6">
        <v>144</v>
      </c>
      <c r="U1452" s="6">
        <v>40</v>
      </c>
      <c r="V1452">
        <v>0</v>
      </c>
    </row>
    <row r="1453" spans="1:22" customFormat="1" x14ac:dyDescent="0.25">
      <c r="A1453" s="6">
        <v>0.02</v>
      </c>
      <c r="B1453" s="6">
        <v>0</v>
      </c>
      <c r="C1453" s="6">
        <v>0</v>
      </c>
      <c r="D1453" s="6">
        <v>0</v>
      </c>
      <c r="E1453" s="6">
        <v>0</v>
      </c>
      <c r="F1453" s="6">
        <v>0</v>
      </c>
      <c r="G1453" s="6">
        <v>0</v>
      </c>
      <c r="H1453" s="6">
        <v>0.05</v>
      </c>
      <c r="I1453" s="6">
        <v>0</v>
      </c>
      <c r="J1453" s="6">
        <v>0</v>
      </c>
      <c r="K1453" s="6">
        <v>0</v>
      </c>
      <c r="L1453" s="6">
        <v>30</v>
      </c>
      <c r="M1453" s="6">
        <v>0</v>
      </c>
      <c r="N1453" s="6">
        <v>0.2</v>
      </c>
      <c r="O1453" s="6">
        <v>0</v>
      </c>
      <c r="P1453" s="6">
        <v>0.3</v>
      </c>
      <c r="Q1453" s="6">
        <v>278</v>
      </c>
      <c r="R1453" s="6">
        <v>0</v>
      </c>
      <c r="S1453" s="6">
        <v>423</v>
      </c>
      <c r="T1453" s="6">
        <v>144</v>
      </c>
      <c r="U1453" s="6">
        <v>40</v>
      </c>
      <c r="V1453">
        <v>0</v>
      </c>
    </row>
    <row r="1454" spans="1:22" customFormat="1" x14ac:dyDescent="0.25">
      <c r="A1454" s="6">
        <v>0.02</v>
      </c>
      <c r="B1454" s="6">
        <v>0</v>
      </c>
      <c r="C1454" s="6">
        <v>0</v>
      </c>
      <c r="D1454" s="6">
        <v>0</v>
      </c>
      <c r="E1454" s="6">
        <v>0</v>
      </c>
      <c r="F1454" s="6">
        <v>0</v>
      </c>
      <c r="G1454" s="6">
        <v>0</v>
      </c>
      <c r="H1454" s="6">
        <v>0.05</v>
      </c>
      <c r="I1454" s="6">
        <v>0</v>
      </c>
      <c r="J1454" s="6">
        <v>0</v>
      </c>
      <c r="K1454" s="6">
        <v>0</v>
      </c>
      <c r="L1454" s="6">
        <v>30</v>
      </c>
      <c r="M1454" s="6">
        <v>0</v>
      </c>
      <c r="N1454" s="6">
        <v>0.2</v>
      </c>
      <c r="O1454" s="6">
        <v>0</v>
      </c>
      <c r="P1454" s="6">
        <v>0.3</v>
      </c>
      <c r="Q1454" s="6">
        <v>292</v>
      </c>
      <c r="R1454" s="6">
        <v>0</v>
      </c>
      <c r="S1454" s="6">
        <v>423</v>
      </c>
      <c r="T1454" s="6">
        <v>144</v>
      </c>
      <c r="U1454" s="6">
        <v>40</v>
      </c>
      <c r="V1454">
        <v>0</v>
      </c>
    </row>
    <row r="1455" spans="1:22" customFormat="1" x14ac:dyDescent="0.25">
      <c r="A1455" s="6">
        <v>0.02</v>
      </c>
      <c r="B1455" s="6">
        <v>0</v>
      </c>
      <c r="C1455" s="6">
        <v>0</v>
      </c>
      <c r="D1455" s="6">
        <v>0</v>
      </c>
      <c r="E1455" s="6">
        <v>0</v>
      </c>
      <c r="F1455" s="6">
        <v>0</v>
      </c>
      <c r="G1455" s="6">
        <v>0</v>
      </c>
      <c r="H1455" s="6">
        <v>0.05</v>
      </c>
      <c r="I1455" s="6">
        <v>0</v>
      </c>
      <c r="J1455" s="6">
        <v>0</v>
      </c>
      <c r="K1455" s="6">
        <v>0</v>
      </c>
      <c r="L1455" s="6">
        <v>30</v>
      </c>
      <c r="M1455" s="6">
        <v>0</v>
      </c>
      <c r="N1455" s="6">
        <v>0.2</v>
      </c>
      <c r="O1455" s="6">
        <v>0</v>
      </c>
      <c r="P1455" s="6">
        <v>0.3</v>
      </c>
      <c r="Q1455" s="6">
        <v>310</v>
      </c>
      <c r="R1455" s="6">
        <v>0</v>
      </c>
      <c r="S1455" s="6">
        <v>423</v>
      </c>
      <c r="T1455" s="6">
        <v>144</v>
      </c>
      <c r="U1455" s="6">
        <v>40</v>
      </c>
      <c r="V1455">
        <v>0</v>
      </c>
    </row>
    <row r="1456" spans="1:22" customFormat="1" x14ac:dyDescent="0.25">
      <c r="A1456" s="6">
        <v>0</v>
      </c>
      <c r="B1456" s="6">
        <v>0</v>
      </c>
      <c r="C1456" s="6">
        <v>0</v>
      </c>
      <c r="D1456" s="6">
        <v>0</v>
      </c>
      <c r="E1456" s="6">
        <v>0.11</v>
      </c>
      <c r="F1456" s="6">
        <v>0</v>
      </c>
      <c r="G1456" s="6">
        <v>0</v>
      </c>
      <c r="H1456" s="6">
        <v>0</v>
      </c>
      <c r="I1456" s="6">
        <v>0</v>
      </c>
      <c r="J1456" s="6">
        <v>0</v>
      </c>
      <c r="K1456" s="6">
        <v>0</v>
      </c>
      <c r="L1456" s="6">
        <v>3.5</v>
      </c>
      <c r="M1456" s="6">
        <v>0</v>
      </c>
      <c r="N1456" s="6">
        <v>0.5</v>
      </c>
      <c r="O1456" s="6">
        <v>0</v>
      </c>
      <c r="P1456" s="6">
        <v>0.5</v>
      </c>
      <c r="Q1456" s="6">
        <v>260</v>
      </c>
      <c r="R1456" s="6">
        <v>0</v>
      </c>
      <c r="S1456" s="6">
        <v>443</v>
      </c>
      <c r="T1456" s="6">
        <v>146</v>
      </c>
      <c r="U1456" s="6">
        <v>0</v>
      </c>
      <c r="V1456">
        <v>0</v>
      </c>
    </row>
    <row r="1457" spans="1:22" customFormat="1" x14ac:dyDescent="0.25">
      <c r="A1457" s="6">
        <v>6.6666666666666666E-2</v>
      </c>
      <c r="B1457" s="6">
        <v>0</v>
      </c>
      <c r="C1457" s="6">
        <v>0</v>
      </c>
      <c r="D1457" s="6">
        <v>0</v>
      </c>
      <c r="E1457" s="6">
        <v>0</v>
      </c>
      <c r="F1457" s="6">
        <v>0</v>
      </c>
      <c r="G1457" s="6">
        <v>0</v>
      </c>
      <c r="H1457" s="6">
        <v>0.1</v>
      </c>
      <c r="I1457" s="6">
        <v>0</v>
      </c>
      <c r="J1457" s="6">
        <v>0</v>
      </c>
      <c r="K1457" s="6">
        <v>0</v>
      </c>
      <c r="L1457" s="6">
        <v>6.5</v>
      </c>
      <c r="M1457" s="6">
        <v>0</v>
      </c>
      <c r="N1457" s="6">
        <v>0.15</v>
      </c>
      <c r="O1457" s="6">
        <v>0</v>
      </c>
      <c r="P1457" s="6">
        <v>0.5</v>
      </c>
      <c r="Q1457" s="6">
        <v>235</v>
      </c>
      <c r="R1457" s="6">
        <v>0</v>
      </c>
      <c r="S1457" s="6">
        <v>423</v>
      </c>
      <c r="T1457" s="6">
        <v>144</v>
      </c>
      <c r="U1457" s="6">
        <v>20</v>
      </c>
      <c r="V1457">
        <v>0</v>
      </c>
    </row>
    <row r="1458" spans="1:22" customFormat="1" x14ac:dyDescent="0.25">
      <c r="A1458" s="6">
        <v>0.1</v>
      </c>
      <c r="B1458" s="6">
        <v>0</v>
      </c>
      <c r="C1458" s="6">
        <v>0</v>
      </c>
      <c r="D1458" s="6">
        <v>0</v>
      </c>
      <c r="E1458" s="6">
        <v>0</v>
      </c>
      <c r="F1458" s="6">
        <v>0</v>
      </c>
      <c r="G1458" s="6">
        <v>0</v>
      </c>
      <c r="H1458" s="6">
        <v>0.15</v>
      </c>
      <c r="I1458" s="6">
        <v>0</v>
      </c>
      <c r="J1458" s="6">
        <v>0</v>
      </c>
      <c r="K1458" s="6">
        <v>0</v>
      </c>
      <c r="L1458" s="6">
        <v>6.5</v>
      </c>
      <c r="M1458" s="6">
        <v>0</v>
      </c>
      <c r="N1458" s="6">
        <v>0.15</v>
      </c>
      <c r="O1458" s="6">
        <v>0</v>
      </c>
      <c r="P1458" s="6">
        <v>0.6</v>
      </c>
      <c r="Q1458" s="6">
        <v>235</v>
      </c>
      <c r="R1458" s="6">
        <v>0</v>
      </c>
      <c r="S1458" s="6">
        <v>423</v>
      </c>
      <c r="T1458" s="6">
        <v>144</v>
      </c>
      <c r="U1458" s="6">
        <v>20</v>
      </c>
      <c r="V1458">
        <v>0</v>
      </c>
    </row>
    <row r="1459" spans="1:22" customFormat="1" x14ac:dyDescent="0.25">
      <c r="A1459" s="6">
        <v>0.2</v>
      </c>
      <c r="B1459" s="6">
        <v>0</v>
      </c>
      <c r="C1459" s="6">
        <v>0</v>
      </c>
      <c r="D1459" s="6">
        <v>0</v>
      </c>
      <c r="E1459" s="6">
        <v>0</v>
      </c>
      <c r="F1459" s="6">
        <v>0</v>
      </c>
      <c r="G1459" s="6">
        <v>0</v>
      </c>
      <c r="H1459" s="6">
        <v>0</v>
      </c>
      <c r="I1459" s="6">
        <v>0</v>
      </c>
      <c r="J1459" s="6">
        <v>0</v>
      </c>
      <c r="K1459" s="6">
        <v>0</v>
      </c>
      <c r="L1459" s="6">
        <v>6.5</v>
      </c>
      <c r="M1459" s="6">
        <v>0</v>
      </c>
      <c r="N1459" s="6">
        <v>0.15</v>
      </c>
      <c r="O1459" s="6">
        <v>0</v>
      </c>
      <c r="P1459" s="6">
        <v>0.3</v>
      </c>
      <c r="Q1459" s="6">
        <v>235</v>
      </c>
      <c r="R1459" s="6">
        <v>0</v>
      </c>
      <c r="S1459" s="6">
        <v>423</v>
      </c>
      <c r="T1459" s="6">
        <v>144</v>
      </c>
      <c r="U1459" s="6">
        <v>20</v>
      </c>
      <c r="V1459">
        <v>0</v>
      </c>
    </row>
    <row r="1460" spans="1:22" customFormat="1" x14ac:dyDescent="0.25">
      <c r="A1460" s="6">
        <v>0.2</v>
      </c>
      <c r="B1460" s="6">
        <v>0</v>
      </c>
      <c r="C1460" s="6">
        <v>0</v>
      </c>
      <c r="D1460" s="6">
        <v>0</v>
      </c>
      <c r="E1460" s="6">
        <v>0</v>
      </c>
      <c r="F1460" s="6">
        <v>0</v>
      </c>
      <c r="G1460" s="6">
        <v>0</v>
      </c>
      <c r="H1460" s="6">
        <v>0.04</v>
      </c>
      <c r="I1460" s="6">
        <v>0</v>
      </c>
      <c r="J1460" s="6">
        <v>0</v>
      </c>
      <c r="K1460" s="6">
        <v>0</v>
      </c>
      <c r="L1460" s="6">
        <v>6.5</v>
      </c>
      <c r="M1460" s="6">
        <v>0</v>
      </c>
      <c r="N1460" s="6">
        <v>0.15</v>
      </c>
      <c r="O1460" s="6">
        <v>0</v>
      </c>
      <c r="P1460" s="6">
        <v>0.38</v>
      </c>
      <c r="Q1460" s="6">
        <v>235</v>
      </c>
      <c r="R1460" s="6">
        <v>0</v>
      </c>
      <c r="S1460" s="6">
        <v>423</v>
      </c>
      <c r="T1460" s="6">
        <v>144</v>
      </c>
      <c r="U1460" s="6">
        <v>20</v>
      </c>
      <c r="V1460">
        <v>0</v>
      </c>
    </row>
    <row r="1461" spans="1:22" customFormat="1" x14ac:dyDescent="0.25">
      <c r="A1461" s="6">
        <v>0</v>
      </c>
      <c r="B1461" s="6">
        <v>0</v>
      </c>
      <c r="C1461" s="6">
        <v>0</v>
      </c>
      <c r="D1461" s="6">
        <v>0</v>
      </c>
      <c r="E1461" s="6">
        <v>0</v>
      </c>
      <c r="F1461" s="6">
        <v>0</v>
      </c>
      <c r="G1461" s="6">
        <v>0</v>
      </c>
      <c r="H1461" s="6">
        <v>0</v>
      </c>
      <c r="I1461" s="6">
        <v>0</v>
      </c>
      <c r="J1461" s="6">
        <v>0</v>
      </c>
      <c r="K1461" s="6">
        <v>0</v>
      </c>
      <c r="L1461" s="6">
        <v>4</v>
      </c>
      <c r="M1461" s="6">
        <v>0.5</v>
      </c>
      <c r="N1461" s="6">
        <v>0.5</v>
      </c>
      <c r="O1461" s="6">
        <v>0</v>
      </c>
      <c r="P1461" s="6">
        <v>0.5</v>
      </c>
      <c r="Q1461" s="6">
        <v>189</v>
      </c>
      <c r="R1461" s="6">
        <v>0</v>
      </c>
      <c r="S1461" s="6">
        <v>423</v>
      </c>
      <c r="T1461" s="6">
        <v>168</v>
      </c>
      <c r="U1461" s="6">
        <v>0</v>
      </c>
      <c r="V1461">
        <v>0</v>
      </c>
    </row>
    <row r="1462" spans="1:22" customFormat="1" x14ac:dyDescent="0.25">
      <c r="A1462" s="6">
        <v>0</v>
      </c>
      <c r="B1462" s="6">
        <v>0</v>
      </c>
      <c r="C1462" s="6">
        <v>0</v>
      </c>
      <c r="D1462" s="6">
        <v>0</v>
      </c>
      <c r="E1462" s="6">
        <v>0</v>
      </c>
      <c r="F1462" s="6">
        <v>0</v>
      </c>
      <c r="G1462" s="6">
        <v>0</v>
      </c>
      <c r="H1462" s="6">
        <v>0</v>
      </c>
      <c r="I1462" s="6">
        <v>0</v>
      </c>
      <c r="J1462" s="6">
        <v>0</v>
      </c>
      <c r="K1462" s="6">
        <v>0</v>
      </c>
      <c r="L1462" s="6">
        <v>4</v>
      </c>
      <c r="M1462" s="6">
        <v>0.5</v>
      </c>
      <c r="N1462" s="6">
        <v>0.5</v>
      </c>
      <c r="O1462" s="6">
        <v>0</v>
      </c>
      <c r="P1462" s="6">
        <v>0.5</v>
      </c>
      <c r="Q1462" s="6">
        <v>189</v>
      </c>
      <c r="R1462" s="6">
        <v>0</v>
      </c>
      <c r="S1462" s="6">
        <v>423</v>
      </c>
      <c r="T1462" s="6">
        <v>408</v>
      </c>
      <c r="U1462" s="6">
        <v>0</v>
      </c>
      <c r="V1462">
        <v>0</v>
      </c>
    </row>
    <row r="1463" spans="1:22" customFormat="1" x14ac:dyDescent="0.25">
      <c r="A1463" s="6">
        <v>0</v>
      </c>
      <c r="B1463" s="6">
        <v>0</v>
      </c>
      <c r="C1463" s="6">
        <v>0</v>
      </c>
      <c r="D1463" s="6">
        <v>0</v>
      </c>
      <c r="E1463" s="6">
        <v>0</v>
      </c>
      <c r="F1463" s="6">
        <v>0</v>
      </c>
      <c r="G1463" s="6">
        <v>0</v>
      </c>
      <c r="H1463" s="6">
        <v>0</v>
      </c>
      <c r="I1463" s="6">
        <v>0</v>
      </c>
      <c r="J1463" s="6">
        <v>0</v>
      </c>
      <c r="K1463" s="6">
        <v>0</v>
      </c>
      <c r="L1463" s="6">
        <v>5.6</v>
      </c>
      <c r="M1463" s="6">
        <v>0.42</v>
      </c>
      <c r="N1463" s="6">
        <v>0.54</v>
      </c>
      <c r="O1463" s="6">
        <v>0</v>
      </c>
      <c r="P1463" s="6">
        <v>0.54</v>
      </c>
      <c r="Q1463" s="6">
        <v>112</v>
      </c>
      <c r="R1463" s="6">
        <v>0</v>
      </c>
      <c r="S1463" s="6">
        <v>413</v>
      </c>
      <c r="T1463" s="6">
        <v>360</v>
      </c>
      <c r="U1463" s="6">
        <v>0</v>
      </c>
      <c r="V1463">
        <v>0</v>
      </c>
    </row>
    <row r="1464" spans="1:22" customFormat="1" x14ac:dyDescent="0.25">
      <c r="A1464" s="6">
        <v>0</v>
      </c>
      <c r="B1464" s="6">
        <v>0.3</v>
      </c>
      <c r="C1464" s="6">
        <v>0</v>
      </c>
      <c r="D1464" s="6">
        <v>0</v>
      </c>
      <c r="E1464" s="6">
        <v>0.5</v>
      </c>
      <c r="F1464" s="6">
        <v>0</v>
      </c>
      <c r="G1464" s="6">
        <v>0</v>
      </c>
      <c r="H1464" s="6">
        <v>0</v>
      </c>
      <c r="I1464" s="6">
        <v>0</v>
      </c>
      <c r="J1464" s="6">
        <v>0</v>
      </c>
      <c r="K1464" s="6">
        <v>0</v>
      </c>
      <c r="L1464" s="6">
        <v>7</v>
      </c>
      <c r="M1464" s="6">
        <v>0</v>
      </c>
      <c r="N1464" s="6">
        <v>0.375</v>
      </c>
      <c r="O1464" s="6">
        <v>0</v>
      </c>
      <c r="P1464" s="6">
        <v>0.75</v>
      </c>
      <c r="Q1464" s="6">
        <v>258</v>
      </c>
      <c r="R1464" s="6">
        <v>0</v>
      </c>
      <c r="S1464" s="6">
        <v>448</v>
      </c>
      <c r="T1464" s="6">
        <v>336</v>
      </c>
      <c r="U1464" s="6">
        <v>40</v>
      </c>
      <c r="V1464">
        <v>0</v>
      </c>
    </row>
    <row r="1465" spans="1:22" customFormat="1" x14ac:dyDescent="0.25">
      <c r="A1465" s="6">
        <v>0</v>
      </c>
      <c r="B1465" s="6">
        <v>0</v>
      </c>
      <c r="C1465" s="6">
        <v>0</v>
      </c>
      <c r="D1465" s="6">
        <v>0</v>
      </c>
      <c r="E1465" s="6">
        <v>0</v>
      </c>
      <c r="F1465" s="6">
        <v>0</v>
      </c>
      <c r="G1465" s="6">
        <v>0</v>
      </c>
      <c r="H1465" s="6">
        <v>0</v>
      </c>
      <c r="I1465" s="6">
        <v>0</v>
      </c>
      <c r="J1465" s="6">
        <v>0</v>
      </c>
      <c r="K1465" s="6">
        <v>0</v>
      </c>
      <c r="L1465" s="6">
        <v>5</v>
      </c>
      <c r="M1465" s="6">
        <v>0.5</v>
      </c>
      <c r="N1465" s="6">
        <v>0.5</v>
      </c>
      <c r="O1465" s="6">
        <v>0</v>
      </c>
      <c r="P1465" s="6">
        <v>1</v>
      </c>
      <c r="Q1465" s="6">
        <v>272</v>
      </c>
      <c r="R1465" s="6">
        <v>0</v>
      </c>
      <c r="S1465" s="6">
        <v>448</v>
      </c>
      <c r="T1465" s="6">
        <v>336</v>
      </c>
      <c r="U1465" s="6">
        <v>0</v>
      </c>
      <c r="V1465">
        <v>0</v>
      </c>
    </row>
    <row r="1466" spans="1:22" customFormat="1" x14ac:dyDescent="0.25">
      <c r="A1466" s="6">
        <v>0.02</v>
      </c>
      <c r="B1466" s="6">
        <v>0</v>
      </c>
      <c r="C1466" s="6">
        <v>0</v>
      </c>
      <c r="D1466" s="6">
        <v>0</v>
      </c>
      <c r="E1466" s="6">
        <v>0</v>
      </c>
      <c r="F1466" s="6">
        <v>0</v>
      </c>
      <c r="G1466" s="6">
        <v>0</v>
      </c>
      <c r="H1466" s="6">
        <v>0</v>
      </c>
      <c r="I1466" s="6">
        <v>0</v>
      </c>
      <c r="J1466" s="6">
        <v>0</v>
      </c>
      <c r="K1466" s="6">
        <v>0</v>
      </c>
      <c r="L1466" s="6">
        <v>5</v>
      </c>
      <c r="M1466" s="6">
        <v>0.5</v>
      </c>
      <c r="N1466" s="6">
        <v>0.5</v>
      </c>
      <c r="O1466" s="6">
        <v>0</v>
      </c>
      <c r="P1466" s="6">
        <v>1</v>
      </c>
      <c r="Q1466" s="6">
        <v>272</v>
      </c>
      <c r="R1466" s="6">
        <v>0</v>
      </c>
      <c r="S1466" s="6">
        <v>448</v>
      </c>
      <c r="T1466" s="6">
        <v>336</v>
      </c>
      <c r="U1466" s="6">
        <v>0</v>
      </c>
      <c r="V1466">
        <v>0</v>
      </c>
    </row>
    <row r="1467" spans="1:22" customFormat="1" x14ac:dyDescent="0.25">
      <c r="A1467" s="6">
        <v>0</v>
      </c>
      <c r="B1467" s="6">
        <v>0.02</v>
      </c>
      <c r="C1467" s="6">
        <v>0</v>
      </c>
      <c r="D1467" s="6">
        <v>0</v>
      </c>
      <c r="E1467" s="6">
        <v>0</v>
      </c>
      <c r="F1467" s="6">
        <v>0</v>
      </c>
      <c r="G1467" s="6">
        <v>0</v>
      </c>
      <c r="H1467" s="6">
        <v>0</v>
      </c>
      <c r="I1467" s="6">
        <v>0</v>
      </c>
      <c r="J1467" s="6">
        <v>0</v>
      </c>
      <c r="K1467" s="6">
        <v>0</v>
      </c>
      <c r="L1467" s="6">
        <v>5</v>
      </c>
      <c r="M1467" s="6">
        <v>0.5</v>
      </c>
      <c r="N1467" s="6">
        <v>0.5</v>
      </c>
      <c r="O1467" s="6">
        <v>0</v>
      </c>
      <c r="P1467" s="6">
        <v>1</v>
      </c>
      <c r="Q1467" s="6">
        <v>272</v>
      </c>
      <c r="R1467" s="6">
        <v>0</v>
      </c>
      <c r="S1467" s="6">
        <v>448</v>
      </c>
      <c r="T1467" s="6">
        <v>336</v>
      </c>
      <c r="U1467" s="6">
        <v>0</v>
      </c>
      <c r="V1467">
        <v>0</v>
      </c>
    </row>
    <row r="1468" spans="1:22" customFormat="1" x14ac:dyDescent="0.25">
      <c r="A1468" s="6">
        <v>0</v>
      </c>
      <c r="B1468" s="6">
        <v>2.1000000000000001E-2</v>
      </c>
      <c r="C1468" s="6">
        <v>0</v>
      </c>
      <c r="D1468" s="6">
        <v>0</v>
      </c>
      <c r="E1468" s="6">
        <v>6.7000000000000004E-2</v>
      </c>
      <c r="F1468" s="6">
        <v>0</v>
      </c>
      <c r="G1468" s="6">
        <v>0</v>
      </c>
      <c r="H1468" s="6">
        <v>0</v>
      </c>
      <c r="I1468" s="6">
        <v>0</v>
      </c>
      <c r="J1468" s="6">
        <v>0</v>
      </c>
      <c r="K1468" s="6">
        <v>0</v>
      </c>
      <c r="L1468" s="6">
        <v>5.335</v>
      </c>
      <c r="M1468" s="6">
        <v>0.53400000000000003</v>
      </c>
      <c r="N1468" s="6">
        <v>0.5</v>
      </c>
      <c r="O1468" s="6">
        <v>0</v>
      </c>
      <c r="P1468" s="6">
        <v>1</v>
      </c>
      <c r="Q1468" s="6">
        <v>253</v>
      </c>
      <c r="R1468" s="6">
        <v>0</v>
      </c>
      <c r="S1468" s="6">
        <v>448</v>
      </c>
      <c r="T1468" s="6">
        <v>336</v>
      </c>
      <c r="U1468" s="6">
        <v>0</v>
      </c>
      <c r="V1468">
        <v>0</v>
      </c>
    </row>
    <row r="1469" spans="1:22" customFormat="1" x14ac:dyDescent="0.25">
      <c r="A1469" s="6">
        <v>2.1000000000000001E-2</v>
      </c>
      <c r="B1469" s="6">
        <v>0</v>
      </c>
      <c r="C1469" s="6">
        <v>0</v>
      </c>
      <c r="D1469" s="6">
        <v>0</v>
      </c>
      <c r="E1469" s="6">
        <v>6.7000000000000004E-2</v>
      </c>
      <c r="F1469" s="6">
        <v>0</v>
      </c>
      <c r="G1469" s="6">
        <v>0</v>
      </c>
      <c r="H1469" s="6">
        <v>0</v>
      </c>
      <c r="I1469" s="6">
        <v>0</v>
      </c>
      <c r="J1469" s="6">
        <v>0</v>
      </c>
      <c r="K1469" s="6">
        <v>0</v>
      </c>
      <c r="L1469" s="6">
        <v>16.004999999999999</v>
      </c>
      <c r="M1469" s="6">
        <v>0.53400000000000003</v>
      </c>
      <c r="N1469" s="6">
        <v>0.5</v>
      </c>
      <c r="O1469" s="6">
        <v>0</v>
      </c>
      <c r="P1469" s="6">
        <v>1</v>
      </c>
      <c r="Q1469" s="6">
        <v>253</v>
      </c>
      <c r="R1469" s="6">
        <v>0</v>
      </c>
      <c r="S1469" s="6">
        <v>448</v>
      </c>
      <c r="T1469" s="6">
        <v>336</v>
      </c>
      <c r="U1469" s="6">
        <v>0</v>
      </c>
      <c r="V1469">
        <v>0</v>
      </c>
    </row>
    <row r="1470" spans="1:22" customFormat="1" x14ac:dyDescent="0.25">
      <c r="A1470" s="6">
        <v>0</v>
      </c>
      <c r="B1470" s="6">
        <v>2.1000000000000001E-2</v>
      </c>
      <c r="C1470" s="6">
        <v>0</v>
      </c>
      <c r="D1470" s="6">
        <v>0</v>
      </c>
      <c r="E1470" s="6">
        <v>6.7000000000000004E-2</v>
      </c>
      <c r="F1470" s="6">
        <v>0</v>
      </c>
      <c r="G1470" s="6">
        <v>0</v>
      </c>
      <c r="H1470" s="6">
        <v>0</v>
      </c>
      <c r="I1470" s="6">
        <v>0</v>
      </c>
      <c r="J1470" s="6">
        <v>0</v>
      </c>
      <c r="K1470" s="6">
        <v>0</v>
      </c>
      <c r="L1470" s="6">
        <v>16.004999999999999</v>
      </c>
      <c r="M1470" s="6">
        <v>0.53400000000000003</v>
      </c>
      <c r="N1470" s="6">
        <v>0.5</v>
      </c>
      <c r="O1470" s="6">
        <v>0</v>
      </c>
      <c r="P1470" s="6">
        <v>1</v>
      </c>
      <c r="Q1470" s="6">
        <v>253</v>
      </c>
      <c r="R1470" s="6">
        <v>0</v>
      </c>
      <c r="S1470" s="6">
        <v>448</v>
      </c>
      <c r="T1470" s="6">
        <v>336</v>
      </c>
      <c r="U1470" s="6">
        <v>0</v>
      </c>
      <c r="V1470">
        <v>0</v>
      </c>
    </row>
    <row r="1471" spans="1:22" customFormat="1" x14ac:dyDescent="0.25">
      <c r="A1471" s="6">
        <v>0.02</v>
      </c>
      <c r="B1471" s="6">
        <v>0</v>
      </c>
      <c r="C1471" s="6">
        <v>0</v>
      </c>
      <c r="D1471" s="6">
        <v>0</v>
      </c>
      <c r="E1471" s="6">
        <v>0</v>
      </c>
      <c r="F1471" s="6">
        <v>0</v>
      </c>
      <c r="G1471" s="6">
        <v>0</v>
      </c>
      <c r="H1471" s="6">
        <v>0</v>
      </c>
      <c r="I1471" s="6">
        <v>0</v>
      </c>
      <c r="J1471" s="6">
        <v>0</v>
      </c>
      <c r="K1471" s="6">
        <v>0</v>
      </c>
      <c r="L1471" s="6">
        <v>5</v>
      </c>
      <c r="M1471" s="6">
        <v>0.5</v>
      </c>
      <c r="N1471" s="6">
        <v>0.5</v>
      </c>
      <c r="O1471" s="6">
        <v>0</v>
      </c>
      <c r="P1471" s="6">
        <v>1</v>
      </c>
      <c r="Q1471" s="6">
        <v>253</v>
      </c>
      <c r="R1471" s="6">
        <v>0</v>
      </c>
      <c r="S1471" s="6">
        <v>448</v>
      </c>
      <c r="T1471" s="6">
        <v>336</v>
      </c>
      <c r="U1471" s="6">
        <v>0</v>
      </c>
      <c r="V1471">
        <v>0</v>
      </c>
    </row>
    <row r="1472" spans="1:22" customFormat="1" x14ac:dyDescent="0.25">
      <c r="A1472" s="6">
        <v>0</v>
      </c>
      <c r="B1472" s="6">
        <v>0.02</v>
      </c>
      <c r="C1472" s="6">
        <v>0</v>
      </c>
      <c r="D1472" s="6">
        <v>0</v>
      </c>
      <c r="E1472" s="6">
        <v>0</v>
      </c>
      <c r="F1472" s="6">
        <v>0</v>
      </c>
      <c r="G1472" s="6">
        <v>0</v>
      </c>
      <c r="H1472" s="6">
        <v>0</v>
      </c>
      <c r="I1472" s="6">
        <v>0</v>
      </c>
      <c r="J1472" s="6">
        <v>0</v>
      </c>
      <c r="K1472" s="6">
        <v>0</v>
      </c>
      <c r="L1472" s="6">
        <v>5</v>
      </c>
      <c r="M1472" s="6">
        <v>0.5</v>
      </c>
      <c r="N1472" s="6">
        <v>0.5</v>
      </c>
      <c r="O1472" s="6">
        <v>0</v>
      </c>
      <c r="P1472" s="6">
        <v>1</v>
      </c>
      <c r="Q1472" s="6">
        <v>253</v>
      </c>
      <c r="R1472" s="6">
        <v>0</v>
      </c>
      <c r="S1472" s="6">
        <v>448</v>
      </c>
      <c r="T1472" s="6">
        <v>336</v>
      </c>
      <c r="U1472" s="6">
        <v>0</v>
      </c>
      <c r="V1472">
        <v>0</v>
      </c>
    </row>
    <row r="1473" spans="1:22" customFormat="1" x14ac:dyDescent="0.25">
      <c r="A1473" s="6">
        <v>0</v>
      </c>
      <c r="B1473" s="6">
        <v>0</v>
      </c>
      <c r="C1473" s="6">
        <v>0</v>
      </c>
      <c r="D1473" s="6">
        <v>0</v>
      </c>
      <c r="E1473" s="6">
        <v>0</v>
      </c>
      <c r="F1473" s="6">
        <v>0</v>
      </c>
      <c r="G1473" s="6">
        <v>0</v>
      </c>
      <c r="H1473" s="6">
        <v>0</v>
      </c>
      <c r="I1473" s="6">
        <v>0</v>
      </c>
      <c r="J1473" s="6">
        <v>0</v>
      </c>
      <c r="K1473" s="6">
        <v>0</v>
      </c>
      <c r="L1473" s="6">
        <v>15</v>
      </c>
      <c r="M1473" s="6">
        <v>0.5</v>
      </c>
      <c r="N1473" s="6">
        <v>0.5</v>
      </c>
      <c r="O1473" s="6">
        <v>0</v>
      </c>
      <c r="P1473" s="6">
        <v>1</v>
      </c>
      <c r="Q1473" s="6">
        <v>253</v>
      </c>
      <c r="R1473" s="6">
        <v>0</v>
      </c>
      <c r="S1473" s="6">
        <v>448</v>
      </c>
      <c r="T1473" s="6">
        <v>336</v>
      </c>
      <c r="U1473" s="6">
        <v>0</v>
      </c>
      <c r="V1473">
        <v>0</v>
      </c>
    </row>
    <row r="1474" spans="1:22" customFormat="1" x14ac:dyDescent="0.25">
      <c r="A1474" s="6">
        <v>0.02</v>
      </c>
      <c r="B1474" s="6">
        <v>0</v>
      </c>
      <c r="C1474" s="6">
        <v>0</v>
      </c>
      <c r="D1474" s="6">
        <v>0</v>
      </c>
      <c r="E1474" s="6">
        <v>0</v>
      </c>
      <c r="F1474" s="6">
        <v>0</v>
      </c>
      <c r="G1474" s="6">
        <v>0</v>
      </c>
      <c r="H1474" s="6">
        <v>0</v>
      </c>
      <c r="I1474" s="6">
        <v>0</v>
      </c>
      <c r="J1474" s="6">
        <v>0</v>
      </c>
      <c r="K1474" s="6">
        <v>0</v>
      </c>
      <c r="L1474" s="6">
        <v>15</v>
      </c>
      <c r="M1474" s="6">
        <v>0.5</v>
      </c>
      <c r="N1474" s="6">
        <v>0.5</v>
      </c>
      <c r="O1474" s="6">
        <v>0</v>
      </c>
      <c r="P1474" s="6">
        <v>1</v>
      </c>
      <c r="Q1474" s="6">
        <v>253</v>
      </c>
      <c r="R1474" s="6">
        <v>0</v>
      </c>
      <c r="S1474" s="6">
        <v>448</v>
      </c>
      <c r="T1474" s="6">
        <v>336</v>
      </c>
      <c r="U1474" s="6">
        <v>0</v>
      </c>
      <c r="V1474">
        <v>0</v>
      </c>
    </row>
    <row r="1475" spans="1:22" customFormat="1" x14ac:dyDescent="0.25">
      <c r="A1475" s="6">
        <v>0</v>
      </c>
      <c r="B1475" s="6">
        <v>0.02</v>
      </c>
      <c r="C1475" s="6">
        <v>0</v>
      </c>
      <c r="D1475" s="6">
        <v>0</v>
      </c>
      <c r="E1475" s="6">
        <v>0</v>
      </c>
      <c r="F1475" s="6">
        <v>0</v>
      </c>
      <c r="G1475" s="6">
        <v>0</v>
      </c>
      <c r="H1475" s="6">
        <v>0</v>
      </c>
      <c r="I1475" s="6">
        <v>0</v>
      </c>
      <c r="J1475" s="6">
        <v>0</v>
      </c>
      <c r="K1475" s="6">
        <v>0</v>
      </c>
      <c r="L1475" s="6">
        <v>15</v>
      </c>
      <c r="M1475" s="6">
        <v>0.5</v>
      </c>
      <c r="N1475" s="6">
        <v>0.5</v>
      </c>
      <c r="O1475" s="6">
        <v>0</v>
      </c>
      <c r="P1475" s="6">
        <v>1</v>
      </c>
      <c r="Q1475" s="6">
        <v>253</v>
      </c>
      <c r="R1475" s="6">
        <v>0</v>
      </c>
      <c r="S1475" s="6">
        <v>448</v>
      </c>
      <c r="T1475" s="6">
        <v>336</v>
      </c>
      <c r="U1475" s="6">
        <v>0</v>
      </c>
      <c r="V1475">
        <v>0</v>
      </c>
    </row>
    <row r="1476" spans="1:22" customFormat="1" x14ac:dyDescent="0.25">
      <c r="A1476" s="6">
        <v>0</v>
      </c>
      <c r="B1476" s="6">
        <v>0</v>
      </c>
      <c r="C1476" s="6">
        <v>0</v>
      </c>
      <c r="D1476" s="6">
        <v>0</v>
      </c>
      <c r="E1476" s="6">
        <v>0.25</v>
      </c>
      <c r="F1476" s="6">
        <v>0</v>
      </c>
      <c r="G1476" s="6">
        <v>0</v>
      </c>
      <c r="H1476" s="6">
        <v>0</v>
      </c>
      <c r="I1476" s="6">
        <v>0</v>
      </c>
      <c r="J1476" s="6">
        <v>0</v>
      </c>
      <c r="K1476" s="6">
        <v>0</v>
      </c>
      <c r="L1476" s="6">
        <v>0.75</v>
      </c>
      <c r="M1476" s="6">
        <v>2.5000000000000001E-2</v>
      </c>
      <c r="N1476" s="6">
        <v>2.5000000000000001E-2</v>
      </c>
      <c r="O1476" s="6">
        <v>0</v>
      </c>
      <c r="P1476" s="6">
        <v>2.5000000000000001E-2</v>
      </c>
      <c r="Q1476" s="6">
        <v>222</v>
      </c>
      <c r="R1476" s="6">
        <v>0</v>
      </c>
      <c r="S1476" s="6">
        <v>433</v>
      </c>
      <c r="T1476" s="6">
        <v>672</v>
      </c>
      <c r="U1476" s="6">
        <v>0</v>
      </c>
      <c r="V1476">
        <v>0</v>
      </c>
    </row>
    <row r="1477" spans="1:22" customFormat="1" x14ac:dyDescent="0.25">
      <c r="A1477" s="6">
        <v>0</v>
      </c>
      <c r="B1477" s="6">
        <v>0</v>
      </c>
      <c r="C1477" s="6">
        <v>0</v>
      </c>
      <c r="D1477" s="6">
        <v>0</v>
      </c>
      <c r="E1477" s="6">
        <v>0.25</v>
      </c>
      <c r="F1477" s="6">
        <v>0</v>
      </c>
      <c r="G1477" s="6">
        <v>0</v>
      </c>
      <c r="H1477" s="6">
        <v>0</v>
      </c>
      <c r="I1477" s="6">
        <v>0</v>
      </c>
      <c r="J1477" s="6">
        <v>0</v>
      </c>
      <c r="K1477" s="6">
        <v>0</v>
      </c>
      <c r="L1477" s="6">
        <v>0.75</v>
      </c>
      <c r="M1477" s="6">
        <v>2.5000000000000001E-2</v>
      </c>
      <c r="N1477" s="6">
        <v>2.5000000000000001E-2</v>
      </c>
      <c r="O1477" s="6">
        <v>0</v>
      </c>
      <c r="P1477" s="6">
        <v>2.5000000000000001E-2</v>
      </c>
      <c r="Q1477" s="6">
        <v>222</v>
      </c>
      <c r="R1477" s="6">
        <v>0</v>
      </c>
      <c r="S1477" s="6">
        <v>433</v>
      </c>
      <c r="T1477" s="6">
        <v>840</v>
      </c>
      <c r="U1477" s="6">
        <v>0</v>
      </c>
      <c r="V1477">
        <v>0</v>
      </c>
    </row>
    <row r="1478" spans="1:22" customFormat="1" x14ac:dyDescent="0.25">
      <c r="A1478" s="6">
        <v>0</v>
      </c>
      <c r="B1478" s="6">
        <v>0</v>
      </c>
      <c r="C1478" s="6">
        <v>0</v>
      </c>
      <c r="D1478" s="6">
        <v>0</v>
      </c>
      <c r="E1478" s="6">
        <v>0.5</v>
      </c>
      <c r="F1478" s="6">
        <v>0</v>
      </c>
      <c r="G1478" s="6">
        <v>0</v>
      </c>
      <c r="H1478" s="6">
        <v>0</v>
      </c>
      <c r="I1478" s="6">
        <v>0</v>
      </c>
      <c r="J1478" s="6">
        <v>0</v>
      </c>
      <c r="K1478" s="6">
        <v>0</v>
      </c>
      <c r="L1478" s="6">
        <v>1.665</v>
      </c>
      <c r="M1478" s="6">
        <v>8.3333333333333329E-2</v>
      </c>
      <c r="N1478" s="6">
        <v>8.3333333333333329E-2</v>
      </c>
      <c r="O1478" s="6">
        <v>0</v>
      </c>
      <c r="P1478" s="6">
        <v>8.3333333333333329E-2</v>
      </c>
      <c r="Q1478" s="6">
        <v>222</v>
      </c>
      <c r="R1478" s="6">
        <v>0</v>
      </c>
      <c r="S1478" s="6">
        <v>433</v>
      </c>
      <c r="T1478" s="6">
        <v>336</v>
      </c>
      <c r="U1478" s="6">
        <v>0</v>
      </c>
      <c r="V1478">
        <v>0</v>
      </c>
    </row>
    <row r="1479" spans="1:22" customFormat="1" x14ac:dyDescent="0.25">
      <c r="A1479" s="6">
        <v>0</v>
      </c>
      <c r="B1479" s="6">
        <v>0</v>
      </c>
      <c r="C1479" s="6">
        <v>0</v>
      </c>
      <c r="D1479" s="6">
        <v>0</v>
      </c>
      <c r="E1479" s="6">
        <v>0.33333333333333331</v>
      </c>
      <c r="F1479" s="6">
        <v>0</v>
      </c>
      <c r="G1479" s="6">
        <v>0</v>
      </c>
      <c r="H1479" s="6">
        <v>0</v>
      </c>
      <c r="I1479" s="6">
        <v>0</v>
      </c>
      <c r="J1479" s="6">
        <v>0</v>
      </c>
      <c r="K1479" s="6">
        <v>0</v>
      </c>
      <c r="L1479" s="6">
        <v>0.83333333333333326</v>
      </c>
      <c r="M1479" s="6">
        <v>4.1666666666666664E-2</v>
      </c>
      <c r="N1479" s="6">
        <v>4.1666666666666664E-2</v>
      </c>
      <c r="O1479" s="6">
        <v>0</v>
      </c>
      <c r="P1479" s="6">
        <v>4.1666666666666664E-2</v>
      </c>
      <c r="Q1479" s="6">
        <v>222</v>
      </c>
      <c r="R1479" s="6">
        <v>0</v>
      </c>
      <c r="S1479" s="6">
        <v>433</v>
      </c>
      <c r="T1479" s="6">
        <v>336</v>
      </c>
      <c r="U1479" s="6">
        <v>0</v>
      </c>
      <c r="V1479">
        <v>0</v>
      </c>
    </row>
    <row r="1480" spans="1:22" customFormat="1" x14ac:dyDescent="0.25">
      <c r="A1480" s="6">
        <v>0</v>
      </c>
      <c r="B1480" s="6">
        <v>0</v>
      </c>
      <c r="C1480" s="6">
        <v>0</v>
      </c>
      <c r="D1480" s="6">
        <v>0</v>
      </c>
      <c r="E1480" s="6">
        <v>0.25</v>
      </c>
      <c r="F1480" s="6">
        <v>0</v>
      </c>
      <c r="G1480" s="6">
        <v>0</v>
      </c>
      <c r="H1480" s="6">
        <v>0</v>
      </c>
      <c r="I1480" s="6">
        <v>0</v>
      </c>
      <c r="J1480" s="6">
        <v>0</v>
      </c>
      <c r="K1480" s="6">
        <v>0</v>
      </c>
      <c r="L1480" s="6">
        <v>0.5</v>
      </c>
      <c r="M1480" s="6">
        <v>2.5000000000000001E-2</v>
      </c>
      <c r="N1480" s="6">
        <v>2.5000000000000001E-2</v>
      </c>
      <c r="O1480" s="6">
        <v>0</v>
      </c>
      <c r="P1480" s="6">
        <v>2.5000000000000001E-2</v>
      </c>
      <c r="Q1480" s="6">
        <v>222</v>
      </c>
      <c r="R1480" s="6">
        <v>0</v>
      </c>
      <c r="S1480" s="6">
        <v>433</v>
      </c>
      <c r="T1480" s="6">
        <v>168</v>
      </c>
      <c r="U1480" s="6">
        <v>0</v>
      </c>
      <c r="V1480">
        <v>0</v>
      </c>
    </row>
    <row r="1481" spans="1:22" customFormat="1" x14ac:dyDescent="0.25">
      <c r="A1481" s="6">
        <v>0</v>
      </c>
      <c r="B1481" s="6">
        <v>0</v>
      </c>
      <c r="C1481" s="6">
        <v>0</v>
      </c>
      <c r="D1481" s="6">
        <v>0</v>
      </c>
      <c r="E1481" s="6">
        <v>0.25</v>
      </c>
      <c r="F1481" s="6">
        <v>0</v>
      </c>
      <c r="G1481" s="6">
        <v>0</v>
      </c>
      <c r="H1481" s="6">
        <v>0</v>
      </c>
      <c r="I1481" s="6">
        <v>0</v>
      </c>
      <c r="J1481" s="6">
        <v>0</v>
      </c>
      <c r="K1481" s="6">
        <v>0</v>
      </c>
      <c r="L1481" s="6">
        <v>0.5</v>
      </c>
      <c r="M1481" s="6">
        <v>2.5000000000000001E-2</v>
      </c>
      <c r="N1481" s="6">
        <v>2.5000000000000001E-2</v>
      </c>
      <c r="O1481" s="6">
        <v>0</v>
      </c>
      <c r="P1481" s="6">
        <v>2.5000000000000001E-2</v>
      </c>
      <c r="Q1481" s="6">
        <v>222</v>
      </c>
      <c r="R1481" s="6">
        <v>0</v>
      </c>
      <c r="S1481" s="6">
        <v>433</v>
      </c>
      <c r="T1481" s="6">
        <v>504</v>
      </c>
      <c r="U1481" s="6">
        <v>0</v>
      </c>
      <c r="V1481">
        <v>0</v>
      </c>
    </row>
    <row r="1482" spans="1:22" customFormat="1" x14ac:dyDescent="0.25">
      <c r="A1482" s="6">
        <v>0</v>
      </c>
      <c r="B1482" s="6">
        <v>0</v>
      </c>
      <c r="C1482" s="6">
        <v>0</v>
      </c>
      <c r="D1482" s="6">
        <v>0</v>
      </c>
      <c r="E1482" s="6">
        <v>0.125</v>
      </c>
      <c r="F1482" s="6">
        <v>0</v>
      </c>
      <c r="G1482" s="6">
        <v>0</v>
      </c>
      <c r="H1482" s="6">
        <v>0</v>
      </c>
      <c r="I1482" s="6">
        <v>0</v>
      </c>
      <c r="J1482" s="6">
        <v>0</v>
      </c>
      <c r="K1482" s="6">
        <v>0</v>
      </c>
      <c r="L1482" s="6">
        <v>0.1388888888888889</v>
      </c>
      <c r="M1482" s="6">
        <v>6.9444444444444441E-3</v>
      </c>
      <c r="N1482" s="6">
        <v>6.9444444444444441E-3</v>
      </c>
      <c r="O1482" s="6">
        <v>0</v>
      </c>
      <c r="P1482" s="6">
        <v>6.9444444444444441E-3</v>
      </c>
      <c r="Q1482" s="6">
        <v>222</v>
      </c>
      <c r="R1482" s="6">
        <v>0</v>
      </c>
      <c r="S1482" s="6">
        <v>433</v>
      </c>
      <c r="T1482" s="6">
        <v>504</v>
      </c>
      <c r="U1482" s="6">
        <v>0</v>
      </c>
      <c r="V1482">
        <v>0</v>
      </c>
    </row>
    <row r="1483" spans="1:22" customFormat="1" x14ac:dyDescent="0.25">
      <c r="A1483" s="6">
        <v>0</v>
      </c>
      <c r="B1483" s="6">
        <v>0</v>
      </c>
      <c r="C1483" s="6">
        <v>0</v>
      </c>
      <c r="D1483" s="6">
        <v>0</v>
      </c>
      <c r="E1483" s="6">
        <v>6.25E-2</v>
      </c>
      <c r="F1483" s="6">
        <v>0</v>
      </c>
      <c r="G1483" s="6">
        <v>0</v>
      </c>
      <c r="H1483" s="6">
        <v>0</v>
      </c>
      <c r="I1483" s="6">
        <v>0</v>
      </c>
      <c r="J1483" s="6">
        <v>0</v>
      </c>
      <c r="K1483" s="6">
        <v>0</v>
      </c>
      <c r="L1483" s="6">
        <v>3.6764705882352942E-2</v>
      </c>
      <c r="M1483" s="6">
        <v>1.838235294117647E-3</v>
      </c>
      <c r="N1483" s="6">
        <v>1.838235294117647E-3</v>
      </c>
      <c r="O1483" s="6">
        <v>0</v>
      </c>
      <c r="P1483" s="6">
        <v>1.838235294117647E-3</v>
      </c>
      <c r="Q1483" s="6">
        <v>222</v>
      </c>
      <c r="R1483" s="6">
        <v>0</v>
      </c>
      <c r="S1483" s="6">
        <v>433</v>
      </c>
      <c r="T1483" s="6">
        <v>840</v>
      </c>
      <c r="U1483" s="6">
        <v>0</v>
      </c>
      <c r="V1483">
        <v>0</v>
      </c>
    </row>
    <row r="1484" spans="1:22" customFormat="1" x14ac:dyDescent="0.25">
      <c r="A1484" s="6">
        <v>0</v>
      </c>
      <c r="B1484" s="6">
        <v>0</v>
      </c>
      <c r="C1484" s="6">
        <v>0</v>
      </c>
      <c r="D1484" s="6">
        <v>0</v>
      </c>
      <c r="E1484" s="6">
        <v>0.25</v>
      </c>
      <c r="F1484" s="6">
        <v>0</v>
      </c>
      <c r="G1484" s="6">
        <v>0</v>
      </c>
      <c r="H1484" s="6">
        <v>0</v>
      </c>
      <c r="I1484" s="6">
        <v>0</v>
      </c>
      <c r="J1484" s="6">
        <v>0</v>
      </c>
      <c r="K1484" s="6">
        <v>0</v>
      </c>
      <c r="L1484" s="6">
        <v>0.375</v>
      </c>
      <c r="M1484" s="6">
        <v>2.5000000000000001E-2</v>
      </c>
      <c r="N1484" s="6">
        <v>2.5000000000000001E-2</v>
      </c>
      <c r="O1484" s="6">
        <v>0</v>
      </c>
      <c r="P1484" s="6">
        <v>2.5000000000000001E-2</v>
      </c>
      <c r="Q1484" s="6">
        <v>222</v>
      </c>
      <c r="R1484" s="6">
        <v>0</v>
      </c>
      <c r="S1484" s="6">
        <v>433</v>
      </c>
      <c r="T1484" s="6">
        <v>336</v>
      </c>
      <c r="U1484" s="6">
        <v>0</v>
      </c>
      <c r="V1484">
        <v>0</v>
      </c>
    </row>
    <row r="1485" spans="1:22" customFormat="1" x14ac:dyDescent="0.25">
      <c r="A1485" s="6">
        <v>0</v>
      </c>
      <c r="B1485" s="6">
        <v>0</v>
      </c>
      <c r="C1485" s="6">
        <v>0</v>
      </c>
      <c r="D1485" s="6">
        <v>0</v>
      </c>
      <c r="E1485" s="6">
        <v>0.25</v>
      </c>
      <c r="F1485" s="6">
        <v>0</v>
      </c>
      <c r="G1485" s="6">
        <v>0</v>
      </c>
      <c r="H1485" s="6">
        <v>0</v>
      </c>
      <c r="I1485" s="6">
        <v>0</v>
      </c>
      <c r="J1485" s="6">
        <v>0</v>
      </c>
      <c r="K1485" s="6">
        <v>0</v>
      </c>
      <c r="L1485" s="6">
        <v>0.375</v>
      </c>
      <c r="M1485" s="6">
        <v>2.5000000000000001E-2</v>
      </c>
      <c r="N1485" s="6">
        <v>2.5000000000000001E-2</v>
      </c>
      <c r="O1485" s="6">
        <v>0</v>
      </c>
      <c r="P1485" s="6">
        <v>2.5000000000000001E-2</v>
      </c>
      <c r="Q1485" s="6">
        <v>222</v>
      </c>
      <c r="R1485" s="6">
        <v>0</v>
      </c>
      <c r="S1485" s="6">
        <v>433</v>
      </c>
      <c r="T1485" s="6">
        <v>336</v>
      </c>
      <c r="U1485" s="6">
        <v>0</v>
      </c>
      <c r="V1485">
        <v>0</v>
      </c>
    </row>
    <row r="1486" spans="1:22" customFormat="1" x14ac:dyDescent="0.25">
      <c r="A1486" s="6">
        <v>0</v>
      </c>
      <c r="B1486" s="6">
        <v>0</v>
      </c>
      <c r="C1486" s="6">
        <v>0</v>
      </c>
      <c r="D1486" s="6">
        <v>0</v>
      </c>
      <c r="E1486" s="6">
        <v>0.25</v>
      </c>
      <c r="F1486" s="6">
        <v>0</v>
      </c>
      <c r="G1486" s="6">
        <v>0</v>
      </c>
      <c r="H1486" s="6">
        <v>0</v>
      </c>
      <c r="I1486" s="6">
        <v>0</v>
      </c>
      <c r="J1486" s="6">
        <v>0</v>
      </c>
      <c r="K1486" s="6">
        <v>0</v>
      </c>
      <c r="L1486" s="6">
        <v>0.25</v>
      </c>
      <c r="M1486" s="6">
        <v>2.5000000000000001E-2</v>
      </c>
      <c r="N1486" s="6">
        <v>2.5000000000000001E-2</v>
      </c>
      <c r="O1486" s="6">
        <v>0</v>
      </c>
      <c r="P1486" s="6">
        <v>2.5000000000000001E-2</v>
      </c>
      <c r="Q1486" s="6">
        <v>222</v>
      </c>
      <c r="R1486" s="6">
        <v>0</v>
      </c>
      <c r="S1486" s="6">
        <v>433</v>
      </c>
      <c r="T1486" s="6">
        <v>504</v>
      </c>
      <c r="U1486" s="6">
        <v>0</v>
      </c>
      <c r="V1486">
        <v>0</v>
      </c>
    </row>
    <row r="1487" spans="1:22" customFormat="1" x14ac:dyDescent="0.25">
      <c r="A1487" s="6">
        <v>0</v>
      </c>
      <c r="B1487" s="6">
        <v>0</v>
      </c>
      <c r="C1487" s="6">
        <v>0</v>
      </c>
      <c r="D1487" s="6">
        <v>0</v>
      </c>
      <c r="E1487" s="6">
        <v>0.25</v>
      </c>
      <c r="F1487" s="6">
        <v>0</v>
      </c>
      <c r="G1487" s="6">
        <v>0</v>
      </c>
      <c r="H1487" s="6">
        <v>0</v>
      </c>
      <c r="I1487" s="6">
        <v>0</v>
      </c>
      <c r="J1487" s="6">
        <v>0</v>
      </c>
      <c r="K1487" s="6">
        <v>0</v>
      </c>
      <c r="L1487" s="6">
        <v>0.5</v>
      </c>
      <c r="M1487" s="6">
        <v>2.5000000000000001E-2</v>
      </c>
      <c r="N1487" s="6">
        <v>2.5000000000000001E-2</v>
      </c>
      <c r="O1487" s="6">
        <v>0</v>
      </c>
      <c r="P1487" s="6">
        <v>2.5000000000000001E-2</v>
      </c>
      <c r="Q1487" s="6">
        <v>222</v>
      </c>
      <c r="R1487" s="6">
        <v>0</v>
      </c>
      <c r="S1487" s="6">
        <v>433</v>
      </c>
      <c r="T1487" s="6">
        <v>672</v>
      </c>
      <c r="U1487" s="6">
        <v>0</v>
      </c>
      <c r="V1487">
        <v>0</v>
      </c>
    </row>
    <row r="1488" spans="1:22" customFormat="1" x14ac:dyDescent="0.25">
      <c r="A1488" s="6">
        <v>0</v>
      </c>
      <c r="B1488" s="6">
        <v>0</v>
      </c>
      <c r="C1488" s="6">
        <v>0</v>
      </c>
      <c r="D1488" s="6">
        <v>0</v>
      </c>
      <c r="E1488" s="6">
        <v>0.25</v>
      </c>
      <c r="F1488" s="6">
        <v>0</v>
      </c>
      <c r="G1488" s="6">
        <v>0</v>
      </c>
      <c r="H1488" s="6">
        <v>0</v>
      </c>
      <c r="I1488" s="6">
        <v>0</v>
      </c>
      <c r="J1488" s="6">
        <v>0</v>
      </c>
      <c r="K1488" s="6">
        <v>0</v>
      </c>
      <c r="L1488" s="6">
        <v>0.5</v>
      </c>
      <c r="M1488" s="6">
        <v>2.5000000000000001E-2</v>
      </c>
      <c r="N1488" s="6">
        <v>2.5000000000000001E-2</v>
      </c>
      <c r="O1488" s="6">
        <v>0</v>
      </c>
      <c r="P1488" s="6">
        <v>2.5000000000000001E-2</v>
      </c>
      <c r="Q1488" s="6">
        <v>222</v>
      </c>
      <c r="R1488" s="6">
        <v>0</v>
      </c>
      <c r="S1488" s="6">
        <v>433</v>
      </c>
      <c r="T1488" s="6">
        <v>672</v>
      </c>
      <c r="U1488" s="6">
        <v>0</v>
      </c>
      <c r="V1488">
        <v>0</v>
      </c>
    </row>
    <row r="1489" spans="1:22" customFormat="1" x14ac:dyDescent="0.25">
      <c r="A1489" s="6">
        <v>0</v>
      </c>
      <c r="B1489" s="6">
        <v>0</v>
      </c>
      <c r="C1489" s="6">
        <v>0</v>
      </c>
      <c r="D1489" s="6">
        <v>0</v>
      </c>
      <c r="E1489" s="6">
        <v>0.25</v>
      </c>
      <c r="F1489" s="6">
        <v>0</v>
      </c>
      <c r="G1489" s="6">
        <v>0</v>
      </c>
      <c r="H1489" s="6">
        <v>0</v>
      </c>
      <c r="I1489" s="6">
        <v>0</v>
      </c>
      <c r="J1489" s="6">
        <v>0</v>
      </c>
      <c r="K1489" s="6">
        <v>0</v>
      </c>
      <c r="L1489" s="6">
        <v>0.5</v>
      </c>
      <c r="M1489" s="6">
        <v>2.5000000000000001E-2</v>
      </c>
      <c r="N1489" s="6">
        <v>2.5000000000000001E-2</v>
      </c>
      <c r="O1489" s="6">
        <v>0</v>
      </c>
      <c r="P1489" s="6">
        <v>2.5000000000000001E-2</v>
      </c>
      <c r="Q1489" s="6">
        <v>222</v>
      </c>
      <c r="R1489" s="6">
        <v>0</v>
      </c>
      <c r="S1489" s="6">
        <v>448</v>
      </c>
      <c r="T1489" s="6">
        <v>168</v>
      </c>
      <c r="U1489" s="6">
        <v>0</v>
      </c>
      <c r="V1489">
        <v>0</v>
      </c>
    </row>
    <row r="1490" spans="1:22" customFormat="1" x14ac:dyDescent="0.25">
      <c r="A1490" s="6">
        <v>0</v>
      </c>
      <c r="B1490" s="6">
        <v>0</v>
      </c>
      <c r="C1490" s="6">
        <v>0</v>
      </c>
      <c r="D1490" s="6">
        <v>0</v>
      </c>
      <c r="E1490" s="6">
        <v>0.25</v>
      </c>
      <c r="F1490" s="6">
        <v>0</v>
      </c>
      <c r="G1490" s="6">
        <v>0</v>
      </c>
      <c r="H1490" s="6">
        <v>0</v>
      </c>
      <c r="I1490" s="6">
        <v>0</v>
      </c>
      <c r="J1490" s="6">
        <v>0</v>
      </c>
      <c r="K1490" s="6">
        <v>0</v>
      </c>
      <c r="L1490" s="6">
        <v>0.5</v>
      </c>
      <c r="M1490" s="6">
        <v>3.125E-2</v>
      </c>
      <c r="N1490" s="6">
        <v>3.125E-2</v>
      </c>
      <c r="O1490" s="6">
        <v>0</v>
      </c>
      <c r="P1490" s="6">
        <v>3.125E-2</v>
      </c>
      <c r="Q1490" s="6">
        <v>222</v>
      </c>
      <c r="R1490" s="6">
        <v>0</v>
      </c>
      <c r="S1490" s="6">
        <v>433</v>
      </c>
      <c r="T1490" s="6">
        <v>336</v>
      </c>
      <c r="U1490" s="6">
        <v>0</v>
      </c>
      <c r="V1490">
        <v>0</v>
      </c>
    </row>
    <row r="1491" spans="1:22" customFormat="1" x14ac:dyDescent="0.25">
      <c r="A1491" s="6">
        <v>0</v>
      </c>
      <c r="B1491" s="6">
        <v>0</v>
      </c>
      <c r="C1491" s="6">
        <v>0</v>
      </c>
      <c r="D1491" s="6">
        <v>0</v>
      </c>
      <c r="E1491" s="6">
        <v>0.25</v>
      </c>
      <c r="F1491" s="6">
        <v>0</v>
      </c>
      <c r="G1491" s="6">
        <v>0</v>
      </c>
      <c r="H1491" s="6">
        <v>0</v>
      </c>
      <c r="I1491" s="6">
        <v>0</v>
      </c>
      <c r="J1491" s="6">
        <v>0</v>
      </c>
      <c r="K1491" s="6">
        <v>0</v>
      </c>
      <c r="L1491" s="6">
        <v>0.5</v>
      </c>
      <c r="M1491" s="6">
        <v>3.125E-2</v>
      </c>
      <c r="N1491" s="6">
        <v>3.125E-2</v>
      </c>
      <c r="O1491" s="6">
        <v>0</v>
      </c>
      <c r="P1491" s="6">
        <v>3.125E-2</v>
      </c>
      <c r="Q1491" s="6">
        <v>222</v>
      </c>
      <c r="R1491" s="6">
        <v>0</v>
      </c>
      <c r="S1491" s="6">
        <v>433</v>
      </c>
      <c r="T1491" s="6">
        <v>336</v>
      </c>
      <c r="U1491" s="6">
        <v>0</v>
      </c>
      <c r="V1491">
        <v>0</v>
      </c>
    </row>
    <row r="1492" spans="1:22" customFormat="1" x14ac:dyDescent="0.25">
      <c r="A1492" s="6">
        <v>0</v>
      </c>
      <c r="B1492" s="6">
        <v>0</v>
      </c>
      <c r="C1492" s="6">
        <v>0</v>
      </c>
      <c r="D1492" s="6">
        <v>0</v>
      </c>
      <c r="E1492" s="6">
        <v>0.25</v>
      </c>
      <c r="F1492" s="6">
        <v>0</v>
      </c>
      <c r="G1492" s="6">
        <v>0</v>
      </c>
      <c r="H1492" s="6">
        <v>0</v>
      </c>
      <c r="I1492" s="6">
        <v>0</v>
      </c>
      <c r="J1492" s="6">
        <v>0</v>
      </c>
      <c r="K1492" s="6">
        <v>0</v>
      </c>
      <c r="L1492" s="6">
        <v>0.5</v>
      </c>
      <c r="M1492" s="6">
        <v>3.7499999999999999E-2</v>
      </c>
      <c r="N1492" s="6">
        <v>3.7499999999999999E-2</v>
      </c>
      <c r="O1492" s="6">
        <v>0</v>
      </c>
      <c r="P1492" s="6">
        <v>3.7499999999999999E-2</v>
      </c>
      <c r="Q1492" s="6">
        <v>222</v>
      </c>
      <c r="R1492" s="6">
        <v>0</v>
      </c>
      <c r="S1492" s="6">
        <v>433</v>
      </c>
      <c r="T1492" s="6">
        <v>336</v>
      </c>
      <c r="U1492" s="6">
        <v>0</v>
      </c>
      <c r="V1492">
        <v>0</v>
      </c>
    </row>
    <row r="1493" spans="1:22" customFormat="1" x14ac:dyDescent="0.25">
      <c r="A1493" s="6">
        <v>0</v>
      </c>
      <c r="B1493" s="6">
        <v>0</v>
      </c>
      <c r="C1493" s="6">
        <v>0</v>
      </c>
      <c r="D1493" s="6">
        <v>0</v>
      </c>
      <c r="E1493" s="6">
        <v>0.25</v>
      </c>
      <c r="F1493" s="6">
        <v>0</v>
      </c>
      <c r="G1493" s="6">
        <v>0</v>
      </c>
      <c r="H1493" s="6">
        <v>0</v>
      </c>
      <c r="I1493" s="6">
        <v>0</v>
      </c>
      <c r="J1493" s="6">
        <v>0</v>
      </c>
      <c r="K1493" s="6">
        <v>0</v>
      </c>
      <c r="L1493" s="6">
        <v>0.5</v>
      </c>
      <c r="M1493" s="6">
        <v>3.7499999999999999E-2</v>
      </c>
      <c r="N1493" s="6">
        <v>3.7499999999999999E-2</v>
      </c>
      <c r="O1493" s="6">
        <v>0</v>
      </c>
      <c r="P1493" s="6">
        <v>3.7499999999999999E-2</v>
      </c>
      <c r="Q1493" s="6">
        <v>222</v>
      </c>
      <c r="R1493" s="6">
        <v>0</v>
      </c>
      <c r="S1493" s="6">
        <v>433</v>
      </c>
      <c r="T1493" s="6">
        <v>336</v>
      </c>
      <c r="U1493" s="6">
        <v>0</v>
      </c>
      <c r="V1493">
        <v>0</v>
      </c>
    </row>
    <row r="1494" spans="1:22" customFormat="1" x14ac:dyDescent="0.25">
      <c r="A1494" s="6">
        <v>0</v>
      </c>
      <c r="B1494" s="6">
        <v>0</v>
      </c>
      <c r="C1494" s="6">
        <v>0</v>
      </c>
      <c r="D1494" s="6">
        <v>0</v>
      </c>
      <c r="E1494" s="6">
        <v>0.5</v>
      </c>
      <c r="F1494" s="6">
        <v>0</v>
      </c>
      <c r="G1494" s="6">
        <v>0</v>
      </c>
      <c r="H1494" s="6">
        <v>0</v>
      </c>
      <c r="I1494" s="6">
        <v>0</v>
      </c>
      <c r="J1494" s="6">
        <v>0</v>
      </c>
      <c r="K1494" s="6">
        <v>0</v>
      </c>
      <c r="L1494" s="6">
        <v>1</v>
      </c>
      <c r="M1494" s="6">
        <v>8.3333333333333329E-2</v>
      </c>
      <c r="N1494" s="6">
        <v>8.3333333333333329E-2</v>
      </c>
      <c r="O1494" s="6">
        <v>0</v>
      </c>
      <c r="P1494" s="6">
        <v>8.3333333333333329E-2</v>
      </c>
      <c r="Q1494" s="6">
        <v>241</v>
      </c>
      <c r="R1494" s="6">
        <v>0</v>
      </c>
      <c r="S1494" s="6">
        <v>433</v>
      </c>
      <c r="T1494" s="6">
        <v>504</v>
      </c>
      <c r="U1494" s="6">
        <v>0</v>
      </c>
      <c r="V1494">
        <v>0</v>
      </c>
    </row>
    <row r="1495" spans="1:22" customFormat="1" x14ac:dyDescent="0.25">
      <c r="A1495" s="6">
        <v>0</v>
      </c>
      <c r="B1495" s="6">
        <v>0</v>
      </c>
      <c r="C1495" s="6">
        <v>0</v>
      </c>
      <c r="D1495" s="6">
        <v>0</v>
      </c>
      <c r="E1495" s="6">
        <v>0.25</v>
      </c>
      <c r="F1495" s="6">
        <v>0</v>
      </c>
      <c r="G1495" s="6">
        <v>0</v>
      </c>
      <c r="H1495" s="6">
        <v>0</v>
      </c>
      <c r="I1495" s="6">
        <v>0</v>
      </c>
      <c r="J1495" s="6">
        <v>0</v>
      </c>
      <c r="K1495" s="6">
        <v>0</v>
      </c>
      <c r="L1495" s="6">
        <v>0.5</v>
      </c>
      <c r="M1495" s="6">
        <v>4.1666666666666664E-2</v>
      </c>
      <c r="N1495" s="6">
        <v>4.1666666666666664E-2</v>
      </c>
      <c r="O1495" s="6">
        <v>0</v>
      </c>
      <c r="P1495" s="6">
        <v>4.1666666666666664E-2</v>
      </c>
      <c r="Q1495" s="6">
        <v>241</v>
      </c>
      <c r="R1495" s="6">
        <v>0</v>
      </c>
      <c r="S1495" s="6">
        <v>433</v>
      </c>
      <c r="T1495" s="6">
        <v>504</v>
      </c>
      <c r="U1495" s="6">
        <v>0</v>
      </c>
      <c r="V1495">
        <v>0</v>
      </c>
    </row>
    <row r="1496" spans="1:22" customFormat="1" x14ac:dyDescent="0.25">
      <c r="A1496" s="6">
        <v>0</v>
      </c>
      <c r="B1496" s="6">
        <v>0</v>
      </c>
      <c r="C1496" s="6">
        <v>0</v>
      </c>
      <c r="D1496" s="6">
        <v>0</v>
      </c>
      <c r="E1496" s="6">
        <v>0.125</v>
      </c>
      <c r="F1496" s="6">
        <v>0</v>
      </c>
      <c r="G1496" s="6">
        <v>0</v>
      </c>
      <c r="H1496" s="6">
        <v>0</v>
      </c>
      <c r="I1496" s="6">
        <v>0</v>
      </c>
      <c r="J1496" s="6">
        <v>0</v>
      </c>
      <c r="K1496" s="6">
        <v>0</v>
      </c>
      <c r="L1496" s="6">
        <v>0.25</v>
      </c>
      <c r="M1496" s="6">
        <v>2.0833333333333332E-2</v>
      </c>
      <c r="N1496" s="6">
        <v>2.0833333333333332E-2</v>
      </c>
      <c r="O1496" s="6">
        <v>0</v>
      </c>
      <c r="P1496" s="6">
        <v>2.0833333333333332E-2</v>
      </c>
      <c r="Q1496" s="6">
        <v>241</v>
      </c>
      <c r="R1496" s="6">
        <v>0</v>
      </c>
      <c r="S1496" s="6">
        <v>433</v>
      </c>
      <c r="T1496" s="6">
        <v>504</v>
      </c>
      <c r="U1496" s="6">
        <v>0</v>
      </c>
      <c r="V1496">
        <v>0</v>
      </c>
    </row>
    <row r="1497" spans="1:22" customFormat="1" x14ac:dyDescent="0.25">
      <c r="A1497" s="6">
        <v>0</v>
      </c>
      <c r="B1497" s="6">
        <v>0</v>
      </c>
      <c r="C1497" s="6">
        <v>0</v>
      </c>
      <c r="D1497" s="6">
        <v>0</v>
      </c>
      <c r="E1497" s="6">
        <v>6.25E-2</v>
      </c>
      <c r="F1497" s="6">
        <v>0</v>
      </c>
      <c r="G1497" s="6">
        <v>0</v>
      </c>
      <c r="H1497" s="6">
        <v>0</v>
      </c>
      <c r="I1497" s="6">
        <v>0</v>
      </c>
      <c r="J1497" s="6">
        <v>0</v>
      </c>
      <c r="K1497" s="6">
        <v>0</v>
      </c>
      <c r="L1497" s="6">
        <v>0.125</v>
      </c>
      <c r="M1497" s="6">
        <v>1.0416666666666666E-2</v>
      </c>
      <c r="N1497" s="6">
        <v>1.0416666666666666E-2</v>
      </c>
      <c r="O1497" s="6">
        <v>0</v>
      </c>
      <c r="P1497" s="6">
        <v>1.0416666666666666E-2</v>
      </c>
      <c r="Q1497" s="6">
        <v>241</v>
      </c>
      <c r="R1497" s="6">
        <v>0</v>
      </c>
      <c r="S1497" s="6">
        <v>433</v>
      </c>
      <c r="T1497" s="6">
        <v>1344</v>
      </c>
      <c r="U1497" s="6">
        <v>0</v>
      </c>
      <c r="V1497">
        <v>0</v>
      </c>
    </row>
    <row r="1498" spans="1:22" customFormat="1" x14ac:dyDescent="0.25">
      <c r="A1498" s="6">
        <v>0</v>
      </c>
      <c r="B1498" s="6">
        <v>0</v>
      </c>
      <c r="C1498" s="6">
        <v>0</v>
      </c>
      <c r="D1498" s="6">
        <v>0</v>
      </c>
      <c r="E1498" s="6">
        <v>0.5</v>
      </c>
      <c r="F1498" s="6">
        <v>0</v>
      </c>
      <c r="G1498" s="6">
        <v>0</v>
      </c>
      <c r="H1498" s="6">
        <v>0</v>
      </c>
      <c r="I1498" s="6">
        <v>0</v>
      </c>
      <c r="J1498" s="6">
        <v>0</v>
      </c>
      <c r="K1498" s="6">
        <v>0</v>
      </c>
      <c r="L1498" s="6">
        <v>1</v>
      </c>
      <c r="M1498" s="6">
        <v>8.3333333333333329E-2</v>
      </c>
      <c r="N1498" s="6">
        <v>8.3333333333333329E-2</v>
      </c>
      <c r="O1498" s="6">
        <v>0</v>
      </c>
      <c r="P1498" s="6">
        <v>8.3333333333333329E-2</v>
      </c>
      <c r="Q1498" s="6">
        <v>231</v>
      </c>
      <c r="R1498" s="6">
        <v>0</v>
      </c>
      <c r="S1498" s="6">
        <v>433</v>
      </c>
      <c r="T1498" s="6">
        <v>168</v>
      </c>
      <c r="U1498" s="6">
        <v>0</v>
      </c>
      <c r="V1498">
        <v>0</v>
      </c>
    </row>
    <row r="1499" spans="1:22" customFormat="1" x14ac:dyDescent="0.25">
      <c r="A1499" s="6">
        <v>0</v>
      </c>
      <c r="B1499" s="6">
        <v>0</v>
      </c>
      <c r="C1499" s="6">
        <v>0</v>
      </c>
      <c r="D1499" s="6">
        <v>0</v>
      </c>
      <c r="E1499" s="6">
        <v>0.25</v>
      </c>
      <c r="F1499" s="6">
        <v>0</v>
      </c>
      <c r="G1499" s="6">
        <v>0</v>
      </c>
      <c r="H1499" s="6">
        <v>0</v>
      </c>
      <c r="I1499" s="6">
        <v>0</v>
      </c>
      <c r="J1499" s="6">
        <v>0</v>
      </c>
      <c r="K1499" s="6">
        <v>0</v>
      </c>
      <c r="L1499" s="6">
        <v>0.5</v>
      </c>
      <c r="M1499" s="6">
        <v>4.1666666666666664E-2</v>
      </c>
      <c r="N1499" s="6">
        <v>4.1666666666666664E-2</v>
      </c>
      <c r="O1499" s="6">
        <v>0</v>
      </c>
      <c r="P1499" s="6">
        <v>4.1666666666666664E-2</v>
      </c>
      <c r="Q1499" s="6">
        <v>231</v>
      </c>
      <c r="R1499" s="6">
        <v>0</v>
      </c>
      <c r="S1499" s="6">
        <v>433</v>
      </c>
      <c r="T1499" s="6">
        <v>168</v>
      </c>
      <c r="U1499" s="6">
        <v>0</v>
      </c>
      <c r="V1499">
        <v>0</v>
      </c>
    </row>
    <row r="1500" spans="1:22" customFormat="1" x14ac:dyDescent="0.25">
      <c r="A1500" s="6">
        <v>0</v>
      </c>
      <c r="B1500" s="6">
        <v>0</v>
      </c>
      <c r="C1500" s="6">
        <v>0</v>
      </c>
      <c r="D1500" s="6">
        <v>0</v>
      </c>
      <c r="E1500" s="6">
        <v>0.125</v>
      </c>
      <c r="F1500" s="6">
        <v>0</v>
      </c>
      <c r="G1500" s="6">
        <v>0</v>
      </c>
      <c r="H1500" s="6">
        <v>0</v>
      </c>
      <c r="I1500" s="6">
        <v>0</v>
      </c>
      <c r="J1500" s="6">
        <v>0</v>
      </c>
      <c r="K1500" s="6">
        <v>0</v>
      </c>
      <c r="L1500" s="6">
        <v>0.25</v>
      </c>
      <c r="M1500" s="6">
        <v>2.0833333333333332E-2</v>
      </c>
      <c r="N1500" s="6">
        <v>2.0833333333333332E-2</v>
      </c>
      <c r="O1500" s="6">
        <v>0</v>
      </c>
      <c r="P1500" s="6">
        <v>2.0833333333333332E-2</v>
      </c>
      <c r="Q1500" s="6">
        <v>231</v>
      </c>
      <c r="R1500" s="6">
        <v>0</v>
      </c>
      <c r="S1500" s="6">
        <v>433</v>
      </c>
      <c r="T1500" s="6">
        <v>336</v>
      </c>
      <c r="U1500" s="6">
        <v>0</v>
      </c>
      <c r="V1500">
        <v>0</v>
      </c>
    </row>
    <row r="1501" spans="1:22" customFormat="1" x14ac:dyDescent="0.25">
      <c r="A1501" s="6">
        <v>0</v>
      </c>
      <c r="B1501" s="6">
        <v>0</v>
      </c>
      <c r="C1501" s="6">
        <v>0</v>
      </c>
      <c r="D1501" s="6">
        <v>0</v>
      </c>
      <c r="E1501" s="6">
        <v>6.25E-2</v>
      </c>
      <c r="F1501" s="6">
        <v>0</v>
      </c>
      <c r="G1501" s="6">
        <v>0</v>
      </c>
      <c r="H1501" s="6">
        <v>0</v>
      </c>
      <c r="I1501" s="6">
        <v>0</v>
      </c>
      <c r="J1501" s="6">
        <v>0</v>
      </c>
      <c r="K1501" s="6">
        <v>0</v>
      </c>
      <c r="L1501" s="6">
        <v>0.125</v>
      </c>
      <c r="M1501" s="6">
        <v>1.0416666666666666E-2</v>
      </c>
      <c r="N1501" s="6">
        <v>1.0416666666666666E-2</v>
      </c>
      <c r="O1501" s="6">
        <v>0</v>
      </c>
      <c r="P1501" s="6">
        <v>1.0416666666666666E-2</v>
      </c>
      <c r="Q1501" s="6">
        <v>231</v>
      </c>
      <c r="R1501" s="6">
        <v>0</v>
      </c>
      <c r="S1501" s="6">
        <v>433</v>
      </c>
      <c r="T1501" s="6">
        <v>504</v>
      </c>
      <c r="U1501" s="6">
        <v>0</v>
      </c>
      <c r="V1501">
        <v>0</v>
      </c>
    </row>
    <row r="1502" spans="1:22" x14ac:dyDescent="0.25">
      <c r="A1502" s="2">
        <v>0.05</v>
      </c>
      <c r="B1502" s="2">
        <v>0</v>
      </c>
      <c r="C1502" s="2">
        <v>0</v>
      </c>
      <c r="D1502" s="2">
        <v>0</v>
      </c>
      <c r="E1502" s="2">
        <v>0</v>
      </c>
      <c r="F1502" s="2">
        <v>0</v>
      </c>
      <c r="G1502" s="2">
        <v>0</v>
      </c>
      <c r="H1502" s="2">
        <v>7.18282166264229E-2</v>
      </c>
      <c r="I1502" s="2">
        <v>0</v>
      </c>
      <c r="J1502" s="2">
        <v>0</v>
      </c>
      <c r="K1502" s="2">
        <v>0</v>
      </c>
      <c r="L1502" s="2">
        <v>24.813383925491546</v>
      </c>
      <c r="M1502" s="2">
        <v>0</v>
      </c>
      <c r="N1502" s="2">
        <v>0.1403915143152811</v>
      </c>
      <c r="O1502" s="2">
        <v>0</v>
      </c>
      <c r="P1502" s="2">
        <v>0.23180924456709207</v>
      </c>
      <c r="Q1502" s="2">
        <v>182</v>
      </c>
      <c r="R1502" s="2">
        <v>0</v>
      </c>
      <c r="S1502" s="2">
        <v>433</v>
      </c>
      <c r="T1502" s="2">
        <v>96</v>
      </c>
      <c r="U1502" s="2">
        <v>43</v>
      </c>
      <c r="V1502">
        <v>0</v>
      </c>
    </row>
    <row r="1503" spans="1:22" customFormat="1" x14ac:dyDescent="0.25">
      <c r="A1503" s="6">
        <v>0</v>
      </c>
      <c r="B1503" s="6">
        <v>0</v>
      </c>
      <c r="C1503" s="6">
        <v>0</v>
      </c>
      <c r="D1503" s="6">
        <v>0</v>
      </c>
      <c r="E1503" s="6">
        <v>0.5</v>
      </c>
      <c r="F1503" s="6">
        <v>0</v>
      </c>
      <c r="G1503" s="6">
        <v>0</v>
      </c>
      <c r="H1503" s="6">
        <v>0</v>
      </c>
      <c r="I1503" s="6">
        <v>0</v>
      </c>
      <c r="J1503" s="6">
        <v>0</v>
      </c>
      <c r="K1503" s="6">
        <v>0</v>
      </c>
      <c r="L1503" s="6">
        <v>45</v>
      </c>
      <c r="M1503" s="6">
        <v>0</v>
      </c>
      <c r="N1503" s="6">
        <v>0.375</v>
      </c>
      <c r="O1503" s="6">
        <v>0</v>
      </c>
      <c r="P1503" s="6">
        <v>0.44999999999999996</v>
      </c>
      <c r="Q1503" s="6">
        <v>258</v>
      </c>
      <c r="R1503" s="6">
        <v>0</v>
      </c>
      <c r="S1503" s="6">
        <v>448</v>
      </c>
      <c r="T1503" s="6">
        <v>336</v>
      </c>
      <c r="U1503" s="6">
        <v>0</v>
      </c>
      <c r="V1503">
        <v>0</v>
      </c>
    </row>
    <row r="1504" spans="1:22" customFormat="1" x14ac:dyDescent="0.25">
      <c r="A1504" s="6">
        <v>0</v>
      </c>
      <c r="B1504" s="6">
        <v>0</v>
      </c>
      <c r="C1504" s="6">
        <v>0</v>
      </c>
      <c r="D1504" s="6">
        <v>0</v>
      </c>
      <c r="E1504" s="6">
        <v>0.25</v>
      </c>
      <c r="F1504" s="6">
        <v>0</v>
      </c>
      <c r="G1504" s="6">
        <v>0</v>
      </c>
      <c r="H1504" s="6">
        <v>0</v>
      </c>
      <c r="I1504" s="6">
        <v>0</v>
      </c>
      <c r="J1504" s="6">
        <v>0</v>
      </c>
      <c r="K1504" s="6">
        <v>0</v>
      </c>
      <c r="L1504" s="6">
        <v>27.125</v>
      </c>
      <c r="M1504" s="6">
        <v>0</v>
      </c>
      <c r="N1504" s="6">
        <v>0.3125</v>
      </c>
      <c r="O1504" s="6">
        <v>0</v>
      </c>
      <c r="P1504" s="6">
        <v>0.375</v>
      </c>
      <c r="Q1504" s="6">
        <v>258</v>
      </c>
      <c r="R1504" s="6">
        <v>0</v>
      </c>
      <c r="S1504" s="6">
        <v>448</v>
      </c>
      <c r="T1504" s="6">
        <v>336</v>
      </c>
      <c r="U1504" s="6">
        <v>0</v>
      </c>
      <c r="V1504">
        <v>0</v>
      </c>
    </row>
    <row r="1505" spans="1:22" customFormat="1" x14ac:dyDescent="0.25">
      <c r="A1505" s="6">
        <v>0</v>
      </c>
      <c r="B1505" s="6">
        <v>0</v>
      </c>
      <c r="C1505" s="6">
        <v>0</v>
      </c>
      <c r="D1505" s="6">
        <v>0</v>
      </c>
      <c r="E1505" s="6">
        <v>0.25</v>
      </c>
      <c r="F1505" s="6">
        <v>0</v>
      </c>
      <c r="G1505" s="6">
        <v>0</v>
      </c>
      <c r="H1505" s="6">
        <v>0</v>
      </c>
      <c r="I1505" s="6">
        <v>0</v>
      </c>
      <c r="J1505" s="6">
        <v>0</v>
      </c>
      <c r="K1505" s="6">
        <v>0</v>
      </c>
      <c r="L1505" s="6">
        <v>37.5</v>
      </c>
      <c r="M1505" s="6">
        <v>0</v>
      </c>
      <c r="N1505" s="6">
        <v>0.3125</v>
      </c>
      <c r="O1505" s="6">
        <v>0</v>
      </c>
      <c r="P1505" s="6">
        <v>0.375</v>
      </c>
      <c r="Q1505" s="6">
        <v>258</v>
      </c>
      <c r="R1505" s="6">
        <v>0</v>
      </c>
      <c r="S1505" s="6">
        <v>448</v>
      </c>
      <c r="T1505" s="6">
        <v>336</v>
      </c>
      <c r="U1505" s="6">
        <v>0</v>
      </c>
      <c r="V1505">
        <v>0</v>
      </c>
    </row>
    <row r="1506" spans="1:22" customFormat="1" x14ac:dyDescent="0.25">
      <c r="A1506" s="6">
        <v>0</v>
      </c>
      <c r="B1506" s="6">
        <v>0</v>
      </c>
      <c r="C1506" s="6">
        <v>0</v>
      </c>
      <c r="D1506" s="6">
        <v>0</v>
      </c>
      <c r="E1506" s="6">
        <v>0.25</v>
      </c>
      <c r="F1506" s="6">
        <v>0</v>
      </c>
      <c r="G1506" s="6">
        <v>0</v>
      </c>
      <c r="H1506" s="6">
        <v>0</v>
      </c>
      <c r="I1506" s="6">
        <v>0</v>
      </c>
      <c r="J1506" s="6">
        <v>0</v>
      </c>
      <c r="K1506" s="6">
        <v>0</v>
      </c>
      <c r="L1506" s="6">
        <v>37.5</v>
      </c>
      <c r="M1506" s="6">
        <v>0</v>
      </c>
      <c r="N1506" s="6">
        <v>0.3125</v>
      </c>
      <c r="O1506" s="6">
        <v>0</v>
      </c>
      <c r="P1506" s="6">
        <v>0.375</v>
      </c>
      <c r="Q1506" s="6">
        <v>258</v>
      </c>
      <c r="R1506" s="6">
        <v>0</v>
      </c>
      <c r="S1506" s="6">
        <v>448</v>
      </c>
      <c r="T1506" s="6">
        <v>336</v>
      </c>
      <c r="U1506" s="6">
        <v>0</v>
      </c>
      <c r="V1506">
        <v>0</v>
      </c>
    </row>
    <row r="1507" spans="1:22" customFormat="1" x14ac:dyDescent="0.25">
      <c r="A1507" s="6">
        <v>0</v>
      </c>
      <c r="B1507" s="6">
        <v>6.2500000000000003E-3</v>
      </c>
      <c r="C1507" s="6">
        <v>0</v>
      </c>
      <c r="D1507" s="6">
        <v>0</v>
      </c>
      <c r="E1507" s="6">
        <v>0.25</v>
      </c>
      <c r="F1507" s="6">
        <v>0</v>
      </c>
      <c r="G1507" s="6">
        <v>0</v>
      </c>
      <c r="H1507" s="6">
        <v>0</v>
      </c>
      <c r="I1507" s="6">
        <v>0</v>
      </c>
      <c r="J1507" s="6">
        <v>0</v>
      </c>
      <c r="K1507" s="6">
        <v>0</v>
      </c>
      <c r="L1507" s="6">
        <v>37.5</v>
      </c>
      <c r="M1507" s="6">
        <v>0</v>
      </c>
      <c r="N1507" s="6">
        <v>0.3125</v>
      </c>
      <c r="O1507" s="6">
        <v>0</v>
      </c>
      <c r="P1507" s="6">
        <v>0.375</v>
      </c>
      <c r="Q1507" s="6">
        <v>258</v>
      </c>
      <c r="R1507" s="6">
        <v>0</v>
      </c>
      <c r="S1507" s="6">
        <v>448</v>
      </c>
      <c r="T1507" s="6">
        <v>336</v>
      </c>
      <c r="U1507" s="6">
        <v>0</v>
      </c>
      <c r="V1507">
        <v>0</v>
      </c>
    </row>
    <row r="1508" spans="1:22" customFormat="1" x14ac:dyDescent="0.25">
      <c r="A1508" s="6">
        <v>0</v>
      </c>
      <c r="B1508" s="6">
        <v>2.5000000000000001E-2</v>
      </c>
      <c r="C1508" s="6">
        <v>0</v>
      </c>
      <c r="D1508" s="6">
        <v>0</v>
      </c>
      <c r="E1508" s="6">
        <v>0.25</v>
      </c>
      <c r="F1508" s="6">
        <v>0</v>
      </c>
      <c r="G1508" s="6">
        <v>0</v>
      </c>
      <c r="H1508" s="6">
        <v>0</v>
      </c>
      <c r="I1508" s="6">
        <v>0</v>
      </c>
      <c r="J1508" s="6">
        <v>0</v>
      </c>
      <c r="K1508" s="6">
        <v>0</v>
      </c>
      <c r="L1508" s="6">
        <v>37.5</v>
      </c>
      <c r="M1508" s="6">
        <v>0</v>
      </c>
      <c r="N1508" s="6">
        <v>0.3125</v>
      </c>
      <c r="O1508" s="6">
        <v>0</v>
      </c>
      <c r="P1508" s="6">
        <v>0.375</v>
      </c>
      <c r="Q1508" s="6">
        <v>258</v>
      </c>
      <c r="R1508" s="6">
        <v>0</v>
      </c>
      <c r="S1508" s="6">
        <v>448</v>
      </c>
      <c r="T1508" s="6">
        <v>336</v>
      </c>
      <c r="U1508" s="6">
        <v>0</v>
      </c>
      <c r="V1508">
        <v>0</v>
      </c>
    </row>
    <row r="1509" spans="1:22" customFormat="1" x14ac:dyDescent="0.25">
      <c r="A1509" s="6">
        <v>0</v>
      </c>
      <c r="B1509" s="6">
        <v>0</v>
      </c>
      <c r="C1509" s="6">
        <v>0</v>
      </c>
      <c r="D1509" s="6">
        <v>0</v>
      </c>
      <c r="E1509" s="6">
        <v>6.7000000000000004E-2</v>
      </c>
      <c r="F1509" s="6">
        <v>0</v>
      </c>
      <c r="G1509" s="6">
        <v>0</v>
      </c>
      <c r="H1509" s="6">
        <v>0</v>
      </c>
      <c r="I1509" s="6">
        <v>0</v>
      </c>
      <c r="J1509" s="6">
        <v>0</v>
      </c>
      <c r="K1509" s="6">
        <v>0</v>
      </c>
      <c r="L1509" s="6">
        <v>23.1539</v>
      </c>
      <c r="M1509" s="6">
        <v>0</v>
      </c>
      <c r="N1509" s="6">
        <v>0.26674999999999999</v>
      </c>
      <c r="O1509" s="6">
        <v>0</v>
      </c>
      <c r="P1509" s="6">
        <v>0.3201</v>
      </c>
      <c r="Q1509" s="6">
        <v>258</v>
      </c>
      <c r="R1509" s="6">
        <v>0</v>
      </c>
      <c r="S1509" s="6">
        <v>448</v>
      </c>
      <c r="T1509" s="6">
        <v>336</v>
      </c>
      <c r="U1509" s="6">
        <v>0</v>
      </c>
      <c r="V1509">
        <v>0</v>
      </c>
    </row>
    <row r="1510" spans="1:22" customFormat="1" x14ac:dyDescent="0.25">
      <c r="A1510" s="6">
        <v>0</v>
      </c>
      <c r="B1510" s="6">
        <v>0</v>
      </c>
      <c r="C1510" s="6">
        <v>0</v>
      </c>
      <c r="D1510" s="6">
        <v>0</v>
      </c>
      <c r="E1510" s="6">
        <v>6.7000000000000004E-2</v>
      </c>
      <c r="F1510" s="6">
        <v>0</v>
      </c>
      <c r="G1510" s="6">
        <v>0</v>
      </c>
      <c r="H1510" s="6">
        <v>0</v>
      </c>
      <c r="I1510" s="6">
        <v>0</v>
      </c>
      <c r="J1510" s="6">
        <v>0</v>
      </c>
      <c r="K1510" s="6">
        <v>0</v>
      </c>
      <c r="L1510" s="6">
        <v>32.01</v>
      </c>
      <c r="M1510" s="6">
        <v>0</v>
      </c>
      <c r="N1510" s="6">
        <v>0.26674999999999999</v>
      </c>
      <c r="O1510" s="6">
        <v>0</v>
      </c>
      <c r="P1510" s="6">
        <v>0.3201</v>
      </c>
      <c r="Q1510" s="6">
        <v>258</v>
      </c>
      <c r="R1510" s="6">
        <v>0</v>
      </c>
      <c r="S1510" s="6">
        <v>448</v>
      </c>
      <c r="T1510" s="6">
        <v>336</v>
      </c>
      <c r="U1510" s="6">
        <v>0</v>
      </c>
      <c r="V1510">
        <v>0</v>
      </c>
    </row>
    <row r="1511" spans="1:22" customFormat="1" x14ac:dyDescent="0.25">
      <c r="A1511" s="6">
        <v>0</v>
      </c>
      <c r="B1511" s="6">
        <v>0</v>
      </c>
      <c r="C1511" s="6">
        <v>0</v>
      </c>
      <c r="D1511" s="6">
        <v>0</v>
      </c>
      <c r="E1511" s="6">
        <v>6.7000000000000004E-2</v>
      </c>
      <c r="F1511" s="6">
        <v>0</v>
      </c>
      <c r="G1511" s="6">
        <v>0</v>
      </c>
      <c r="H1511" s="6">
        <v>0</v>
      </c>
      <c r="I1511" s="6">
        <v>0</v>
      </c>
      <c r="J1511" s="6">
        <v>0</v>
      </c>
      <c r="K1511" s="6">
        <v>0</v>
      </c>
      <c r="L1511" s="6">
        <v>32.01</v>
      </c>
      <c r="M1511" s="6">
        <v>0</v>
      </c>
      <c r="N1511" s="6">
        <v>0.26674999999999999</v>
      </c>
      <c r="O1511" s="6">
        <v>0</v>
      </c>
      <c r="P1511" s="6">
        <v>0.3201</v>
      </c>
      <c r="Q1511" s="6">
        <v>258</v>
      </c>
      <c r="R1511" s="6">
        <v>0</v>
      </c>
      <c r="S1511" s="6">
        <v>448</v>
      </c>
      <c r="T1511" s="6">
        <v>336</v>
      </c>
      <c r="U1511" s="6">
        <v>0</v>
      </c>
      <c r="V1511">
        <v>0</v>
      </c>
    </row>
    <row r="1512" spans="1:22" customFormat="1" x14ac:dyDescent="0.25">
      <c r="A1512" s="6">
        <v>0</v>
      </c>
      <c r="B1512" s="6">
        <v>0</v>
      </c>
      <c r="C1512" s="6">
        <v>0</v>
      </c>
      <c r="D1512" s="6">
        <v>0</v>
      </c>
      <c r="E1512" s="6">
        <v>6.7000000000000004E-2</v>
      </c>
      <c r="F1512" s="6">
        <v>0</v>
      </c>
      <c r="G1512" s="6">
        <v>0</v>
      </c>
      <c r="H1512" s="6">
        <v>0</v>
      </c>
      <c r="I1512" s="6">
        <v>0</v>
      </c>
      <c r="J1512" s="6">
        <v>0</v>
      </c>
      <c r="K1512" s="6">
        <v>0</v>
      </c>
      <c r="L1512" s="6">
        <v>32.01</v>
      </c>
      <c r="M1512" s="6">
        <v>0</v>
      </c>
      <c r="N1512" s="6">
        <v>0.26674999999999999</v>
      </c>
      <c r="O1512" s="6">
        <v>0</v>
      </c>
      <c r="P1512" s="6">
        <v>0.3201</v>
      </c>
      <c r="Q1512" s="6">
        <v>258</v>
      </c>
      <c r="R1512" s="6">
        <v>0</v>
      </c>
      <c r="S1512" s="6">
        <v>448</v>
      </c>
      <c r="T1512" s="6">
        <v>336</v>
      </c>
      <c r="U1512" s="6">
        <v>0</v>
      </c>
      <c r="V1512">
        <v>0</v>
      </c>
    </row>
    <row r="1513" spans="1:22" customFormat="1" x14ac:dyDescent="0.25">
      <c r="A1513" s="6">
        <v>0</v>
      </c>
      <c r="B1513" s="6">
        <v>5.3350000000000012E-3</v>
      </c>
      <c r="C1513" s="6">
        <v>0</v>
      </c>
      <c r="D1513" s="6">
        <v>0</v>
      </c>
      <c r="E1513" s="6">
        <v>6.7000000000000004E-2</v>
      </c>
      <c r="F1513" s="6">
        <v>0</v>
      </c>
      <c r="G1513" s="6">
        <v>0</v>
      </c>
      <c r="H1513" s="6">
        <v>0</v>
      </c>
      <c r="I1513" s="6">
        <v>0</v>
      </c>
      <c r="J1513" s="6">
        <v>0</v>
      </c>
      <c r="K1513" s="6">
        <v>0</v>
      </c>
      <c r="L1513" s="6">
        <v>32.01</v>
      </c>
      <c r="M1513" s="6">
        <v>0</v>
      </c>
      <c r="N1513" s="6">
        <v>0.26674999999999999</v>
      </c>
      <c r="O1513" s="6">
        <v>0</v>
      </c>
      <c r="P1513" s="6">
        <v>0.3201</v>
      </c>
      <c r="Q1513" s="6">
        <v>258</v>
      </c>
      <c r="R1513" s="6">
        <v>0</v>
      </c>
      <c r="S1513" s="6">
        <v>448</v>
      </c>
      <c r="T1513" s="6">
        <v>336</v>
      </c>
      <c r="U1513" s="6">
        <v>0</v>
      </c>
      <c r="V1513">
        <v>0</v>
      </c>
    </row>
    <row r="1514" spans="1:22" customFormat="1" x14ac:dyDescent="0.25">
      <c r="A1514" s="6">
        <v>0</v>
      </c>
      <c r="B1514" s="6">
        <v>0</v>
      </c>
      <c r="C1514" s="6">
        <v>0</v>
      </c>
      <c r="D1514" s="6">
        <v>0</v>
      </c>
      <c r="E1514" s="6">
        <v>3.3000000000000002E-2</v>
      </c>
      <c r="F1514" s="6">
        <v>0</v>
      </c>
      <c r="G1514" s="6">
        <v>0</v>
      </c>
      <c r="H1514" s="6">
        <v>0</v>
      </c>
      <c r="I1514" s="6">
        <v>0</v>
      </c>
      <c r="J1514" s="6">
        <v>0</v>
      </c>
      <c r="K1514" s="6">
        <v>0</v>
      </c>
      <c r="L1514" s="6">
        <v>22.4161</v>
      </c>
      <c r="M1514" s="6">
        <v>0</v>
      </c>
      <c r="N1514" s="6">
        <v>0.25824999999999998</v>
      </c>
      <c r="O1514" s="6">
        <v>0</v>
      </c>
      <c r="P1514" s="6">
        <v>0.30989999999999995</v>
      </c>
      <c r="Q1514" s="6">
        <v>258</v>
      </c>
      <c r="R1514" s="6">
        <v>0</v>
      </c>
      <c r="S1514" s="6">
        <v>448</v>
      </c>
      <c r="T1514" s="6">
        <v>336</v>
      </c>
      <c r="U1514" s="6">
        <v>0</v>
      </c>
      <c r="V1514">
        <v>0</v>
      </c>
    </row>
    <row r="1515" spans="1:22" customFormat="1" x14ac:dyDescent="0.25">
      <c r="A1515" s="6">
        <v>0</v>
      </c>
      <c r="B1515" s="6">
        <v>0</v>
      </c>
      <c r="C1515" s="6">
        <v>0</v>
      </c>
      <c r="D1515" s="6">
        <v>0</v>
      </c>
      <c r="E1515" s="6">
        <v>3.3000000000000002E-2</v>
      </c>
      <c r="F1515" s="6">
        <v>0</v>
      </c>
      <c r="G1515" s="6">
        <v>0</v>
      </c>
      <c r="H1515" s="6">
        <v>0</v>
      </c>
      <c r="I1515" s="6">
        <v>0</v>
      </c>
      <c r="J1515" s="6">
        <v>0</v>
      </c>
      <c r="K1515" s="6">
        <v>0</v>
      </c>
      <c r="L1515" s="6">
        <v>30.99</v>
      </c>
      <c r="M1515" s="6">
        <v>0</v>
      </c>
      <c r="N1515" s="6">
        <v>0.25824999999999998</v>
      </c>
      <c r="O1515" s="6">
        <v>0</v>
      </c>
      <c r="P1515" s="6">
        <v>0.30989999999999995</v>
      </c>
      <c r="Q1515" s="6">
        <v>258</v>
      </c>
      <c r="R1515" s="6">
        <v>0</v>
      </c>
      <c r="S1515" s="6">
        <v>448</v>
      </c>
      <c r="T1515" s="6">
        <v>336</v>
      </c>
      <c r="U1515" s="6">
        <v>0</v>
      </c>
      <c r="V1515">
        <v>0</v>
      </c>
    </row>
    <row r="1516" spans="1:22" customFormat="1" x14ac:dyDescent="0.25">
      <c r="A1516" s="6">
        <v>0</v>
      </c>
      <c r="B1516" s="6">
        <v>0</v>
      </c>
      <c r="C1516" s="6">
        <v>0</v>
      </c>
      <c r="D1516" s="6">
        <v>0</v>
      </c>
      <c r="E1516" s="6">
        <v>3.3000000000000002E-2</v>
      </c>
      <c r="F1516" s="6">
        <v>0</v>
      </c>
      <c r="G1516" s="6">
        <v>0</v>
      </c>
      <c r="H1516" s="6">
        <v>0</v>
      </c>
      <c r="I1516" s="6">
        <v>0</v>
      </c>
      <c r="J1516" s="6">
        <v>0</v>
      </c>
      <c r="K1516" s="6">
        <v>0</v>
      </c>
      <c r="L1516" s="6">
        <v>22.4161</v>
      </c>
      <c r="M1516" s="6">
        <v>0</v>
      </c>
      <c r="N1516" s="6">
        <v>0.25824999999999998</v>
      </c>
      <c r="O1516" s="6">
        <v>0</v>
      </c>
      <c r="P1516" s="6">
        <v>0.30989999999999995</v>
      </c>
      <c r="Q1516" s="6">
        <v>258</v>
      </c>
      <c r="R1516" s="6">
        <v>0</v>
      </c>
      <c r="S1516" s="6">
        <v>448</v>
      </c>
      <c r="T1516" s="6">
        <v>336</v>
      </c>
      <c r="U1516" s="6">
        <v>0</v>
      </c>
      <c r="V1516">
        <v>0</v>
      </c>
    </row>
    <row r="1517" spans="1:22" customFormat="1" x14ac:dyDescent="0.25">
      <c r="A1517" s="6">
        <v>0</v>
      </c>
      <c r="B1517" s="6">
        <v>0</v>
      </c>
      <c r="C1517" s="6">
        <v>0</v>
      </c>
      <c r="D1517" s="6">
        <v>0</v>
      </c>
      <c r="E1517" s="6">
        <v>3.3000000000000002E-2</v>
      </c>
      <c r="F1517" s="6">
        <v>0</v>
      </c>
      <c r="G1517" s="6">
        <v>0</v>
      </c>
      <c r="H1517" s="6">
        <v>0</v>
      </c>
      <c r="I1517" s="6">
        <v>0</v>
      </c>
      <c r="J1517" s="6">
        <v>0</v>
      </c>
      <c r="K1517" s="6">
        <v>0</v>
      </c>
      <c r="L1517" s="6">
        <v>30.99</v>
      </c>
      <c r="M1517" s="6">
        <v>0</v>
      </c>
      <c r="N1517" s="6">
        <v>0.25824999999999998</v>
      </c>
      <c r="O1517" s="6">
        <v>0</v>
      </c>
      <c r="P1517" s="6">
        <v>0.30989999999999995</v>
      </c>
      <c r="Q1517" s="6">
        <v>258</v>
      </c>
      <c r="R1517" s="6">
        <v>0</v>
      </c>
      <c r="S1517" s="6">
        <v>448</v>
      </c>
      <c r="T1517" s="6">
        <v>336</v>
      </c>
      <c r="U1517" s="6">
        <v>0</v>
      </c>
      <c r="V1517">
        <v>0</v>
      </c>
    </row>
    <row r="1518" spans="1:22" customFormat="1" x14ac:dyDescent="0.25">
      <c r="A1518" s="6">
        <v>0</v>
      </c>
      <c r="B1518" s="6">
        <v>5.1650000000000003E-3</v>
      </c>
      <c r="C1518" s="6">
        <v>0</v>
      </c>
      <c r="D1518" s="6">
        <v>0</v>
      </c>
      <c r="E1518" s="6">
        <v>3.3000000000000002E-2</v>
      </c>
      <c r="F1518" s="6">
        <v>0</v>
      </c>
      <c r="G1518" s="6">
        <v>0</v>
      </c>
      <c r="H1518" s="6">
        <v>0</v>
      </c>
      <c r="I1518" s="6">
        <v>0</v>
      </c>
      <c r="J1518" s="6">
        <v>0</v>
      </c>
      <c r="K1518" s="6">
        <v>0</v>
      </c>
      <c r="L1518" s="6">
        <v>30.99</v>
      </c>
      <c r="M1518" s="6">
        <v>0</v>
      </c>
      <c r="N1518" s="6">
        <v>0.25824999999999998</v>
      </c>
      <c r="O1518" s="6">
        <v>0</v>
      </c>
      <c r="P1518" s="6">
        <v>0.30989999999999995</v>
      </c>
      <c r="Q1518" s="6">
        <v>258</v>
      </c>
      <c r="R1518" s="6">
        <v>0</v>
      </c>
      <c r="S1518" s="6">
        <v>448</v>
      </c>
      <c r="T1518" s="6">
        <v>336</v>
      </c>
      <c r="U1518" s="6">
        <v>0</v>
      </c>
      <c r="V1518">
        <v>0</v>
      </c>
    </row>
    <row r="1519" spans="1:22" customFormat="1" x14ac:dyDescent="0.25">
      <c r="A1519" s="6">
        <v>0</v>
      </c>
      <c r="B1519" s="6">
        <v>0</v>
      </c>
      <c r="C1519" s="6">
        <v>0</v>
      </c>
      <c r="D1519" s="6">
        <v>0</v>
      </c>
      <c r="E1519" s="6">
        <v>0.25</v>
      </c>
      <c r="F1519" s="6">
        <v>0</v>
      </c>
      <c r="G1519" s="6">
        <v>0</v>
      </c>
      <c r="H1519" s="6">
        <v>0</v>
      </c>
      <c r="I1519" s="6">
        <v>0</v>
      </c>
      <c r="J1519" s="6">
        <v>0</v>
      </c>
      <c r="K1519" s="6">
        <v>0</v>
      </c>
      <c r="L1519" s="6">
        <v>27.125</v>
      </c>
      <c r="M1519" s="6">
        <v>0</v>
      </c>
      <c r="N1519" s="6">
        <v>0.3125</v>
      </c>
      <c r="O1519" s="6">
        <v>0</v>
      </c>
      <c r="P1519" s="6">
        <v>0.375</v>
      </c>
      <c r="Q1519" s="6">
        <v>258</v>
      </c>
      <c r="R1519" s="6">
        <v>0</v>
      </c>
      <c r="S1519" s="6">
        <v>448</v>
      </c>
      <c r="T1519" s="6">
        <v>336</v>
      </c>
      <c r="U1519" s="6">
        <v>0</v>
      </c>
      <c r="V1519">
        <v>0</v>
      </c>
    </row>
    <row r="1520" spans="1:22" customFormat="1" x14ac:dyDescent="0.25">
      <c r="A1520" s="6">
        <v>0</v>
      </c>
      <c r="B1520" s="6">
        <v>0</v>
      </c>
      <c r="C1520" s="6">
        <v>0</v>
      </c>
      <c r="D1520" s="6">
        <v>0</v>
      </c>
      <c r="E1520" s="6">
        <v>0.25</v>
      </c>
      <c r="F1520" s="6">
        <v>0</v>
      </c>
      <c r="G1520" s="6">
        <v>0</v>
      </c>
      <c r="H1520" s="6">
        <v>0</v>
      </c>
      <c r="I1520" s="6">
        <v>0</v>
      </c>
      <c r="J1520" s="6">
        <v>0</v>
      </c>
      <c r="K1520" s="6">
        <v>0</v>
      </c>
      <c r="L1520" s="6">
        <v>37.5</v>
      </c>
      <c r="M1520" s="6">
        <v>0</v>
      </c>
      <c r="N1520" s="6">
        <v>0.3125</v>
      </c>
      <c r="O1520" s="6">
        <v>0</v>
      </c>
      <c r="P1520" s="6">
        <v>0.375</v>
      </c>
      <c r="Q1520" s="6">
        <v>258</v>
      </c>
      <c r="R1520" s="6">
        <v>0</v>
      </c>
      <c r="S1520" s="6">
        <v>448</v>
      </c>
      <c r="T1520" s="6">
        <v>336</v>
      </c>
      <c r="U1520" s="6">
        <v>0</v>
      </c>
      <c r="V1520">
        <v>0</v>
      </c>
    </row>
    <row r="1521" spans="1:22" customFormat="1" x14ac:dyDescent="0.25">
      <c r="A1521" s="6">
        <v>0</v>
      </c>
      <c r="B1521" s="6">
        <v>0</v>
      </c>
      <c r="C1521" s="6">
        <v>0</v>
      </c>
      <c r="D1521" s="6">
        <v>0</v>
      </c>
      <c r="E1521" s="6">
        <v>0.25</v>
      </c>
      <c r="F1521" s="6">
        <v>0</v>
      </c>
      <c r="G1521" s="6">
        <v>0</v>
      </c>
      <c r="H1521" s="6">
        <v>0</v>
      </c>
      <c r="I1521" s="6">
        <v>0</v>
      </c>
      <c r="J1521" s="6">
        <v>0</v>
      </c>
      <c r="K1521" s="6">
        <v>0</v>
      </c>
      <c r="L1521" s="6">
        <v>37.5</v>
      </c>
      <c r="M1521" s="6">
        <v>0</v>
      </c>
      <c r="N1521" s="6">
        <v>0.3125</v>
      </c>
      <c r="O1521" s="6">
        <v>0</v>
      </c>
      <c r="P1521" s="6">
        <v>0.375</v>
      </c>
      <c r="Q1521" s="6">
        <v>258</v>
      </c>
      <c r="R1521" s="6">
        <v>0</v>
      </c>
      <c r="S1521" s="6">
        <v>448</v>
      </c>
      <c r="T1521" s="6">
        <v>336</v>
      </c>
      <c r="U1521" s="6">
        <v>0</v>
      </c>
      <c r="V1521">
        <v>0</v>
      </c>
    </row>
    <row r="1522" spans="1:22" customFormat="1" x14ac:dyDescent="0.25">
      <c r="A1522" s="6">
        <v>6.2500000000000003E-3</v>
      </c>
      <c r="B1522" s="6">
        <v>0</v>
      </c>
      <c r="C1522" s="6">
        <v>0</v>
      </c>
      <c r="D1522" s="6">
        <v>0</v>
      </c>
      <c r="E1522" s="6">
        <v>0.25</v>
      </c>
      <c r="F1522" s="6">
        <v>0</v>
      </c>
      <c r="G1522" s="6">
        <v>0</v>
      </c>
      <c r="H1522" s="6">
        <v>0</v>
      </c>
      <c r="I1522" s="6">
        <v>0</v>
      </c>
      <c r="J1522" s="6">
        <v>0</v>
      </c>
      <c r="K1522" s="6">
        <v>0</v>
      </c>
      <c r="L1522" s="6">
        <v>37.5</v>
      </c>
      <c r="M1522" s="6">
        <v>0</v>
      </c>
      <c r="N1522" s="6">
        <v>0.3125</v>
      </c>
      <c r="O1522" s="6">
        <v>0</v>
      </c>
      <c r="P1522" s="6">
        <v>0.375</v>
      </c>
      <c r="Q1522" s="6">
        <v>258</v>
      </c>
      <c r="R1522" s="6">
        <v>0</v>
      </c>
      <c r="S1522" s="6">
        <v>448</v>
      </c>
      <c r="T1522" s="6">
        <v>336</v>
      </c>
      <c r="U1522" s="6">
        <v>0</v>
      </c>
      <c r="V1522">
        <v>0</v>
      </c>
    </row>
    <row r="1523" spans="1:22" customFormat="1" x14ac:dyDescent="0.25">
      <c r="A1523" s="6">
        <v>6.2500000000000003E-3</v>
      </c>
      <c r="B1523" s="6">
        <v>0</v>
      </c>
      <c r="C1523" s="6">
        <v>0</v>
      </c>
      <c r="D1523" s="6">
        <v>0</v>
      </c>
      <c r="E1523" s="6">
        <v>0.25</v>
      </c>
      <c r="F1523" s="6">
        <v>0</v>
      </c>
      <c r="G1523" s="6">
        <v>0</v>
      </c>
      <c r="H1523" s="6">
        <v>0</v>
      </c>
      <c r="I1523" s="6">
        <v>0</v>
      </c>
      <c r="J1523" s="6">
        <v>0</v>
      </c>
      <c r="K1523" s="6">
        <v>0</v>
      </c>
      <c r="L1523" s="6">
        <v>37.5</v>
      </c>
      <c r="M1523" s="6">
        <v>0</v>
      </c>
      <c r="N1523" s="6">
        <v>0.3125</v>
      </c>
      <c r="O1523" s="6">
        <v>0</v>
      </c>
      <c r="P1523" s="6">
        <v>0.375</v>
      </c>
      <c r="Q1523" s="6">
        <v>258</v>
      </c>
      <c r="R1523" s="6">
        <v>0</v>
      </c>
      <c r="S1523" s="6">
        <v>448</v>
      </c>
      <c r="T1523" s="6">
        <v>336</v>
      </c>
      <c r="U1523" s="6">
        <v>0</v>
      </c>
      <c r="V1523">
        <v>0</v>
      </c>
    </row>
    <row r="1524" spans="1:22" customFormat="1" x14ac:dyDescent="0.25">
      <c r="A1524" s="6">
        <v>0</v>
      </c>
      <c r="B1524" s="6">
        <v>0.25</v>
      </c>
      <c r="C1524" s="6">
        <v>0</v>
      </c>
      <c r="D1524" s="6">
        <v>0</v>
      </c>
      <c r="E1524" s="6">
        <v>0</v>
      </c>
      <c r="F1524" s="6">
        <v>0</v>
      </c>
      <c r="G1524" s="6">
        <v>0</v>
      </c>
      <c r="H1524" s="6">
        <v>0</v>
      </c>
      <c r="I1524" s="6">
        <v>0</v>
      </c>
      <c r="J1524" s="6">
        <v>0</v>
      </c>
      <c r="K1524" s="6">
        <v>0</v>
      </c>
      <c r="L1524" s="6">
        <v>23</v>
      </c>
      <c r="M1524" s="6">
        <v>0</v>
      </c>
      <c r="N1524" s="6">
        <v>0.25</v>
      </c>
      <c r="O1524" s="6">
        <v>0</v>
      </c>
      <c r="P1524" s="6">
        <v>0.25</v>
      </c>
      <c r="Q1524" s="6">
        <v>187</v>
      </c>
      <c r="R1524" s="6">
        <v>0</v>
      </c>
      <c r="S1524" s="6">
        <v>443</v>
      </c>
      <c r="T1524" s="6">
        <v>144</v>
      </c>
      <c r="U1524" s="6">
        <v>40</v>
      </c>
      <c r="V1524">
        <v>0</v>
      </c>
    </row>
    <row r="1525" spans="1:22" customFormat="1" x14ac:dyDescent="0.25">
      <c r="A1525" s="6">
        <v>0</v>
      </c>
      <c r="B1525" s="6">
        <v>0.25</v>
      </c>
      <c r="C1525" s="6">
        <v>0</v>
      </c>
      <c r="D1525" s="6">
        <v>0</v>
      </c>
      <c r="E1525" s="6">
        <v>0</v>
      </c>
      <c r="F1525" s="6">
        <v>0</v>
      </c>
      <c r="G1525" s="6">
        <v>0</v>
      </c>
      <c r="H1525" s="6">
        <v>0</v>
      </c>
      <c r="I1525" s="6">
        <v>0</v>
      </c>
      <c r="J1525" s="6">
        <v>0</v>
      </c>
      <c r="K1525" s="6">
        <v>0</v>
      </c>
      <c r="L1525" s="6">
        <v>23</v>
      </c>
      <c r="M1525" s="6">
        <v>0</v>
      </c>
      <c r="N1525" s="6">
        <v>0.25</v>
      </c>
      <c r="O1525" s="6">
        <v>0</v>
      </c>
      <c r="P1525" s="6">
        <v>0.25</v>
      </c>
      <c r="Q1525" s="6">
        <v>217</v>
      </c>
      <c r="R1525" s="6">
        <v>0</v>
      </c>
      <c r="S1525" s="6">
        <v>423</v>
      </c>
      <c r="T1525" s="6">
        <v>144</v>
      </c>
      <c r="U1525" s="6">
        <v>40</v>
      </c>
      <c r="V1525">
        <v>0</v>
      </c>
    </row>
    <row r="1526" spans="1:22" customFormat="1" x14ac:dyDescent="0.25">
      <c r="A1526" s="6">
        <v>0</v>
      </c>
      <c r="B1526" s="6">
        <v>0.25</v>
      </c>
      <c r="C1526" s="6">
        <v>0</v>
      </c>
      <c r="D1526" s="6">
        <v>0</v>
      </c>
      <c r="E1526" s="6">
        <v>0</v>
      </c>
      <c r="F1526" s="6">
        <v>0</v>
      </c>
      <c r="G1526" s="6">
        <v>0</v>
      </c>
      <c r="H1526" s="6">
        <v>0</v>
      </c>
      <c r="I1526" s="6">
        <v>0</v>
      </c>
      <c r="J1526" s="6">
        <v>0</v>
      </c>
      <c r="K1526" s="6">
        <v>0</v>
      </c>
      <c r="L1526" s="6">
        <v>23</v>
      </c>
      <c r="M1526" s="6">
        <v>0</v>
      </c>
      <c r="N1526" s="6">
        <v>0.25</v>
      </c>
      <c r="O1526" s="6">
        <v>0</v>
      </c>
      <c r="P1526" s="6">
        <v>0.25</v>
      </c>
      <c r="Q1526" s="6">
        <v>234</v>
      </c>
      <c r="R1526" s="6">
        <v>0</v>
      </c>
      <c r="S1526" s="6">
        <v>423</v>
      </c>
      <c r="T1526" s="6">
        <v>144</v>
      </c>
      <c r="U1526" s="6">
        <v>40</v>
      </c>
      <c r="V1526">
        <v>0</v>
      </c>
    </row>
    <row r="1527" spans="1:22" customFormat="1" x14ac:dyDescent="0.25">
      <c r="A1527" s="6">
        <v>0</v>
      </c>
      <c r="B1527" s="6">
        <v>0.25</v>
      </c>
      <c r="C1527" s="6">
        <v>0</v>
      </c>
      <c r="D1527" s="6">
        <v>0</v>
      </c>
      <c r="E1527" s="6">
        <v>0</v>
      </c>
      <c r="F1527" s="6">
        <v>0</v>
      </c>
      <c r="G1527" s="6">
        <v>0</v>
      </c>
      <c r="H1527" s="6">
        <v>0</v>
      </c>
      <c r="I1527" s="6">
        <v>0</v>
      </c>
      <c r="J1527" s="6">
        <v>0</v>
      </c>
      <c r="K1527" s="6">
        <v>0</v>
      </c>
      <c r="L1527" s="6">
        <v>23</v>
      </c>
      <c r="M1527" s="6">
        <v>0</v>
      </c>
      <c r="N1527" s="6">
        <v>0.25</v>
      </c>
      <c r="O1527" s="6">
        <v>0</v>
      </c>
      <c r="P1527" s="6">
        <v>0.25</v>
      </c>
      <c r="Q1527" s="6">
        <v>260</v>
      </c>
      <c r="R1527" s="6">
        <v>0</v>
      </c>
      <c r="S1527" s="6">
        <v>423</v>
      </c>
      <c r="T1527" s="6">
        <v>144</v>
      </c>
      <c r="U1527" s="6">
        <v>40</v>
      </c>
      <c r="V1527">
        <v>0</v>
      </c>
    </row>
    <row r="1528" spans="1:22" customFormat="1" x14ac:dyDescent="0.25">
      <c r="A1528" s="6">
        <v>0</v>
      </c>
      <c r="B1528" s="6">
        <v>0.25</v>
      </c>
      <c r="C1528" s="6">
        <v>0</v>
      </c>
      <c r="D1528" s="6">
        <v>0</v>
      </c>
      <c r="E1528" s="6">
        <v>0</v>
      </c>
      <c r="F1528" s="6">
        <v>0</v>
      </c>
      <c r="G1528" s="6">
        <v>0</v>
      </c>
      <c r="H1528" s="6">
        <v>0</v>
      </c>
      <c r="I1528" s="6">
        <v>0</v>
      </c>
      <c r="J1528" s="6">
        <v>0</v>
      </c>
      <c r="K1528" s="6">
        <v>0</v>
      </c>
      <c r="L1528" s="6">
        <v>23</v>
      </c>
      <c r="M1528" s="6">
        <v>0</v>
      </c>
      <c r="N1528" s="6">
        <v>0.25</v>
      </c>
      <c r="O1528" s="6">
        <v>0</v>
      </c>
      <c r="P1528" s="6">
        <v>0.25</v>
      </c>
      <c r="Q1528" s="6">
        <v>284</v>
      </c>
      <c r="R1528" s="6">
        <v>0</v>
      </c>
      <c r="S1528" s="6">
        <v>423</v>
      </c>
      <c r="T1528" s="6">
        <v>144</v>
      </c>
      <c r="U1528" s="6">
        <v>40</v>
      </c>
      <c r="V1528">
        <v>0</v>
      </c>
    </row>
    <row r="1529" spans="1:22" customFormat="1" x14ac:dyDescent="0.25">
      <c r="A1529" s="6">
        <v>0</v>
      </c>
      <c r="B1529" s="6">
        <v>0.04</v>
      </c>
      <c r="C1529" s="6">
        <v>0</v>
      </c>
      <c r="D1529" s="6">
        <v>0</v>
      </c>
      <c r="E1529" s="6">
        <v>0</v>
      </c>
      <c r="F1529" s="6">
        <v>0</v>
      </c>
      <c r="G1529" s="6">
        <v>0</v>
      </c>
      <c r="H1529" s="6">
        <v>0.05</v>
      </c>
      <c r="I1529" s="6">
        <v>0</v>
      </c>
      <c r="J1529" s="6">
        <v>0</v>
      </c>
      <c r="K1529" s="6">
        <v>0</v>
      </c>
      <c r="L1529" s="6">
        <v>30</v>
      </c>
      <c r="M1529" s="6">
        <v>0</v>
      </c>
      <c r="N1529" s="6">
        <v>0.2</v>
      </c>
      <c r="O1529" s="6">
        <v>0</v>
      </c>
      <c r="P1529" s="6">
        <v>0.3</v>
      </c>
      <c r="Q1529" s="6">
        <v>217</v>
      </c>
      <c r="R1529" s="6">
        <v>0</v>
      </c>
      <c r="S1529" s="6">
        <v>423</v>
      </c>
      <c r="T1529" s="6">
        <v>144</v>
      </c>
      <c r="U1529" s="6">
        <v>40</v>
      </c>
      <c r="V1529">
        <v>0</v>
      </c>
    </row>
    <row r="1530" spans="1:22" customFormat="1" x14ac:dyDescent="0.25">
      <c r="A1530" s="6">
        <v>0</v>
      </c>
      <c r="B1530" s="6">
        <v>0.04</v>
      </c>
      <c r="C1530" s="6">
        <v>0</v>
      </c>
      <c r="D1530" s="6">
        <v>0</v>
      </c>
      <c r="E1530" s="6">
        <v>0</v>
      </c>
      <c r="F1530" s="6">
        <v>0</v>
      </c>
      <c r="G1530" s="6">
        <v>0</v>
      </c>
      <c r="H1530" s="6">
        <v>0.05</v>
      </c>
      <c r="I1530" s="6">
        <v>0</v>
      </c>
      <c r="J1530" s="6">
        <v>0</v>
      </c>
      <c r="K1530" s="6">
        <v>0</v>
      </c>
      <c r="L1530" s="6">
        <v>30</v>
      </c>
      <c r="M1530" s="6">
        <v>0</v>
      </c>
      <c r="N1530" s="6">
        <v>0.2</v>
      </c>
      <c r="O1530" s="6">
        <v>0</v>
      </c>
      <c r="P1530" s="6">
        <v>0.3</v>
      </c>
      <c r="Q1530" s="6">
        <v>234</v>
      </c>
      <c r="R1530" s="6">
        <v>0</v>
      </c>
      <c r="S1530" s="6">
        <v>423</v>
      </c>
      <c r="T1530" s="6">
        <v>144</v>
      </c>
      <c r="U1530" s="6">
        <v>40</v>
      </c>
      <c r="V1530">
        <v>0</v>
      </c>
    </row>
    <row r="1531" spans="1:22" customFormat="1" x14ac:dyDescent="0.25">
      <c r="A1531" s="6">
        <v>0</v>
      </c>
      <c r="B1531" s="6">
        <v>0.04</v>
      </c>
      <c r="C1531" s="6">
        <v>0</v>
      </c>
      <c r="D1531" s="6">
        <v>0</v>
      </c>
      <c r="E1531" s="6">
        <v>0</v>
      </c>
      <c r="F1531" s="6">
        <v>0</v>
      </c>
      <c r="G1531" s="6">
        <v>0</v>
      </c>
      <c r="H1531" s="6">
        <v>0.05</v>
      </c>
      <c r="I1531" s="6">
        <v>0</v>
      </c>
      <c r="J1531" s="6">
        <v>0</v>
      </c>
      <c r="K1531" s="6">
        <v>0</v>
      </c>
      <c r="L1531" s="6">
        <v>30</v>
      </c>
      <c r="M1531" s="6">
        <v>0</v>
      </c>
      <c r="N1531" s="6">
        <v>0.2</v>
      </c>
      <c r="O1531" s="6">
        <v>0</v>
      </c>
      <c r="P1531" s="6">
        <v>0.3</v>
      </c>
      <c r="Q1531" s="6">
        <v>260</v>
      </c>
      <c r="R1531" s="6">
        <v>0</v>
      </c>
      <c r="S1531" s="6">
        <v>423</v>
      </c>
      <c r="T1531" s="6">
        <v>144</v>
      </c>
      <c r="U1531" s="6">
        <v>40</v>
      </c>
      <c r="V1531">
        <v>0</v>
      </c>
    </row>
    <row r="1532" spans="1:22" customFormat="1" x14ac:dyDescent="0.25">
      <c r="A1532" s="6">
        <v>0</v>
      </c>
      <c r="B1532" s="6">
        <v>0.04</v>
      </c>
      <c r="C1532" s="6">
        <v>0</v>
      </c>
      <c r="D1532" s="6">
        <v>0</v>
      </c>
      <c r="E1532" s="6">
        <v>0</v>
      </c>
      <c r="F1532" s="6">
        <v>0</v>
      </c>
      <c r="G1532" s="6">
        <v>0</v>
      </c>
      <c r="H1532" s="6">
        <v>0.05</v>
      </c>
      <c r="I1532" s="6">
        <v>0</v>
      </c>
      <c r="J1532" s="6">
        <v>0</v>
      </c>
      <c r="K1532" s="6">
        <v>0</v>
      </c>
      <c r="L1532" s="6">
        <v>30</v>
      </c>
      <c r="M1532" s="6">
        <v>0</v>
      </c>
      <c r="N1532" s="6">
        <v>0.2</v>
      </c>
      <c r="O1532" s="6">
        <v>0</v>
      </c>
      <c r="P1532" s="6">
        <v>0.3</v>
      </c>
      <c r="Q1532" s="6">
        <v>284</v>
      </c>
      <c r="R1532" s="6">
        <v>0</v>
      </c>
      <c r="S1532" s="6">
        <v>423</v>
      </c>
      <c r="T1532" s="6">
        <v>144</v>
      </c>
      <c r="U1532" s="6">
        <v>40</v>
      </c>
      <c r="V1532">
        <v>0</v>
      </c>
    </row>
    <row r="1533" spans="1:22" customFormat="1" x14ac:dyDescent="0.25">
      <c r="A1533" s="6">
        <v>0</v>
      </c>
      <c r="B1533" s="6">
        <v>0.04</v>
      </c>
      <c r="C1533" s="6">
        <v>0</v>
      </c>
      <c r="D1533" s="6">
        <v>0</v>
      </c>
      <c r="E1533" s="6">
        <v>0</v>
      </c>
      <c r="F1533" s="6">
        <v>0</v>
      </c>
      <c r="G1533" s="6">
        <v>0</v>
      </c>
      <c r="H1533" s="6">
        <v>0.05</v>
      </c>
      <c r="I1533" s="6">
        <v>0</v>
      </c>
      <c r="J1533" s="6">
        <v>0</v>
      </c>
      <c r="K1533" s="6">
        <v>0</v>
      </c>
      <c r="L1533" s="6">
        <v>30</v>
      </c>
      <c r="M1533" s="6">
        <v>0</v>
      </c>
      <c r="N1533" s="6">
        <v>0.2</v>
      </c>
      <c r="O1533" s="6">
        <v>0</v>
      </c>
      <c r="P1533" s="6">
        <v>0.3</v>
      </c>
      <c r="Q1533" s="6">
        <v>278</v>
      </c>
      <c r="R1533" s="6">
        <v>0</v>
      </c>
      <c r="S1533" s="6">
        <v>423</v>
      </c>
      <c r="T1533" s="6">
        <v>144</v>
      </c>
      <c r="U1533" s="6">
        <v>40</v>
      </c>
      <c r="V1533">
        <v>0</v>
      </c>
    </row>
    <row r="1534" spans="1:22" customFormat="1" x14ac:dyDescent="0.25">
      <c r="A1534" s="6">
        <v>0</v>
      </c>
      <c r="B1534" s="6">
        <v>0.04</v>
      </c>
      <c r="C1534" s="6">
        <v>0</v>
      </c>
      <c r="D1534" s="6">
        <v>0</v>
      </c>
      <c r="E1534" s="6">
        <v>0</v>
      </c>
      <c r="F1534" s="6">
        <v>0</v>
      </c>
      <c r="G1534" s="6">
        <v>0</v>
      </c>
      <c r="H1534" s="6">
        <v>0.05</v>
      </c>
      <c r="I1534" s="6">
        <v>0</v>
      </c>
      <c r="J1534" s="6">
        <v>0</v>
      </c>
      <c r="K1534" s="6">
        <v>0</v>
      </c>
      <c r="L1534" s="6">
        <v>30</v>
      </c>
      <c r="M1534" s="6">
        <v>0</v>
      </c>
      <c r="N1534" s="6">
        <v>0.2</v>
      </c>
      <c r="O1534" s="6">
        <v>0</v>
      </c>
      <c r="P1534" s="6">
        <v>0.3</v>
      </c>
      <c r="Q1534" s="6">
        <v>292</v>
      </c>
      <c r="R1534" s="6">
        <v>0</v>
      </c>
      <c r="S1534" s="6">
        <v>423</v>
      </c>
      <c r="T1534" s="6">
        <v>144</v>
      </c>
      <c r="U1534" s="6">
        <v>40</v>
      </c>
      <c r="V1534">
        <v>0</v>
      </c>
    </row>
    <row r="1535" spans="1:22" customFormat="1" x14ac:dyDescent="0.25">
      <c r="A1535" s="6">
        <v>0</v>
      </c>
      <c r="B1535" s="6">
        <v>0.02</v>
      </c>
      <c r="C1535" s="6">
        <v>0</v>
      </c>
      <c r="D1535" s="6">
        <v>0</v>
      </c>
      <c r="E1535" s="6">
        <v>0</v>
      </c>
      <c r="F1535" s="6">
        <v>0</v>
      </c>
      <c r="G1535" s="6">
        <v>0</v>
      </c>
      <c r="H1535" s="6">
        <v>0.05</v>
      </c>
      <c r="I1535" s="6">
        <v>0</v>
      </c>
      <c r="J1535" s="6">
        <v>0</v>
      </c>
      <c r="K1535" s="6">
        <v>0</v>
      </c>
      <c r="L1535" s="6">
        <v>30</v>
      </c>
      <c r="M1535" s="6">
        <v>0</v>
      </c>
      <c r="N1535" s="6">
        <v>0.2</v>
      </c>
      <c r="O1535" s="6">
        <v>0</v>
      </c>
      <c r="P1535" s="6">
        <v>0.3</v>
      </c>
      <c r="Q1535" s="6">
        <v>217</v>
      </c>
      <c r="R1535" s="6">
        <v>0</v>
      </c>
      <c r="S1535" s="6">
        <v>423</v>
      </c>
      <c r="T1535" s="6">
        <v>144</v>
      </c>
      <c r="U1535" s="6">
        <v>40</v>
      </c>
      <c r="V1535">
        <v>0</v>
      </c>
    </row>
    <row r="1536" spans="1:22" customFormat="1" x14ac:dyDescent="0.25">
      <c r="A1536" s="6">
        <v>0</v>
      </c>
      <c r="B1536" s="6">
        <v>0.02</v>
      </c>
      <c r="C1536" s="6">
        <v>0</v>
      </c>
      <c r="D1536" s="6">
        <v>0</v>
      </c>
      <c r="E1536" s="6">
        <v>0</v>
      </c>
      <c r="F1536" s="6">
        <v>0</v>
      </c>
      <c r="G1536" s="6">
        <v>0</v>
      </c>
      <c r="H1536" s="6">
        <v>0.05</v>
      </c>
      <c r="I1536" s="6">
        <v>0</v>
      </c>
      <c r="J1536" s="6">
        <v>0</v>
      </c>
      <c r="K1536" s="6">
        <v>0</v>
      </c>
      <c r="L1536" s="6">
        <v>30</v>
      </c>
      <c r="M1536" s="6">
        <v>0</v>
      </c>
      <c r="N1536" s="6">
        <v>0.2</v>
      </c>
      <c r="O1536" s="6">
        <v>0</v>
      </c>
      <c r="P1536" s="6">
        <v>0.3</v>
      </c>
      <c r="Q1536" s="6">
        <v>234</v>
      </c>
      <c r="R1536" s="6">
        <v>0</v>
      </c>
      <c r="S1536" s="6">
        <v>423</v>
      </c>
      <c r="T1536" s="6">
        <v>144</v>
      </c>
      <c r="U1536" s="6">
        <v>40</v>
      </c>
      <c r="V1536">
        <v>0</v>
      </c>
    </row>
    <row r="1537" spans="1:22" customFormat="1" x14ac:dyDescent="0.25">
      <c r="A1537" s="6">
        <v>0</v>
      </c>
      <c r="B1537" s="6">
        <v>0.02</v>
      </c>
      <c r="C1537" s="6">
        <v>0</v>
      </c>
      <c r="D1537" s="6">
        <v>0</v>
      </c>
      <c r="E1537" s="6">
        <v>0</v>
      </c>
      <c r="F1537" s="6">
        <v>0</v>
      </c>
      <c r="G1537" s="6">
        <v>0</v>
      </c>
      <c r="H1537" s="6">
        <v>0.05</v>
      </c>
      <c r="I1537" s="6">
        <v>0</v>
      </c>
      <c r="J1537" s="6">
        <v>0</v>
      </c>
      <c r="K1537" s="6">
        <v>0</v>
      </c>
      <c r="L1537" s="6">
        <v>30</v>
      </c>
      <c r="M1537" s="6">
        <v>0</v>
      </c>
      <c r="N1537" s="6">
        <v>0.2</v>
      </c>
      <c r="O1537" s="6">
        <v>0</v>
      </c>
      <c r="P1537" s="6">
        <v>0.3</v>
      </c>
      <c r="Q1537" s="6">
        <v>260</v>
      </c>
      <c r="R1537" s="6">
        <v>0</v>
      </c>
      <c r="S1537" s="6">
        <v>423</v>
      </c>
      <c r="T1537" s="6">
        <v>144</v>
      </c>
      <c r="U1537" s="6">
        <v>40</v>
      </c>
      <c r="V1537">
        <v>0</v>
      </c>
    </row>
    <row r="1538" spans="1:22" customFormat="1" x14ac:dyDescent="0.25">
      <c r="A1538" s="6">
        <v>0</v>
      </c>
      <c r="B1538" s="6">
        <v>0.02</v>
      </c>
      <c r="C1538" s="6">
        <v>0</v>
      </c>
      <c r="D1538" s="6">
        <v>0</v>
      </c>
      <c r="E1538" s="6">
        <v>0</v>
      </c>
      <c r="F1538" s="6">
        <v>0</v>
      </c>
      <c r="G1538" s="6">
        <v>0</v>
      </c>
      <c r="H1538" s="6">
        <v>0.05</v>
      </c>
      <c r="I1538" s="6">
        <v>0</v>
      </c>
      <c r="J1538" s="6">
        <v>0</v>
      </c>
      <c r="K1538" s="6">
        <v>0</v>
      </c>
      <c r="L1538" s="6">
        <v>30</v>
      </c>
      <c r="M1538" s="6">
        <v>0</v>
      </c>
      <c r="N1538" s="6">
        <v>0.2</v>
      </c>
      <c r="O1538" s="6">
        <v>0</v>
      </c>
      <c r="P1538" s="6">
        <v>0.3</v>
      </c>
      <c r="Q1538" s="6">
        <v>284</v>
      </c>
      <c r="R1538" s="6">
        <v>0</v>
      </c>
      <c r="S1538" s="6">
        <v>423</v>
      </c>
      <c r="T1538" s="6">
        <v>144</v>
      </c>
      <c r="U1538" s="6">
        <v>40</v>
      </c>
      <c r="V1538">
        <v>0</v>
      </c>
    </row>
    <row r="1539" spans="1:22" customFormat="1" x14ac:dyDescent="0.25">
      <c r="A1539" s="6">
        <v>0</v>
      </c>
      <c r="B1539" s="6">
        <v>0</v>
      </c>
      <c r="C1539" s="6">
        <v>0</v>
      </c>
      <c r="D1539" s="6">
        <v>0</v>
      </c>
      <c r="E1539" s="6">
        <v>0</v>
      </c>
      <c r="F1539" s="6">
        <v>0</v>
      </c>
      <c r="G1539" s="6">
        <v>0</v>
      </c>
      <c r="H1539" s="6">
        <v>0.05</v>
      </c>
      <c r="I1539" s="6">
        <v>0</v>
      </c>
      <c r="J1539" s="6">
        <v>0</v>
      </c>
      <c r="K1539" s="6">
        <v>0</v>
      </c>
      <c r="L1539" s="6">
        <v>30</v>
      </c>
      <c r="M1539" s="6">
        <v>0</v>
      </c>
      <c r="N1539" s="6">
        <v>0.2</v>
      </c>
      <c r="O1539" s="6">
        <v>0</v>
      </c>
      <c r="P1539" s="6">
        <v>0.3</v>
      </c>
      <c r="Q1539" s="6">
        <v>234</v>
      </c>
      <c r="R1539" s="6">
        <v>0</v>
      </c>
      <c r="S1539" s="6">
        <v>423</v>
      </c>
      <c r="T1539" s="6">
        <v>144</v>
      </c>
      <c r="U1539" s="6">
        <v>40</v>
      </c>
      <c r="V1539">
        <v>0</v>
      </c>
    </row>
    <row r="1540" spans="1:22" customFormat="1" x14ac:dyDescent="0.25">
      <c r="A1540" s="6">
        <v>0</v>
      </c>
      <c r="B1540" s="6">
        <v>0</v>
      </c>
      <c r="C1540" s="6">
        <v>0</v>
      </c>
      <c r="D1540" s="6">
        <v>0</v>
      </c>
      <c r="E1540" s="6">
        <v>0</v>
      </c>
      <c r="F1540" s="6">
        <v>0</v>
      </c>
      <c r="G1540" s="6">
        <v>0</v>
      </c>
      <c r="H1540" s="6">
        <v>0.05</v>
      </c>
      <c r="I1540" s="6">
        <v>0</v>
      </c>
      <c r="J1540" s="6">
        <v>0</v>
      </c>
      <c r="K1540" s="6">
        <v>0</v>
      </c>
      <c r="L1540" s="6">
        <v>30</v>
      </c>
      <c r="M1540" s="6">
        <v>0</v>
      </c>
      <c r="N1540" s="6">
        <v>0.2</v>
      </c>
      <c r="O1540" s="6">
        <v>0</v>
      </c>
      <c r="P1540" s="6">
        <v>0.3</v>
      </c>
      <c r="Q1540" s="6">
        <v>260</v>
      </c>
      <c r="R1540" s="6">
        <v>0</v>
      </c>
      <c r="S1540" s="6">
        <v>423</v>
      </c>
      <c r="T1540" s="6">
        <v>144</v>
      </c>
      <c r="U1540" s="6">
        <v>40</v>
      </c>
      <c r="V1540">
        <v>0</v>
      </c>
    </row>
    <row r="1541" spans="1:22" customFormat="1" x14ac:dyDescent="0.25">
      <c r="A1541" s="6">
        <v>0</v>
      </c>
      <c r="B1541" s="6">
        <v>0</v>
      </c>
      <c r="C1541" s="6">
        <v>0</v>
      </c>
      <c r="D1541" s="6">
        <v>0</v>
      </c>
      <c r="E1541" s="6">
        <v>0</v>
      </c>
      <c r="F1541" s="6">
        <v>0</v>
      </c>
      <c r="G1541" s="6">
        <v>0</v>
      </c>
      <c r="H1541" s="6">
        <v>0.05</v>
      </c>
      <c r="I1541" s="6">
        <v>0</v>
      </c>
      <c r="J1541" s="6">
        <v>0</v>
      </c>
      <c r="K1541" s="6">
        <v>0</v>
      </c>
      <c r="L1541" s="6">
        <v>30</v>
      </c>
      <c r="M1541" s="6">
        <v>0</v>
      </c>
      <c r="N1541" s="6">
        <v>0.2</v>
      </c>
      <c r="O1541" s="6">
        <v>0</v>
      </c>
      <c r="P1541" s="6">
        <v>0.3</v>
      </c>
      <c r="Q1541" s="6">
        <v>284</v>
      </c>
      <c r="R1541" s="6">
        <v>0</v>
      </c>
      <c r="S1541" s="6">
        <v>423</v>
      </c>
      <c r="T1541" s="6">
        <v>144</v>
      </c>
      <c r="U1541" s="6">
        <v>40</v>
      </c>
      <c r="V1541">
        <v>0</v>
      </c>
    </row>
    <row r="1542" spans="1:22" customFormat="1" x14ac:dyDescent="0.25">
      <c r="A1542" s="6">
        <v>0</v>
      </c>
      <c r="B1542" s="6">
        <v>0</v>
      </c>
      <c r="C1542" s="6">
        <v>0</v>
      </c>
      <c r="D1542" s="6">
        <v>0</v>
      </c>
      <c r="E1542" s="6">
        <v>0</v>
      </c>
      <c r="F1542" s="6">
        <v>0</v>
      </c>
      <c r="G1542" s="6">
        <v>0</v>
      </c>
      <c r="H1542" s="6">
        <v>0.05</v>
      </c>
      <c r="I1542" s="6">
        <v>0</v>
      </c>
      <c r="J1542" s="6">
        <v>0</v>
      </c>
      <c r="K1542" s="6">
        <v>0</v>
      </c>
      <c r="L1542" s="6">
        <v>30</v>
      </c>
      <c r="M1542" s="6">
        <v>0</v>
      </c>
      <c r="N1542" s="6">
        <v>0.2</v>
      </c>
      <c r="O1542" s="6">
        <v>0</v>
      </c>
      <c r="P1542" s="6">
        <v>0.3</v>
      </c>
      <c r="Q1542" s="6">
        <v>278</v>
      </c>
      <c r="R1542" s="6">
        <v>0</v>
      </c>
      <c r="S1542" s="6">
        <v>423</v>
      </c>
      <c r="T1542" s="6">
        <v>144</v>
      </c>
      <c r="U1542" s="6">
        <v>40</v>
      </c>
      <c r="V1542">
        <v>0</v>
      </c>
    </row>
    <row r="1543" spans="1:22" customFormat="1" x14ac:dyDescent="0.25">
      <c r="A1543" s="6">
        <v>5.8000000000000003E-2</v>
      </c>
      <c r="B1543" s="6">
        <v>0</v>
      </c>
      <c r="C1543" s="6">
        <v>0</v>
      </c>
      <c r="D1543" s="6">
        <v>0</v>
      </c>
      <c r="E1543" s="6">
        <v>0</v>
      </c>
      <c r="F1543" s="6">
        <v>0</v>
      </c>
      <c r="G1543" s="6">
        <v>0</v>
      </c>
      <c r="H1543" s="6">
        <v>2.5000000000000001E-2</v>
      </c>
      <c r="I1543" s="6">
        <v>0</v>
      </c>
      <c r="J1543" s="6">
        <v>0</v>
      </c>
      <c r="K1543" s="6">
        <v>0</v>
      </c>
      <c r="L1543" s="6">
        <v>30</v>
      </c>
      <c r="M1543" s="6">
        <v>0</v>
      </c>
      <c r="N1543" s="6">
        <v>0.2</v>
      </c>
      <c r="O1543" s="6">
        <v>0</v>
      </c>
      <c r="P1543" s="6">
        <v>0.25</v>
      </c>
      <c r="Q1543" s="6">
        <v>284</v>
      </c>
      <c r="R1543" s="6">
        <v>0</v>
      </c>
      <c r="S1543" s="6">
        <v>423</v>
      </c>
      <c r="T1543" s="6">
        <v>144</v>
      </c>
      <c r="U1543" s="6">
        <v>40</v>
      </c>
      <c r="V1543">
        <v>0</v>
      </c>
    </row>
    <row r="1544" spans="1:22" customFormat="1" x14ac:dyDescent="0.25">
      <c r="A1544" s="6">
        <v>0.04</v>
      </c>
      <c r="B1544" s="6">
        <v>0</v>
      </c>
      <c r="C1544" s="6">
        <v>0</v>
      </c>
      <c r="D1544" s="6">
        <v>0</v>
      </c>
      <c r="E1544" s="6">
        <v>0</v>
      </c>
      <c r="F1544" s="6">
        <v>0</v>
      </c>
      <c r="G1544" s="6">
        <v>0</v>
      </c>
      <c r="H1544" s="6">
        <v>0.05</v>
      </c>
      <c r="I1544" s="6">
        <v>0</v>
      </c>
      <c r="J1544" s="6">
        <v>0</v>
      </c>
      <c r="K1544" s="6">
        <v>0</v>
      </c>
      <c r="L1544" s="6">
        <v>30</v>
      </c>
      <c r="M1544" s="6">
        <v>0</v>
      </c>
      <c r="N1544" s="6">
        <v>0.2</v>
      </c>
      <c r="O1544" s="6">
        <v>0</v>
      </c>
      <c r="P1544" s="6">
        <v>0.3</v>
      </c>
      <c r="Q1544" s="6">
        <v>217</v>
      </c>
      <c r="R1544" s="6">
        <v>0</v>
      </c>
      <c r="S1544" s="6">
        <v>423</v>
      </c>
      <c r="T1544" s="6">
        <v>144</v>
      </c>
      <c r="U1544" s="6">
        <v>40</v>
      </c>
      <c r="V1544">
        <v>0</v>
      </c>
    </row>
    <row r="1545" spans="1:22" customFormat="1" x14ac:dyDescent="0.25">
      <c r="A1545" s="6">
        <v>0.02</v>
      </c>
      <c r="B1545" s="6">
        <v>0</v>
      </c>
      <c r="C1545" s="6">
        <v>0</v>
      </c>
      <c r="D1545" s="6">
        <v>0</v>
      </c>
      <c r="E1545" s="6">
        <v>0</v>
      </c>
      <c r="F1545" s="6">
        <v>0</v>
      </c>
      <c r="G1545" s="6">
        <v>0</v>
      </c>
      <c r="H1545" s="6">
        <v>0.05</v>
      </c>
      <c r="I1545" s="6">
        <v>0</v>
      </c>
      <c r="J1545" s="6">
        <v>0</v>
      </c>
      <c r="K1545" s="6">
        <v>0</v>
      </c>
      <c r="L1545" s="6">
        <v>30</v>
      </c>
      <c r="M1545" s="6">
        <v>0</v>
      </c>
      <c r="N1545" s="6">
        <v>0.2</v>
      </c>
      <c r="O1545" s="6">
        <v>0</v>
      </c>
      <c r="P1545" s="6">
        <v>0.3</v>
      </c>
      <c r="Q1545" s="6">
        <v>217</v>
      </c>
      <c r="R1545" s="6">
        <v>0</v>
      </c>
      <c r="S1545" s="6">
        <v>423</v>
      </c>
      <c r="T1545" s="6">
        <v>144</v>
      </c>
      <c r="U1545" s="6">
        <v>40</v>
      </c>
      <c r="V1545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7E181-ACD8-4485-973C-8F9788EE9F2C}">
  <dimension ref="A1:O315"/>
  <sheetViews>
    <sheetView topLeftCell="A292" workbookViewId="0">
      <selection activeCell="E273" sqref="E273"/>
    </sheetView>
  </sheetViews>
  <sheetFormatPr defaultRowHeight="15" x14ac:dyDescent="0.25"/>
  <cols>
    <col min="1" max="1" width="16" customWidth="1"/>
    <col min="2" max="2" width="12" bestFit="1" customWidth="1"/>
  </cols>
  <sheetData>
    <row r="1" spans="1:13" x14ac:dyDescent="0.25">
      <c r="A1" t="s">
        <v>1127</v>
      </c>
    </row>
    <row r="2" spans="1:13" x14ac:dyDescent="0.25">
      <c r="B2" t="s">
        <v>1128</v>
      </c>
      <c r="C2" t="s">
        <v>1129</v>
      </c>
    </row>
    <row r="3" spans="1:13" x14ac:dyDescent="0.25">
      <c r="A3" t="s">
        <v>1130</v>
      </c>
      <c r="B3">
        <v>11.47</v>
      </c>
      <c r="C3">
        <f>B3*105/1000</f>
        <v>1.20435</v>
      </c>
      <c r="E3">
        <f>B3/B3</f>
        <v>1</v>
      </c>
    </row>
    <row r="4" spans="1:13" x14ac:dyDescent="0.25">
      <c r="A4" t="s">
        <v>1131</v>
      </c>
      <c r="B4">
        <v>46</v>
      </c>
      <c r="C4">
        <f>B4*91/1000</f>
        <v>4.1859999999999999</v>
      </c>
      <c r="E4">
        <f>B4/B3</f>
        <v>4.0104620749782036</v>
      </c>
    </row>
    <row r="5" spans="1:13" x14ac:dyDescent="0.25">
      <c r="A5" t="s">
        <v>1132</v>
      </c>
      <c r="B5">
        <f>(16-C4)/18*1000</f>
        <v>656.33333333333337</v>
      </c>
      <c r="E5">
        <f>B5/B3</f>
        <v>57.221737866899154</v>
      </c>
    </row>
    <row r="6" spans="1:13" x14ac:dyDescent="0.25">
      <c r="A6" t="s">
        <v>2</v>
      </c>
      <c r="B6">
        <f>5.88</f>
        <v>5.88</v>
      </c>
      <c r="C6">
        <f>5.88*102/1000</f>
        <v>0.59975999999999996</v>
      </c>
      <c r="E6">
        <f>B6/B3</f>
        <v>0.51264167393199644</v>
      </c>
    </row>
    <row r="7" spans="1:13" x14ac:dyDescent="0.25">
      <c r="A7" t="s">
        <v>1133</v>
      </c>
      <c r="B7">
        <v>12.8</v>
      </c>
      <c r="C7">
        <f>12.8*(132+16+1)/1000</f>
        <v>1.9072</v>
      </c>
      <c r="E7">
        <f>B7/B3</f>
        <v>1.115954664341761</v>
      </c>
    </row>
    <row r="13" spans="1:13" x14ac:dyDescent="0.25">
      <c r="A13" t="s">
        <v>22</v>
      </c>
    </row>
    <row r="14" spans="1:13" x14ac:dyDescent="0.25">
      <c r="A14" t="s">
        <v>3</v>
      </c>
      <c r="B14">
        <v>10.1</v>
      </c>
      <c r="E14">
        <f>B14/B14</f>
        <v>1</v>
      </c>
      <c r="I14" t="s">
        <v>3</v>
      </c>
      <c r="J14">
        <v>10.1</v>
      </c>
      <c r="M14">
        <f>J14/J14</f>
        <v>1</v>
      </c>
    </row>
    <row r="15" spans="1:13" x14ac:dyDescent="0.25">
      <c r="A15" t="s">
        <v>23</v>
      </c>
      <c r="B15">
        <v>1</v>
      </c>
      <c r="E15">
        <f>B15/B14</f>
        <v>9.9009900990099015E-2</v>
      </c>
      <c r="I15" t="s">
        <v>23</v>
      </c>
      <c r="J15">
        <v>1</v>
      </c>
      <c r="M15">
        <f>J15/J14</f>
        <v>9.9009900990099015E-2</v>
      </c>
    </row>
    <row r="16" spans="1:13" x14ac:dyDescent="0.25">
      <c r="A16" t="s">
        <v>1134</v>
      </c>
      <c r="B16">
        <v>0.4</v>
      </c>
      <c r="E16">
        <f>B16/B14</f>
        <v>3.9603960396039604E-2</v>
      </c>
      <c r="I16" t="s">
        <v>1134</v>
      </c>
      <c r="J16">
        <v>0.53</v>
      </c>
      <c r="M16">
        <f>J16/J14</f>
        <v>5.247524752475248E-2</v>
      </c>
    </row>
    <row r="17" spans="1:13" x14ac:dyDescent="0.25">
      <c r="A17" t="s">
        <v>1135</v>
      </c>
      <c r="B17">
        <v>2.95</v>
      </c>
      <c r="E17">
        <f>B17/B14</f>
        <v>0.29207920792079212</v>
      </c>
      <c r="I17" t="s">
        <v>1135</v>
      </c>
      <c r="J17">
        <v>2.95</v>
      </c>
      <c r="M17">
        <f>J17/J14</f>
        <v>0.29207920792079212</v>
      </c>
    </row>
    <row r="18" spans="1:13" x14ac:dyDescent="0.25">
      <c r="A18" t="s">
        <v>5</v>
      </c>
      <c r="B18">
        <v>110</v>
      </c>
      <c r="E18">
        <f>B18/B14</f>
        <v>10.891089108910892</v>
      </c>
      <c r="I18" t="s">
        <v>5</v>
      </c>
      <c r="J18">
        <v>110</v>
      </c>
      <c r="M18">
        <f>J18/J14</f>
        <v>10.891089108910892</v>
      </c>
    </row>
    <row r="20" spans="1:13" x14ac:dyDescent="0.25">
      <c r="A20" t="s">
        <v>24</v>
      </c>
    </row>
    <row r="22" spans="1:13" x14ac:dyDescent="0.25">
      <c r="A22" t="s">
        <v>3</v>
      </c>
      <c r="B22">
        <v>3.75</v>
      </c>
      <c r="E22">
        <f>B22/B22</f>
        <v>1</v>
      </c>
    </row>
    <row r="23" spans="1:13" x14ac:dyDescent="0.25">
      <c r="A23" t="s">
        <v>1136</v>
      </c>
      <c r="B23">
        <v>0.2</v>
      </c>
      <c r="E23">
        <f>B23/B22</f>
        <v>5.3333333333333337E-2</v>
      </c>
    </row>
    <row r="24" spans="1:13" x14ac:dyDescent="0.25">
      <c r="A24" t="s">
        <v>1137</v>
      </c>
      <c r="B24">
        <v>2</v>
      </c>
      <c r="E24">
        <f>B24/B22</f>
        <v>0.53333333333333333</v>
      </c>
    </row>
    <row r="25" spans="1:13" x14ac:dyDescent="0.25">
      <c r="A25" t="s">
        <v>1135</v>
      </c>
      <c r="B25">
        <v>4.3</v>
      </c>
      <c r="E25">
        <f>B25/B22</f>
        <v>1.1466666666666667</v>
      </c>
    </row>
    <row r="26" spans="1:13" x14ac:dyDescent="0.25">
      <c r="A26" t="s">
        <v>5</v>
      </c>
      <c r="B26">
        <v>220</v>
      </c>
      <c r="E26">
        <f>B26/B22</f>
        <v>58.666666666666664</v>
      </c>
    </row>
    <row r="28" spans="1:13" x14ac:dyDescent="0.25">
      <c r="A28" t="s">
        <v>27</v>
      </c>
    </row>
    <row r="29" spans="1:13" x14ac:dyDescent="0.25">
      <c r="A29" t="s">
        <v>3</v>
      </c>
      <c r="B29">
        <v>1</v>
      </c>
    </row>
    <row r="30" spans="1:13" x14ac:dyDescent="0.25">
      <c r="A30" t="s">
        <v>1136</v>
      </c>
      <c r="B30">
        <f>1/30</f>
        <v>3.3333333333333333E-2</v>
      </c>
    </row>
    <row r="31" spans="1:13" x14ac:dyDescent="0.25">
      <c r="A31" t="s">
        <v>1137</v>
      </c>
      <c r="B31">
        <v>0.14000000000000001</v>
      </c>
    </row>
    <row r="32" spans="1:13" x14ac:dyDescent="0.25">
      <c r="A32" t="s">
        <v>1135</v>
      </c>
      <c r="B32">
        <f>1/1.8/2</f>
        <v>0.27777777777777779</v>
      </c>
    </row>
    <row r="33" spans="1:9" x14ac:dyDescent="0.25">
      <c r="A33" t="s">
        <v>5</v>
      </c>
      <c r="B33">
        <v>31</v>
      </c>
    </row>
    <row r="34" spans="1:9" x14ac:dyDescent="0.25">
      <c r="A34" t="s">
        <v>1138</v>
      </c>
      <c r="B34">
        <f>1/1.8</f>
        <v>0.55555555555555558</v>
      </c>
    </row>
    <row r="37" spans="1:9" x14ac:dyDescent="0.25">
      <c r="A37" t="s">
        <v>36</v>
      </c>
      <c r="B37" t="s">
        <v>1139</v>
      </c>
      <c r="C37" t="s">
        <v>1140</v>
      </c>
      <c r="G37" t="s">
        <v>1141</v>
      </c>
    </row>
    <row r="38" spans="1:9" x14ac:dyDescent="0.25">
      <c r="A38" t="s">
        <v>1142</v>
      </c>
      <c r="B38">
        <f>20.44</f>
        <v>20.440000000000001</v>
      </c>
      <c r="C38">
        <f>20.44*0.98/ 208.33</f>
        <v>9.6151298420774731E-2</v>
      </c>
      <c r="F38" t="s">
        <v>3</v>
      </c>
      <c r="G38">
        <f>C38</f>
        <v>9.6151298420774731E-2</v>
      </c>
      <c r="I38">
        <f>G38/G38</f>
        <v>1</v>
      </c>
    </row>
    <row r="39" spans="1:9" x14ac:dyDescent="0.25">
      <c r="A39" t="s">
        <v>1143</v>
      </c>
      <c r="B39">
        <f>(12*7+18+14+16+1)*G40</f>
        <v>6.5059343999999992</v>
      </c>
      <c r="F39" t="s">
        <v>1138</v>
      </c>
      <c r="G39">
        <f>1.44/1000*33.97</f>
        <v>4.8916799999999996E-2</v>
      </c>
      <c r="I39">
        <f>G39/G38</f>
        <v>0.50874820000798748</v>
      </c>
    </row>
    <row r="40" spans="1:9" x14ac:dyDescent="0.25">
      <c r="A40" t="s">
        <v>5</v>
      </c>
      <c r="B40">
        <f>33.97-B39+2.04*0.52</f>
        <v>28.524865599999998</v>
      </c>
      <c r="C40">
        <f>B40/18</f>
        <v>1.5847147555555554</v>
      </c>
      <c r="F40" t="s">
        <v>1144</v>
      </c>
      <c r="G40">
        <f>G39</f>
        <v>4.8916799999999996E-2</v>
      </c>
      <c r="I40">
        <f>G40/G38</f>
        <v>0.50874820000798748</v>
      </c>
    </row>
    <row r="41" spans="1:9" x14ac:dyDescent="0.25">
      <c r="A41" t="s">
        <v>1145</v>
      </c>
      <c r="B41">
        <f>2.04*0.48</f>
        <v>0.97919999999999996</v>
      </c>
      <c r="F41" t="s">
        <v>5</v>
      </c>
      <c r="G41">
        <f>C40</f>
        <v>1.5847147555555554</v>
      </c>
      <c r="I41">
        <f>G41/G38</f>
        <v>16.481470157798277</v>
      </c>
    </row>
    <row r="42" spans="1:9" x14ac:dyDescent="0.25">
      <c r="F42" t="s">
        <v>34</v>
      </c>
      <c r="G42">
        <f>B41/20</f>
        <v>4.8959999999999997E-2</v>
      </c>
      <c r="I42">
        <f>G42/G38</f>
        <v>0.50919749191261632</v>
      </c>
    </row>
    <row r="45" spans="1:9" x14ac:dyDescent="0.25">
      <c r="A45" t="s">
        <v>1146</v>
      </c>
    </row>
    <row r="46" spans="1:9" x14ac:dyDescent="0.25">
      <c r="A46" t="s">
        <v>10</v>
      </c>
      <c r="B46">
        <v>0.47799999999999998</v>
      </c>
      <c r="D46">
        <f>B46/B$46</f>
        <v>1</v>
      </c>
    </row>
    <row r="47" spans="1:9" x14ac:dyDescent="0.25">
      <c r="A47" t="s">
        <v>1144</v>
      </c>
      <c r="B47">
        <v>2.23</v>
      </c>
      <c r="D47">
        <f t="shared" ref="D47:D49" si="0">B47/B$46</f>
        <v>4.6652719665271967</v>
      </c>
    </row>
    <row r="48" spans="1:9" x14ac:dyDescent="0.25">
      <c r="A48" t="s">
        <v>5</v>
      </c>
      <c r="B48">
        <f>0.43/18*1000</f>
        <v>23.888888888888889</v>
      </c>
      <c r="D48">
        <f t="shared" si="0"/>
        <v>49.976754997675499</v>
      </c>
    </row>
    <row r="49" spans="1:8" x14ac:dyDescent="0.25">
      <c r="A49" t="s">
        <v>1147</v>
      </c>
      <c r="B49">
        <v>19.89</v>
      </c>
      <c r="D49">
        <f t="shared" si="0"/>
        <v>41.610878661087867</v>
      </c>
    </row>
    <row r="50" spans="1:8" x14ac:dyDescent="0.25">
      <c r="A50" t="s">
        <v>1145</v>
      </c>
      <c r="B50">
        <v>0.57199999999999995</v>
      </c>
      <c r="D50">
        <f>B50/B$46</f>
        <v>1.1966527196652719</v>
      </c>
    </row>
    <row r="52" spans="1:8" x14ac:dyDescent="0.25">
      <c r="A52" t="s">
        <v>38</v>
      </c>
    </row>
    <row r="53" spans="1:8" x14ac:dyDescent="0.25">
      <c r="A53" t="s">
        <v>10</v>
      </c>
      <c r="B53">
        <v>1.43</v>
      </c>
      <c r="D53">
        <f>B53/B$53</f>
        <v>1</v>
      </c>
    </row>
    <row r="54" spans="1:8" x14ac:dyDescent="0.25">
      <c r="A54" t="s">
        <v>1144</v>
      </c>
      <c r="B54">
        <v>10.039999999999999</v>
      </c>
      <c r="D54">
        <f t="shared" ref="D54:D56" si="1">B54/B$53</f>
        <v>7.0209790209790208</v>
      </c>
    </row>
    <row r="55" spans="1:8" x14ac:dyDescent="0.25">
      <c r="A55" t="s">
        <v>1148</v>
      </c>
      <c r="B55">
        <v>39.78</v>
      </c>
      <c r="D55">
        <f t="shared" si="1"/>
        <v>27.81818181818182</v>
      </c>
    </row>
    <row r="56" spans="1:8" x14ac:dyDescent="0.25">
      <c r="A56" t="s">
        <v>1149</v>
      </c>
      <c r="B56">
        <f>(1.26*0.6+0.01)/18*1000</f>
        <v>42.555555555555557</v>
      </c>
      <c r="D56">
        <f t="shared" si="1"/>
        <v>29.759129759129763</v>
      </c>
    </row>
    <row r="57" spans="1:8" x14ac:dyDescent="0.25">
      <c r="A57" t="s">
        <v>1145</v>
      </c>
      <c r="B57">
        <v>0.57199999999999995</v>
      </c>
      <c r="D57">
        <f>B57/B$53</f>
        <v>0.39999999999999997</v>
      </c>
    </row>
    <row r="59" spans="1:8" x14ac:dyDescent="0.25">
      <c r="A59" t="s">
        <v>42</v>
      </c>
    </row>
    <row r="60" spans="1:8" x14ac:dyDescent="0.25">
      <c r="A60" t="s">
        <v>1150</v>
      </c>
      <c r="B60">
        <v>10</v>
      </c>
      <c r="D60" t="s">
        <v>1151</v>
      </c>
      <c r="E60">
        <f>1/B60</f>
        <v>0.1</v>
      </c>
      <c r="G60" t="s">
        <v>4</v>
      </c>
      <c r="H60">
        <f>E60/2</f>
        <v>0.05</v>
      </c>
    </row>
    <row r="61" spans="1:8" x14ac:dyDescent="0.25">
      <c r="A61" t="s">
        <v>1152</v>
      </c>
      <c r="B61">
        <v>3.6</v>
      </c>
      <c r="D61" t="s">
        <v>1138</v>
      </c>
      <c r="E61">
        <f>1/B61</f>
        <v>0.27777777777777779</v>
      </c>
      <c r="G61" t="s">
        <v>1138</v>
      </c>
      <c r="H61">
        <f>E61</f>
        <v>0.27777777777777779</v>
      </c>
    </row>
    <row r="62" spans="1:8" x14ac:dyDescent="0.25">
      <c r="A62" t="s">
        <v>1153</v>
      </c>
      <c r="B62">
        <v>35</v>
      </c>
      <c r="D62" t="s">
        <v>1154</v>
      </c>
      <c r="E62">
        <f>1/B62</f>
        <v>2.8571428571428571E-2</v>
      </c>
      <c r="G62" t="s">
        <v>35</v>
      </c>
      <c r="H62">
        <f>E62/2</f>
        <v>1.4285714285714285E-2</v>
      </c>
    </row>
    <row r="63" spans="1:8" x14ac:dyDescent="0.25">
      <c r="G63" t="s">
        <v>5</v>
      </c>
      <c r="H63">
        <v>44</v>
      </c>
    </row>
    <row r="64" spans="1:8" x14ac:dyDescent="0.25">
      <c r="A64" t="s">
        <v>1155</v>
      </c>
      <c r="B64">
        <v>5</v>
      </c>
      <c r="D64" t="s">
        <v>1156</v>
      </c>
      <c r="E64">
        <f>1/5</f>
        <v>0.2</v>
      </c>
      <c r="G64" t="s">
        <v>1156</v>
      </c>
      <c r="H64">
        <f>E64</f>
        <v>0.2</v>
      </c>
    </row>
    <row r="66" spans="1:15" x14ac:dyDescent="0.25">
      <c r="A66" t="s">
        <v>1157</v>
      </c>
    </row>
    <row r="68" spans="1:15" x14ac:dyDescent="0.25">
      <c r="C68" t="s">
        <v>1129</v>
      </c>
      <c r="D68" t="s">
        <v>1141</v>
      </c>
      <c r="G68" t="s">
        <v>1158</v>
      </c>
      <c r="I68" t="s">
        <v>1159</v>
      </c>
      <c r="J68" t="s">
        <v>1160</v>
      </c>
    </row>
    <row r="69" spans="1:15" x14ac:dyDescent="0.25">
      <c r="A69" t="s">
        <v>1161</v>
      </c>
      <c r="B69" t="s">
        <v>1162</v>
      </c>
      <c r="C69">
        <f>75.6*0.272</f>
        <v>20.563199999999998</v>
      </c>
      <c r="D69">
        <f>C69/27</f>
        <v>0.76159999999999994</v>
      </c>
      <c r="G69">
        <f>C69/C78*100</f>
        <v>1.0281702817028171</v>
      </c>
      <c r="H69">
        <v>1600</v>
      </c>
      <c r="I69">
        <f>G69*H$69/100</f>
        <v>16.450724507245074</v>
      </c>
      <c r="J69">
        <f>I69/27</f>
        <v>0.60928609286092861</v>
      </c>
      <c r="L69" t="s">
        <v>3</v>
      </c>
      <c r="M69">
        <f>J73</f>
        <v>1.5336686700200337</v>
      </c>
      <c r="O69">
        <f>M69/M$69</f>
        <v>1</v>
      </c>
    </row>
    <row r="70" spans="1:15" x14ac:dyDescent="0.25">
      <c r="A70" t="s">
        <v>2</v>
      </c>
      <c r="D70">
        <f>D69/2</f>
        <v>0.38079999999999997</v>
      </c>
      <c r="J70">
        <f>J69/2</f>
        <v>0.3046430464304643</v>
      </c>
      <c r="L70" t="s">
        <v>2</v>
      </c>
      <c r="M70">
        <f>J70</f>
        <v>0.3046430464304643</v>
      </c>
      <c r="O70">
        <f t="shared" ref="O70:O73" si="2">M70/M$69</f>
        <v>0.19863680623174293</v>
      </c>
    </row>
    <row r="71" spans="1:15" x14ac:dyDescent="0.25">
      <c r="A71" t="s">
        <v>1132</v>
      </c>
      <c r="C71">
        <f>75.6-C69</f>
        <v>55.036799999999999</v>
      </c>
      <c r="L71" t="s">
        <v>1163</v>
      </c>
      <c r="M71">
        <f>J75</f>
        <v>2.4818550968944852</v>
      </c>
      <c r="O71">
        <f t="shared" si="2"/>
        <v>1.6182472429733248</v>
      </c>
    </row>
    <row r="72" spans="1:15" x14ac:dyDescent="0.25">
      <c r="A72" t="s">
        <v>1149</v>
      </c>
      <c r="C72">
        <v>331.2</v>
      </c>
      <c r="L72" t="s">
        <v>1164</v>
      </c>
      <c r="M72">
        <f>J80</f>
        <v>0.59919545454545453</v>
      </c>
      <c r="O72">
        <f t="shared" si="2"/>
        <v>0.39069420029140156</v>
      </c>
    </row>
    <row r="73" spans="1:15" x14ac:dyDescent="0.25">
      <c r="A73" t="s">
        <v>3</v>
      </c>
      <c r="C73">
        <f>287.56*0.4</f>
        <v>115.024</v>
      </c>
      <c r="D73">
        <f>C73/60</f>
        <v>1.9170666666666667</v>
      </c>
      <c r="G73">
        <f>C73/C78*100</f>
        <v>5.7512575125751271</v>
      </c>
      <c r="I73">
        <f>G73*H$69/100</f>
        <v>92.020120201202019</v>
      </c>
      <c r="J73">
        <f>I73/60</f>
        <v>1.5336686700200337</v>
      </c>
      <c r="L73" t="s">
        <v>1165</v>
      </c>
      <c r="M73">
        <f>J81/2</f>
        <v>0.15687662184477472</v>
      </c>
      <c r="O73">
        <f t="shared" si="2"/>
        <v>0.10228847006617504</v>
      </c>
    </row>
    <row r="74" spans="1:15" x14ac:dyDescent="0.25">
      <c r="A74" t="s">
        <v>1166</v>
      </c>
      <c r="C74">
        <f>287.56-C73</f>
        <v>172.536</v>
      </c>
      <c r="L74" t="s">
        <v>1149</v>
      </c>
      <c r="M74">
        <f>J77+D82</f>
        <v>71.55162469549974</v>
      </c>
      <c r="O74">
        <f>M74/M$69</f>
        <v>46.653899955174211</v>
      </c>
    </row>
    <row r="75" spans="1:15" x14ac:dyDescent="0.25">
      <c r="A75" t="s">
        <v>1167</v>
      </c>
      <c r="C75">
        <f>1305.62*0.35</f>
        <v>456.96699999999993</v>
      </c>
      <c r="D75">
        <f>C75/147.3</f>
        <v>3.1022878479293952</v>
      </c>
      <c r="G75">
        <f>C75/C78*100</f>
        <v>22.848578485784856</v>
      </c>
      <c r="I75">
        <f>G75*H$69/100</f>
        <v>365.57725577255769</v>
      </c>
      <c r="J75">
        <f>I75/147.3</f>
        <v>2.4818550968944852</v>
      </c>
    </row>
    <row r="76" spans="1:15" x14ac:dyDescent="0.25">
      <c r="A76" t="s">
        <v>1132</v>
      </c>
      <c r="C76">
        <f>1305.62-C75</f>
        <v>848.65300000000002</v>
      </c>
    </row>
    <row r="77" spans="1:15" x14ac:dyDescent="0.25">
      <c r="A77" t="s">
        <v>1168</v>
      </c>
      <c r="C77">
        <f>C74+C72+C71+C76</f>
        <v>1407.4258</v>
      </c>
      <c r="G77">
        <f>C77/C78*100</f>
        <v>70.371993719937208</v>
      </c>
      <c r="I77">
        <f>G77*H$69/100+80</f>
        <v>1205.9518995189953</v>
      </c>
      <c r="J77">
        <f>I77/18</f>
        <v>66.997327751055295</v>
      </c>
      <c r="M77">
        <f>J77/M69</f>
        <v>43.684355728659526</v>
      </c>
    </row>
    <row r="78" spans="1:15" x14ac:dyDescent="0.25">
      <c r="A78" t="s">
        <v>1169</v>
      </c>
      <c r="C78">
        <f>C69+C71+C72+C73+C74+C75+C76</f>
        <v>1999.9799999999998</v>
      </c>
    </row>
    <row r="80" spans="1:15" x14ac:dyDescent="0.25">
      <c r="A80" t="s">
        <v>1170</v>
      </c>
      <c r="C80">
        <f>67.95*0.97</f>
        <v>65.911500000000004</v>
      </c>
      <c r="D80">
        <f>C80/110</f>
        <v>0.59919545454545453</v>
      </c>
      <c r="J80">
        <f>D80</f>
        <v>0.59919545454545453</v>
      </c>
    </row>
    <row r="81" spans="1:10" x14ac:dyDescent="0.25">
      <c r="A81" t="s">
        <v>1171</v>
      </c>
      <c r="C81">
        <v>13.3</v>
      </c>
      <c r="D81">
        <f>C81/42.39</f>
        <v>0.31375324368954943</v>
      </c>
      <c r="J81">
        <f>D81</f>
        <v>0.31375324368954943</v>
      </c>
    </row>
    <row r="82" spans="1:10" x14ac:dyDescent="0.25">
      <c r="A82" t="s">
        <v>1132</v>
      </c>
      <c r="C82">
        <f>80</f>
        <v>80</v>
      </c>
      <c r="D82">
        <f>C82/18+C80*0.03/18</f>
        <v>4.5542969444444443</v>
      </c>
    </row>
    <row r="84" spans="1:10" x14ac:dyDescent="0.25">
      <c r="A84" t="s">
        <v>1172</v>
      </c>
    </row>
    <row r="85" spans="1:10" x14ac:dyDescent="0.25">
      <c r="A85" t="s">
        <v>3</v>
      </c>
      <c r="B85">
        <f>5*0.4/60*1000</f>
        <v>33.333333333333336</v>
      </c>
      <c r="D85">
        <f>B85/B$85</f>
        <v>1</v>
      </c>
    </row>
    <row r="86" spans="1:10" x14ac:dyDescent="0.25">
      <c r="A86" t="s">
        <v>23</v>
      </c>
      <c r="B86">
        <v>3.33</v>
      </c>
      <c r="D86">
        <f t="shared" ref="D86:D89" si="3">B86/B$85</f>
        <v>9.9899999999999989E-2</v>
      </c>
    </row>
    <row r="87" spans="1:10" x14ac:dyDescent="0.25">
      <c r="A87" t="s">
        <v>1173</v>
      </c>
      <c r="B87">
        <f>46.6/2</f>
        <v>23.3</v>
      </c>
      <c r="D87">
        <f t="shared" si="3"/>
        <v>0.69899999999999995</v>
      </c>
    </row>
    <row r="88" spans="1:10" x14ac:dyDescent="0.25">
      <c r="A88" t="s">
        <v>34</v>
      </c>
      <c r="B88">
        <v>3.33</v>
      </c>
      <c r="D88">
        <f t="shared" si="3"/>
        <v>9.9899999999999989E-2</v>
      </c>
    </row>
    <row r="89" spans="1:10" x14ac:dyDescent="0.25">
      <c r="A89" t="s">
        <v>5</v>
      </c>
      <c r="B89">
        <f>9.4/18*1000+5*0.6/18</f>
        <v>522.38888888888891</v>
      </c>
      <c r="D89">
        <f t="shared" si="3"/>
        <v>15.671666666666667</v>
      </c>
    </row>
    <row r="91" spans="1:10" x14ac:dyDescent="0.25">
      <c r="A91" t="s">
        <v>1174</v>
      </c>
    </row>
    <row r="92" spans="1:10" x14ac:dyDescent="0.25">
      <c r="A92" t="s">
        <v>3</v>
      </c>
      <c r="B92">
        <f>10</f>
        <v>10</v>
      </c>
      <c r="D92" s="1">
        <f>B92/B$92</f>
        <v>1</v>
      </c>
    </row>
    <row r="93" spans="1:10" x14ac:dyDescent="0.25">
      <c r="A93" t="s">
        <v>23</v>
      </c>
      <c r="B93">
        <v>1</v>
      </c>
      <c r="D93" s="1">
        <f t="shared" ref="D93:D95" si="4">B93/B$92</f>
        <v>0.1</v>
      </c>
    </row>
    <row r="94" spans="1:10" x14ac:dyDescent="0.25">
      <c r="A94" t="s">
        <v>1173</v>
      </c>
      <c r="B94">
        <v>6</v>
      </c>
      <c r="D94" s="1">
        <f t="shared" si="4"/>
        <v>0.6</v>
      </c>
    </row>
    <row r="95" spans="1:10" x14ac:dyDescent="0.25">
      <c r="A95" t="s">
        <v>5</v>
      </c>
      <c r="B95">
        <v>150</v>
      </c>
      <c r="D95" s="1">
        <f t="shared" si="4"/>
        <v>15</v>
      </c>
    </row>
    <row r="98" spans="1:13" x14ac:dyDescent="0.25">
      <c r="A98" t="s">
        <v>93</v>
      </c>
      <c r="B98" t="s">
        <v>1175</v>
      </c>
    </row>
    <row r="99" spans="1:13" x14ac:dyDescent="0.25">
      <c r="A99" t="s">
        <v>3</v>
      </c>
      <c r="B99">
        <f>5.18</f>
        <v>5.18</v>
      </c>
      <c r="D99" s="1">
        <f>B99/B$99</f>
        <v>1</v>
      </c>
    </row>
    <row r="100" spans="1:13" x14ac:dyDescent="0.25">
      <c r="A100" t="s">
        <v>2</v>
      </c>
      <c r="B100">
        <v>1</v>
      </c>
      <c r="D100" s="1">
        <f t="shared" ref="D100:D103" si="5">B100/B$99</f>
        <v>0.19305019305019305</v>
      </c>
    </row>
    <row r="101" spans="1:13" x14ac:dyDescent="0.25">
      <c r="A101" t="s">
        <v>4</v>
      </c>
      <c r="B101">
        <v>0.17</v>
      </c>
      <c r="D101" s="1">
        <f t="shared" si="5"/>
        <v>3.2818532818532822E-2</v>
      </c>
    </row>
    <row r="102" spans="1:13" x14ac:dyDescent="0.25">
      <c r="A102" t="s">
        <v>68</v>
      </c>
      <c r="B102">
        <v>2</v>
      </c>
      <c r="D102" s="1">
        <f t="shared" si="5"/>
        <v>0.38610038610038611</v>
      </c>
    </row>
    <row r="103" spans="1:13" x14ac:dyDescent="0.25">
      <c r="A103" t="s">
        <v>5</v>
      </c>
      <c r="B103">
        <v>224</v>
      </c>
      <c r="D103" s="1">
        <f t="shared" si="5"/>
        <v>43.243243243243242</v>
      </c>
    </row>
    <row r="105" spans="1:13" x14ac:dyDescent="0.25">
      <c r="A105" t="s">
        <v>1176</v>
      </c>
    </row>
    <row r="106" spans="1:13" x14ac:dyDescent="0.25">
      <c r="A106" t="s">
        <v>1177</v>
      </c>
      <c r="E106" t="s">
        <v>1178</v>
      </c>
    </row>
    <row r="107" spans="1:13" x14ac:dyDescent="0.25">
      <c r="A107" t="s">
        <v>3</v>
      </c>
      <c r="B107">
        <f>90*F107/60</f>
        <v>0.43799999999999994</v>
      </c>
      <c r="C107">
        <f>B107/B$107</f>
        <v>1</v>
      </c>
      <c r="D107">
        <f>B107/B$107</f>
        <v>1</v>
      </c>
      <c r="E107" t="s">
        <v>3</v>
      </c>
      <c r="F107">
        <f>1.46/5</f>
        <v>0.29199999999999998</v>
      </c>
      <c r="I107">
        <f>18.66/2</f>
        <v>9.33</v>
      </c>
      <c r="L107" t="s">
        <v>1179</v>
      </c>
      <c r="M107">
        <f>342+16*18</f>
        <v>630</v>
      </c>
    </row>
    <row r="108" spans="1:13" x14ac:dyDescent="0.25">
      <c r="A108" t="s">
        <v>4</v>
      </c>
      <c r="B108">
        <f>90*F108/60+18.66/2/60</f>
        <v>0.29049999999999998</v>
      </c>
      <c r="C108">
        <f t="shared" ref="C108:C111" si="6">B108/B$107</f>
        <v>0.66324200913242015</v>
      </c>
      <c r="D108">
        <f t="shared" ref="D108:D109" si="7">B108/B$107</f>
        <v>0.66324200913242015</v>
      </c>
      <c r="E108" t="s">
        <v>4</v>
      </c>
      <c r="F108">
        <f>0.45/5</f>
        <v>0.09</v>
      </c>
      <c r="I108">
        <f>I107/60</f>
        <v>0.1555</v>
      </c>
    </row>
    <row r="109" spans="1:13" x14ac:dyDescent="0.25">
      <c r="A109" t="s">
        <v>5</v>
      </c>
      <c r="B109">
        <f>90*F109/18+108/18+18.66/2/18</f>
        <v>9.6183333333333323</v>
      </c>
      <c r="C109">
        <f t="shared" si="6"/>
        <v>21.959665144596652</v>
      </c>
      <c r="D109">
        <f t="shared" si="7"/>
        <v>21.959665144596652</v>
      </c>
      <c r="E109" t="s">
        <v>5</v>
      </c>
      <c r="F109">
        <f>3.1/5</f>
        <v>0.62</v>
      </c>
      <c r="I109">
        <f>90*F108/60</f>
        <v>0.13499999999999998</v>
      </c>
    </row>
    <row r="110" spans="1:13" x14ac:dyDescent="0.25">
      <c r="A110" t="s">
        <v>2</v>
      </c>
      <c r="B110">
        <f>12/M107</f>
        <v>1.9047619047619049E-2</v>
      </c>
      <c r="C110">
        <f t="shared" si="6"/>
        <v>4.3487714720591444E-2</v>
      </c>
      <c r="D110">
        <f>B110/B$107</f>
        <v>4.3487714720591444E-2</v>
      </c>
    </row>
    <row r="111" spans="1:13" x14ac:dyDescent="0.25">
      <c r="A111" t="s">
        <v>1180</v>
      </c>
      <c r="B111">
        <f>18/(194+127)</f>
        <v>5.6074766355140186E-2</v>
      </c>
      <c r="C111">
        <f t="shared" si="6"/>
        <v>0.12802458071949815</v>
      </c>
      <c r="D111">
        <f>B111/B$107</f>
        <v>0.12802458071949815</v>
      </c>
    </row>
    <row r="114" spans="1:6" x14ac:dyDescent="0.25">
      <c r="A114" t="s">
        <v>1176</v>
      </c>
    </row>
    <row r="115" spans="1:6" x14ac:dyDescent="0.25">
      <c r="A115" t="s">
        <v>1181</v>
      </c>
      <c r="E115" t="s">
        <v>1178</v>
      </c>
    </row>
    <row r="116" spans="1:6" x14ac:dyDescent="0.25">
      <c r="A116" t="s">
        <v>3</v>
      </c>
      <c r="B116">
        <f>5*F116/60</f>
        <v>2.4333333333333332E-2</v>
      </c>
      <c r="D116">
        <f>B116/B$116</f>
        <v>1</v>
      </c>
      <c r="E116" t="s">
        <v>3</v>
      </c>
      <c r="F116">
        <f>1.46/5</f>
        <v>0.29199999999999998</v>
      </c>
    </row>
    <row r="117" spans="1:6" x14ac:dyDescent="0.25">
      <c r="A117" t="s">
        <v>4</v>
      </c>
      <c r="B117">
        <f>5*F117/60+0.64/2/60</f>
        <v>1.2833333333333332E-2</v>
      </c>
      <c r="D117">
        <f>B117/B$116</f>
        <v>0.5273972602739726</v>
      </c>
      <c r="E117" t="s">
        <v>4</v>
      </c>
      <c r="F117">
        <f>0.45/5</f>
        <v>0.09</v>
      </c>
    </row>
    <row r="118" spans="1:6" x14ac:dyDescent="0.25">
      <c r="A118" t="s">
        <v>5</v>
      </c>
      <c r="B118">
        <f>5*F118/18+6/18+0.64/2/18</f>
        <v>0.52333333333333332</v>
      </c>
      <c r="D118">
        <f t="shared" ref="D118:D120" si="8">B118/B$116</f>
        <v>21.506849315068493</v>
      </c>
      <c r="E118" t="s">
        <v>5</v>
      </c>
      <c r="F118">
        <f>3.1/5</f>
        <v>0.62</v>
      </c>
    </row>
    <row r="119" spans="1:6" x14ac:dyDescent="0.25">
      <c r="A119" t="s">
        <v>2</v>
      </c>
      <c r="B119">
        <f>0.24/630</f>
        <v>3.8095238095238096E-4</v>
      </c>
      <c r="D119">
        <f t="shared" si="8"/>
        <v>1.5655577299412918E-2</v>
      </c>
    </row>
    <row r="120" spans="1:6" x14ac:dyDescent="0.25">
      <c r="A120" t="s">
        <v>1180</v>
      </c>
      <c r="B120">
        <f>1/(194+127)</f>
        <v>3.1152647975077881E-3</v>
      </c>
      <c r="D120">
        <f t="shared" si="8"/>
        <v>0.12802458071949815</v>
      </c>
    </row>
    <row r="122" spans="1:6" x14ac:dyDescent="0.25">
      <c r="A122" t="s">
        <v>93</v>
      </c>
      <c r="B122" t="s">
        <v>1182</v>
      </c>
    </row>
    <row r="123" spans="1:6" x14ac:dyDescent="0.25">
      <c r="A123" t="s">
        <v>3</v>
      </c>
      <c r="B123">
        <v>100</v>
      </c>
      <c r="D123">
        <f>B123/B$123</f>
        <v>1</v>
      </c>
    </row>
    <row r="124" spans="1:6" x14ac:dyDescent="0.25">
      <c r="A124" t="s">
        <v>2</v>
      </c>
      <c r="B124">
        <v>2.5</v>
      </c>
      <c r="D124">
        <f t="shared" ref="D124:D127" si="9">B124/B$123</f>
        <v>2.5000000000000001E-2</v>
      </c>
    </row>
    <row r="125" spans="1:6" x14ac:dyDescent="0.25">
      <c r="A125" t="s">
        <v>4</v>
      </c>
      <c r="B125">
        <v>10</v>
      </c>
      <c r="D125">
        <f t="shared" si="9"/>
        <v>0.1</v>
      </c>
    </row>
    <row r="126" spans="1:6" x14ac:dyDescent="0.25">
      <c r="A126" t="s">
        <v>5</v>
      </c>
      <c r="B126">
        <v>4400</v>
      </c>
      <c r="D126">
        <f t="shared" si="9"/>
        <v>44</v>
      </c>
    </row>
    <row r="127" spans="1:6" x14ac:dyDescent="0.25">
      <c r="A127" t="s">
        <v>1183</v>
      </c>
      <c r="B127">
        <v>20</v>
      </c>
      <c r="D127">
        <f t="shared" si="9"/>
        <v>0.2</v>
      </c>
    </row>
    <row r="129" spans="1:4" x14ac:dyDescent="0.25">
      <c r="A129" t="s">
        <v>96</v>
      </c>
      <c r="B129" t="s">
        <v>1184</v>
      </c>
    </row>
    <row r="130" spans="1:4" x14ac:dyDescent="0.25">
      <c r="A130" t="s">
        <v>3</v>
      </c>
      <c r="B130">
        <v>50</v>
      </c>
      <c r="D130">
        <f>B130/B$130</f>
        <v>1</v>
      </c>
    </row>
    <row r="131" spans="1:4" x14ac:dyDescent="0.25">
      <c r="A131" t="s">
        <v>35</v>
      </c>
      <c r="B131">
        <v>1</v>
      </c>
      <c r="D131">
        <f t="shared" ref="D131:D134" si="10">B131/B$130</f>
        <v>0.02</v>
      </c>
    </row>
    <row r="132" spans="1:4" x14ac:dyDescent="0.25">
      <c r="A132" t="s">
        <v>4</v>
      </c>
      <c r="B132">
        <f>5/2</f>
        <v>2.5</v>
      </c>
      <c r="D132">
        <f t="shared" si="10"/>
        <v>0.05</v>
      </c>
    </row>
    <row r="133" spans="1:4" x14ac:dyDescent="0.25">
      <c r="A133" t="s">
        <v>1183</v>
      </c>
      <c r="B133">
        <f>10/2</f>
        <v>5</v>
      </c>
      <c r="D133">
        <f t="shared" si="10"/>
        <v>0.1</v>
      </c>
    </row>
    <row r="134" spans="1:4" x14ac:dyDescent="0.25">
      <c r="A134" t="s">
        <v>5</v>
      </c>
      <c r="B134">
        <v>3000</v>
      </c>
      <c r="D134">
        <f t="shared" si="10"/>
        <v>60</v>
      </c>
    </row>
    <row r="136" spans="1:4" x14ac:dyDescent="0.25">
      <c r="A136" t="s">
        <v>98</v>
      </c>
      <c r="B136" t="s">
        <v>1185</v>
      </c>
    </row>
    <row r="137" spans="1:4" x14ac:dyDescent="0.25">
      <c r="A137" t="s">
        <v>1186</v>
      </c>
      <c r="B137">
        <v>9</v>
      </c>
      <c r="D137">
        <f>B137/B$137</f>
        <v>1</v>
      </c>
    </row>
    <row r="138" spans="1:4" x14ac:dyDescent="0.25">
      <c r="A138" t="s">
        <v>5</v>
      </c>
      <c r="B138">
        <f>(3500+3700)/18</f>
        <v>400</v>
      </c>
      <c r="D138">
        <f t="shared" ref="D138:D141" si="11">B138/B$137</f>
        <v>44.444444444444443</v>
      </c>
    </row>
    <row r="139" spans="1:4" x14ac:dyDescent="0.25">
      <c r="A139" t="s">
        <v>35</v>
      </c>
      <c r="B139">
        <f>89/62/2</f>
        <v>0.717741935483871</v>
      </c>
      <c r="D139">
        <f t="shared" si="11"/>
        <v>7.9749103942652333E-2</v>
      </c>
    </row>
    <row r="140" spans="1:4" x14ac:dyDescent="0.25">
      <c r="A140" t="s">
        <v>1183</v>
      </c>
      <c r="B140">
        <v>1.8</v>
      </c>
      <c r="D140">
        <f t="shared" si="11"/>
        <v>0.2</v>
      </c>
    </row>
    <row r="141" spans="1:4" x14ac:dyDescent="0.25">
      <c r="A141" t="s">
        <v>4</v>
      </c>
      <c r="B141">
        <f>38/40/2</f>
        <v>0.47499999999999998</v>
      </c>
      <c r="D141">
        <f t="shared" si="11"/>
        <v>5.2777777777777778E-2</v>
      </c>
    </row>
    <row r="143" spans="1:4" x14ac:dyDescent="0.25">
      <c r="A143" t="s">
        <v>1187</v>
      </c>
      <c r="B143" t="s">
        <v>1188</v>
      </c>
    </row>
    <row r="144" spans="1:4" x14ac:dyDescent="0.25">
      <c r="A144" t="s">
        <v>1189</v>
      </c>
    </row>
    <row r="145" spans="1:4" x14ac:dyDescent="0.25">
      <c r="A145" t="s">
        <v>3</v>
      </c>
      <c r="B145">
        <f>282/208</f>
        <v>1.3557692307692308</v>
      </c>
      <c r="D145">
        <f>B145/B$145</f>
        <v>1</v>
      </c>
    </row>
    <row r="146" spans="1:4" x14ac:dyDescent="0.25">
      <c r="A146" t="s">
        <v>1136</v>
      </c>
      <c r="B146">
        <f>14.1*0.435/102</f>
        <v>6.013235294117647E-2</v>
      </c>
      <c r="D146">
        <f>B146/B$145</f>
        <v>4.4352941176470588E-2</v>
      </c>
    </row>
    <row r="147" spans="1:4" x14ac:dyDescent="0.25">
      <c r="A147" t="s">
        <v>4</v>
      </c>
      <c r="B147">
        <f>(14.5*0.302+1.5)/60</f>
        <v>9.7983333333333325E-2</v>
      </c>
      <c r="D147">
        <f t="shared" ref="D147:D149" si="12">B147/B$145</f>
        <v>7.2271394799054367E-2</v>
      </c>
    </row>
    <row r="148" spans="1:4" x14ac:dyDescent="0.25">
      <c r="A148" t="s">
        <v>1131</v>
      </c>
      <c r="B148">
        <f>0.764*1.5</f>
        <v>1.1459999999999999</v>
      </c>
      <c r="D148">
        <f t="shared" si="12"/>
        <v>0.84527659574468073</v>
      </c>
    </row>
    <row r="149" spans="1:4" x14ac:dyDescent="0.25">
      <c r="A149" t="s">
        <v>5</v>
      </c>
      <c r="B149">
        <f>(659+3+14.9*0.249)/18</f>
        <v>36.983894444444445</v>
      </c>
      <c r="D149">
        <f t="shared" si="12"/>
        <v>27.278900866824269</v>
      </c>
    </row>
    <row r="151" spans="1:4" x14ac:dyDescent="0.25">
      <c r="A151" t="s">
        <v>1190</v>
      </c>
    </row>
    <row r="152" spans="1:4" x14ac:dyDescent="0.25">
      <c r="A152" t="s">
        <v>3</v>
      </c>
      <c r="B152">
        <f>141/208</f>
        <v>0.67788461538461542</v>
      </c>
      <c r="D152">
        <f>B152/B$152</f>
        <v>1</v>
      </c>
    </row>
    <row r="153" spans="1:4" x14ac:dyDescent="0.25">
      <c r="A153" t="s">
        <v>1136</v>
      </c>
      <c r="B153">
        <f>7.06*0.418/102</f>
        <v>2.8932156862745095E-2</v>
      </c>
      <c r="D153">
        <f t="shared" ref="D153:D155" si="13">B153/B$152</f>
        <v>4.2680061187595597E-2</v>
      </c>
    </row>
    <row r="154" spans="1:4" x14ac:dyDescent="0.25">
      <c r="A154" t="s">
        <v>4</v>
      </c>
      <c r="B154">
        <f>(7.06*0.316+1)/60</f>
        <v>5.3849333333333332E-2</v>
      </c>
      <c r="D154">
        <f t="shared" si="13"/>
        <v>7.9437314420803776E-2</v>
      </c>
    </row>
    <row r="155" spans="1:4" x14ac:dyDescent="0.25">
      <c r="A155" t="s">
        <v>1131</v>
      </c>
      <c r="B155">
        <f>212*0.4/91</f>
        <v>0.931868131868132</v>
      </c>
      <c r="D155">
        <f t="shared" si="13"/>
        <v>1.3746707193515706</v>
      </c>
    </row>
    <row r="156" spans="1:4" x14ac:dyDescent="0.25">
      <c r="A156" t="s">
        <v>5</v>
      </c>
      <c r="B156">
        <f>(212*0.6+2+7.06*0.25)/18</f>
        <v>7.275833333333332</v>
      </c>
      <c r="D156">
        <f>B156/B$152</f>
        <v>10.733144208037823</v>
      </c>
    </row>
    <row r="158" spans="1:4" x14ac:dyDescent="0.25">
      <c r="A158" t="s">
        <v>1191</v>
      </c>
    </row>
    <row r="159" spans="1:4" x14ac:dyDescent="0.25">
      <c r="A159" t="s">
        <v>1192</v>
      </c>
      <c r="B159">
        <v>10</v>
      </c>
      <c r="D159">
        <f t="shared" ref="D159:D160" si="14">B159/B$161</f>
        <v>0.61349693251533743</v>
      </c>
    </row>
    <row r="160" spans="1:4" x14ac:dyDescent="0.25">
      <c r="A160" t="s">
        <v>4</v>
      </c>
      <c r="B160">
        <v>6.7</v>
      </c>
      <c r="D160">
        <f t="shared" si="14"/>
        <v>0.41104294478527609</v>
      </c>
    </row>
    <row r="161" spans="1:9" x14ac:dyDescent="0.25">
      <c r="A161" t="s">
        <v>1193</v>
      </c>
      <c r="B161">
        <v>16.3</v>
      </c>
      <c r="D161">
        <f>B161/B$161</f>
        <v>1</v>
      </c>
    </row>
    <row r="162" spans="1:9" x14ac:dyDescent="0.25">
      <c r="A162" t="s">
        <v>2</v>
      </c>
      <c r="B162">
        <v>1</v>
      </c>
      <c r="D162">
        <f>B162/B$161</f>
        <v>6.1349693251533742E-2</v>
      </c>
    </row>
    <row r="163" spans="1:9" x14ac:dyDescent="0.25">
      <c r="A163" t="s">
        <v>5</v>
      </c>
      <c r="B163">
        <v>450</v>
      </c>
      <c r="D163">
        <f t="shared" ref="D163" si="15">B163/B$161</f>
        <v>27.607361963190183</v>
      </c>
    </row>
    <row r="165" spans="1:9" x14ac:dyDescent="0.25">
      <c r="A165" t="s">
        <v>1194</v>
      </c>
    </row>
    <row r="166" spans="1:9" x14ac:dyDescent="0.25">
      <c r="A166" t="s">
        <v>1195</v>
      </c>
      <c r="B166">
        <f>2.24*0.45/52</f>
        <v>1.9384615384615389E-2</v>
      </c>
      <c r="C166">
        <f>B166/B$167</f>
        <v>0.48380903622168192</v>
      </c>
    </row>
    <row r="167" spans="1:9" x14ac:dyDescent="0.25">
      <c r="A167" t="s">
        <v>3</v>
      </c>
      <c r="B167">
        <f>6.01*0.4/60</f>
        <v>4.0066666666666667E-2</v>
      </c>
      <c r="C167">
        <f t="shared" ref="C167:C170" si="16">B167/B$167</f>
        <v>1</v>
      </c>
    </row>
    <row r="168" spans="1:9" x14ac:dyDescent="0.25">
      <c r="A168" t="s">
        <v>2</v>
      </c>
      <c r="B168">
        <f>0.41*0.5/102</f>
        <v>2.0098039215686275E-3</v>
      </c>
      <c r="C168">
        <f>B168/B$167</f>
        <v>5.0161495546637958E-2</v>
      </c>
    </row>
    <row r="169" spans="1:9" x14ac:dyDescent="0.25">
      <c r="A169" t="s">
        <v>1144</v>
      </c>
      <c r="B169">
        <f>5.55*0.19/142</f>
        <v>7.4260563380281691E-3</v>
      </c>
      <c r="C169">
        <f t="shared" si="16"/>
        <v>0.18534250427690938</v>
      </c>
    </row>
    <row r="170" spans="1:9" x14ac:dyDescent="0.25">
      <c r="A170" t="s">
        <v>1132</v>
      </c>
      <c r="B170">
        <f>(2.24*0.65+6.01*0.6+0.41*0.5+5.55*0.81)/18</f>
        <v>0.54236111111111107</v>
      </c>
      <c r="C170">
        <f t="shared" si="16"/>
        <v>13.536466999445368</v>
      </c>
    </row>
    <row r="172" spans="1:9" x14ac:dyDescent="0.25">
      <c r="A172" t="s">
        <v>1196</v>
      </c>
    </row>
    <row r="173" spans="1:9" x14ac:dyDescent="0.25">
      <c r="A173" t="s">
        <v>1197</v>
      </c>
      <c r="B173" t="s">
        <v>1139</v>
      </c>
      <c r="C173" t="s">
        <v>1140</v>
      </c>
    </row>
    <row r="174" spans="1:9" x14ac:dyDescent="0.25">
      <c r="A174" t="s">
        <v>2</v>
      </c>
      <c r="B174">
        <f>7.52</f>
        <v>7.52</v>
      </c>
      <c r="C174">
        <f>7.52/660</f>
        <v>1.1393939393939394E-2</v>
      </c>
      <c r="E174" t="s">
        <v>3</v>
      </c>
      <c r="G174">
        <f>C177</f>
        <v>1.0198333333333334</v>
      </c>
      <c r="I174">
        <f>G174/G$174</f>
        <v>1</v>
      </c>
    </row>
    <row r="175" spans="1:9" x14ac:dyDescent="0.25">
      <c r="A175" t="s">
        <v>1166</v>
      </c>
      <c r="C175">
        <f>C174*18</f>
        <v>0.2050909090909091</v>
      </c>
      <c r="E175" t="s">
        <v>1136</v>
      </c>
      <c r="G175">
        <f>C174</f>
        <v>1.1393939393939394E-2</v>
      </c>
      <c r="I175">
        <f t="shared" ref="I175:I179" si="17">G175/G$174</f>
        <v>1.1172354365686608E-2</v>
      </c>
    </row>
    <row r="176" spans="1:9" x14ac:dyDescent="0.25">
      <c r="A176" t="s">
        <v>1166</v>
      </c>
      <c r="B176">
        <f>100</f>
        <v>100</v>
      </c>
      <c r="C176">
        <f>B176/18</f>
        <v>5.5555555555555554</v>
      </c>
      <c r="E176" t="s">
        <v>1198</v>
      </c>
      <c r="G176">
        <f>C183</f>
        <v>2.3339570164348924</v>
      </c>
      <c r="I176">
        <f t="shared" si="17"/>
        <v>2.2885671022404566</v>
      </c>
    </row>
    <row r="177" spans="1:9" x14ac:dyDescent="0.25">
      <c r="A177" t="s">
        <v>1186</v>
      </c>
      <c r="B177">
        <f>211*0.29</f>
        <v>61.19</v>
      </c>
      <c r="C177">
        <f>B177/60</f>
        <v>1.0198333333333334</v>
      </c>
      <c r="E177" t="s">
        <v>1199</v>
      </c>
      <c r="G177">
        <f>C184</f>
        <v>3.3961290322580648</v>
      </c>
      <c r="I177">
        <f t="shared" si="17"/>
        <v>3.3300823980304606</v>
      </c>
    </row>
    <row r="178" spans="1:9" x14ac:dyDescent="0.25">
      <c r="A178" t="s">
        <v>1135</v>
      </c>
      <c r="B178">
        <f>211*9.4/100</f>
        <v>19.834</v>
      </c>
      <c r="C178">
        <f>B178/60</f>
        <v>0.33056666666666668</v>
      </c>
      <c r="E178" t="s">
        <v>1166</v>
      </c>
      <c r="G178">
        <f>C175+C176+C179+C180+C181</f>
        <v>21.092646464646464</v>
      </c>
      <c r="I178">
        <f t="shared" si="17"/>
        <v>20.682444645837357</v>
      </c>
    </row>
    <row r="179" spans="1:9" x14ac:dyDescent="0.25">
      <c r="A179" t="s">
        <v>1166</v>
      </c>
      <c r="B179">
        <f>211*0.616</f>
        <v>129.976</v>
      </c>
      <c r="C179">
        <f>B179/18</f>
        <v>7.2208888888888891</v>
      </c>
      <c r="E179" t="s">
        <v>1135</v>
      </c>
      <c r="G179">
        <f>C178</f>
        <v>0.33056666666666668</v>
      </c>
      <c r="I179">
        <f t="shared" si="17"/>
        <v>0.32413793103448274</v>
      </c>
    </row>
    <row r="180" spans="1:9" x14ac:dyDescent="0.25">
      <c r="A180" t="s">
        <v>1166</v>
      </c>
      <c r="B180">
        <v>96</v>
      </c>
      <c r="C180">
        <f>B180/18</f>
        <v>5.333333333333333</v>
      </c>
      <c r="E180" t="s">
        <v>11</v>
      </c>
      <c r="I180">
        <f>0.09</f>
        <v>0.09</v>
      </c>
    </row>
    <row r="181" spans="1:9" x14ac:dyDescent="0.25">
      <c r="A181" t="s">
        <v>1166</v>
      </c>
      <c r="B181">
        <v>50</v>
      </c>
      <c r="C181">
        <f>B181/18</f>
        <v>2.7777777777777777</v>
      </c>
    </row>
    <row r="183" spans="1:9" x14ac:dyDescent="0.25">
      <c r="A183" t="s">
        <v>1198</v>
      </c>
      <c r="B183">
        <f>188*0.982</f>
        <v>184.61599999999999</v>
      </c>
      <c r="C183">
        <f>B183/79.1</f>
        <v>2.3339570164348924</v>
      </c>
    </row>
    <row r="184" spans="1:9" x14ac:dyDescent="0.25">
      <c r="A184" t="s">
        <v>1200</v>
      </c>
      <c r="B184">
        <f>188*1.12</f>
        <v>210.56000000000003</v>
      </c>
      <c r="C184">
        <f>B184/62</f>
        <v>3.3961290322580648</v>
      </c>
    </row>
    <row r="188" spans="1:9" x14ac:dyDescent="0.25">
      <c r="A188" t="s">
        <v>1197</v>
      </c>
      <c r="B188" t="s">
        <v>1139</v>
      </c>
      <c r="C188" t="s">
        <v>1140</v>
      </c>
    </row>
    <row r="189" spans="1:9" x14ac:dyDescent="0.25">
      <c r="A189" t="s">
        <v>2</v>
      </c>
      <c r="B189">
        <f>7.52</f>
        <v>7.52</v>
      </c>
      <c r="C189">
        <f>7.52/660</f>
        <v>1.1393939393939394E-2</v>
      </c>
      <c r="E189" t="s">
        <v>3</v>
      </c>
      <c r="G189">
        <f>C192</f>
        <v>1.0198333333333334</v>
      </c>
      <c r="I189">
        <f>G189/G$174</f>
        <v>1</v>
      </c>
    </row>
    <row r="190" spans="1:9" x14ac:dyDescent="0.25">
      <c r="A190" t="s">
        <v>1166</v>
      </c>
      <c r="C190">
        <f>C189*18</f>
        <v>0.2050909090909091</v>
      </c>
      <c r="E190" t="s">
        <v>1136</v>
      </c>
      <c r="G190">
        <f>C189</f>
        <v>1.1393939393939394E-2</v>
      </c>
      <c r="I190">
        <f t="shared" ref="I190:I194" si="18">G190/G$174</f>
        <v>1.1172354365686608E-2</v>
      </c>
    </row>
    <row r="191" spans="1:9" x14ac:dyDescent="0.25">
      <c r="A191" t="s">
        <v>1166</v>
      </c>
      <c r="B191">
        <f>100</f>
        <v>100</v>
      </c>
      <c r="C191">
        <f>B191/18</f>
        <v>5.5555555555555554</v>
      </c>
      <c r="E191" t="s">
        <v>1198</v>
      </c>
      <c r="G191">
        <f>C198</f>
        <v>2.3339570164348924</v>
      </c>
      <c r="I191">
        <f t="shared" si="18"/>
        <v>2.2885671022404566</v>
      </c>
    </row>
    <row r="192" spans="1:9" x14ac:dyDescent="0.25">
      <c r="A192" t="s">
        <v>1186</v>
      </c>
      <c r="B192">
        <f>211*0.29</f>
        <v>61.19</v>
      </c>
      <c r="C192">
        <f>B192/60</f>
        <v>1.0198333333333334</v>
      </c>
      <c r="E192" t="s">
        <v>1199</v>
      </c>
      <c r="G192">
        <f>C199</f>
        <v>3.1127868852459017</v>
      </c>
      <c r="I192">
        <f t="shared" si="18"/>
        <v>3.0522505820355303</v>
      </c>
    </row>
    <row r="193" spans="1:9" x14ac:dyDescent="0.25">
      <c r="A193" t="s">
        <v>1135</v>
      </c>
      <c r="B193">
        <f>211*9.4/100</f>
        <v>19.834</v>
      </c>
      <c r="C193">
        <f>B193/60</f>
        <v>0.33056666666666668</v>
      </c>
      <c r="E193" t="s">
        <v>1166</v>
      </c>
      <c r="G193">
        <f>C190+C191+C194+C195+C196</f>
        <v>21.092646464646464</v>
      </c>
      <c r="I193">
        <f t="shared" si="18"/>
        <v>20.682444645837357</v>
      </c>
    </row>
    <row r="194" spans="1:9" x14ac:dyDescent="0.25">
      <c r="A194" t="s">
        <v>1166</v>
      </c>
      <c r="B194">
        <f>211*0.616</f>
        <v>129.976</v>
      </c>
      <c r="C194">
        <f>B194/18</f>
        <v>7.2208888888888891</v>
      </c>
      <c r="E194" t="s">
        <v>1135</v>
      </c>
      <c r="G194">
        <f>C193</f>
        <v>0.33056666666666668</v>
      </c>
      <c r="I194">
        <f t="shared" si="18"/>
        <v>0.32413793103448274</v>
      </c>
    </row>
    <row r="195" spans="1:9" x14ac:dyDescent="0.25">
      <c r="A195" t="s">
        <v>1166</v>
      </c>
      <c r="B195">
        <v>96</v>
      </c>
      <c r="C195">
        <f>B195/18</f>
        <v>5.333333333333333</v>
      </c>
      <c r="E195" t="s">
        <v>11</v>
      </c>
      <c r="I195">
        <f>0.09</f>
        <v>0.09</v>
      </c>
    </row>
    <row r="196" spans="1:9" x14ac:dyDescent="0.25">
      <c r="A196" t="s">
        <v>1166</v>
      </c>
      <c r="B196">
        <v>50</v>
      </c>
      <c r="C196">
        <f>B196/18</f>
        <v>2.7777777777777777</v>
      </c>
    </row>
    <row r="198" spans="1:9" x14ac:dyDescent="0.25">
      <c r="A198" t="s">
        <v>1198</v>
      </c>
      <c r="B198">
        <f>188*0.982</f>
        <v>184.61599999999999</v>
      </c>
      <c r="C198">
        <f>B198/79.1</f>
        <v>2.3339570164348924</v>
      </c>
    </row>
    <row r="199" spans="1:9" x14ac:dyDescent="0.25">
      <c r="A199" t="s">
        <v>1201</v>
      </c>
      <c r="B199">
        <f>188*1.01</f>
        <v>189.88</v>
      </c>
      <c r="C199">
        <f>B199/61</f>
        <v>3.1127868852459017</v>
      </c>
    </row>
    <row r="202" spans="1:9" x14ac:dyDescent="0.25">
      <c r="A202" t="s">
        <v>1202</v>
      </c>
    </row>
    <row r="203" spans="1:9" x14ac:dyDescent="0.25">
      <c r="A203" t="s">
        <v>1145</v>
      </c>
      <c r="B203">
        <f>70</f>
        <v>70</v>
      </c>
      <c r="C203">
        <f>70/20</f>
        <v>3.5</v>
      </c>
      <c r="D203">
        <f>C203/C204</f>
        <v>9.2166666666666668</v>
      </c>
      <c r="F203" t="s">
        <v>1203</v>
      </c>
      <c r="G203">
        <f>D203</f>
        <v>9.2166666666666668</v>
      </c>
    </row>
    <row r="204" spans="1:9" x14ac:dyDescent="0.25">
      <c r="A204" t="s">
        <v>1198</v>
      </c>
      <c r="B204">
        <v>30</v>
      </c>
      <c r="C204">
        <f>30/79</f>
        <v>0.379746835443038</v>
      </c>
      <c r="F204" t="s">
        <v>1204</v>
      </c>
      <c r="G204">
        <f>1.33</f>
        <v>1.33</v>
      </c>
    </row>
    <row r="205" spans="1:9" x14ac:dyDescent="0.25">
      <c r="F205" t="s">
        <v>1205</v>
      </c>
      <c r="G205" t="s">
        <v>1206</v>
      </c>
    </row>
    <row r="206" spans="1:9" x14ac:dyDescent="0.25">
      <c r="F206" t="s">
        <v>1207</v>
      </c>
      <c r="G206">
        <f>1.33/10.21</f>
        <v>0.13026444662095985</v>
      </c>
    </row>
    <row r="207" spans="1:9" x14ac:dyDescent="0.25">
      <c r="F207" t="s">
        <v>1208</v>
      </c>
      <c r="G207">
        <f>1.33-G206</f>
        <v>1.1997355533790401</v>
      </c>
    </row>
    <row r="210" spans="1:13" x14ac:dyDescent="0.25">
      <c r="A210" t="s">
        <v>349</v>
      </c>
    </row>
    <row r="211" spans="1:13" x14ac:dyDescent="0.25">
      <c r="A211" t="s">
        <v>3</v>
      </c>
      <c r="C211">
        <v>14</v>
      </c>
      <c r="D211">
        <f>C211/C$211</f>
        <v>1</v>
      </c>
    </row>
    <row r="212" spans="1:13" x14ac:dyDescent="0.25">
      <c r="A212" t="s">
        <v>1144</v>
      </c>
      <c r="C212">
        <v>4.5</v>
      </c>
      <c r="D212">
        <f t="shared" ref="D212:D214" si="19">C212/C$211</f>
        <v>0.32142857142857145</v>
      </c>
      <c r="J212" t="s">
        <v>1209</v>
      </c>
    </row>
    <row r="213" spans="1:13" x14ac:dyDescent="0.25">
      <c r="A213" t="s">
        <v>35</v>
      </c>
      <c r="C213">
        <f>1/2</f>
        <v>0.5</v>
      </c>
      <c r="D213">
        <f t="shared" si="19"/>
        <v>3.5714285714285712E-2</v>
      </c>
    </row>
    <row r="214" spans="1:13" x14ac:dyDescent="0.25">
      <c r="A214" t="s">
        <v>1210</v>
      </c>
      <c r="C214">
        <v>4.5</v>
      </c>
      <c r="D214">
        <f t="shared" si="19"/>
        <v>0.32142857142857145</v>
      </c>
      <c r="J214" t="s">
        <v>1136</v>
      </c>
      <c r="K214">
        <v>50</v>
      </c>
      <c r="M214">
        <f>50/102*2*27</f>
        <v>26.470588235294116</v>
      </c>
    </row>
    <row r="215" spans="1:13" x14ac:dyDescent="0.25">
      <c r="J215" t="s">
        <v>1211</v>
      </c>
      <c r="K215">
        <v>50</v>
      </c>
      <c r="M215">
        <f>K215/60*2*22</f>
        <v>36.666666666666671</v>
      </c>
    </row>
    <row r="216" spans="1:13" x14ac:dyDescent="0.25">
      <c r="A216" t="s">
        <v>1212</v>
      </c>
      <c r="M216">
        <f>M215+M214</f>
        <v>63.137254901960787</v>
      </c>
    </row>
    <row r="217" spans="1:13" x14ac:dyDescent="0.25">
      <c r="A217" t="s">
        <v>1136</v>
      </c>
      <c r="B217">
        <f>2.77*0.19/27/2</f>
        <v>9.7462962962962963E-3</v>
      </c>
      <c r="E217">
        <f>B217/B$223</f>
        <v>5.486803840877915E-2</v>
      </c>
    </row>
    <row r="218" spans="1:13" x14ac:dyDescent="0.25">
      <c r="A218" t="s">
        <v>1135</v>
      </c>
      <c r="B218">
        <f>2.77*0.233/22/2</f>
        <v>1.4668409090909091E-2</v>
      </c>
      <c r="E218">
        <f t="shared" ref="E218:E223" si="20">B218/B$223</f>
        <v>8.2577710437710436E-2</v>
      </c>
    </row>
    <row r="219" spans="1:13" x14ac:dyDescent="0.25">
      <c r="A219" t="s">
        <v>1166</v>
      </c>
      <c r="B219">
        <f>54/18</f>
        <v>3</v>
      </c>
    </row>
    <row r="220" spans="1:13" x14ac:dyDescent="0.25">
      <c r="A220" t="s">
        <v>1144</v>
      </c>
      <c r="B220">
        <f>62*1.16/1000/3</f>
        <v>2.3973333333333333E-2</v>
      </c>
      <c r="E220">
        <f>B220/B$223</f>
        <v>0.13496098765432099</v>
      </c>
      <c r="H220">
        <f>B220*275</f>
        <v>6.5926666666666662</v>
      </c>
    </row>
    <row r="221" spans="1:13" x14ac:dyDescent="0.25">
      <c r="A221" t="s">
        <v>1166</v>
      </c>
      <c r="B221">
        <f>(62-6.59)/18</f>
        <v>3.0783333333333331</v>
      </c>
      <c r="H221">
        <f>62-H220</f>
        <v>55.407333333333334</v>
      </c>
    </row>
    <row r="222" spans="1:13" x14ac:dyDescent="0.25">
      <c r="A222" t="s">
        <v>1213</v>
      </c>
      <c r="B222">
        <f>B221+B219</f>
        <v>6.0783333333333331</v>
      </c>
      <c r="E222">
        <f t="shared" si="20"/>
        <v>34.218765432098763</v>
      </c>
    </row>
    <row r="223" spans="1:13" x14ac:dyDescent="0.25">
      <c r="A223" t="s">
        <v>1214</v>
      </c>
      <c r="B223">
        <f>27/152</f>
        <v>0.17763157894736842</v>
      </c>
      <c r="E223">
        <f t="shared" si="20"/>
        <v>1</v>
      </c>
    </row>
    <row r="225" spans="1:9" x14ac:dyDescent="0.25">
      <c r="A225" t="s">
        <v>661</v>
      </c>
    </row>
    <row r="226" spans="1:9" x14ac:dyDescent="0.25">
      <c r="A226" t="s">
        <v>35</v>
      </c>
      <c r="B226">
        <f>0.22/61.83/2</f>
        <v>1.7790716480672814E-3</v>
      </c>
      <c r="C226">
        <f>B226/B$230</f>
        <v>0.10166123703241607</v>
      </c>
    </row>
    <row r="227" spans="1:9" x14ac:dyDescent="0.25">
      <c r="A227" t="s">
        <v>68</v>
      </c>
      <c r="B227">
        <f>0.44*0.88/52/2</f>
        <v>3.7230769230769231E-3</v>
      </c>
      <c r="C227">
        <f>B227/B$230</f>
        <v>0.21274725274725273</v>
      </c>
    </row>
    <row r="228" spans="1:9" x14ac:dyDescent="0.25">
      <c r="A228" t="s">
        <v>1144</v>
      </c>
      <c r="B228">
        <f>1.08/(361+254)</f>
        <v>1.7560975609756098E-3</v>
      </c>
      <c r="C228">
        <f>B228/B$230</f>
        <v>0.10034843205574911</v>
      </c>
    </row>
    <row r="229" spans="1:9" x14ac:dyDescent="0.25">
      <c r="A229" t="s">
        <v>5</v>
      </c>
      <c r="B229">
        <f>7/18+0.44*0.22/18+3.5*0.7/18</f>
        <v>0.53037777777777773</v>
      </c>
      <c r="C229">
        <f t="shared" ref="C229" si="21">B229/B$230</f>
        <v>30.307301587301581</v>
      </c>
    </row>
    <row r="230" spans="1:9" x14ac:dyDescent="0.25">
      <c r="A230" t="s">
        <v>1186</v>
      </c>
      <c r="B230">
        <f>3.5*0.3/60</f>
        <v>1.7500000000000002E-2</v>
      </c>
      <c r="C230">
        <f>B230/B$230</f>
        <v>1</v>
      </c>
    </row>
    <row r="232" spans="1:9" x14ac:dyDescent="0.25">
      <c r="A232" t="s">
        <v>1215</v>
      </c>
    </row>
    <row r="233" spans="1:9" x14ac:dyDescent="0.25">
      <c r="A233" t="s">
        <v>3</v>
      </c>
      <c r="B233">
        <f>217*1.4*0.27/60</f>
        <v>1.3671</v>
      </c>
      <c r="C233">
        <f>B233/B$233</f>
        <v>1</v>
      </c>
    </row>
    <row r="234" spans="1:9" x14ac:dyDescent="0.25">
      <c r="A234" t="s">
        <v>4</v>
      </c>
      <c r="B234">
        <f>217*1.4*0.08/60</f>
        <v>0.40506666666666663</v>
      </c>
      <c r="C234">
        <f t="shared" ref="C234:C238" si="22">B234/B$233</f>
        <v>0.29629629629629628</v>
      </c>
    </row>
    <row r="235" spans="1:9" x14ac:dyDescent="0.25">
      <c r="A235" t="s">
        <v>1132</v>
      </c>
      <c r="B235">
        <f>(316+465)/18+217*0.7*1.4/18</f>
        <v>55.203333333333326</v>
      </c>
      <c r="C235">
        <f t="shared" si="22"/>
        <v>40.379879550386455</v>
      </c>
    </row>
    <row r="236" spans="1:9" x14ac:dyDescent="0.25">
      <c r="A236" t="s">
        <v>2</v>
      </c>
      <c r="B236">
        <f>9.22/342</f>
        <v>2.695906432748538E-2</v>
      </c>
      <c r="C236">
        <f t="shared" si="22"/>
        <v>1.9719891981190389E-2</v>
      </c>
    </row>
    <row r="237" spans="1:9" x14ac:dyDescent="0.25">
      <c r="A237" t="s">
        <v>1144</v>
      </c>
      <c r="B237">
        <f>49.5/100</f>
        <v>0.495</v>
      </c>
      <c r="C237">
        <f t="shared" si="22"/>
        <v>0.36208031599736668</v>
      </c>
    </row>
    <row r="238" spans="1:9" x14ac:dyDescent="0.25">
      <c r="A238" t="s">
        <v>1216</v>
      </c>
      <c r="B238">
        <f>23.4/98</f>
        <v>0.23877551020408161</v>
      </c>
      <c r="C238">
        <f t="shared" si="22"/>
        <v>0.17465840845884106</v>
      </c>
      <c r="G238" t="s">
        <v>1217</v>
      </c>
      <c r="H238" t="s">
        <v>1218</v>
      </c>
    </row>
    <row r="239" spans="1:9" x14ac:dyDescent="0.25">
      <c r="G239">
        <v>0.72</v>
      </c>
      <c r="H239">
        <f>0.72/1004</f>
        <v>7.1713147410358568E-4</v>
      </c>
      <c r="I239">
        <f>H239*40</f>
        <v>2.8685258964143426E-2</v>
      </c>
    </row>
    <row r="240" spans="1:9" x14ac:dyDescent="0.25">
      <c r="F240" t="s">
        <v>1219</v>
      </c>
    </row>
    <row r="241" spans="1:8" x14ac:dyDescent="0.25">
      <c r="A241" t="s">
        <v>838</v>
      </c>
      <c r="B241" t="s">
        <v>1128</v>
      </c>
    </row>
    <row r="242" spans="1:8" x14ac:dyDescent="0.25">
      <c r="A242" t="s">
        <v>1144</v>
      </c>
      <c r="B242">
        <f>4.04*0.45</f>
        <v>1.8180000000000001</v>
      </c>
      <c r="C242">
        <f t="shared" ref="C242" si="23">B242/B$246</f>
        <v>0.20199999999999996</v>
      </c>
    </row>
    <row r="243" spans="1:8" x14ac:dyDescent="0.25">
      <c r="A243" t="s">
        <v>1220</v>
      </c>
      <c r="B243">
        <f>0.72/1004*1000</f>
        <v>0.71713147410358569</v>
      </c>
      <c r="C243">
        <f>B243/B$246</f>
        <v>7.9681274900398391E-2</v>
      </c>
    </row>
    <row r="244" spans="1:8" x14ac:dyDescent="0.25">
      <c r="A244" t="s">
        <v>1149</v>
      </c>
      <c r="B244">
        <f>(0.69+3.6)/18*1000</f>
        <v>238.33333333333334</v>
      </c>
      <c r="C244">
        <f>B244/B$246</f>
        <v>26.481481481481477</v>
      </c>
    </row>
    <row r="245" spans="1:8" x14ac:dyDescent="0.25">
      <c r="A245" t="s">
        <v>35</v>
      </c>
      <c r="B245">
        <f>0.036/381*2*1000</f>
        <v>0.18897637795275588</v>
      </c>
      <c r="C245">
        <f>B245/B$246</f>
        <v>2.0997375328083982E-2</v>
      </c>
    </row>
    <row r="246" spans="1:8" x14ac:dyDescent="0.25">
      <c r="A246" t="s">
        <v>3</v>
      </c>
      <c r="B246">
        <f>0.54/60*1000</f>
        <v>9.0000000000000018</v>
      </c>
      <c r="C246">
        <f>B246/B$246</f>
        <v>1</v>
      </c>
    </row>
    <row r="248" spans="1:8" x14ac:dyDescent="0.25">
      <c r="A248" t="s">
        <v>839</v>
      </c>
    </row>
    <row r="249" spans="1:8" x14ac:dyDescent="0.25">
      <c r="A249" t="s">
        <v>838</v>
      </c>
      <c r="B249" t="s">
        <v>1128</v>
      </c>
      <c r="F249" t="s">
        <v>1217</v>
      </c>
      <c r="G249" t="s">
        <v>1218</v>
      </c>
    </row>
    <row r="250" spans="1:8" x14ac:dyDescent="0.25">
      <c r="A250" t="s">
        <v>1144</v>
      </c>
      <c r="B250">
        <f>0.562</f>
        <v>0.56200000000000006</v>
      </c>
      <c r="C250">
        <f t="shared" ref="C250:C252" si="24">B250/B$254</f>
        <v>3.6652173913043477E-2</v>
      </c>
      <c r="F250">
        <v>1.2</v>
      </c>
      <c r="G250">
        <f>1.2/1004</f>
        <v>1.195219123505976E-3</v>
      </c>
      <c r="H250">
        <f>G250*40</f>
        <v>4.7808764940239043E-2</v>
      </c>
    </row>
    <row r="251" spans="1:8" x14ac:dyDescent="0.25">
      <c r="A251" t="s">
        <v>1220</v>
      </c>
      <c r="B251">
        <f>1.2/1004*1000</f>
        <v>1.1952191235059759</v>
      </c>
      <c r="C251">
        <f t="shared" si="24"/>
        <v>7.7949073272128855E-2</v>
      </c>
      <c r="F251">
        <f>1.2-0.05</f>
        <v>1.1499999999999999</v>
      </c>
    </row>
    <row r="252" spans="1:8" x14ac:dyDescent="0.25">
      <c r="A252" t="s">
        <v>1149</v>
      </c>
      <c r="B252">
        <f>(1.15+5.4)/18*1000</f>
        <v>363.88888888888891</v>
      </c>
      <c r="C252">
        <f t="shared" si="24"/>
        <v>23.731884057971016</v>
      </c>
    </row>
    <row r="253" spans="1:8" x14ac:dyDescent="0.25">
      <c r="A253" t="s">
        <v>35</v>
      </c>
      <c r="B253">
        <f>0.057/381*2*1000</f>
        <v>0.29921259842519687</v>
      </c>
      <c r="C253">
        <f>B253/B$254</f>
        <v>1.9513865114686751E-2</v>
      </c>
    </row>
    <row r="254" spans="1:8" x14ac:dyDescent="0.25">
      <c r="A254" t="s">
        <v>3</v>
      </c>
      <c r="B254">
        <f>0.92/60*1000</f>
        <v>15.333333333333334</v>
      </c>
      <c r="C254">
        <f>B254/B$254</f>
        <v>1</v>
      </c>
    </row>
    <row r="256" spans="1:8" x14ac:dyDescent="0.25">
      <c r="A256" t="s">
        <v>904</v>
      </c>
    </row>
    <row r="257" spans="1:8" x14ac:dyDescent="0.25">
      <c r="A257" t="s">
        <v>3</v>
      </c>
    </row>
    <row r="258" spans="1:8" x14ac:dyDescent="0.25">
      <c r="A258" t="s">
        <v>10</v>
      </c>
      <c r="B258">
        <f>0.16/105</f>
        <v>1.5238095238095239E-3</v>
      </c>
    </row>
    <row r="259" spans="1:8" x14ac:dyDescent="0.25">
      <c r="A259" t="s">
        <v>1144</v>
      </c>
      <c r="B259">
        <f>0.72*16.89/101</f>
        <v>0.12040396039603961</v>
      </c>
      <c r="C259">
        <f>B259/B258</f>
        <v>79.015099009900993</v>
      </c>
    </row>
    <row r="261" spans="1:8" x14ac:dyDescent="0.25">
      <c r="A261" t="s">
        <v>923</v>
      </c>
      <c r="B261" t="s">
        <v>1128</v>
      </c>
    </row>
    <row r="262" spans="1:8" x14ac:dyDescent="0.25">
      <c r="A262" t="s">
        <v>1144</v>
      </c>
      <c r="B262">
        <f>3</f>
        <v>3</v>
      </c>
      <c r="C262">
        <f>B262/B$266</f>
        <v>0.19999999999999998</v>
      </c>
      <c r="F262" t="s">
        <v>1217</v>
      </c>
      <c r="G262" t="s">
        <v>1218</v>
      </c>
    </row>
    <row r="263" spans="1:8" x14ac:dyDescent="0.25">
      <c r="A263" t="s">
        <v>1220</v>
      </c>
      <c r="B263">
        <f>0.001195*1000</f>
        <v>1.1950000000000001</v>
      </c>
      <c r="C263">
        <f>B263/B$266</f>
        <v>7.9666666666666663E-2</v>
      </c>
      <c r="F263">
        <v>1.2</v>
      </c>
      <c r="G263">
        <f>1.2/1004</f>
        <v>1.195219123505976E-3</v>
      </c>
      <c r="H263">
        <f>G263*40</f>
        <v>4.7808764940239043E-2</v>
      </c>
    </row>
    <row r="264" spans="1:8" x14ac:dyDescent="0.25">
      <c r="A264" t="s">
        <v>1149</v>
      </c>
      <c r="B264">
        <f>(1.15+5.4)/18*1000</f>
        <v>363.88888888888891</v>
      </c>
      <c r="C264">
        <f t="shared" ref="C264:C265" si="25">B264/B$266</f>
        <v>24.25925925925926</v>
      </c>
      <c r="F264">
        <f>1.2-0.05</f>
        <v>1.1499999999999999</v>
      </c>
    </row>
    <row r="265" spans="1:8" x14ac:dyDescent="0.25">
      <c r="A265" t="s">
        <v>35</v>
      </c>
      <c r="B265">
        <f>0.06/381*2*1000</f>
        <v>0.31496062992125984</v>
      </c>
      <c r="C265">
        <f t="shared" si="25"/>
        <v>2.0997375328083986E-2</v>
      </c>
    </row>
    <row r="266" spans="1:8" x14ac:dyDescent="0.25">
      <c r="A266" t="s">
        <v>3</v>
      </c>
      <c r="B266">
        <f>0.9/60*1000</f>
        <v>15.000000000000002</v>
      </c>
      <c r="C266">
        <f>B266/B$266</f>
        <v>1</v>
      </c>
    </row>
    <row r="268" spans="1:8" x14ac:dyDescent="0.25">
      <c r="A268" t="s">
        <v>926</v>
      </c>
    </row>
    <row r="269" spans="1:8" x14ac:dyDescent="0.25">
      <c r="A269" t="s">
        <v>1144</v>
      </c>
      <c r="B269">
        <f>3/1000</f>
        <v>3.0000000000000001E-3</v>
      </c>
      <c r="C269">
        <f>B269/B$270</f>
        <v>0.36867469879518078</v>
      </c>
    </row>
    <row r="270" spans="1:8" x14ac:dyDescent="0.25">
      <c r="A270" t="s">
        <v>3</v>
      </c>
      <c r="B270">
        <f>1.66/204</f>
        <v>8.1372549019607839E-3</v>
      </c>
      <c r="C270">
        <f>B270/B$270</f>
        <v>1</v>
      </c>
    </row>
    <row r="271" spans="1:8" x14ac:dyDescent="0.25">
      <c r="A271" t="s">
        <v>1145</v>
      </c>
      <c r="B271">
        <f>0.148*0.5/18</f>
        <v>4.1111111111111105E-3</v>
      </c>
      <c r="C271">
        <f>B271/B$270</f>
        <v>0.50522088353413652</v>
      </c>
    </row>
    <row r="274" spans="1:7" x14ac:dyDescent="0.25">
      <c r="A274" t="s">
        <v>1144</v>
      </c>
      <c r="B274">
        <f>3</f>
        <v>3</v>
      </c>
      <c r="C274">
        <f>B274/B$266</f>
        <v>0.19999999999999998</v>
      </c>
    </row>
    <row r="275" spans="1:7" x14ac:dyDescent="0.25">
      <c r="A275" t="s">
        <v>1220</v>
      </c>
      <c r="B275">
        <f>0.001195*1000</f>
        <v>1.1950000000000001</v>
      </c>
      <c r="C275">
        <f t="shared" ref="C275:C276" si="26">B275/B$266</f>
        <v>7.9666666666666663E-2</v>
      </c>
    </row>
    <row r="276" spans="1:7" x14ac:dyDescent="0.25">
      <c r="A276" t="s">
        <v>1149</v>
      </c>
      <c r="B276">
        <f>(1.15+5.4)/18*1000</f>
        <v>363.88888888888891</v>
      </c>
      <c r="C276">
        <f t="shared" si="26"/>
        <v>24.25925925925926</v>
      </c>
    </row>
    <row r="277" spans="1:7" x14ac:dyDescent="0.25">
      <c r="A277" t="s">
        <v>35</v>
      </c>
      <c r="B277">
        <f>0.06/381*2*1000</f>
        <v>0.31496062992125984</v>
      </c>
      <c r="C277">
        <f>B277/B$266</f>
        <v>2.0997375328083986E-2</v>
      </c>
    </row>
    <row r="278" spans="1:7" x14ac:dyDescent="0.25">
      <c r="A278" t="s">
        <v>3</v>
      </c>
      <c r="B278">
        <f>0.9/60*1000</f>
        <v>15.000000000000002</v>
      </c>
      <c r="C278">
        <f>B278/B$266</f>
        <v>1</v>
      </c>
    </row>
    <row r="280" spans="1:7" x14ac:dyDescent="0.25">
      <c r="A280" t="s">
        <v>347</v>
      </c>
    </row>
    <row r="281" spans="1:7" x14ac:dyDescent="0.25">
      <c r="A281" t="s">
        <v>3</v>
      </c>
      <c r="B281">
        <f>24.89/204</f>
        <v>0.12200980392156863</v>
      </c>
      <c r="C281">
        <f>B281/B$281</f>
        <v>1</v>
      </c>
    </row>
    <row r="282" spans="1:7" x14ac:dyDescent="0.25">
      <c r="A282" t="s">
        <v>1144</v>
      </c>
      <c r="B282">
        <f>36.65*1.63/1000</f>
        <v>5.9739499999999994E-2</v>
      </c>
      <c r="C282">
        <f t="shared" ref="C282:C284" si="27">B282/B$281</f>
        <v>0.48962868621936517</v>
      </c>
      <c r="F282">
        <f>B282*182</f>
        <v>10.872589</v>
      </c>
      <c r="G282">
        <f>36.65-F282-16</f>
        <v>9.7774110000000007</v>
      </c>
    </row>
    <row r="283" spans="1:7" x14ac:dyDescent="0.25">
      <c r="A283" t="s">
        <v>1132</v>
      </c>
      <c r="B283">
        <f>9.8/18+2.48*0.52/18</f>
        <v>0.61608888888888891</v>
      </c>
      <c r="C283">
        <f t="shared" si="27"/>
        <v>5.0495031471809293</v>
      </c>
    </row>
    <row r="284" spans="1:7" x14ac:dyDescent="0.25">
      <c r="A284" t="s">
        <v>1145</v>
      </c>
      <c r="B284">
        <f>2.48*0.48/18</f>
        <v>6.6133333333333322E-2</v>
      </c>
      <c r="C284">
        <f t="shared" si="27"/>
        <v>0.54203294495781429</v>
      </c>
      <c r="F284">
        <f>2.48*0.5</f>
        <v>1.24</v>
      </c>
    </row>
    <row r="286" spans="1:7" x14ac:dyDescent="0.25">
      <c r="A286" t="s">
        <v>1221</v>
      </c>
    </row>
    <row r="287" spans="1:7" x14ac:dyDescent="0.25">
      <c r="A287" t="s">
        <v>3</v>
      </c>
      <c r="B287">
        <f>3.66*0.94/208</f>
        <v>1.6540384615384617E-2</v>
      </c>
      <c r="C287">
        <f>B287/B$287</f>
        <v>1</v>
      </c>
    </row>
    <row r="288" spans="1:7" x14ac:dyDescent="0.25">
      <c r="A288" t="s">
        <v>1144</v>
      </c>
      <c r="B288">
        <f>3.465*4.7/1000</f>
        <v>1.6285499999999998E-2</v>
      </c>
      <c r="C288">
        <f t="shared" ref="C288" si="28">B288/B$287</f>
        <v>0.984590163934426</v>
      </c>
    </row>
    <row r="289" spans="1:3" x14ac:dyDescent="0.25">
      <c r="A289" t="s">
        <v>1145</v>
      </c>
      <c r="B289">
        <f>0.41*1.15*0.4/18</f>
        <v>1.0477777777777777E-2</v>
      </c>
      <c r="C289">
        <f>B289/B$287</f>
        <v>0.63346639279670314</v>
      </c>
    </row>
    <row r="291" spans="1:3" x14ac:dyDescent="0.25">
      <c r="A291" t="s">
        <v>977</v>
      </c>
    </row>
    <row r="292" spans="1:3" x14ac:dyDescent="0.25">
      <c r="A292" t="s">
        <v>3</v>
      </c>
      <c r="B292">
        <f>1.26*0.94/208</f>
        <v>5.6942307692307691E-3</v>
      </c>
      <c r="C292">
        <f>B292/B$292</f>
        <v>1</v>
      </c>
    </row>
    <row r="293" spans="1:3" x14ac:dyDescent="0.25">
      <c r="A293" t="s">
        <v>1144</v>
      </c>
      <c r="B293">
        <f>3/1000</f>
        <v>3.0000000000000001E-3</v>
      </c>
      <c r="C293">
        <f t="shared" ref="C293:C294" si="29">B293/B$292</f>
        <v>0.52684903748733536</v>
      </c>
    </row>
    <row r="294" spans="1:3" x14ac:dyDescent="0.25">
      <c r="A294" t="s">
        <v>1145</v>
      </c>
      <c r="B294">
        <f>0.126*0.5/18</f>
        <v>3.5000000000000001E-3</v>
      </c>
      <c r="C294">
        <f t="shared" si="29"/>
        <v>0.61465721040189125</v>
      </c>
    </row>
    <row r="296" spans="1:3" x14ac:dyDescent="0.25">
      <c r="A296" t="s">
        <v>980</v>
      </c>
    </row>
    <row r="297" spans="1:3" x14ac:dyDescent="0.25">
      <c r="A297" t="s">
        <v>3</v>
      </c>
      <c r="B297">
        <v>8</v>
      </c>
      <c r="C297">
        <f>B297/B$297</f>
        <v>1</v>
      </c>
    </row>
    <row r="298" spans="1:3" x14ac:dyDescent="0.25">
      <c r="A298" t="s">
        <v>1144</v>
      </c>
      <c r="B298">
        <v>5</v>
      </c>
      <c r="C298">
        <f t="shared" ref="C298:C299" si="30">B298/B$297</f>
        <v>0.625</v>
      </c>
    </row>
    <row r="299" spans="1:3" x14ac:dyDescent="0.25">
      <c r="A299" t="s">
        <v>10</v>
      </c>
      <c r="B299">
        <v>1.5</v>
      </c>
      <c r="C299">
        <f t="shared" si="30"/>
        <v>0.1875</v>
      </c>
    </row>
    <row r="301" spans="1:3" x14ac:dyDescent="0.25">
      <c r="A301" t="s">
        <v>989</v>
      </c>
    </row>
    <row r="302" spans="1:3" x14ac:dyDescent="0.25">
      <c r="A302" t="s">
        <v>3</v>
      </c>
      <c r="B302">
        <f>100*0.4/60</f>
        <v>0.66666666666666663</v>
      </c>
      <c r="C302">
        <f>B302/B$302</f>
        <v>1</v>
      </c>
    </row>
    <row r="303" spans="1:3" x14ac:dyDescent="0.25">
      <c r="A303" t="s">
        <v>2</v>
      </c>
      <c r="B303">
        <f>7.4*0.433/102</f>
        <v>3.1413725490196082E-2</v>
      </c>
      <c r="C303">
        <f t="shared" ref="C303:C307" si="31">B303/B$302</f>
        <v>4.7120588235294122E-2</v>
      </c>
    </row>
    <row r="304" spans="1:3" x14ac:dyDescent="0.25">
      <c r="A304" t="s">
        <v>1144</v>
      </c>
      <c r="B304">
        <f>9.1/111</f>
        <v>8.1981981981981977E-2</v>
      </c>
      <c r="C304">
        <f t="shared" si="31"/>
        <v>0.12297297297297297</v>
      </c>
    </row>
    <row r="305" spans="1:3" x14ac:dyDescent="0.25">
      <c r="A305" t="s">
        <v>68</v>
      </c>
      <c r="B305">
        <f>22.7*0.5/2/52</f>
        <v>0.10913461538461539</v>
      </c>
      <c r="C305">
        <f t="shared" si="31"/>
        <v>0.16370192307692308</v>
      </c>
    </row>
    <row r="306" spans="1:3" x14ac:dyDescent="0.25">
      <c r="A306" t="s">
        <v>4</v>
      </c>
      <c r="B306">
        <f>7.4*0.322/60</f>
        <v>3.9713333333333337E-2</v>
      </c>
      <c r="C306">
        <f t="shared" si="31"/>
        <v>5.9570000000000005E-2</v>
      </c>
    </row>
    <row r="307" spans="1:3" x14ac:dyDescent="0.25">
      <c r="A307" t="s">
        <v>5</v>
      </c>
      <c r="B307">
        <f>100*0.6/18+190/18+7.4*0.245/18+22.7*0.5/18</f>
        <v>14.620166666666666</v>
      </c>
      <c r="C307">
        <f t="shared" si="31"/>
        <v>21.930250000000001</v>
      </c>
    </row>
    <row r="309" spans="1:3" x14ac:dyDescent="0.25">
      <c r="A309" t="s">
        <v>1076</v>
      </c>
      <c r="B309" t="s">
        <v>1128</v>
      </c>
    </row>
    <row r="310" spans="1:3" x14ac:dyDescent="0.25">
      <c r="A310" t="s">
        <v>3</v>
      </c>
      <c r="B310">
        <f>14.7</f>
        <v>14.7</v>
      </c>
      <c r="C310">
        <f>B310/B$310</f>
        <v>1</v>
      </c>
    </row>
    <row r="311" spans="1:3" x14ac:dyDescent="0.25">
      <c r="A311" t="s">
        <v>35</v>
      </c>
      <c r="B311">
        <f>0.315</f>
        <v>0.315</v>
      </c>
      <c r="C311">
        <f t="shared" ref="C311:C315" si="32">B311/B$310</f>
        <v>2.1428571428571429E-2</v>
      </c>
    </row>
    <row r="312" spans="1:3" x14ac:dyDescent="0.25">
      <c r="A312" t="s">
        <v>1220</v>
      </c>
      <c r="B312">
        <f>1.2</f>
        <v>1.2</v>
      </c>
      <c r="C312">
        <f t="shared" si="32"/>
        <v>8.1632653061224497E-2</v>
      </c>
    </row>
    <row r="313" spans="1:3" x14ac:dyDescent="0.25">
      <c r="A313" t="s">
        <v>4</v>
      </c>
      <c r="B313">
        <f>B312/2+B311/2</f>
        <v>0.75749999999999995</v>
      </c>
      <c r="C313">
        <f t="shared" si="32"/>
        <v>5.1530612244897959E-2</v>
      </c>
    </row>
    <row r="314" spans="1:3" x14ac:dyDescent="0.25">
      <c r="A314" t="s">
        <v>1144</v>
      </c>
      <c r="B314">
        <v>3</v>
      </c>
      <c r="C314">
        <f t="shared" si="32"/>
        <v>0.20408163265306123</v>
      </c>
    </row>
    <row r="315" spans="1:3" x14ac:dyDescent="0.25">
      <c r="A315" t="s">
        <v>1132</v>
      </c>
      <c r="B315">
        <f>0.06/18*1000+1.57+1.15/18*1000+4.2/18*1000</f>
        <v>302.12555555555559</v>
      </c>
      <c r="C315">
        <f t="shared" si="32"/>
        <v>20.552758881330313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BDFF6-B543-4C2C-8DE1-AFCD00A81972}">
  <dimension ref="A1:N106"/>
  <sheetViews>
    <sheetView workbookViewId="0">
      <selection activeCell="K6" sqref="K6"/>
    </sheetView>
  </sheetViews>
  <sheetFormatPr defaultRowHeight="15" x14ac:dyDescent="0.25"/>
  <cols>
    <col min="2" max="2" width="20.7109375" customWidth="1"/>
  </cols>
  <sheetData>
    <row r="1" spans="1:14" x14ac:dyDescent="0.25">
      <c r="A1" t="s">
        <v>45</v>
      </c>
      <c r="N1" s="3" t="s">
        <v>292</v>
      </c>
    </row>
    <row r="2" spans="1:14" x14ac:dyDescent="0.25">
      <c r="A2" t="s">
        <v>1110</v>
      </c>
      <c r="B2" t="s">
        <v>237</v>
      </c>
      <c r="N2" s="3"/>
    </row>
    <row r="3" spans="1:14" x14ac:dyDescent="0.25">
      <c r="A3" t="s">
        <v>1113</v>
      </c>
      <c r="B3" t="s">
        <v>237</v>
      </c>
      <c r="N3" s="3"/>
    </row>
    <row r="4" spans="1:14" x14ac:dyDescent="0.25">
      <c r="A4" t="s">
        <v>1114</v>
      </c>
      <c r="B4" t="s">
        <v>237</v>
      </c>
      <c r="N4" s="3"/>
    </row>
    <row r="5" spans="1:14" x14ac:dyDescent="0.25">
      <c r="A5" t="s">
        <v>1115</v>
      </c>
      <c r="B5" t="s">
        <v>237</v>
      </c>
      <c r="H5" t="s">
        <v>240</v>
      </c>
      <c r="N5" t="s">
        <v>385</v>
      </c>
    </row>
    <row r="6" spans="1:14" x14ac:dyDescent="0.25">
      <c r="A6" t="s">
        <v>1116</v>
      </c>
      <c r="B6" t="s">
        <v>788</v>
      </c>
      <c r="H6" t="s">
        <v>302</v>
      </c>
      <c r="I6" t="s">
        <v>303</v>
      </c>
      <c r="N6" t="s">
        <v>461</v>
      </c>
    </row>
    <row r="7" spans="1:14" x14ac:dyDescent="0.25">
      <c r="A7" t="s">
        <v>1119</v>
      </c>
      <c r="B7" t="s">
        <v>237</v>
      </c>
      <c r="H7" t="s">
        <v>408</v>
      </c>
    </row>
    <row r="8" spans="1:14" x14ac:dyDescent="0.25">
      <c r="A8" t="s">
        <v>1120</v>
      </c>
      <c r="B8" t="s">
        <v>237</v>
      </c>
      <c r="H8" t="s">
        <v>417</v>
      </c>
      <c r="I8" t="s">
        <v>418</v>
      </c>
    </row>
    <row r="9" spans="1:14" x14ac:dyDescent="0.25">
      <c r="A9" t="s">
        <v>1121</v>
      </c>
      <c r="B9" t="s">
        <v>237</v>
      </c>
      <c r="H9" t="s">
        <v>485</v>
      </c>
    </row>
    <row r="10" spans="1:14" x14ac:dyDescent="0.25">
      <c r="A10" t="s">
        <v>1122</v>
      </c>
      <c r="B10" t="s">
        <v>237</v>
      </c>
      <c r="H10" t="s">
        <v>626</v>
      </c>
    </row>
    <row r="11" spans="1:14" x14ac:dyDescent="0.25">
      <c r="A11" t="s">
        <v>1123</v>
      </c>
      <c r="B11" t="s">
        <v>237</v>
      </c>
      <c r="H11" t="s">
        <v>627</v>
      </c>
    </row>
    <row r="12" spans="1:14" x14ac:dyDescent="0.25">
      <c r="A12" t="s">
        <v>1124</v>
      </c>
      <c r="B12" t="s">
        <v>237</v>
      </c>
      <c r="H12" t="s">
        <v>847</v>
      </c>
    </row>
    <row r="13" spans="1:14" x14ac:dyDescent="0.25">
      <c r="A13" t="s">
        <v>1125</v>
      </c>
      <c r="B13" t="s">
        <v>237</v>
      </c>
      <c r="H13" t="s">
        <v>941</v>
      </c>
    </row>
    <row r="14" spans="1:14" x14ac:dyDescent="0.25">
      <c r="A14" t="s">
        <v>1126</v>
      </c>
      <c r="B14" t="s">
        <v>237</v>
      </c>
      <c r="H14" t="s">
        <v>1015</v>
      </c>
    </row>
    <row r="15" spans="1:14" x14ac:dyDescent="0.25">
      <c r="A15" t="s">
        <v>1222</v>
      </c>
      <c r="B15" t="s">
        <v>237</v>
      </c>
    </row>
    <row r="16" spans="1:14" x14ac:dyDescent="0.25">
      <c r="A16" t="s">
        <v>1223</v>
      </c>
      <c r="B16" t="s">
        <v>237</v>
      </c>
    </row>
    <row r="17" spans="1:2" x14ac:dyDescent="0.25">
      <c r="A17" t="s">
        <v>1224</v>
      </c>
      <c r="B17" t="s">
        <v>237</v>
      </c>
    </row>
    <row r="18" spans="1:2" x14ac:dyDescent="0.25">
      <c r="A18" t="s">
        <v>38</v>
      </c>
      <c r="B18" t="s">
        <v>1020</v>
      </c>
    </row>
    <row r="19" spans="1:2" x14ac:dyDescent="0.25">
      <c r="A19" t="s">
        <v>1236</v>
      </c>
      <c r="B19" t="s">
        <v>237</v>
      </c>
    </row>
    <row r="20" spans="1:2" x14ac:dyDescent="0.25">
      <c r="A20" t="s">
        <v>1237</v>
      </c>
      <c r="B20" t="s">
        <v>237</v>
      </c>
    </row>
    <row r="21" spans="1:2" x14ac:dyDescent="0.25">
      <c r="A21" t="s">
        <v>1241</v>
      </c>
      <c r="B21" t="s">
        <v>237</v>
      </c>
    </row>
    <row r="22" spans="1:2" x14ac:dyDescent="0.25">
      <c r="A22" t="s">
        <v>1242</v>
      </c>
      <c r="B22" t="s">
        <v>237</v>
      </c>
    </row>
    <row r="23" spans="1:2" x14ac:dyDescent="0.25">
      <c r="A23" t="s">
        <v>1243</v>
      </c>
      <c r="B23" t="s">
        <v>237</v>
      </c>
    </row>
    <row r="24" spans="1:2" x14ac:dyDescent="0.25">
      <c r="A24" t="s">
        <v>1244</v>
      </c>
      <c r="B24" t="s">
        <v>237</v>
      </c>
    </row>
    <row r="25" spans="1:2" x14ac:dyDescent="0.25">
      <c r="A25" t="s">
        <v>1245</v>
      </c>
      <c r="B25" t="s">
        <v>237</v>
      </c>
    </row>
    <row r="26" spans="1:2" x14ac:dyDescent="0.25">
      <c r="A26" t="s">
        <v>46</v>
      </c>
      <c r="B26" t="s">
        <v>694</v>
      </c>
    </row>
    <row r="27" spans="1:2" x14ac:dyDescent="0.25">
      <c r="A27" t="s">
        <v>63</v>
      </c>
      <c r="B27" t="s">
        <v>489</v>
      </c>
    </row>
    <row r="28" spans="1:2" x14ac:dyDescent="0.25">
      <c r="A28" t="s">
        <v>1248</v>
      </c>
      <c r="B28" t="s">
        <v>1249</v>
      </c>
    </row>
    <row r="29" spans="1:2" x14ac:dyDescent="0.25">
      <c r="A29" t="s">
        <v>74</v>
      </c>
      <c r="B29" t="s">
        <v>1252</v>
      </c>
    </row>
    <row r="30" spans="1:2" x14ac:dyDescent="0.25">
      <c r="A30" t="s">
        <v>75</v>
      </c>
      <c r="B30" t="s">
        <v>489</v>
      </c>
    </row>
    <row r="31" spans="1:2" x14ac:dyDescent="0.25">
      <c r="A31" t="s">
        <v>77</v>
      </c>
      <c r="B31" t="s">
        <v>1252</v>
      </c>
    </row>
    <row r="32" spans="1:2" x14ac:dyDescent="0.25">
      <c r="A32" t="s">
        <v>102</v>
      </c>
      <c r="B32" t="s">
        <v>103</v>
      </c>
    </row>
    <row r="33" spans="1:9" x14ac:dyDescent="0.25">
      <c r="A33" t="s">
        <v>126</v>
      </c>
      <c r="B33" t="s">
        <v>127</v>
      </c>
    </row>
    <row r="34" spans="1:9" x14ac:dyDescent="0.25">
      <c r="A34" t="s">
        <v>154</v>
      </c>
      <c r="B34" t="s">
        <v>155</v>
      </c>
    </row>
    <row r="35" spans="1:9" x14ac:dyDescent="0.25">
      <c r="A35" t="s">
        <v>236</v>
      </c>
      <c r="B35" t="s">
        <v>237</v>
      </c>
    </row>
    <row r="36" spans="1:9" x14ac:dyDescent="0.25">
      <c r="A36" t="s">
        <v>238</v>
      </c>
      <c r="B36" t="s">
        <v>239</v>
      </c>
    </row>
    <row r="37" spans="1:9" x14ac:dyDescent="0.25">
      <c r="A37" t="s">
        <v>290</v>
      </c>
      <c r="B37" t="s">
        <v>291</v>
      </c>
      <c r="H37" t="s">
        <v>727</v>
      </c>
      <c r="I37">
        <v>0.7</v>
      </c>
    </row>
    <row r="38" spans="1:9" x14ac:dyDescent="0.25">
      <c r="A38" t="s">
        <v>294</v>
      </c>
      <c r="B38" t="s">
        <v>291</v>
      </c>
      <c r="H38">
        <v>2700</v>
      </c>
      <c r="I38">
        <f>H38*0.7</f>
        <v>1889.9999999999998</v>
      </c>
    </row>
    <row r="39" spans="1:9" x14ac:dyDescent="0.25">
      <c r="A39" t="s">
        <v>311</v>
      </c>
      <c r="B39" t="s">
        <v>291</v>
      </c>
    </row>
    <row r="40" spans="1:9" x14ac:dyDescent="0.25">
      <c r="A40" t="s">
        <v>312</v>
      </c>
      <c r="B40" t="s">
        <v>103</v>
      </c>
    </row>
    <row r="41" spans="1:9" x14ac:dyDescent="0.25">
      <c r="A41" t="s">
        <v>322</v>
      </c>
      <c r="B41" t="s">
        <v>237</v>
      </c>
    </row>
    <row r="42" spans="1:9" x14ac:dyDescent="0.25">
      <c r="A42" t="s">
        <v>352</v>
      </c>
      <c r="B42" t="s">
        <v>353</v>
      </c>
    </row>
    <row r="43" spans="1:9" x14ac:dyDescent="0.25">
      <c r="A43" t="s">
        <v>479</v>
      </c>
      <c r="B43" t="s">
        <v>480</v>
      </c>
    </row>
    <row r="44" spans="1:9" x14ac:dyDescent="0.25">
      <c r="A44" t="s">
        <v>486</v>
      </c>
      <c r="B44" t="s">
        <v>480</v>
      </c>
    </row>
    <row r="45" spans="1:9" x14ac:dyDescent="0.25">
      <c r="A45" t="s">
        <v>487</v>
      </c>
      <c r="B45" t="s">
        <v>480</v>
      </c>
    </row>
    <row r="46" spans="1:9" x14ac:dyDescent="0.25">
      <c r="A46" t="s">
        <v>488</v>
      </c>
      <c r="B46" t="s">
        <v>489</v>
      </c>
    </row>
    <row r="47" spans="1:9" x14ac:dyDescent="0.25">
      <c r="A47" t="s">
        <v>490</v>
      </c>
      <c r="B47" t="s">
        <v>489</v>
      </c>
    </row>
    <row r="48" spans="1:9" x14ac:dyDescent="0.25">
      <c r="A48" t="s">
        <v>491</v>
      </c>
      <c r="B48" t="s">
        <v>480</v>
      </c>
    </row>
    <row r="49" spans="1:2" x14ac:dyDescent="0.25">
      <c r="A49" t="s">
        <v>500</v>
      </c>
      <c r="B49" t="s">
        <v>501</v>
      </c>
    </row>
    <row r="50" spans="1:2" x14ac:dyDescent="0.25">
      <c r="A50" t="s">
        <v>513</v>
      </c>
      <c r="B50" t="s">
        <v>514</v>
      </c>
    </row>
    <row r="51" spans="1:2" x14ac:dyDescent="0.25">
      <c r="A51" t="s">
        <v>515</v>
      </c>
      <c r="B51" t="s">
        <v>514</v>
      </c>
    </row>
    <row r="52" spans="1:2" x14ac:dyDescent="0.25">
      <c r="A52" t="s">
        <v>519</v>
      </c>
      <c r="B52" t="s">
        <v>514</v>
      </c>
    </row>
    <row r="53" spans="1:2" x14ac:dyDescent="0.25">
      <c r="A53" t="s">
        <v>534</v>
      </c>
      <c r="B53" t="s">
        <v>514</v>
      </c>
    </row>
    <row r="54" spans="1:2" x14ac:dyDescent="0.25">
      <c r="A54" t="s">
        <v>535</v>
      </c>
      <c r="B54" t="s">
        <v>514</v>
      </c>
    </row>
    <row r="55" spans="1:2" x14ac:dyDescent="0.25">
      <c r="A55" t="s">
        <v>550</v>
      </c>
      <c r="B55" t="s">
        <v>551</v>
      </c>
    </row>
    <row r="56" spans="1:2" x14ac:dyDescent="0.25">
      <c r="A56" t="s">
        <v>587</v>
      </c>
      <c r="B56" t="s">
        <v>588</v>
      </c>
    </row>
    <row r="57" spans="1:2" x14ac:dyDescent="0.25">
      <c r="A57" t="s">
        <v>693</v>
      </c>
      <c r="B57" t="s">
        <v>694</v>
      </c>
    </row>
    <row r="58" spans="1:2" x14ac:dyDescent="0.25">
      <c r="A58" t="s">
        <v>699</v>
      </c>
      <c r="B58" t="s">
        <v>700</v>
      </c>
    </row>
    <row r="59" spans="1:2" x14ac:dyDescent="0.25">
      <c r="A59" t="s">
        <v>701</v>
      </c>
      <c r="B59" t="s">
        <v>702</v>
      </c>
    </row>
    <row r="60" spans="1:2" x14ac:dyDescent="0.25">
      <c r="A60" t="s">
        <v>714</v>
      </c>
      <c r="B60" t="s">
        <v>715</v>
      </c>
    </row>
    <row r="61" spans="1:2" x14ac:dyDescent="0.25">
      <c r="A61" t="s">
        <v>716</v>
      </c>
      <c r="B61" t="s">
        <v>717</v>
      </c>
    </row>
    <row r="62" spans="1:2" x14ac:dyDescent="0.25">
      <c r="A62" t="s">
        <v>721</v>
      </c>
      <c r="B62" t="s">
        <v>720</v>
      </c>
    </row>
    <row r="63" spans="1:2" x14ac:dyDescent="0.25">
      <c r="A63" t="s">
        <v>722</v>
      </c>
      <c r="B63" t="s">
        <v>702</v>
      </c>
    </row>
    <row r="64" spans="1:2" x14ac:dyDescent="0.25">
      <c r="A64" t="s">
        <v>719</v>
      </c>
      <c r="B64" t="s">
        <v>702</v>
      </c>
    </row>
    <row r="65" spans="1:3" x14ac:dyDescent="0.25">
      <c r="A65" t="s">
        <v>723</v>
      </c>
      <c r="B65" t="s">
        <v>724</v>
      </c>
    </row>
    <row r="66" spans="1:3" x14ac:dyDescent="0.25">
      <c r="A66" t="s">
        <v>725</v>
      </c>
      <c r="B66" t="s">
        <v>726</v>
      </c>
    </row>
    <row r="67" spans="1:3" x14ac:dyDescent="0.25">
      <c r="A67" t="s">
        <v>732</v>
      </c>
      <c r="B67" t="s">
        <v>733</v>
      </c>
    </row>
    <row r="68" spans="1:3" x14ac:dyDescent="0.25">
      <c r="A68" t="s">
        <v>735</v>
      </c>
      <c r="B68" t="s">
        <v>237</v>
      </c>
    </row>
    <row r="69" spans="1:3" x14ac:dyDescent="0.25">
      <c r="A69" t="s">
        <v>736</v>
      </c>
      <c r="B69" t="s">
        <v>237</v>
      </c>
    </row>
    <row r="70" spans="1:3" x14ac:dyDescent="0.25">
      <c r="A70" t="s">
        <v>741</v>
      </c>
      <c r="B70" t="s">
        <v>237</v>
      </c>
    </row>
    <row r="71" spans="1:3" x14ac:dyDescent="0.25">
      <c r="A71" t="s">
        <v>765</v>
      </c>
      <c r="B71" t="s">
        <v>766</v>
      </c>
    </row>
    <row r="72" spans="1:3" x14ac:dyDescent="0.25">
      <c r="A72" t="s">
        <v>785</v>
      </c>
      <c r="C72" t="s">
        <v>786</v>
      </c>
    </row>
    <row r="73" spans="1:3" x14ac:dyDescent="0.25">
      <c r="A73" t="s">
        <v>787</v>
      </c>
      <c r="B73" t="s">
        <v>788</v>
      </c>
    </row>
    <row r="74" spans="1:3" x14ac:dyDescent="0.25">
      <c r="A74" t="s">
        <v>793</v>
      </c>
      <c r="B74" t="s">
        <v>794</v>
      </c>
    </row>
    <row r="75" spans="1:3" x14ac:dyDescent="0.25">
      <c r="A75" t="s">
        <v>822</v>
      </c>
      <c r="B75" t="s">
        <v>823</v>
      </c>
    </row>
    <row r="76" spans="1:3" x14ac:dyDescent="0.25">
      <c r="A76" t="s">
        <v>824</v>
      </c>
      <c r="B76" t="s">
        <v>825</v>
      </c>
    </row>
    <row r="77" spans="1:3" x14ac:dyDescent="0.25">
      <c r="A77" t="s">
        <v>826</v>
      </c>
      <c r="B77" t="s">
        <v>237</v>
      </c>
    </row>
    <row r="78" spans="1:3" x14ac:dyDescent="0.25">
      <c r="A78" t="s">
        <v>827</v>
      </c>
      <c r="B78" t="s">
        <v>237</v>
      </c>
    </row>
    <row r="79" spans="1:3" x14ac:dyDescent="0.25">
      <c r="A79" t="s">
        <v>828</v>
      </c>
      <c r="B79" t="s">
        <v>237</v>
      </c>
    </row>
    <row r="80" spans="1:3" x14ac:dyDescent="0.25">
      <c r="A80" t="s">
        <v>829</v>
      </c>
      <c r="B80" t="s">
        <v>237</v>
      </c>
    </row>
    <row r="81" spans="1:2" x14ac:dyDescent="0.25">
      <c r="A81" t="s">
        <v>830</v>
      </c>
      <c r="B81" t="s">
        <v>237</v>
      </c>
    </row>
    <row r="82" spans="1:2" x14ac:dyDescent="0.25">
      <c r="A82" t="s">
        <v>831</v>
      </c>
      <c r="B82" t="s">
        <v>237</v>
      </c>
    </row>
    <row r="83" spans="1:2" x14ac:dyDescent="0.25">
      <c r="A83" t="s">
        <v>832</v>
      </c>
      <c r="B83" t="s">
        <v>833</v>
      </c>
    </row>
    <row r="84" spans="1:2" x14ac:dyDescent="0.25">
      <c r="A84" t="s">
        <v>834</v>
      </c>
      <c r="B84" t="s">
        <v>237</v>
      </c>
    </row>
    <row r="85" spans="1:2" x14ac:dyDescent="0.25">
      <c r="A85" t="s">
        <v>835</v>
      </c>
      <c r="B85" t="s">
        <v>237</v>
      </c>
    </row>
    <row r="86" spans="1:2" x14ac:dyDescent="0.25">
      <c r="A86" t="s">
        <v>883</v>
      </c>
      <c r="B86" t="s">
        <v>237</v>
      </c>
    </row>
    <row r="87" spans="1:2" x14ac:dyDescent="0.25">
      <c r="A87" t="s">
        <v>902</v>
      </c>
      <c r="B87" t="s">
        <v>237</v>
      </c>
    </row>
    <row r="88" spans="1:2" x14ac:dyDescent="0.25">
      <c r="A88" t="s">
        <v>916</v>
      </c>
      <c r="B88" t="s">
        <v>917</v>
      </c>
    </row>
    <row r="89" spans="1:2" x14ac:dyDescent="0.25">
      <c r="A89" t="s">
        <v>975</v>
      </c>
      <c r="B89" t="s">
        <v>976</v>
      </c>
    </row>
    <row r="90" spans="1:2" x14ac:dyDescent="0.25">
      <c r="A90" t="s">
        <v>983</v>
      </c>
      <c r="B90" t="s">
        <v>237</v>
      </c>
    </row>
    <row r="91" spans="1:2" x14ac:dyDescent="0.25">
      <c r="A91" t="s">
        <v>992</v>
      </c>
      <c r="B91" t="s">
        <v>788</v>
      </c>
    </row>
    <row r="92" spans="1:2" x14ac:dyDescent="0.25">
      <c r="A92" t="s">
        <v>993</v>
      </c>
      <c r="B92" t="s">
        <v>788</v>
      </c>
    </row>
    <row r="93" spans="1:2" x14ac:dyDescent="0.25">
      <c r="A93" t="s">
        <v>994</v>
      </c>
      <c r="B93" t="s">
        <v>788</v>
      </c>
    </row>
    <row r="94" spans="1:2" x14ac:dyDescent="0.25">
      <c r="A94" t="s">
        <v>1004</v>
      </c>
      <c r="B94" t="s">
        <v>788</v>
      </c>
    </row>
    <row r="95" spans="1:2" x14ac:dyDescent="0.25">
      <c r="A95" t="s">
        <v>1007</v>
      </c>
      <c r="B95" t="s">
        <v>1008</v>
      </c>
    </row>
    <row r="96" spans="1:2" x14ac:dyDescent="0.25">
      <c r="A96" t="s">
        <v>426</v>
      </c>
      <c r="B96" t="s">
        <v>1020</v>
      </c>
    </row>
    <row r="97" spans="1:2" x14ac:dyDescent="0.25">
      <c r="A97" t="s">
        <v>1021</v>
      </c>
      <c r="B97" t="s">
        <v>237</v>
      </c>
    </row>
    <row r="98" spans="1:2" x14ac:dyDescent="0.25">
      <c r="A98" t="s">
        <v>1050</v>
      </c>
      <c r="B98" t="s">
        <v>794</v>
      </c>
    </row>
    <row r="99" spans="1:2" x14ac:dyDescent="0.25">
      <c r="A99" t="s">
        <v>1051</v>
      </c>
      <c r="B99" t="s">
        <v>237</v>
      </c>
    </row>
    <row r="100" spans="1:2" x14ac:dyDescent="0.25">
      <c r="A100" t="s">
        <v>1052</v>
      </c>
      <c r="B100" t="s">
        <v>1053</v>
      </c>
    </row>
    <row r="101" spans="1:2" x14ac:dyDescent="0.25">
      <c r="A101" t="s">
        <v>1054</v>
      </c>
      <c r="B101" t="s">
        <v>1053</v>
      </c>
    </row>
    <row r="102" spans="1:2" x14ac:dyDescent="0.25">
      <c r="A102" t="s">
        <v>1055</v>
      </c>
      <c r="B102" t="s">
        <v>788</v>
      </c>
    </row>
    <row r="103" spans="1:2" x14ac:dyDescent="0.25">
      <c r="A103" t="s">
        <v>1056</v>
      </c>
      <c r="B103" t="s">
        <v>788</v>
      </c>
    </row>
    <row r="104" spans="1:2" x14ac:dyDescent="0.25">
      <c r="A104" t="s">
        <v>1061</v>
      </c>
      <c r="B104" t="s">
        <v>1062</v>
      </c>
    </row>
    <row r="105" spans="1:2" x14ac:dyDescent="0.25">
      <c r="A105" t="s">
        <v>1063</v>
      </c>
      <c r="B105" t="s">
        <v>237</v>
      </c>
    </row>
    <row r="106" spans="1:2" x14ac:dyDescent="0.25">
      <c r="A106" t="s">
        <v>1074</v>
      </c>
      <c r="B106" t="s">
        <v>1075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Sheet1</vt:lpstr>
      <vt:lpstr>Classification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Ganesan Raman</dc:creator>
  <cp:lastModifiedBy>ganesan raman</cp:lastModifiedBy>
  <dcterms:created xsi:type="dcterms:W3CDTF">2023-02-10T16:04:51Z</dcterms:created>
  <dcterms:modified xsi:type="dcterms:W3CDTF">2023-06-15T15:56:10Z</dcterms:modified>
</cp:coreProperties>
</file>