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nes\OneDrive\Desktop\AI\EC-CO2 REG\"/>
    </mc:Choice>
  </mc:AlternateContent>
  <bookViews>
    <workbookView xWindow="0" yWindow="0" windowWidth="20490" windowHeight="7755"/>
  </bookViews>
  <sheets>
    <sheet name="Final" sheetId="7" r:id="rId1"/>
    <sheet name="Original" sheetId="1" r:id="rId2"/>
    <sheet name="Calculation" sheetId="2" r:id="rId3"/>
    <sheet name="Total papers" sheetId="5" r:id="rId4"/>
    <sheet name="Sheet3" sheetId="4" r:id="rId5"/>
    <sheet name="Product Classification" sheetId="8" r:id="rId6"/>
  </sheets>
  <definedNames>
    <definedName name="_xlnm._FilterDatabase" localSheetId="0" hidden="1">Final!$V$1:$V$481</definedName>
    <definedName name="_xlnm._FilterDatabase" localSheetId="5" hidden="1">'Product Classification'!$A$1:$A$481</definedName>
    <definedName name="_xlnm._FilterDatabase" localSheetId="3" hidden="1">'Total papers'!$A$1:$A$411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8" l="1"/>
  <c r="E2" i="8"/>
  <c r="D3" i="8"/>
  <c r="D2" i="8"/>
  <c r="A209" i="8"/>
  <c r="A208" i="8"/>
  <c r="A207" i="8"/>
  <c r="A204" i="8"/>
  <c r="A202" i="8"/>
  <c r="A196" i="8"/>
  <c r="S481" i="7"/>
  <c r="Q481" i="7"/>
  <c r="G481" i="7"/>
  <c r="S480" i="7"/>
  <c r="Q480" i="7"/>
  <c r="G480" i="7"/>
  <c r="D480" i="7" s="1"/>
  <c r="S479" i="7"/>
  <c r="Q479" i="7"/>
  <c r="G479" i="7"/>
  <c r="S478" i="7"/>
  <c r="Q478" i="7"/>
  <c r="G478" i="7"/>
  <c r="D478" i="7" s="1"/>
  <c r="S477" i="7"/>
  <c r="Q477" i="7"/>
  <c r="G477" i="7"/>
  <c r="S476" i="7"/>
  <c r="M476" i="7"/>
  <c r="I476" i="7"/>
  <c r="D476" i="7" s="1"/>
  <c r="S475" i="7"/>
  <c r="M475" i="7"/>
  <c r="I475" i="7"/>
  <c r="S474" i="7"/>
  <c r="M474" i="7"/>
  <c r="I474" i="7"/>
  <c r="D474" i="7" s="1"/>
  <c r="S473" i="7"/>
  <c r="M473" i="7"/>
  <c r="I473" i="7"/>
  <c r="D473" i="7" s="1"/>
  <c r="S472" i="7"/>
  <c r="M472" i="7"/>
  <c r="I472" i="7"/>
  <c r="D472" i="7" s="1"/>
  <c r="S471" i="7"/>
  <c r="M471" i="7"/>
  <c r="I471" i="7"/>
  <c r="S470" i="7"/>
  <c r="M470" i="7"/>
  <c r="I470" i="7"/>
  <c r="D470" i="7" s="1"/>
  <c r="S469" i="7"/>
  <c r="Q469" i="7"/>
  <c r="M469" i="7"/>
  <c r="D469" i="7" s="1"/>
  <c r="S468" i="7"/>
  <c r="Q468" i="7"/>
  <c r="M468" i="7"/>
  <c r="D468" i="7" s="1"/>
  <c r="S467" i="7"/>
  <c r="Q467" i="7"/>
  <c r="M467" i="7"/>
  <c r="S466" i="7"/>
  <c r="Q466" i="7"/>
  <c r="M466" i="7"/>
  <c r="D466" i="7" s="1"/>
  <c r="S465" i="7"/>
  <c r="Q465" i="7"/>
  <c r="M465" i="7"/>
  <c r="D465" i="7" s="1"/>
  <c r="S464" i="7"/>
  <c r="Q464" i="7"/>
  <c r="M464" i="7"/>
  <c r="D464" i="7" s="1"/>
  <c r="S463" i="7"/>
  <c r="J463" i="7"/>
  <c r="D463" i="7" s="1"/>
  <c r="S462" i="7"/>
  <c r="J462" i="7"/>
  <c r="D462" i="7" s="1"/>
  <c r="S461" i="7"/>
  <c r="J461" i="7"/>
  <c r="D461" i="7" s="1"/>
  <c r="S460" i="7"/>
  <c r="J460" i="7"/>
  <c r="D460" i="7" s="1"/>
  <c r="S459" i="7"/>
  <c r="Q459" i="7"/>
  <c r="D459" i="7" s="1"/>
  <c r="J459" i="7"/>
  <c r="S458" i="7"/>
  <c r="Q458" i="7"/>
  <c r="J458" i="7"/>
  <c r="S457" i="7"/>
  <c r="Q457" i="7"/>
  <c r="J457" i="7"/>
  <c r="S456" i="7"/>
  <c r="Q456" i="7"/>
  <c r="J456" i="7"/>
  <c r="S455" i="7"/>
  <c r="Q455" i="7"/>
  <c r="D455" i="7" s="1"/>
  <c r="J455" i="7"/>
  <c r="S454" i="7"/>
  <c r="Q454" i="7"/>
  <c r="J454" i="7"/>
  <c r="S453" i="7"/>
  <c r="Q453" i="7"/>
  <c r="J453" i="7"/>
  <c r="S452" i="7"/>
  <c r="Q452" i="7"/>
  <c r="J452" i="7"/>
  <c r="S451" i="7"/>
  <c r="Q451" i="7"/>
  <c r="D451" i="7" s="1"/>
  <c r="S450" i="7"/>
  <c r="Q450" i="7"/>
  <c r="D450" i="7" s="1"/>
  <c r="S449" i="7"/>
  <c r="Q449" i="7"/>
  <c r="D449" i="7" s="1"/>
  <c r="S448" i="7"/>
  <c r="Q448" i="7"/>
  <c r="D448" i="7" s="1"/>
  <c r="S447" i="7"/>
  <c r="M447" i="7"/>
  <c r="G447" i="7"/>
  <c r="S446" i="7"/>
  <c r="M446" i="7"/>
  <c r="G446" i="7"/>
  <c r="S445" i="7"/>
  <c r="M445" i="7"/>
  <c r="G445" i="7"/>
  <c r="S444" i="7"/>
  <c r="M444" i="7"/>
  <c r="G444" i="7"/>
  <c r="S443" i="7"/>
  <c r="M443" i="7"/>
  <c r="G443" i="7"/>
  <c r="S442" i="7"/>
  <c r="M442" i="7"/>
  <c r="G442" i="7"/>
  <c r="S441" i="7"/>
  <c r="M441" i="7"/>
  <c r="G441" i="7"/>
  <c r="S440" i="7"/>
  <c r="M440" i="7"/>
  <c r="G440" i="7"/>
  <c r="S439" i="7"/>
  <c r="M439" i="7"/>
  <c r="G439" i="7"/>
  <c r="S438" i="7"/>
  <c r="M438" i="7"/>
  <c r="G438" i="7"/>
  <c r="S437" i="7"/>
  <c r="M437" i="7"/>
  <c r="G437" i="7"/>
  <c r="S436" i="7"/>
  <c r="M436" i="7"/>
  <c r="G436" i="7"/>
  <c r="S435" i="7"/>
  <c r="M435" i="7"/>
  <c r="G435" i="7"/>
  <c r="S434" i="7"/>
  <c r="M434" i="7"/>
  <c r="G434" i="7"/>
  <c r="S433" i="7"/>
  <c r="M433" i="7"/>
  <c r="G433" i="7"/>
  <c r="S432" i="7"/>
  <c r="M432" i="7"/>
  <c r="G432" i="7"/>
  <c r="S431" i="7"/>
  <c r="M431" i="7"/>
  <c r="G431" i="7"/>
  <c r="S430" i="7"/>
  <c r="M430" i="7"/>
  <c r="G430" i="7"/>
  <c r="S429" i="7"/>
  <c r="M429" i="7"/>
  <c r="G429" i="7"/>
  <c r="S428" i="7"/>
  <c r="M428" i="7"/>
  <c r="G428" i="7"/>
  <c r="S427" i="7"/>
  <c r="M427" i="7"/>
  <c r="G427" i="7"/>
  <c r="S426" i="7"/>
  <c r="M426" i="7"/>
  <c r="G426" i="7"/>
  <c r="S425" i="7"/>
  <c r="M425" i="7"/>
  <c r="G425" i="7"/>
  <c r="S424" i="7"/>
  <c r="M424" i="7"/>
  <c r="G424" i="7"/>
  <c r="S423" i="7"/>
  <c r="M423" i="7"/>
  <c r="G423" i="7"/>
  <c r="S422" i="7"/>
  <c r="M422" i="7"/>
  <c r="G422" i="7"/>
  <c r="S421" i="7"/>
  <c r="M421" i="7"/>
  <c r="G421" i="7"/>
  <c r="S420" i="7"/>
  <c r="M420" i="7"/>
  <c r="G420" i="7"/>
  <c r="S419" i="7"/>
  <c r="M419" i="7"/>
  <c r="G419" i="7"/>
  <c r="S418" i="7"/>
  <c r="M418" i="7"/>
  <c r="G418" i="7"/>
  <c r="S417" i="7"/>
  <c r="D417" i="7"/>
  <c r="S416" i="7"/>
  <c r="D416" i="7"/>
  <c r="S415" i="7"/>
  <c r="D415" i="7"/>
  <c r="S414" i="7"/>
  <c r="D414" i="7"/>
  <c r="S413" i="7"/>
  <c r="D413" i="7"/>
  <c r="S412" i="7"/>
  <c r="D412" i="7"/>
  <c r="O411" i="7"/>
  <c r="D411" i="7" s="1"/>
  <c r="O410" i="7"/>
  <c r="D410" i="7" s="1"/>
  <c r="O409" i="7"/>
  <c r="D409" i="7" s="1"/>
  <c r="O408" i="7"/>
  <c r="D408" i="7" s="1"/>
  <c r="O407" i="7"/>
  <c r="D407" i="7" s="1"/>
  <c r="O406" i="7"/>
  <c r="D406" i="7" s="1"/>
  <c r="O405" i="7"/>
  <c r="D405" i="7" s="1"/>
  <c r="O404" i="7"/>
  <c r="D404" i="7" s="1"/>
  <c r="O403" i="7"/>
  <c r="D403" i="7" s="1"/>
  <c r="O402" i="7"/>
  <c r="D402" i="7" s="1"/>
  <c r="O401" i="7"/>
  <c r="D401" i="7" s="1"/>
  <c r="O400" i="7"/>
  <c r="D400" i="7" s="1"/>
  <c r="O399" i="7"/>
  <c r="D399" i="7" s="1"/>
  <c r="O398" i="7"/>
  <c r="D398" i="7" s="1"/>
  <c r="O397" i="7"/>
  <c r="D397" i="7" s="1"/>
  <c r="S396" i="7"/>
  <c r="F396" i="7"/>
  <c r="D396" i="7" s="1"/>
  <c r="S395" i="7"/>
  <c r="F395" i="7"/>
  <c r="D395" i="7" s="1"/>
  <c r="S394" i="7"/>
  <c r="F394" i="7"/>
  <c r="D394" i="7" s="1"/>
  <c r="S393" i="7"/>
  <c r="F393" i="7"/>
  <c r="D393" i="7" s="1"/>
  <c r="S392" i="7"/>
  <c r="F392" i="7"/>
  <c r="D392" i="7" s="1"/>
  <c r="S391" i="7"/>
  <c r="F391" i="7"/>
  <c r="D391" i="7" s="1"/>
  <c r="S390" i="7"/>
  <c r="F390" i="7"/>
  <c r="D390" i="7" s="1"/>
  <c r="S389" i="7"/>
  <c r="F389" i="7"/>
  <c r="D389" i="7" s="1"/>
  <c r="S388" i="7"/>
  <c r="F388" i="7"/>
  <c r="D388" i="7" s="1"/>
  <c r="S387" i="7"/>
  <c r="F387" i="7"/>
  <c r="D387" i="7" s="1"/>
  <c r="S386" i="7"/>
  <c r="F386" i="7"/>
  <c r="D386" i="7" s="1"/>
  <c r="S385" i="7"/>
  <c r="F385" i="7"/>
  <c r="D385" i="7"/>
  <c r="N384" i="7"/>
  <c r="C384" i="7" s="1"/>
  <c r="N383" i="7"/>
  <c r="C383" i="7" s="1"/>
  <c r="N382" i="7"/>
  <c r="C382" i="7" s="1"/>
  <c r="N381" i="7"/>
  <c r="C381" i="7" s="1"/>
  <c r="N380" i="7"/>
  <c r="C380" i="7" s="1"/>
  <c r="N379" i="7"/>
  <c r="C379" i="7" s="1"/>
  <c r="N378" i="7"/>
  <c r="C378" i="7" s="1"/>
  <c r="N377" i="7"/>
  <c r="C377" i="7" s="1"/>
  <c r="N376" i="7"/>
  <c r="C376" i="7" s="1"/>
  <c r="E375" i="7"/>
  <c r="L375" i="7" s="1"/>
  <c r="E374" i="7"/>
  <c r="L374" i="7" s="1"/>
  <c r="E373" i="7"/>
  <c r="L373" i="7" s="1"/>
  <c r="E372" i="7"/>
  <c r="L372" i="7" s="1"/>
  <c r="E371" i="7"/>
  <c r="L371" i="7" s="1"/>
  <c r="E370" i="7"/>
  <c r="L370" i="7" s="1"/>
  <c r="E369" i="7"/>
  <c r="L369" i="7" s="1"/>
  <c r="E368" i="7"/>
  <c r="L368" i="7" s="1"/>
  <c r="E367" i="7"/>
  <c r="L367" i="7" s="1"/>
  <c r="E366" i="7"/>
  <c r="L366" i="7" s="1"/>
  <c r="S365" i="7"/>
  <c r="E365" i="7"/>
  <c r="L365" i="7" s="1"/>
  <c r="S364" i="7"/>
  <c r="E364" i="7"/>
  <c r="L364" i="7" s="1"/>
  <c r="S363" i="7"/>
  <c r="E363" i="7"/>
  <c r="L363" i="7" s="1"/>
  <c r="S362" i="7"/>
  <c r="E362" i="7"/>
  <c r="L362" i="7" s="1"/>
  <c r="S361" i="7"/>
  <c r="E361" i="7"/>
  <c r="L361" i="7" s="1"/>
  <c r="S360" i="7"/>
  <c r="E360" i="7"/>
  <c r="L360" i="7" s="1"/>
  <c r="S359" i="7"/>
  <c r="E359" i="7"/>
  <c r="L359" i="7" s="1"/>
  <c r="S358" i="7"/>
  <c r="E358" i="7"/>
  <c r="L358" i="7" s="1"/>
  <c r="S357" i="7"/>
  <c r="E357" i="7"/>
  <c r="L357" i="7" s="1"/>
  <c r="S356" i="7"/>
  <c r="E356" i="7"/>
  <c r="L356" i="7" s="1"/>
  <c r="S349" i="7"/>
  <c r="S348" i="7"/>
  <c r="S347" i="7"/>
  <c r="S346" i="7"/>
  <c r="S345" i="7"/>
  <c r="S344" i="7"/>
  <c r="S343" i="7"/>
  <c r="P343" i="7"/>
  <c r="D343" i="7" s="1"/>
  <c r="S342" i="7"/>
  <c r="P342" i="7"/>
  <c r="D342" i="7" s="1"/>
  <c r="S341" i="7"/>
  <c r="P341" i="7"/>
  <c r="D341" i="7" s="1"/>
  <c r="S340" i="7"/>
  <c r="P340" i="7"/>
  <c r="D340" i="7" s="1"/>
  <c r="S339" i="7"/>
  <c r="P339" i="7"/>
  <c r="D339" i="7" s="1"/>
  <c r="S338" i="7"/>
  <c r="P338" i="7"/>
  <c r="D338" i="7" s="1"/>
  <c r="S337" i="7"/>
  <c r="P337" i="7"/>
  <c r="D337" i="7" s="1"/>
  <c r="S336" i="7"/>
  <c r="P336" i="7"/>
  <c r="D336" i="7" s="1"/>
  <c r="S335" i="7"/>
  <c r="G335" i="7"/>
  <c r="D335" i="7" s="1"/>
  <c r="S334" i="7"/>
  <c r="G334" i="7"/>
  <c r="D334" i="7" s="1"/>
  <c r="S333" i="7"/>
  <c r="G333" i="7"/>
  <c r="D333" i="7" s="1"/>
  <c r="S332" i="7"/>
  <c r="G332" i="7"/>
  <c r="D332" i="7" s="1"/>
  <c r="S331" i="7"/>
  <c r="G331" i="7"/>
  <c r="D331" i="7" s="1"/>
  <c r="S330" i="7"/>
  <c r="G330" i="7"/>
  <c r="D330" i="7" s="1"/>
  <c r="S329" i="7"/>
  <c r="G329" i="7"/>
  <c r="D329" i="7" s="1"/>
  <c r="S328" i="7"/>
  <c r="G328" i="7"/>
  <c r="D328" i="7" s="1"/>
  <c r="S327" i="7"/>
  <c r="G327" i="7"/>
  <c r="D327" i="7" s="1"/>
  <c r="S326" i="7"/>
  <c r="G326" i="7"/>
  <c r="D326" i="7" s="1"/>
  <c r="S325" i="7"/>
  <c r="G325" i="7"/>
  <c r="D325" i="7" s="1"/>
  <c r="S324" i="7"/>
  <c r="G324" i="7"/>
  <c r="D324" i="7" s="1"/>
  <c r="G323" i="7"/>
  <c r="D323" i="7" s="1"/>
  <c r="G322" i="7"/>
  <c r="D322" i="7" s="1"/>
  <c r="G321" i="7"/>
  <c r="D321" i="7" s="1"/>
  <c r="G320" i="7"/>
  <c r="D320" i="7" s="1"/>
  <c r="G319" i="7"/>
  <c r="D319" i="7" s="1"/>
  <c r="G318" i="7"/>
  <c r="D318" i="7" s="1"/>
  <c r="G317" i="7"/>
  <c r="D317" i="7" s="1"/>
  <c r="G316" i="7"/>
  <c r="D316" i="7" s="1"/>
  <c r="G315" i="7"/>
  <c r="D315" i="7" s="1"/>
  <c r="G314" i="7"/>
  <c r="D314" i="7" s="1"/>
  <c r="G313" i="7"/>
  <c r="D313" i="7"/>
  <c r="G312" i="7"/>
  <c r="D312" i="7" s="1"/>
  <c r="S311" i="7"/>
  <c r="G311" i="7"/>
  <c r="D311" i="7" s="1"/>
  <c r="S310" i="7"/>
  <c r="G310" i="7"/>
  <c r="D310" i="7" s="1"/>
  <c r="S309" i="7"/>
  <c r="G309" i="7"/>
  <c r="D309" i="7" s="1"/>
  <c r="S308" i="7"/>
  <c r="G308" i="7"/>
  <c r="D308" i="7" s="1"/>
  <c r="S307" i="7"/>
  <c r="G307" i="7"/>
  <c r="D307" i="7" s="1"/>
  <c r="S306" i="7"/>
  <c r="G306" i="7"/>
  <c r="D306" i="7" s="1"/>
  <c r="G305" i="7"/>
  <c r="D305" i="7" s="1"/>
  <c r="G304" i="7"/>
  <c r="D304" i="7" s="1"/>
  <c r="G303" i="7"/>
  <c r="D303" i="7" s="1"/>
  <c r="G302" i="7"/>
  <c r="D302" i="7" s="1"/>
  <c r="Q301" i="7"/>
  <c r="D301" i="7" s="1"/>
  <c r="Q300" i="7"/>
  <c r="D300" i="7" s="1"/>
  <c r="Q299" i="7"/>
  <c r="D299" i="7" s="1"/>
  <c r="Q298" i="7"/>
  <c r="D298" i="7" s="1"/>
  <c r="Q297" i="7"/>
  <c r="D297" i="7" s="1"/>
  <c r="Q296" i="7"/>
  <c r="D296" i="7" s="1"/>
  <c r="Q295" i="7"/>
  <c r="D295" i="7" s="1"/>
  <c r="Q294" i="7"/>
  <c r="D294" i="7" s="1"/>
  <c r="Q293" i="7"/>
  <c r="D293" i="7" s="1"/>
  <c r="Q292" i="7"/>
  <c r="D292" i="7" s="1"/>
  <c r="S291" i="7"/>
  <c r="S290" i="7"/>
  <c r="S289" i="7"/>
  <c r="S288" i="7"/>
  <c r="S287" i="7"/>
  <c r="S286" i="7"/>
  <c r="Q286" i="7"/>
  <c r="D286" i="7" s="1"/>
  <c r="S285" i="7"/>
  <c r="Q285" i="7"/>
  <c r="D285" i="7" s="1"/>
  <c r="S284" i="7"/>
  <c r="Q284" i="7"/>
  <c r="D284" i="7" s="1"/>
  <c r="S283" i="7"/>
  <c r="Q283" i="7"/>
  <c r="D283" i="7" s="1"/>
  <c r="S282" i="7"/>
  <c r="Q282" i="7"/>
  <c r="D282" i="7" s="1"/>
  <c r="Q281" i="7"/>
  <c r="D281" i="7" s="1"/>
  <c r="Q280" i="7"/>
  <c r="D280" i="7" s="1"/>
  <c r="Q279" i="7"/>
  <c r="D279" i="7" s="1"/>
  <c r="Q278" i="7"/>
  <c r="D278" i="7" s="1"/>
  <c r="Q277" i="7"/>
  <c r="D277" i="7" s="1"/>
  <c r="S276" i="7"/>
  <c r="Q276" i="7"/>
  <c r="D276" i="7" s="1"/>
  <c r="S275" i="7"/>
  <c r="Q275" i="7"/>
  <c r="D275" i="7" s="1"/>
  <c r="S274" i="7"/>
  <c r="Q274" i="7"/>
  <c r="D274" i="7" s="1"/>
  <c r="S273" i="7"/>
  <c r="Q273" i="7"/>
  <c r="D273" i="7" s="1"/>
  <c r="S272" i="7"/>
  <c r="Q272" i="7"/>
  <c r="D272" i="7" s="1"/>
  <c r="S271" i="7"/>
  <c r="H271" i="7"/>
  <c r="D271" i="7" s="1"/>
  <c r="S270" i="7"/>
  <c r="H270" i="7"/>
  <c r="D270" i="7" s="1"/>
  <c r="S269" i="7"/>
  <c r="H269" i="7"/>
  <c r="D269" i="7" s="1"/>
  <c r="S268" i="7"/>
  <c r="H268" i="7"/>
  <c r="D268" i="7" s="1"/>
  <c r="S267" i="7"/>
  <c r="H267" i="7"/>
  <c r="D267" i="7" s="1"/>
  <c r="S266" i="7"/>
  <c r="H266" i="7"/>
  <c r="D266" i="7" s="1"/>
  <c r="S265" i="7"/>
  <c r="H265" i="7"/>
  <c r="D265" i="7" s="1"/>
  <c r="S264" i="7"/>
  <c r="H264" i="7"/>
  <c r="D264" i="7" s="1"/>
  <c r="S263" i="7"/>
  <c r="H263" i="7"/>
  <c r="D263" i="7" s="1"/>
  <c r="S262" i="7"/>
  <c r="H262" i="7"/>
  <c r="D262" i="7" s="1"/>
  <c r="S261" i="7"/>
  <c r="H261" i="7"/>
  <c r="D261" i="7" s="1"/>
  <c r="S260" i="7"/>
  <c r="H260" i="7"/>
  <c r="D260" i="7" s="1"/>
  <c r="S259" i="7"/>
  <c r="H259" i="7"/>
  <c r="D259" i="7" s="1"/>
  <c r="S258" i="7"/>
  <c r="H258" i="7"/>
  <c r="D258" i="7" s="1"/>
  <c r="S257" i="7"/>
  <c r="H257" i="7"/>
  <c r="D257" i="7" s="1"/>
  <c r="S256" i="7"/>
  <c r="H256" i="7"/>
  <c r="D256" i="7" s="1"/>
  <c r="S255" i="7"/>
  <c r="H255" i="7"/>
  <c r="D255" i="7" s="1"/>
  <c r="S254" i="7"/>
  <c r="H254" i="7"/>
  <c r="D254" i="7" s="1"/>
  <c r="S253" i="7"/>
  <c r="H253" i="7"/>
  <c r="D253" i="7" s="1"/>
  <c r="S252" i="7"/>
  <c r="H252" i="7"/>
  <c r="D252" i="7" s="1"/>
  <c r="S251" i="7"/>
  <c r="H251" i="7"/>
  <c r="D251" i="7" s="1"/>
  <c r="S250" i="7"/>
  <c r="H250" i="7"/>
  <c r="D250" i="7" s="1"/>
  <c r="S249" i="7"/>
  <c r="H249" i="7"/>
  <c r="D249" i="7" s="1"/>
  <c r="S248" i="7"/>
  <c r="H248" i="7"/>
  <c r="D248" i="7" s="1"/>
  <c r="S247" i="7"/>
  <c r="H247" i="7"/>
  <c r="D247" i="7" s="1"/>
  <c r="S246" i="7"/>
  <c r="H246" i="7"/>
  <c r="D246" i="7" s="1"/>
  <c r="S245" i="7"/>
  <c r="H245" i="7"/>
  <c r="D245" i="7" s="1"/>
  <c r="S244" i="7"/>
  <c r="H244" i="7"/>
  <c r="D244" i="7" s="1"/>
  <c r="S243" i="7"/>
  <c r="H243" i="7"/>
  <c r="D243" i="7" s="1"/>
  <c r="S242" i="7"/>
  <c r="H242" i="7"/>
  <c r="D242" i="7" s="1"/>
  <c r="S241" i="7"/>
  <c r="H241" i="7"/>
  <c r="D241" i="7" s="1"/>
  <c r="S240" i="7"/>
  <c r="H240" i="7"/>
  <c r="D240" i="7" s="1"/>
  <c r="S239" i="7"/>
  <c r="H239" i="7"/>
  <c r="D239" i="7" s="1"/>
  <c r="S238" i="7"/>
  <c r="H238" i="7"/>
  <c r="D238" i="7" s="1"/>
  <c r="S237" i="7"/>
  <c r="H237" i="7"/>
  <c r="D237" i="7" s="1"/>
  <c r="S236" i="7"/>
  <c r="H236" i="7"/>
  <c r="D236" i="7" s="1"/>
  <c r="S235" i="7"/>
  <c r="H235" i="7"/>
  <c r="D235" i="7" s="1"/>
  <c r="S234" i="7"/>
  <c r="H234" i="7"/>
  <c r="D234" i="7" s="1"/>
  <c r="S233" i="7"/>
  <c r="H233" i="7"/>
  <c r="D233" i="7" s="1"/>
  <c r="S232" i="7"/>
  <c r="H232" i="7"/>
  <c r="D232" i="7" s="1"/>
  <c r="S231" i="7"/>
  <c r="H231" i="7"/>
  <c r="D231" i="7" s="1"/>
  <c r="S230" i="7"/>
  <c r="H230" i="7"/>
  <c r="D230" i="7" s="1"/>
  <c r="S229" i="7"/>
  <c r="H229" i="7"/>
  <c r="D229" i="7" s="1"/>
  <c r="S228" i="7"/>
  <c r="H228" i="7"/>
  <c r="D228" i="7" s="1"/>
  <c r="S227" i="7"/>
  <c r="H227" i="7"/>
  <c r="D227" i="7" s="1"/>
  <c r="S226" i="7"/>
  <c r="H226" i="7"/>
  <c r="D226" i="7" s="1"/>
  <c r="S225" i="7"/>
  <c r="H225" i="7"/>
  <c r="D225" i="7" s="1"/>
  <c r="S224" i="7"/>
  <c r="S223" i="7"/>
  <c r="S222" i="7"/>
  <c r="S221" i="7"/>
  <c r="S220" i="7"/>
  <c r="S219" i="7"/>
  <c r="S218" i="7"/>
  <c r="H218" i="7"/>
  <c r="D218" i="7" s="1"/>
  <c r="S217" i="7"/>
  <c r="H217" i="7"/>
  <c r="D217" i="7" s="1"/>
  <c r="S216" i="7"/>
  <c r="H216" i="7"/>
  <c r="D216" i="7" s="1"/>
  <c r="S215" i="7"/>
  <c r="H215" i="7"/>
  <c r="D215" i="7" s="1"/>
  <c r="S214" i="7"/>
  <c r="H214" i="7"/>
  <c r="D214" i="7" s="1"/>
  <c r="S213" i="7"/>
  <c r="H213" i="7"/>
  <c r="D213" i="7" s="1"/>
  <c r="S212" i="7"/>
  <c r="S211" i="7"/>
  <c r="S210" i="7"/>
  <c r="W209" i="7"/>
  <c r="S209" i="7"/>
  <c r="W208" i="7"/>
  <c r="S208" i="7"/>
  <c r="W207" i="7"/>
  <c r="S207" i="7"/>
  <c r="S206" i="7"/>
  <c r="S205" i="7"/>
  <c r="W204" i="7"/>
  <c r="S204" i="7"/>
  <c r="S203" i="7"/>
  <c r="H203" i="7"/>
  <c r="A203" i="7" s="1"/>
  <c r="W202" i="7"/>
  <c r="S202" i="7"/>
  <c r="H202" i="7"/>
  <c r="A202" i="7" s="1"/>
  <c r="S201" i="7"/>
  <c r="H201" i="7"/>
  <c r="A201" i="7" s="1"/>
  <c r="S200" i="7"/>
  <c r="H200" i="7"/>
  <c r="A200" i="7" s="1"/>
  <c r="S199" i="7"/>
  <c r="H199" i="7"/>
  <c r="A199" i="7" s="1"/>
  <c r="S198" i="7"/>
  <c r="H198" i="7"/>
  <c r="A198" i="7" s="1"/>
  <c r="S197" i="7"/>
  <c r="H197" i="7"/>
  <c r="A197" i="7" s="1"/>
  <c r="W196" i="7"/>
  <c r="S196" i="7"/>
  <c r="H196" i="7"/>
  <c r="A196" i="7" s="1"/>
  <c r="S195" i="7"/>
  <c r="H195" i="7"/>
  <c r="A195" i="7" s="1"/>
  <c r="I194" i="7"/>
  <c r="D194" i="7" s="1"/>
  <c r="I193" i="7"/>
  <c r="D193" i="7" s="1"/>
  <c r="I192" i="7"/>
  <c r="D192" i="7" s="1"/>
  <c r="I191" i="7"/>
  <c r="D191" i="7" s="1"/>
  <c r="I190" i="7"/>
  <c r="D190" i="7" s="1"/>
  <c r="I189" i="7"/>
  <c r="D189" i="7" s="1"/>
  <c r="I188" i="7"/>
  <c r="D188" i="7" s="1"/>
  <c r="I187" i="7"/>
  <c r="D187" i="7" s="1"/>
  <c r="S186" i="7"/>
  <c r="I186" i="7"/>
  <c r="C186" i="7" s="1"/>
  <c r="S185" i="7"/>
  <c r="I185" i="7"/>
  <c r="C185" i="7" s="1"/>
  <c r="S184" i="7"/>
  <c r="I184" i="7"/>
  <c r="C184" i="7" s="1"/>
  <c r="S183" i="7"/>
  <c r="I183" i="7"/>
  <c r="C183" i="7" s="1"/>
  <c r="S182" i="7"/>
  <c r="I182" i="7"/>
  <c r="C182" i="7" s="1"/>
  <c r="S181" i="7"/>
  <c r="I181" i="7"/>
  <c r="C181" i="7" s="1"/>
  <c r="S180" i="7"/>
  <c r="I180" i="7"/>
  <c r="C180" i="7" s="1"/>
  <c r="S179" i="7"/>
  <c r="I179" i="7"/>
  <c r="C179" i="7" s="1"/>
  <c r="S178" i="7"/>
  <c r="I178" i="7"/>
  <c r="C178" i="7" s="1"/>
  <c r="S177" i="7"/>
  <c r="I177" i="7"/>
  <c r="C177" i="7" s="1"/>
  <c r="S176" i="7"/>
  <c r="S175" i="7"/>
  <c r="S174" i="7"/>
  <c r="S173" i="7"/>
  <c r="S172" i="7"/>
  <c r="S171" i="7"/>
  <c r="S170" i="7"/>
  <c r="S169" i="7"/>
  <c r="I169" i="7"/>
  <c r="C169" i="7" s="1"/>
  <c r="S168" i="7"/>
  <c r="I168" i="7"/>
  <c r="C168" i="7" s="1"/>
  <c r="S167" i="7"/>
  <c r="I167" i="7"/>
  <c r="C167" i="7" s="1"/>
  <c r="S166" i="7"/>
  <c r="I166" i="7"/>
  <c r="C166" i="7" s="1"/>
  <c r="S165" i="7"/>
  <c r="I165" i="7"/>
  <c r="C165" i="7" s="1"/>
  <c r="S164" i="7"/>
  <c r="I164" i="7"/>
  <c r="C164" i="7" s="1"/>
  <c r="S163" i="7"/>
  <c r="I163" i="7"/>
  <c r="C163" i="7"/>
  <c r="S162" i="7"/>
  <c r="I162" i="7"/>
  <c r="C162" i="7" s="1"/>
  <c r="S155" i="7"/>
  <c r="D155" i="7"/>
  <c r="S154" i="7"/>
  <c r="D154" i="7"/>
  <c r="S153" i="7"/>
  <c r="D153" i="7"/>
  <c r="S152" i="7"/>
  <c r="D152" i="7"/>
  <c r="S151" i="7"/>
  <c r="D151" i="7"/>
  <c r="S150" i="7"/>
  <c r="D15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M104" i="7"/>
  <c r="D104" i="7" s="1"/>
  <c r="M103" i="7"/>
  <c r="D103" i="7" s="1"/>
  <c r="M102" i="7"/>
  <c r="D102" i="7" s="1"/>
  <c r="M101" i="7"/>
  <c r="D101" i="7" s="1"/>
  <c r="M100" i="7"/>
  <c r="D100" i="7" s="1"/>
  <c r="M99" i="7"/>
  <c r="D99" i="7" s="1"/>
  <c r="M98" i="7"/>
  <c r="D98" i="7" s="1"/>
  <c r="M97" i="7"/>
  <c r="D97" i="7" s="1"/>
  <c r="M96" i="7"/>
  <c r="D96" i="7" s="1"/>
  <c r="M95" i="7"/>
  <c r="D95" i="7" s="1"/>
  <c r="M94" i="7"/>
  <c r="D94" i="7" s="1"/>
  <c r="M93" i="7"/>
  <c r="D93" i="7" s="1"/>
  <c r="M92" i="7"/>
  <c r="D92" i="7" s="1"/>
  <c r="M91" i="7"/>
  <c r="D91" i="7" s="1"/>
  <c r="M90" i="7"/>
  <c r="D90" i="7" s="1"/>
  <c r="M89" i="7"/>
  <c r="D89" i="7" s="1"/>
  <c r="M88" i="7"/>
  <c r="D88" i="7" s="1"/>
  <c r="M87" i="7"/>
  <c r="D87" i="7" s="1"/>
  <c r="D86" i="7"/>
  <c r="D85" i="7"/>
  <c r="D84" i="7"/>
  <c r="D83" i="7"/>
  <c r="D82" i="7"/>
  <c r="D81" i="7"/>
  <c r="Q78" i="7"/>
  <c r="B78" i="7" s="1"/>
  <c r="Q77" i="7"/>
  <c r="B77" i="7" s="1"/>
  <c r="Q76" i="7"/>
  <c r="B76" i="7" s="1"/>
  <c r="Q75" i="7"/>
  <c r="B75" i="7" s="1"/>
  <c r="Q74" i="7"/>
  <c r="B74" i="7" s="1"/>
  <c r="Q73" i="7"/>
  <c r="M73" i="7"/>
  <c r="Q72" i="7"/>
  <c r="M72" i="7"/>
  <c r="Q71" i="7"/>
  <c r="M71" i="7"/>
  <c r="Q70" i="7"/>
  <c r="M70" i="7"/>
  <c r="Q69" i="7"/>
  <c r="M69" i="7"/>
  <c r="M68" i="7"/>
  <c r="B68" i="7" s="1"/>
  <c r="M67" i="7"/>
  <c r="B67" i="7" s="1"/>
  <c r="M66" i="7"/>
  <c r="B66" i="7" s="1"/>
  <c r="M65" i="7"/>
  <c r="B65" i="7" s="1"/>
  <c r="M64" i="7"/>
  <c r="B64" i="7" s="1"/>
  <c r="M63" i="7"/>
  <c r="B63" i="7" s="1"/>
  <c r="M62" i="7"/>
  <c r="B62" i="7" s="1"/>
  <c r="M61" i="7"/>
  <c r="B61" i="7" s="1"/>
  <c r="M60" i="7"/>
  <c r="B60" i="7" s="1"/>
  <c r="M59" i="7"/>
  <c r="B59" i="7" s="1"/>
  <c r="M58" i="7"/>
  <c r="B58" i="7" s="1"/>
  <c r="M57" i="7"/>
  <c r="B57" i="7" s="1"/>
  <c r="S56" i="7"/>
  <c r="M56" i="7"/>
  <c r="B56" i="7" s="1"/>
  <c r="S55" i="7"/>
  <c r="M55" i="7"/>
  <c r="B55" i="7" s="1"/>
  <c r="S54" i="7"/>
  <c r="M54" i="7"/>
  <c r="B54" i="7" s="1"/>
  <c r="S53" i="7"/>
  <c r="M53" i="7"/>
  <c r="B53" i="7" s="1"/>
  <c r="S52" i="7"/>
  <c r="M52" i="7"/>
  <c r="B52" i="7" s="1"/>
  <c r="S51" i="7"/>
  <c r="M51" i="7"/>
  <c r="B51" i="7" s="1"/>
  <c r="S50" i="7"/>
  <c r="S49" i="7"/>
  <c r="S48" i="7"/>
  <c r="S47" i="7"/>
  <c r="S46" i="7"/>
  <c r="S45" i="7"/>
  <c r="S44" i="7"/>
  <c r="S43" i="7"/>
  <c r="S42" i="7"/>
  <c r="S41" i="7"/>
  <c r="S40" i="7"/>
  <c r="M40" i="7"/>
  <c r="C40" i="7" s="1"/>
  <c r="S39" i="7"/>
  <c r="M39" i="7"/>
  <c r="C39" i="7" s="1"/>
  <c r="S38" i="7"/>
  <c r="M38" i="7"/>
  <c r="C38" i="7" s="1"/>
  <c r="S37" i="7"/>
  <c r="M37" i="7"/>
  <c r="C37" i="7" s="1"/>
  <c r="S36" i="7"/>
  <c r="M36" i="7"/>
  <c r="C36" i="7" s="1"/>
  <c r="S35" i="7"/>
  <c r="M35" i="7"/>
  <c r="C35" i="7" s="1"/>
  <c r="S34" i="7"/>
  <c r="M34" i="7"/>
  <c r="C34" i="7" s="1"/>
  <c r="S33" i="7"/>
  <c r="M33" i="7"/>
  <c r="C33" i="7" s="1"/>
  <c r="S32" i="7"/>
  <c r="M32" i="7"/>
  <c r="C32" i="7" s="1"/>
  <c r="S31" i="7"/>
  <c r="M31" i="7"/>
  <c r="C31" i="7" s="1"/>
  <c r="D30" i="7"/>
  <c r="D29" i="7"/>
  <c r="D28" i="7"/>
  <c r="D27" i="7"/>
  <c r="D26" i="7"/>
  <c r="D25" i="7"/>
  <c r="D24" i="7"/>
  <c r="S23" i="7"/>
  <c r="D23" i="7"/>
  <c r="S22" i="7"/>
  <c r="D22" i="7"/>
  <c r="S21" i="7"/>
  <c r="D21" i="7"/>
  <c r="S20" i="7"/>
  <c r="D20" i="7"/>
  <c r="S19" i="7"/>
  <c r="D19" i="7"/>
  <c r="S18" i="7"/>
  <c r="D18" i="7"/>
  <c r="S17" i="7"/>
  <c r="D17" i="7"/>
  <c r="S16" i="7"/>
  <c r="D16" i="7"/>
  <c r="S15" i="7"/>
  <c r="D15" i="7"/>
  <c r="S14" i="7"/>
  <c r="D14" i="7"/>
  <c r="S13" i="7"/>
  <c r="D13" i="7"/>
  <c r="S12" i="7"/>
  <c r="M12" i="7"/>
  <c r="D12" i="7" s="1"/>
  <c r="S11" i="7"/>
  <c r="M11" i="7"/>
  <c r="D11" i="7" s="1"/>
  <c r="S10" i="7"/>
  <c r="M10" i="7"/>
  <c r="D10" i="7" s="1"/>
  <c r="S9" i="7"/>
  <c r="M9" i="7"/>
  <c r="D9" i="7" s="1"/>
  <c r="S8" i="7"/>
  <c r="M8" i="7"/>
  <c r="D8" i="7" s="1"/>
  <c r="S7" i="7"/>
  <c r="M7" i="7"/>
  <c r="D7" i="7" s="1"/>
  <c r="S6" i="7"/>
  <c r="M6" i="7"/>
  <c r="D6" i="7" s="1"/>
  <c r="S5" i="7"/>
  <c r="M5" i="7"/>
  <c r="D5" i="7" s="1"/>
  <c r="S4" i="7"/>
  <c r="M4" i="7"/>
  <c r="D4" i="7" s="1"/>
  <c r="S3" i="7"/>
  <c r="M3" i="7"/>
  <c r="D3" i="7" s="1"/>
  <c r="S2" i="7"/>
  <c r="M2" i="7"/>
  <c r="D2" i="7" s="1"/>
  <c r="K38" i="2"/>
  <c r="C36" i="2"/>
  <c r="G481" i="1"/>
  <c r="G478" i="1"/>
  <c r="D478" i="1" s="1"/>
  <c r="Q478" i="1"/>
  <c r="S478" i="1"/>
  <c r="G479" i="1"/>
  <c r="D479" i="1" s="1"/>
  <c r="Q479" i="1"/>
  <c r="S479" i="1"/>
  <c r="G480" i="1"/>
  <c r="D480" i="1" s="1"/>
  <c r="Q480" i="1"/>
  <c r="S480" i="1"/>
  <c r="D481" i="1"/>
  <c r="Q481" i="1"/>
  <c r="S481" i="1"/>
  <c r="S477" i="1"/>
  <c r="D477" i="1"/>
  <c r="G477" i="1"/>
  <c r="Q477" i="1"/>
  <c r="I471" i="1"/>
  <c r="D471" i="1" s="1"/>
  <c r="M471" i="1"/>
  <c r="S471" i="1"/>
  <c r="I472" i="1"/>
  <c r="D472" i="1" s="1"/>
  <c r="M472" i="1"/>
  <c r="S472" i="1"/>
  <c r="D473" i="1"/>
  <c r="I473" i="1"/>
  <c r="M473" i="1"/>
  <c r="S473" i="1"/>
  <c r="I474" i="1"/>
  <c r="D474" i="1" s="1"/>
  <c r="M474" i="1"/>
  <c r="S474" i="1"/>
  <c r="D475" i="1"/>
  <c r="I475" i="1"/>
  <c r="M475" i="1"/>
  <c r="S475" i="1"/>
  <c r="I476" i="1"/>
  <c r="D476" i="1" s="1"/>
  <c r="M476" i="1"/>
  <c r="S476" i="1"/>
  <c r="S470" i="1"/>
  <c r="D470" i="1"/>
  <c r="M470" i="1"/>
  <c r="I470" i="1"/>
  <c r="S465" i="1"/>
  <c r="S466" i="1"/>
  <c r="S467" i="1"/>
  <c r="S468" i="1"/>
  <c r="S469" i="1"/>
  <c r="S464" i="1"/>
  <c r="Q465" i="1"/>
  <c r="Q466" i="1"/>
  <c r="Q467" i="1"/>
  <c r="D467" i="1" s="1"/>
  <c r="Q468" i="1"/>
  <c r="D468" i="1" s="1"/>
  <c r="Q469" i="1"/>
  <c r="M465" i="1"/>
  <c r="M466" i="1"/>
  <c r="M467" i="1"/>
  <c r="M468" i="1"/>
  <c r="M469" i="1"/>
  <c r="D464" i="1"/>
  <c r="D465" i="1"/>
  <c r="D469" i="1"/>
  <c r="Q464" i="1"/>
  <c r="M464" i="1"/>
  <c r="L169" i="2"/>
  <c r="L168" i="2"/>
  <c r="L167" i="2"/>
  <c r="L166" i="2"/>
  <c r="L165" i="2"/>
  <c r="S460" i="1"/>
  <c r="S461" i="1"/>
  <c r="S462" i="1"/>
  <c r="S463" i="1"/>
  <c r="D463" i="1"/>
  <c r="D453" i="1"/>
  <c r="D454" i="1"/>
  <c r="D455" i="1"/>
  <c r="D456" i="1"/>
  <c r="D457" i="1"/>
  <c r="D458" i="1"/>
  <c r="D459" i="1"/>
  <c r="D460" i="1"/>
  <c r="D461" i="1"/>
  <c r="D462" i="1"/>
  <c r="D452" i="1"/>
  <c r="J461" i="1"/>
  <c r="J462" i="1"/>
  <c r="J463" i="1"/>
  <c r="J460" i="1"/>
  <c r="Q457" i="1"/>
  <c r="Q458" i="1"/>
  <c r="Q459" i="1"/>
  <c r="Q456" i="1"/>
  <c r="J457" i="1"/>
  <c r="J458" i="1"/>
  <c r="J459" i="1"/>
  <c r="J456" i="1"/>
  <c r="S456" i="1"/>
  <c r="S457" i="1"/>
  <c r="S458" i="1"/>
  <c r="S459" i="1"/>
  <c r="I169" i="2"/>
  <c r="I168" i="2"/>
  <c r="I167" i="2"/>
  <c r="I166" i="2"/>
  <c r="I165" i="2"/>
  <c r="S452" i="1"/>
  <c r="S453" i="1"/>
  <c r="S454" i="1"/>
  <c r="S455" i="1"/>
  <c r="Q453" i="1"/>
  <c r="Q454" i="1"/>
  <c r="Q455" i="1"/>
  <c r="J453" i="1"/>
  <c r="J454" i="1"/>
  <c r="J455" i="1"/>
  <c r="F169" i="2"/>
  <c r="F168" i="2"/>
  <c r="F167" i="2"/>
  <c r="F166" i="2"/>
  <c r="F165" i="2"/>
  <c r="J452" i="1"/>
  <c r="Q452" i="1"/>
  <c r="S449" i="1"/>
  <c r="S450" i="1"/>
  <c r="S451" i="1"/>
  <c r="Q449" i="1"/>
  <c r="D449" i="1" s="1"/>
  <c r="Q450" i="1"/>
  <c r="D450" i="1" s="1"/>
  <c r="Q451" i="1"/>
  <c r="D451" i="1"/>
  <c r="D448" i="1"/>
  <c r="Q448" i="1"/>
  <c r="B166" i="2"/>
  <c r="B167" i="2"/>
  <c r="B168" i="2"/>
  <c r="B169" i="2"/>
  <c r="B170" i="2"/>
  <c r="B165" i="2"/>
  <c r="S448" i="1"/>
  <c r="S442" i="1"/>
  <c r="S443" i="1"/>
  <c r="S444" i="1"/>
  <c r="S445" i="1"/>
  <c r="S446" i="1"/>
  <c r="S447" i="1"/>
  <c r="M443" i="1"/>
  <c r="M444" i="1"/>
  <c r="M445" i="1"/>
  <c r="M446" i="1"/>
  <c r="M447" i="1"/>
  <c r="G443" i="1"/>
  <c r="G444" i="1"/>
  <c r="G445" i="1"/>
  <c r="G446" i="1"/>
  <c r="G447" i="1"/>
  <c r="D447" i="1"/>
  <c r="M442" i="1"/>
  <c r="G442" i="1"/>
  <c r="D442" i="1" s="1"/>
  <c r="S436" i="1"/>
  <c r="S437" i="1"/>
  <c r="S438" i="1"/>
  <c r="S439" i="1"/>
  <c r="S440" i="1"/>
  <c r="S441" i="1"/>
  <c r="M437" i="1"/>
  <c r="M438" i="1"/>
  <c r="M439" i="1"/>
  <c r="D439" i="1" s="1"/>
  <c r="M440" i="1"/>
  <c r="M441" i="1"/>
  <c r="G437" i="1"/>
  <c r="D437" i="1" s="1"/>
  <c r="G438" i="1"/>
  <c r="D438" i="1" s="1"/>
  <c r="G439" i="1"/>
  <c r="G440" i="1"/>
  <c r="G441" i="1"/>
  <c r="D441" i="1" s="1"/>
  <c r="D440" i="1"/>
  <c r="M436" i="1"/>
  <c r="D436" i="1"/>
  <c r="G436" i="1"/>
  <c r="S430" i="1"/>
  <c r="S431" i="1"/>
  <c r="S432" i="1"/>
  <c r="S433" i="1"/>
  <c r="S434" i="1"/>
  <c r="S435" i="1"/>
  <c r="M431" i="1"/>
  <c r="D431" i="1" s="1"/>
  <c r="M432" i="1"/>
  <c r="M433" i="1"/>
  <c r="M434" i="1"/>
  <c r="M435" i="1"/>
  <c r="D435" i="1" s="1"/>
  <c r="G431" i="1"/>
  <c r="G432" i="1"/>
  <c r="G433" i="1"/>
  <c r="G434" i="1"/>
  <c r="G435" i="1"/>
  <c r="M430" i="1"/>
  <c r="D430" i="1" s="1"/>
  <c r="G430" i="1"/>
  <c r="S424" i="1"/>
  <c r="S425" i="1"/>
  <c r="S426" i="1"/>
  <c r="S427" i="1"/>
  <c r="S428" i="1"/>
  <c r="S429" i="1"/>
  <c r="M425" i="1"/>
  <c r="M426" i="1"/>
  <c r="M427" i="1"/>
  <c r="M428" i="1"/>
  <c r="M429" i="1"/>
  <c r="D429" i="1" s="1"/>
  <c r="G425" i="1"/>
  <c r="G426" i="1"/>
  <c r="D426" i="1" s="1"/>
  <c r="G427" i="1"/>
  <c r="D427" i="1" s="1"/>
  <c r="G428" i="1"/>
  <c r="D428" i="1" s="1"/>
  <c r="G429" i="1"/>
  <c r="M424" i="1"/>
  <c r="G424" i="1"/>
  <c r="S418" i="1"/>
  <c r="S419" i="1"/>
  <c r="S420" i="1"/>
  <c r="S421" i="1"/>
  <c r="S422" i="1"/>
  <c r="S423" i="1"/>
  <c r="M419" i="1"/>
  <c r="M420" i="1"/>
  <c r="M421" i="1"/>
  <c r="M422" i="1"/>
  <c r="M423" i="1"/>
  <c r="G419" i="1"/>
  <c r="G420" i="1"/>
  <c r="G421" i="1"/>
  <c r="G422" i="1"/>
  <c r="G423" i="1"/>
  <c r="D423" i="1" s="1"/>
  <c r="D421" i="1"/>
  <c r="M418" i="1"/>
  <c r="D418" i="1" s="1"/>
  <c r="G418" i="1"/>
  <c r="D413" i="1"/>
  <c r="S413" i="1"/>
  <c r="D414" i="1"/>
  <c r="S414" i="1"/>
  <c r="D415" i="1"/>
  <c r="S415" i="1"/>
  <c r="D416" i="1"/>
  <c r="S416" i="1"/>
  <c r="D417" i="1"/>
  <c r="S417" i="1"/>
  <c r="S412" i="1"/>
  <c r="D412" i="1"/>
  <c r="O405" i="1"/>
  <c r="D405" i="1" s="1"/>
  <c r="O406" i="1"/>
  <c r="D406" i="1" s="1"/>
  <c r="O407" i="1"/>
  <c r="D407" i="1" s="1"/>
  <c r="O408" i="1"/>
  <c r="D408" i="1" s="1"/>
  <c r="O409" i="1"/>
  <c r="D409" i="1" s="1"/>
  <c r="O410" i="1"/>
  <c r="D410" i="1" s="1"/>
  <c r="O411" i="1"/>
  <c r="D411" i="1" s="1"/>
  <c r="O404" i="1"/>
  <c r="D404" i="1" s="1"/>
  <c r="O398" i="1"/>
  <c r="D398" i="1" s="1"/>
  <c r="O399" i="1"/>
  <c r="D399" i="1" s="1"/>
  <c r="O400" i="1"/>
  <c r="D400" i="1" s="1"/>
  <c r="O401" i="1"/>
  <c r="D401" i="1" s="1"/>
  <c r="O402" i="1"/>
  <c r="D402" i="1" s="1"/>
  <c r="O403" i="1"/>
  <c r="D403" i="1" s="1"/>
  <c r="O397" i="1"/>
  <c r="D397" i="1" s="1"/>
  <c r="S396" i="1"/>
  <c r="F392" i="1"/>
  <c r="D392" i="1" s="1"/>
  <c r="F393" i="1"/>
  <c r="D393" i="1" s="1"/>
  <c r="F394" i="1"/>
  <c r="D394" i="1" s="1"/>
  <c r="F395" i="1"/>
  <c r="D395" i="1" s="1"/>
  <c r="F396" i="1"/>
  <c r="D396" i="1" s="1"/>
  <c r="S392" i="1"/>
  <c r="S393" i="1"/>
  <c r="S394" i="1"/>
  <c r="S395" i="1"/>
  <c r="G161" i="2"/>
  <c r="H161" i="2" s="1"/>
  <c r="G160" i="2"/>
  <c r="H160" i="2" s="1"/>
  <c r="G159" i="2"/>
  <c r="H159" i="2" s="1"/>
  <c r="G158" i="2"/>
  <c r="H158" i="2" s="1"/>
  <c r="G157" i="2"/>
  <c r="H157" i="2" s="1"/>
  <c r="G156" i="2"/>
  <c r="H156" i="2" s="1"/>
  <c r="H155" i="2"/>
  <c r="G155" i="2"/>
  <c r="S391" i="1"/>
  <c r="F391" i="1"/>
  <c r="D391" i="1" s="1"/>
  <c r="F386" i="1"/>
  <c r="D386" i="1" s="1"/>
  <c r="F387" i="1"/>
  <c r="D387" i="1" s="1"/>
  <c r="F388" i="1"/>
  <c r="D388" i="1" s="1"/>
  <c r="F389" i="1"/>
  <c r="D389" i="1" s="1"/>
  <c r="F390" i="1"/>
  <c r="D390" i="1" s="1"/>
  <c r="S386" i="1"/>
  <c r="S387" i="1"/>
  <c r="S388" i="1"/>
  <c r="S389" i="1"/>
  <c r="S390" i="1"/>
  <c r="S385" i="1"/>
  <c r="C156" i="2"/>
  <c r="B156" i="2"/>
  <c r="B157" i="2"/>
  <c r="C157" i="2" s="1"/>
  <c r="B158" i="2"/>
  <c r="C158" i="2" s="1"/>
  <c r="B159" i="2"/>
  <c r="C159" i="2" s="1"/>
  <c r="B160" i="2"/>
  <c r="C160" i="2" s="1"/>
  <c r="B161" i="2"/>
  <c r="C161" i="2" s="1"/>
  <c r="B155" i="2"/>
  <c r="C155" i="2" s="1"/>
  <c r="F385" i="1"/>
  <c r="D385" i="1" s="1"/>
  <c r="J142" i="2"/>
  <c r="J143" i="2"/>
  <c r="J144" i="2"/>
  <c r="J145" i="2"/>
  <c r="J146" i="2"/>
  <c r="J147" i="2"/>
  <c r="J148" i="2"/>
  <c r="J149" i="2"/>
  <c r="J141" i="2"/>
  <c r="N384" i="1"/>
  <c r="C384" i="1" s="1"/>
  <c r="N377" i="1"/>
  <c r="C377" i="1" s="1"/>
  <c r="N378" i="1"/>
  <c r="C378" i="1" s="1"/>
  <c r="N379" i="1"/>
  <c r="C379" i="1" s="1"/>
  <c r="N380" i="1"/>
  <c r="C380" i="1" s="1"/>
  <c r="N381" i="1"/>
  <c r="C381" i="1" s="1"/>
  <c r="N382" i="1"/>
  <c r="C382" i="1" s="1"/>
  <c r="N383" i="1"/>
  <c r="C383" i="1" s="1"/>
  <c r="N376" i="1"/>
  <c r="C376" i="1" s="1"/>
  <c r="F143" i="2"/>
  <c r="F144" i="2"/>
  <c r="F145" i="2"/>
  <c r="F146" i="2"/>
  <c r="F147" i="2"/>
  <c r="F148" i="2"/>
  <c r="F149" i="2"/>
  <c r="F150" i="2"/>
  <c r="F151" i="2"/>
  <c r="F142" i="2"/>
  <c r="B150" i="2"/>
  <c r="C150" i="2" s="1"/>
  <c r="B151" i="2"/>
  <c r="C151" i="2" s="1"/>
  <c r="B144" i="2"/>
  <c r="C144" i="2"/>
  <c r="B145" i="2"/>
  <c r="C145" i="2" s="1"/>
  <c r="B146" i="2"/>
  <c r="C146" i="2" s="1"/>
  <c r="B147" i="2"/>
  <c r="C147" i="2" s="1"/>
  <c r="B148" i="2"/>
  <c r="C148" i="2" s="1"/>
  <c r="B149" i="2"/>
  <c r="C149" i="2" s="1"/>
  <c r="C143" i="2"/>
  <c r="B143" i="2"/>
  <c r="A143" i="2"/>
  <c r="B141" i="2"/>
  <c r="B142" i="2"/>
  <c r="C142" i="2" s="1"/>
  <c r="C114" i="2"/>
  <c r="E367" i="1"/>
  <c r="L367" i="1" s="1"/>
  <c r="E368" i="1"/>
  <c r="L368" i="1" s="1"/>
  <c r="E369" i="1"/>
  <c r="L369" i="1" s="1"/>
  <c r="E370" i="1"/>
  <c r="L370" i="1" s="1"/>
  <c r="E371" i="1"/>
  <c r="L371" i="1" s="1"/>
  <c r="E372" i="1"/>
  <c r="L372" i="1" s="1"/>
  <c r="E373" i="1"/>
  <c r="L373" i="1" s="1"/>
  <c r="E374" i="1"/>
  <c r="L374" i="1" s="1"/>
  <c r="E375" i="1"/>
  <c r="L375" i="1" s="1"/>
  <c r="E366" i="1"/>
  <c r="L366" i="1" s="1"/>
  <c r="S357" i="1"/>
  <c r="S358" i="1"/>
  <c r="S359" i="1"/>
  <c r="S360" i="1"/>
  <c r="S361" i="1"/>
  <c r="S362" i="1"/>
  <c r="S363" i="1"/>
  <c r="S364" i="1"/>
  <c r="S365" i="1"/>
  <c r="S356" i="1"/>
  <c r="E357" i="1"/>
  <c r="L357" i="1" s="1"/>
  <c r="E358" i="1"/>
  <c r="L358" i="1" s="1"/>
  <c r="E359" i="1"/>
  <c r="L359" i="1" s="1"/>
  <c r="E360" i="1"/>
  <c r="L360" i="1" s="1"/>
  <c r="E361" i="1"/>
  <c r="L361" i="1" s="1"/>
  <c r="E362" i="1"/>
  <c r="L362" i="1" s="1"/>
  <c r="E363" i="1"/>
  <c r="L363" i="1" s="1"/>
  <c r="E364" i="1"/>
  <c r="L364" i="1" s="1"/>
  <c r="E365" i="1"/>
  <c r="L365" i="1" s="1"/>
  <c r="E356" i="1"/>
  <c r="L356" i="1" s="1"/>
  <c r="S344" i="1"/>
  <c r="S345" i="1"/>
  <c r="S346" i="1"/>
  <c r="S347" i="1"/>
  <c r="S348" i="1"/>
  <c r="S349" i="1"/>
  <c r="P337" i="1"/>
  <c r="D337" i="1" s="1"/>
  <c r="S337" i="1"/>
  <c r="P338" i="1"/>
  <c r="D338" i="1" s="1"/>
  <c r="S338" i="1"/>
  <c r="P339" i="1"/>
  <c r="D339" i="1" s="1"/>
  <c r="S339" i="1"/>
  <c r="P340" i="1"/>
  <c r="D340" i="1" s="1"/>
  <c r="S340" i="1"/>
  <c r="P341" i="1"/>
  <c r="D341" i="1" s="1"/>
  <c r="S341" i="1"/>
  <c r="P342" i="1"/>
  <c r="D342" i="1" s="1"/>
  <c r="S342" i="1"/>
  <c r="P343" i="1"/>
  <c r="D343" i="1" s="1"/>
  <c r="S343" i="1"/>
  <c r="D477" i="7" l="1"/>
  <c r="D452" i="7"/>
  <c r="B72" i="7"/>
  <c r="B70" i="7"/>
  <c r="D481" i="7"/>
  <c r="D456" i="7"/>
  <c r="B69" i="7"/>
  <c r="B73" i="7"/>
  <c r="B71" i="7"/>
  <c r="D419" i="7"/>
  <c r="D423" i="7"/>
  <c r="D427" i="7"/>
  <c r="D431" i="7"/>
  <c r="D435" i="7"/>
  <c r="D453" i="7"/>
  <c r="D457" i="7"/>
  <c r="D418" i="7"/>
  <c r="D422" i="7"/>
  <c r="D426" i="7"/>
  <c r="D430" i="7"/>
  <c r="D434" i="7"/>
  <c r="D438" i="7"/>
  <c r="D442" i="7"/>
  <c r="D439" i="7"/>
  <c r="D443" i="7"/>
  <c r="D421" i="7"/>
  <c r="D425" i="7"/>
  <c r="D429" i="7"/>
  <c r="D433" i="7"/>
  <c r="D437" i="7"/>
  <c r="D441" i="7"/>
  <c r="D445" i="7"/>
  <c r="D467" i="7"/>
  <c r="D471" i="7"/>
  <c r="D475" i="7"/>
  <c r="D479" i="7"/>
  <c r="D454" i="7"/>
  <c r="D458" i="7"/>
  <c r="D446" i="7"/>
  <c r="D447" i="7"/>
  <c r="D420" i="7"/>
  <c r="D424" i="7"/>
  <c r="D428" i="7"/>
  <c r="D432" i="7"/>
  <c r="D436" i="7"/>
  <c r="D440" i="7"/>
  <c r="D444" i="7"/>
  <c r="D466" i="1"/>
  <c r="D434" i="1"/>
  <c r="D424" i="1"/>
  <c r="D422" i="1"/>
  <c r="D446" i="1"/>
  <c r="D445" i="1"/>
  <c r="D444" i="1"/>
  <c r="D443" i="1"/>
  <c r="D433" i="1"/>
  <c r="D432" i="1"/>
  <c r="D425" i="1"/>
  <c r="D420" i="1"/>
  <c r="D419" i="1"/>
  <c r="S336" i="1"/>
  <c r="P336" i="1"/>
  <c r="D336" i="1" s="1"/>
  <c r="G331" i="1"/>
  <c r="D331" i="1" s="1"/>
  <c r="S331" i="1"/>
  <c r="G332" i="1"/>
  <c r="D332" i="1" s="1"/>
  <c r="S332" i="1"/>
  <c r="G333" i="1"/>
  <c r="D333" i="1" s="1"/>
  <c r="S333" i="1"/>
  <c r="G334" i="1"/>
  <c r="D334" i="1" s="1"/>
  <c r="S334" i="1"/>
  <c r="G335" i="1"/>
  <c r="D335" i="1" s="1"/>
  <c r="S335" i="1"/>
  <c r="G330" i="1"/>
  <c r="D330" i="1" s="1"/>
  <c r="S330" i="1"/>
  <c r="G325" i="1"/>
  <c r="D325" i="1" s="1"/>
  <c r="S325" i="1"/>
  <c r="G326" i="1"/>
  <c r="D326" i="1" s="1"/>
  <c r="S326" i="1"/>
  <c r="G327" i="1"/>
  <c r="D327" i="1" s="1"/>
  <c r="S327" i="1"/>
  <c r="G328" i="1"/>
  <c r="D328" i="1" s="1"/>
  <c r="S328" i="1"/>
  <c r="G329" i="1"/>
  <c r="D329" i="1" s="1"/>
  <c r="S329" i="1"/>
  <c r="S324" i="1"/>
  <c r="G324" i="1"/>
  <c r="D324" i="1" s="1"/>
  <c r="G319" i="1"/>
  <c r="D319" i="1" s="1"/>
  <c r="G320" i="1"/>
  <c r="D320" i="1" s="1"/>
  <c r="G321" i="1"/>
  <c r="D321" i="1" s="1"/>
  <c r="G322" i="1"/>
  <c r="D322" i="1" s="1"/>
  <c r="G323" i="1"/>
  <c r="D323" i="1" s="1"/>
  <c r="G318" i="1"/>
  <c r="D318" i="1" s="1"/>
  <c r="G313" i="1"/>
  <c r="D313" i="1" s="1"/>
  <c r="G314" i="1"/>
  <c r="D314" i="1" s="1"/>
  <c r="G315" i="1"/>
  <c r="D315" i="1" s="1"/>
  <c r="G316" i="1"/>
  <c r="D316" i="1" s="1"/>
  <c r="G317" i="1"/>
  <c r="D317" i="1" s="1"/>
  <c r="G312" i="1"/>
  <c r="D312" i="1" s="1"/>
  <c r="S307" i="1"/>
  <c r="S308" i="1"/>
  <c r="S309" i="1"/>
  <c r="S310" i="1"/>
  <c r="S311" i="1"/>
  <c r="S306" i="1"/>
  <c r="G307" i="1"/>
  <c r="D307" i="1" s="1"/>
  <c r="G308" i="1"/>
  <c r="D308" i="1" s="1"/>
  <c r="G309" i="1"/>
  <c r="D309" i="1" s="1"/>
  <c r="G310" i="1"/>
  <c r="D310" i="1" s="1"/>
  <c r="G311" i="1"/>
  <c r="D311" i="1" s="1"/>
  <c r="G306" i="1"/>
  <c r="D306" i="1" s="1"/>
  <c r="G303" i="1"/>
  <c r="D303" i="1" s="1"/>
  <c r="G304" i="1"/>
  <c r="D304" i="1" s="1"/>
  <c r="G305" i="1"/>
  <c r="D305" i="1" s="1"/>
  <c r="G302" i="1"/>
  <c r="D302" i="1" s="1"/>
  <c r="Q293" i="1"/>
  <c r="D293" i="1" s="1"/>
  <c r="Q294" i="1"/>
  <c r="D294" i="1" s="1"/>
  <c r="Q295" i="1"/>
  <c r="D295" i="1" s="1"/>
  <c r="Q296" i="1"/>
  <c r="D296" i="1" s="1"/>
  <c r="Q297" i="1"/>
  <c r="D297" i="1" s="1"/>
  <c r="Q298" i="1"/>
  <c r="D298" i="1" s="1"/>
  <c r="Q299" i="1"/>
  <c r="D299" i="1" s="1"/>
  <c r="Q300" i="1"/>
  <c r="D300" i="1" s="1"/>
  <c r="Q301" i="1"/>
  <c r="D301" i="1" s="1"/>
  <c r="E137" i="2"/>
  <c r="E136" i="2"/>
  <c r="E135" i="2"/>
  <c r="B135" i="2"/>
  <c r="B136" i="2"/>
  <c r="B137" i="2"/>
  <c r="G137" i="2" s="1"/>
  <c r="G129" i="2"/>
  <c r="G128" i="2"/>
  <c r="B128" i="2"/>
  <c r="E129" i="2"/>
  <c r="E130" i="2"/>
  <c r="E131" i="2"/>
  <c r="E132" i="2"/>
  <c r="E133" i="2"/>
  <c r="E134" i="2"/>
  <c r="E128" i="2"/>
  <c r="B134" i="2"/>
  <c r="G134" i="2" s="1"/>
  <c r="B129" i="2"/>
  <c r="B130" i="2"/>
  <c r="B131" i="2"/>
  <c r="B132" i="2"/>
  <c r="B133" i="2"/>
  <c r="B127" i="2"/>
  <c r="C115" i="2"/>
  <c r="C116" i="2"/>
  <c r="C117" i="2"/>
  <c r="C118" i="2"/>
  <c r="C119" i="2"/>
  <c r="C120" i="2"/>
  <c r="C121" i="2"/>
  <c r="C122" i="2"/>
  <c r="C123" i="2"/>
  <c r="Q292" i="1"/>
  <c r="D292" i="1" s="1"/>
  <c r="O101" i="2"/>
  <c r="O100" i="2"/>
  <c r="O99" i="2"/>
  <c r="O98" i="2"/>
  <c r="O97" i="2"/>
  <c r="O96" i="2"/>
  <c r="S288" i="1"/>
  <c r="S289" i="1"/>
  <c r="S290" i="1"/>
  <c r="S291" i="1"/>
  <c r="S287" i="1"/>
  <c r="Q283" i="1"/>
  <c r="D283" i="1" s="1"/>
  <c r="S283" i="1"/>
  <c r="Q284" i="1"/>
  <c r="D284" i="1" s="1"/>
  <c r="S284" i="1"/>
  <c r="Q285" i="1"/>
  <c r="D285" i="1" s="1"/>
  <c r="S285" i="1"/>
  <c r="Q286" i="1"/>
  <c r="D286" i="1" s="1"/>
  <c r="S286" i="1"/>
  <c r="K101" i="2"/>
  <c r="K100" i="2"/>
  <c r="K99" i="2"/>
  <c r="K98" i="2"/>
  <c r="K97" i="2"/>
  <c r="K96" i="2"/>
  <c r="S282" i="1"/>
  <c r="Q282" i="1"/>
  <c r="D282" i="1" s="1"/>
  <c r="Q278" i="1"/>
  <c r="D278" i="1" s="1"/>
  <c r="Q279" i="1"/>
  <c r="D279" i="1" s="1"/>
  <c r="Q280" i="1"/>
  <c r="D280" i="1" s="1"/>
  <c r="Q281" i="1"/>
  <c r="D281" i="1" s="1"/>
  <c r="G101" i="2"/>
  <c r="G100" i="2"/>
  <c r="G99" i="2"/>
  <c r="G98" i="2"/>
  <c r="G97" i="2"/>
  <c r="G96" i="2"/>
  <c r="S273" i="1"/>
  <c r="S274" i="1"/>
  <c r="S275" i="1"/>
  <c r="S276" i="1"/>
  <c r="S272" i="1"/>
  <c r="Q277" i="1"/>
  <c r="D277" i="1" s="1"/>
  <c r="Q273" i="1"/>
  <c r="D273" i="1" s="1"/>
  <c r="Q274" i="1"/>
  <c r="D274" i="1" s="1"/>
  <c r="Q275" i="1"/>
  <c r="D275" i="1" s="1"/>
  <c r="Q276" i="1"/>
  <c r="D276" i="1" s="1"/>
  <c r="Q272" i="1"/>
  <c r="D272" i="1" s="1"/>
  <c r="C98" i="2"/>
  <c r="C99" i="2"/>
  <c r="C100" i="2"/>
  <c r="C101" i="2"/>
  <c r="C97" i="2"/>
  <c r="C96" i="2"/>
  <c r="A104" i="2"/>
  <c r="B107" i="2" s="1"/>
  <c r="C107" i="2" s="1"/>
  <c r="D107" i="2" s="1"/>
  <c r="H266" i="1"/>
  <c r="D266" i="1" s="1"/>
  <c r="H267" i="1"/>
  <c r="D267" i="1" s="1"/>
  <c r="H268" i="1"/>
  <c r="D268" i="1" s="1"/>
  <c r="H269" i="1"/>
  <c r="D269" i="1" s="1"/>
  <c r="H270" i="1"/>
  <c r="D270" i="1" s="1"/>
  <c r="H271" i="1"/>
  <c r="D271" i="1" s="1"/>
  <c r="H265" i="1"/>
  <c r="D265" i="1" s="1"/>
  <c r="S265" i="1"/>
  <c r="S266" i="1"/>
  <c r="S267" i="1"/>
  <c r="S268" i="1"/>
  <c r="S269" i="1"/>
  <c r="S270" i="1"/>
  <c r="S271" i="1"/>
  <c r="H258" i="1"/>
  <c r="D258" i="1" s="1"/>
  <c r="S258" i="1"/>
  <c r="H259" i="1"/>
  <c r="D259" i="1" s="1"/>
  <c r="S259" i="1"/>
  <c r="H260" i="1"/>
  <c r="D260" i="1" s="1"/>
  <c r="S260" i="1"/>
  <c r="H261" i="1"/>
  <c r="D261" i="1" s="1"/>
  <c r="S261" i="1"/>
  <c r="H262" i="1"/>
  <c r="D262" i="1" s="1"/>
  <c r="S262" i="1"/>
  <c r="H263" i="1"/>
  <c r="D263" i="1" s="1"/>
  <c r="S263" i="1"/>
  <c r="H264" i="1"/>
  <c r="D264" i="1" s="1"/>
  <c r="S264" i="1"/>
  <c r="S257" i="1"/>
  <c r="H257" i="1"/>
  <c r="D257" i="1" s="1"/>
  <c r="S249" i="1"/>
  <c r="S250" i="1"/>
  <c r="S251" i="1"/>
  <c r="S252" i="1"/>
  <c r="S253" i="1"/>
  <c r="S254" i="1"/>
  <c r="S255" i="1"/>
  <c r="S256" i="1"/>
  <c r="H250" i="1"/>
  <c r="D250" i="1" s="1"/>
  <c r="H251" i="1"/>
  <c r="D251" i="1" s="1"/>
  <c r="H252" i="1"/>
  <c r="D252" i="1" s="1"/>
  <c r="H253" i="1"/>
  <c r="D253" i="1" s="1"/>
  <c r="H254" i="1"/>
  <c r="D254" i="1" s="1"/>
  <c r="H255" i="1"/>
  <c r="D255" i="1" s="1"/>
  <c r="H256" i="1"/>
  <c r="D256" i="1" s="1"/>
  <c r="H249" i="1"/>
  <c r="D249" i="1" s="1"/>
  <c r="H241" i="1"/>
  <c r="D241" i="1" s="1"/>
  <c r="H242" i="1"/>
  <c r="D242" i="1" s="1"/>
  <c r="H243" i="1"/>
  <c r="D243" i="1" s="1"/>
  <c r="H244" i="1"/>
  <c r="D244" i="1" s="1"/>
  <c r="H245" i="1"/>
  <c r="D245" i="1" s="1"/>
  <c r="H246" i="1"/>
  <c r="D246" i="1" s="1"/>
  <c r="H247" i="1"/>
  <c r="D247" i="1" s="1"/>
  <c r="H248" i="1"/>
  <c r="D248" i="1" s="1"/>
  <c r="S240" i="1"/>
  <c r="S241" i="1"/>
  <c r="S242" i="1"/>
  <c r="S243" i="1"/>
  <c r="S244" i="1"/>
  <c r="S245" i="1"/>
  <c r="S246" i="1"/>
  <c r="S247" i="1"/>
  <c r="S248" i="1"/>
  <c r="H240" i="1"/>
  <c r="D240" i="1" s="1"/>
  <c r="H232" i="1"/>
  <c r="D232" i="1" s="1"/>
  <c r="S232" i="1"/>
  <c r="H233" i="1"/>
  <c r="D233" i="1" s="1"/>
  <c r="S233" i="1"/>
  <c r="H234" i="1"/>
  <c r="D234" i="1" s="1"/>
  <c r="S234" i="1"/>
  <c r="H235" i="1"/>
  <c r="D235" i="1" s="1"/>
  <c r="S235" i="1"/>
  <c r="H236" i="1"/>
  <c r="D236" i="1" s="1"/>
  <c r="S236" i="1"/>
  <c r="H237" i="1"/>
  <c r="D237" i="1" s="1"/>
  <c r="S237" i="1"/>
  <c r="H238" i="1"/>
  <c r="D238" i="1" s="1"/>
  <c r="S238" i="1"/>
  <c r="H239" i="1"/>
  <c r="D239" i="1" s="1"/>
  <c r="S239" i="1"/>
  <c r="S231" i="1"/>
  <c r="H231" i="1"/>
  <c r="D231" i="1" s="1"/>
  <c r="H226" i="1"/>
  <c r="D226" i="1" s="1"/>
  <c r="S226" i="1"/>
  <c r="H227" i="1"/>
  <c r="D227" i="1" s="1"/>
  <c r="S227" i="1"/>
  <c r="H228" i="1"/>
  <c r="D228" i="1" s="1"/>
  <c r="S228" i="1"/>
  <c r="H229" i="1"/>
  <c r="D229" i="1" s="1"/>
  <c r="S229" i="1"/>
  <c r="H230" i="1"/>
  <c r="D230" i="1" s="1"/>
  <c r="S230" i="1"/>
  <c r="C86" i="2"/>
  <c r="C87" i="2"/>
  <c r="C88" i="2"/>
  <c r="C89" i="2"/>
  <c r="C90" i="2"/>
  <c r="C91" i="2"/>
  <c r="C85" i="2"/>
  <c r="H225" i="1"/>
  <c r="D225" i="1" s="1"/>
  <c r="S225" i="1"/>
  <c r="S220" i="1"/>
  <c r="S221" i="1"/>
  <c r="S222" i="1"/>
  <c r="S223" i="1"/>
  <c r="S224" i="1"/>
  <c r="S219" i="1"/>
  <c r="H214" i="1"/>
  <c r="D214" i="1" s="1"/>
  <c r="S214" i="1"/>
  <c r="H215" i="1"/>
  <c r="D215" i="1" s="1"/>
  <c r="S215" i="1"/>
  <c r="H216" i="1"/>
  <c r="D216" i="1" s="1"/>
  <c r="S216" i="1"/>
  <c r="H217" i="1"/>
  <c r="D217" i="1" s="1"/>
  <c r="S217" i="1"/>
  <c r="H218" i="1"/>
  <c r="D218" i="1" s="1"/>
  <c r="S218" i="1"/>
  <c r="S213" i="1"/>
  <c r="H213" i="1"/>
  <c r="D213" i="1" s="1"/>
  <c r="S205" i="1"/>
  <c r="S206" i="1"/>
  <c r="S207" i="1"/>
  <c r="S208" i="1"/>
  <c r="S209" i="1"/>
  <c r="S210" i="1"/>
  <c r="S211" i="1"/>
  <c r="S212" i="1"/>
  <c r="W209" i="1"/>
  <c r="W208" i="1"/>
  <c r="W207" i="1"/>
  <c r="W204" i="1"/>
  <c r="S204" i="1"/>
  <c r="H196" i="1"/>
  <c r="A196" i="1" s="1"/>
  <c r="S196" i="1"/>
  <c r="H197" i="1"/>
  <c r="A197" i="1" s="1"/>
  <c r="S197" i="1"/>
  <c r="H198" i="1"/>
  <c r="A198" i="1" s="1"/>
  <c r="S198" i="1"/>
  <c r="H199" i="1"/>
  <c r="A199" i="1" s="1"/>
  <c r="S199" i="1"/>
  <c r="H200" i="1"/>
  <c r="A200" i="1" s="1"/>
  <c r="S200" i="1"/>
  <c r="H201" i="1"/>
  <c r="A201" i="1" s="1"/>
  <c r="S201" i="1"/>
  <c r="H202" i="1"/>
  <c r="A202" i="1" s="1"/>
  <c r="S202" i="1"/>
  <c r="H203" i="1"/>
  <c r="A203" i="1" s="1"/>
  <c r="S203" i="1"/>
  <c r="W202" i="1"/>
  <c r="W196" i="1"/>
  <c r="S195" i="1"/>
  <c r="H195" i="1"/>
  <c r="A195" i="1" s="1"/>
  <c r="P81" i="4"/>
  <c r="D81" i="4"/>
  <c r="C81" i="4"/>
  <c r="P80" i="4"/>
  <c r="D80" i="4"/>
  <c r="C80" i="4"/>
  <c r="P79" i="4"/>
  <c r="D79" i="4"/>
  <c r="C79" i="4"/>
  <c r="P78" i="4"/>
  <c r="D78" i="4"/>
  <c r="C78" i="4" s="1"/>
  <c r="P77" i="4"/>
  <c r="D77" i="4"/>
  <c r="C77" i="4"/>
  <c r="P76" i="4"/>
  <c r="D76" i="4"/>
  <c r="C76" i="4"/>
  <c r="P75" i="4"/>
  <c r="D75" i="4"/>
  <c r="C75" i="4"/>
  <c r="P74" i="4"/>
  <c r="D74" i="4"/>
  <c r="C74" i="4"/>
  <c r="P73" i="4"/>
  <c r="C73" i="4"/>
  <c r="P72" i="4"/>
  <c r="C72" i="4"/>
  <c r="P71" i="4"/>
  <c r="C71" i="4"/>
  <c r="P70" i="4"/>
  <c r="C70" i="4"/>
  <c r="P69" i="4"/>
  <c r="C69" i="4"/>
  <c r="P68" i="4"/>
  <c r="C68" i="4"/>
  <c r="P67" i="4"/>
  <c r="C67" i="4"/>
  <c r="P66" i="4"/>
  <c r="C66" i="4"/>
  <c r="P65" i="4"/>
  <c r="C65" i="4"/>
  <c r="P64" i="4"/>
  <c r="C64" i="4"/>
  <c r="P63" i="4"/>
  <c r="C63" i="4"/>
  <c r="P62" i="4"/>
  <c r="C62" i="4"/>
  <c r="P61" i="4"/>
  <c r="C61" i="4"/>
  <c r="P60" i="4"/>
  <c r="C60" i="4"/>
  <c r="P59" i="4"/>
  <c r="I59" i="4"/>
  <c r="C59" i="4"/>
  <c r="P58" i="4"/>
  <c r="I58" i="4"/>
  <c r="C58" i="4"/>
  <c r="P57" i="4"/>
  <c r="I57" i="4"/>
  <c r="C57" i="4"/>
  <c r="P56" i="4"/>
  <c r="I56" i="4"/>
  <c r="C56" i="4"/>
  <c r="P55" i="4"/>
  <c r="I55" i="4"/>
  <c r="C55" i="4"/>
  <c r="P54" i="4"/>
  <c r="I54" i="4"/>
  <c r="C54" i="4"/>
  <c r="P53" i="4"/>
  <c r="I53" i="4"/>
  <c r="C53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Q78" i="1"/>
  <c r="Q77" i="1"/>
  <c r="Q76" i="1"/>
  <c r="Q75" i="1"/>
  <c r="Q74" i="1"/>
  <c r="Q70" i="1"/>
  <c r="Q71" i="1"/>
  <c r="Q72" i="1"/>
  <c r="Q73" i="1"/>
  <c r="Q69" i="1"/>
  <c r="M69" i="1"/>
  <c r="M32" i="1"/>
  <c r="M33" i="1"/>
  <c r="M34" i="1"/>
  <c r="M35" i="1"/>
  <c r="M36" i="1"/>
  <c r="M37" i="1"/>
  <c r="M38" i="1"/>
  <c r="M39" i="1"/>
  <c r="M40" i="1"/>
  <c r="M31" i="1"/>
  <c r="M3" i="1"/>
  <c r="M4" i="1"/>
  <c r="M5" i="1"/>
  <c r="M6" i="1"/>
  <c r="M7" i="1"/>
  <c r="M8" i="1"/>
  <c r="M9" i="1"/>
  <c r="M10" i="1"/>
  <c r="M11" i="1"/>
  <c r="M12" i="1"/>
  <c r="M2" i="1"/>
  <c r="I188" i="1"/>
  <c r="D188" i="1" s="1"/>
  <c r="I189" i="1"/>
  <c r="D189" i="1" s="1"/>
  <c r="I190" i="1"/>
  <c r="D190" i="1" s="1"/>
  <c r="I191" i="1"/>
  <c r="D191" i="1" s="1"/>
  <c r="I192" i="1"/>
  <c r="D192" i="1" s="1"/>
  <c r="I193" i="1"/>
  <c r="D193" i="1" s="1"/>
  <c r="I194" i="1"/>
  <c r="D194" i="1" s="1"/>
  <c r="I187" i="1"/>
  <c r="D187" i="1" s="1"/>
  <c r="X191" i="1"/>
  <c r="X192" i="1"/>
  <c r="X193" i="1"/>
  <c r="X194" i="1"/>
  <c r="X190" i="1"/>
  <c r="X189" i="1"/>
  <c r="X188" i="1"/>
  <c r="X187" i="1"/>
  <c r="S178" i="1"/>
  <c r="S179" i="1"/>
  <c r="S180" i="1"/>
  <c r="S181" i="1"/>
  <c r="S182" i="1"/>
  <c r="S183" i="1"/>
  <c r="S184" i="1"/>
  <c r="S185" i="1"/>
  <c r="S186" i="1"/>
  <c r="S177" i="1"/>
  <c r="X177" i="1"/>
  <c r="X178" i="1"/>
  <c r="X179" i="1"/>
  <c r="X180" i="1"/>
  <c r="X181" i="1"/>
  <c r="X182" i="1"/>
  <c r="X183" i="1"/>
  <c r="X184" i="1"/>
  <c r="X185" i="1"/>
  <c r="X186" i="1"/>
  <c r="I178" i="1"/>
  <c r="C178" i="1" s="1"/>
  <c r="I179" i="1"/>
  <c r="C179" i="1" s="1"/>
  <c r="I180" i="1"/>
  <c r="C180" i="1" s="1"/>
  <c r="I181" i="1"/>
  <c r="C181" i="1" s="1"/>
  <c r="I182" i="1"/>
  <c r="C182" i="1" s="1"/>
  <c r="I183" i="1"/>
  <c r="C183" i="1" s="1"/>
  <c r="I184" i="1"/>
  <c r="C184" i="1" s="1"/>
  <c r="I185" i="1"/>
  <c r="C185" i="1" s="1"/>
  <c r="I186" i="1"/>
  <c r="C186" i="1" s="1"/>
  <c r="C81" i="2"/>
  <c r="I81" i="2" s="1"/>
  <c r="C72" i="2"/>
  <c r="I72" i="2" s="1"/>
  <c r="C73" i="2"/>
  <c r="I73" i="2" s="1"/>
  <c r="C74" i="2"/>
  <c r="I74" i="2" s="1"/>
  <c r="C75" i="2"/>
  <c r="I75" i="2" s="1"/>
  <c r="C76" i="2"/>
  <c r="I76" i="2" s="1"/>
  <c r="C77" i="2"/>
  <c r="I77" i="2" s="1"/>
  <c r="C78" i="2"/>
  <c r="I78" i="2" s="1"/>
  <c r="C79" i="2"/>
  <c r="I79" i="2" s="1"/>
  <c r="C80" i="2"/>
  <c r="I80" i="2" s="1"/>
  <c r="G71" i="2"/>
  <c r="C71" i="2"/>
  <c r="I177" i="1"/>
  <c r="C177" i="1" s="1"/>
  <c r="D65" i="2"/>
  <c r="C66" i="2"/>
  <c r="D66" i="2" s="1"/>
  <c r="X176" i="1"/>
  <c r="X175" i="1"/>
  <c r="X174" i="1"/>
  <c r="X173" i="1"/>
  <c r="X172" i="1"/>
  <c r="X171" i="1"/>
  <c r="X170" i="1"/>
  <c r="S171" i="1"/>
  <c r="S172" i="1"/>
  <c r="S173" i="1"/>
  <c r="S174" i="1"/>
  <c r="S175" i="1"/>
  <c r="S176" i="1"/>
  <c r="S170" i="1"/>
  <c r="X169" i="1"/>
  <c r="X168" i="1"/>
  <c r="X167" i="1"/>
  <c r="X166" i="1"/>
  <c r="X165" i="1"/>
  <c r="X164" i="1"/>
  <c r="X163" i="1"/>
  <c r="X162" i="1"/>
  <c r="I163" i="1"/>
  <c r="C163" i="1" s="1"/>
  <c r="S163" i="1"/>
  <c r="I164" i="1"/>
  <c r="C164" i="1" s="1"/>
  <c r="S164" i="1"/>
  <c r="I165" i="1"/>
  <c r="C165" i="1" s="1"/>
  <c r="S165" i="1"/>
  <c r="I166" i="1"/>
  <c r="C166" i="1" s="1"/>
  <c r="S166" i="1"/>
  <c r="I167" i="1"/>
  <c r="C167" i="1" s="1"/>
  <c r="S167" i="1"/>
  <c r="I168" i="1"/>
  <c r="C168" i="1" s="1"/>
  <c r="S168" i="1"/>
  <c r="I169" i="1"/>
  <c r="C169" i="1" s="1"/>
  <c r="S169" i="1"/>
  <c r="S162" i="1"/>
  <c r="I162" i="1"/>
  <c r="C162" i="1" s="1"/>
  <c r="C62" i="2"/>
  <c r="D62" i="2" s="1"/>
  <c r="C61" i="2"/>
  <c r="D61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54" i="2"/>
  <c r="X161" i="1"/>
  <c r="X160" i="1"/>
  <c r="X159" i="1"/>
  <c r="X158" i="1"/>
  <c r="X157" i="1"/>
  <c r="X156" i="1"/>
  <c r="X155" i="1"/>
  <c r="X154" i="1"/>
  <c r="X153" i="1"/>
  <c r="X152" i="1"/>
  <c r="X151" i="1"/>
  <c r="X150" i="1"/>
  <c r="D151" i="1"/>
  <c r="S151" i="1"/>
  <c r="D152" i="1"/>
  <c r="S152" i="1"/>
  <c r="D153" i="1"/>
  <c r="S153" i="1"/>
  <c r="D154" i="1"/>
  <c r="S154" i="1"/>
  <c r="D155" i="1"/>
  <c r="S155" i="1"/>
  <c r="S150" i="1"/>
  <c r="D150" i="1"/>
  <c r="X149" i="1"/>
  <c r="X148" i="1"/>
  <c r="X147" i="1"/>
  <c r="X146" i="1"/>
  <c r="X145" i="1"/>
  <c r="X144" i="1"/>
  <c r="X143" i="1"/>
  <c r="X142" i="1"/>
  <c r="X141" i="1"/>
  <c r="X140" i="1"/>
  <c r="X134" i="1"/>
  <c r="X135" i="1"/>
  <c r="X136" i="1"/>
  <c r="X137" i="1"/>
  <c r="X138" i="1"/>
  <c r="X139" i="1"/>
  <c r="X133" i="1"/>
  <c r="X132" i="1"/>
  <c r="X131" i="1"/>
  <c r="X130" i="1"/>
  <c r="C131" i="1"/>
  <c r="C132" i="1"/>
  <c r="C133" i="1"/>
  <c r="C134" i="1"/>
  <c r="C135" i="1"/>
  <c r="C136" i="1"/>
  <c r="C137" i="1"/>
  <c r="C138" i="1"/>
  <c r="C139" i="1"/>
  <c r="C130" i="1"/>
  <c r="X125" i="1"/>
  <c r="X126" i="1"/>
  <c r="X127" i="1"/>
  <c r="X128" i="1"/>
  <c r="X129" i="1"/>
  <c r="X124" i="1"/>
  <c r="X123" i="1"/>
  <c r="X122" i="1"/>
  <c r="X121" i="1"/>
  <c r="X120" i="1"/>
  <c r="C121" i="1"/>
  <c r="C122" i="1"/>
  <c r="C123" i="1"/>
  <c r="C124" i="1"/>
  <c r="C125" i="1"/>
  <c r="C126" i="1"/>
  <c r="C127" i="1"/>
  <c r="C128" i="1"/>
  <c r="C129" i="1"/>
  <c r="C120" i="1"/>
  <c r="X119" i="1"/>
  <c r="X118" i="1"/>
  <c r="X117" i="1"/>
  <c r="X116" i="1"/>
  <c r="X115" i="1"/>
  <c r="X114" i="1"/>
  <c r="X113" i="1"/>
  <c r="X112" i="1"/>
  <c r="X111" i="1"/>
  <c r="C111" i="1"/>
  <c r="C112" i="1"/>
  <c r="C113" i="1"/>
  <c r="C114" i="1"/>
  <c r="C115" i="1"/>
  <c r="C116" i="1"/>
  <c r="C117" i="1"/>
  <c r="C118" i="1"/>
  <c r="C119" i="1"/>
  <c r="J48" i="2"/>
  <c r="J45" i="2"/>
  <c r="L45" i="2" s="1"/>
  <c r="H46" i="2"/>
  <c r="J46" i="2" s="1"/>
  <c r="I46" i="2"/>
  <c r="K46" i="2" s="1"/>
  <c r="H47" i="2"/>
  <c r="J47" i="2" s="1"/>
  <c r="I47" i="2"/>
  <c r="K47" i="2" s="1"/>
  <c r="H48" i="2"/>
  <c r="I48" i="2"/>
  <c r="K48" i="2" s="1"/>
  <c r="H45" i="2"/>
  <c r="I45" i="2"/>
  <c r="K45" i="2" s="1"/>
  <c r="X110" i="1"/>
  <c r="X109" i="1"/>
  <c r="X108" i="1"/>
  <c r="X107" i="1"/>
  <c r="X106" i="1"/>
  <c r="X105" i="1"/>
  <c r="X104" i="1"/>
  <c r="X103" i="1"/>
  <c r="X102" i="1"/>
  <c r="X101" i="1"/>
  <c r="X100" i="1"/>
  <c r="X99" i="1"/>
  <c r="M100" i="1"/>
  <c r="D100" i="1" s="1"/>
  <c r="M101" i="1"/>
  <c r="D101" i="1" s="1"/>
  <c r="M102" i="1"/>
  <c r="D102" i="1" s="1"/>
  <c r="M103" i="1"/>
  <c r="D103" i="1" s="1"/>
  <c r="M104" i="1"/>
  <c r="D104" i="1" s="1"/>
  <c r="M99" i="1"/>
  <c r="D99" i="1" s="1"/>
  <c r="M94" i="1"/>
  <c r="D94" i="1" s="1"/>
  <c r="M95" i="1"/>
  <c r="D95" i="1" s="1"/>
  <c r="M96" i="1"/>
  <c r="D96" i="1" s="1"/>
  <c r="M97" i="1"/>
  <c r="D97" i="1" s="1"/>
  <c r="M98" i="1"/>
  <c r="D98" i="1" s="1"/>
  <c r="M93" i="1"/>
  <c r="D93" i="1" s="1"/>
  <c r="M88" i="1"/>
  <c r="D88" i="1" s="1"/>
  <c r="M89" i="1"/>
  <c r="D89" i="1" s="1"/>
  <c r="M90" i="1"/>
  <c r="D90" i="1" s="1"/>
  <c r="M91" i="1"/>
  <c r="D91" i="1" s="1"/>
  <c r="M92" i="1"/>
  <c r="D92" i="1" s="1"/>
  <c r="M87" i="1"/>
  <c r="D87" i="1" s="1"/>
  <c r="X94" i="1"/>
  <c r="X95" i="1"/>
  <c r="X96" i="1"/>
  <c r="X97" i="1"/>
  <c r="X98" i="1"/>
  <c r="X93" i="1"/>
  <c r="X88" i="1"/>
  <c r="X89" i="1"/>
  <c r="X90" i="1"/>
  <c r="X91" i="1"/>
  <c r="X92" i="1"/>
  <c r="X87" i="1"/>
  <c r="D82" i="1"/>
  <c r="D83" i="1"/>
  <c r="D84" i="1"/>
  <c r="D85" i="1"/>
  <c r="D86" i="1"/>
  <c r="X86" i="1"/>
  <c r="X85" i="1"/>
  <c r="X84" i="1"/>
  <c r="X83" i="1"/>
  <c r="X82" i="1"/>
  <c r="X81" i="1"/>
  <c r="G136" i="2" l="1"/>
  <c r="G135" i="2"/>
  <c r="G133" i="2"/>
  <c r="G132" i="2"/>
  <c r="G131" i="2"/>
  <c r="G130" i="2"/>
  <c r="D67" i="2"/>
  <c r="E65" i="2" s="1"/>
  <c r="B110" i="2"/>
  <c r="C110" i="2" s="1"/>
  <c r="D110" i="2" s="1"/>
  <c r="B108" i="2"/>
  <c r="C108" i="2" s="1"/>
  <c r="D108" i="2" s="1"/>
  <c r="B109" i="2"/>
  <c r="C109" i="2" s="1"/>
  <c r="D109" i="2" s="1"/>
  <c r="B106" i="2"/>
  <c r="C106" i="2" s="1"/>
  <c r="D106" i="2" s="1"/>
  <c r="B105" i="2"/>
  <c r="L47" i="2"/>
  <c r="L48" i="2"/>
  <c r="M48" i="2" s="1"/>
  <c r="M47" i="2"/>
  <c r="L46" i="2"/>
  <c r="M46" i="2" s="1"/>
  <c r="M45" i="2"/>
  <c r="D81" i="1"/>
  <c r="M68" i="1"/>
  <c r="X80" i="1"/>
  <c r="X79" i="1"/>
  <c r="X78" i="1"/>
  <c r="X77" i="1"/>
  <c r="X76" i="1"/>
  <c r="X75" i="1"/>
  <c r="X74" i="1"/>
  <c r="B75" i="1"/>
  <c r="B76" i="1"/>
  <c r="B77" i="1"/>
  <c r="B78" i="1"/>
  <c r="B74" i="1"/>
  <c r="X73" i="1"/>
  <c r="X72" i="1"/>
  <c r="X71" i="1"/>
  <c r="X70" i="1"/>
  <c r="X69" i="1"/>
  <c r="M70" i="1"/>
  <c r="B70" i="1" s="1"/>
  <c r="M71" i="1"/>
  <c r="B71" i="1" s="1"/>
  <c r="M72" i="1"/>
  <c r="B72" i="1" s="1"/>
  <c r="M73" i="1"/>
  <c r="B73" i="1" s="1"/>
  <c r="M34" i="2"/>
  <c r="B69" i="1"/>
  <c r="X68" i="1"/>
  <c r="X67" i="1"/>
  <c r="X66" i="1"/>
  <c r="X65" i="1"/>
  <c r="X64" i="1"/>
  <c r="X63" i="1"/>
  <c r="M63" i="1"/>
  <c r="M64" i="1"/>
  <c r="M65" i="1"/>
  <c r="M66" i="1"/>
  <c r="M67" i="1"/>
  <c r="X62" i="1"/>
  <c r="X61" i="1"/>
  <c r="X60" i="1"/>
  <c r="X59" i="1"/>
  <c r="X58" i="1"/>
  <c r="X57" i="1"/>
  <c r="M57" i="1"/>
  <c r="M58" i="1"/>
  <c r="M59" i="1"/>
  <c r="M60" i="1"/>
  <c r="M61" i="1"/>
  <c r="M62" i="1"/>
  <c r="M52" i="1"/>
  <c r="S52" i="1"/>
  <c r="M53" i="1"/>
  <c r="S53" i="1"/>
  <c r="M54" i="1"/>
  <c r="S54" i="1"/>
  <c r="M55" i="1"/>
  <c r="S55" i="1"/>
  <c r="M56" i="1"/>
  <c r="S56" i="1"/>
  <c r="S51" i="1"/>
  <c r="M51" i="1"/>
  <c r="X56" i="1"/>
  <c r="X55" i="1"/>
  <c r="X54" i="1"/>
  <c r="X53" i="1"/>
  <c r="X52" i="1"/>
  <c r="X51" i="1"/>
  <c r="C33" i="2"/>
  <c r="C34" i="2" s="1"/>
  <c r="C35" i="2" s="1"/>
  <c r="C14" i="2"/>
  <c r="R6" i="2"/>
  <c r="O7" i="2"/>
  <c r="R7" i="2"/>
  <c r="X42" i="1"/>
  <c r="X43" i="1"/>
  <c r="X44" i="1"/>
  <c r="X45" i="1"/>
  <c r="X46" i="1"/>
  <c r="X47" i="1"/>
  <c r="X48" i="1"/>
  <c r="X49" i="1"/>
  <c r="X50" i="1"/>
  <c r="X41" i="1"/>
  <c r="S42" i="1"/>
  <c r="S43" i="1"/>
  <c r="S44" i="1"/>
  <c r="S45" i="1"/>
  <c r="S46" i="1"/>
  <c r="S47" i="1"/>
  <c r="S48" i="1"/>
  <c r="S49" i="1"/>
  <c r="S50" i="1"/>
  <c r="S41" i="1"/>
  <c r="X40" i="1"/>
  <c r="X39" i="1"/>
  <c r="X38" i="1"/>
  <c r="X37" i="1"/>
  <c r="X36" i="1"/>
  <c r="X35" i="1"/>
  <c r="X34" i="1"/>
  <c r="X33" i="1"/>
  <c r="X32" i="1"/>
  <c r="X31" i="1"/>
  <c r="C32" i="1"/>
  <c r="S32" i="1"/>
  <c r="C33" i="1"/>
  <c r="S33" i="1"/>
  <c r="C34" i="1"/>
  <c r="S34" i="1"/>
  <c r="C35" i="1"/>
  <c r="S35" i="1"/>
  <c r="C36" i="1"/>
  <c r="S36" i="1"/>
  <c r="C37" i="1"/>
  <c r="S37" i="1"/>
  <c r="C38" i="1"/>
  <c r="S38" i="1"/>
  <c r="C39" i="1"/>
  <c r="S39" i="1"/>
  <c r="C40" i="1"/>
  <c r="S40" i="1"/>
  <c r="H30" i="2"/>
  <c r="I30" i="2" s="1"/>
  <c r="H29" i="2"/>
  <c r="I29" i="2" s="1"/>
  <c r="H27" i="2"/>
  <c r="I27" i="2" s="1"/>
  <c r="H28" i="2"/>
  <c r="I28" i="2" s="1"/>
  <c r="H22" i="2"/>
  <c r="I22" i="2" s="1"/>
  <c r="H23" i="2"/>
  <c r="I23" i="2" s="1"/>
  <c r="H24" i="2"/>
  <c r="I24" i="2" s="1"/>
  <c r="H25" i="2"/>
  <c r="I25" i="2" s="1"/>
  <c r="H26" i="2"/>
  <c r="I26" i="2" s="1"/>
  <c r="H21" i="2"/>
  <c r="I21" i="2" s="1"/>
  <c r="H20" i="2"/>
  <c r="C19" i="2"/>
  <c r="C20" i="2" s="1"/>
  <c r="C21" i="2" s="1"/>
  <c r="C22" i="2" s="1"/>
  <c r="S31" i="1"/>
  <c r="C3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X29" i="1"/>
  <c r="X30" i="1"/>
  <c r="X28" i="1"/>
  <c r="X27" i="1"/>
  <c r="X26" i="1"/>
  <c r="X25" i="1"/>
  <c r="X24" i="1"/>
  <c r="R5" i="2"/>
  <c r="O5" i="2"/>
  <c r="O6" i="2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" i="1"/>
  <c r="J6" i="2"/>
  <c r="D6" i="2"/>
  <c r="J3" i="2"/>
  <c r="D3" i="2"/>
  <c r="S13" i="1"/>
  <c r="S14" i="1"/>
  <c r="S15" i="1"/>
  <c r="S16" i="1"/>
  <c r="S17" i="1"/>
  <c r="S18" i="1"/>
  <c r="S19" i="1"/>
  <c r="S20" i="1"/>
  <c r="S21" i="1"/>
  <c r="S22" i="1"/>
  <c r="S23" i="1"/>
  <c r="D3" i="1"/>
  <c r="D4" i="1"/>
  <c r="D5" i="1"/>
  <c r="D6" i="1"/>
  <c r="D7" i="1"/>
  <c r="D8" i="1"/>
  <c r="D9" i="1"/>
  <c r="D10" i="1"/>
  <c r="D11" i="1"/>
  <c r="D12" i="1"/>
  <c r="S3" i="1"/>
  <c r="S4" i="1"/>
  <c r="S5" i="1"/>
  <c r="S6" i="1"/>
  <c r="S7" i="1"/>
  <c r="S8" i="1"/>
  <c r="S9" i="1"/>
  <c r="S10" i="1"/>
  <c r="S11" i="1"/>
  <c r="S12" i="1"/>
  <c r="S2" i="1"/>
  <c r="D7" i="2" l="1"/>
  <c r="D8" i="2" s="1"/>
  <c r="J7" i="2"/>
  <c r="J8" i="2" s="1"/>
</calcChain>
</file>

<file path=xl/sharedStrings.xml><?xml version="1.0" encoding="utf-8"?>
<sst xmlns="http://schemas.openxmlformats.org/spreadsheetml/2006/main" count="1144" uniqueCount="113">
  <si>
    <t>Ni</t>
  </si>
  <si>
    <t>KHCO3</t>
  </si>
  <si>
    <t>Potential</t>
  </si>
  <si>
    <t>CO</t>
  </si>
  <si>
    <t>H2</t>
  </si>
  <si>
    <t>Pyrolysis Temp</t>
  </si>
  <si>
    <t>rpm</t>
  </si>
  <si>
    <t>Scan rate</t>
  </si>
  <si>
    <t>Reference no 79</t>
  </si>
  <si>
    <t>MW of Nickel Nitrate</t>
  </si>
  <si>
    <t>AW of Nickel</t>
  </si>
  <si>
    <t>Single Atom</t>
  </si>
  <si>
    <t>ZIF-8</t>
  </si>
  <si>
    <t>mg</t>
  </si>
  <si>
    <t>Ni(NO32)</t>
  </si>
  <si>
    <t>Nickel</t>
  </si>
  <si>
    <t>%Nickel</t>
  </si>
  <si>
    <t>Nanoparticle</t>
  </si>
  <si>
    <t>Ref No</t>
  </si>
  <si>
    <t>Reference</t>
  </si>
  <si>
    <t>https://doi.org/10.1021/jacs.7b02736</t>
  </si>
  <si>
    <t>Reference no 81</t>
  </si>
  <si>
    <t>Catalyst</t>
  </si>
  <si>
    <t>micg</t>
  </si>
  <si>
    <t>Solution</t>
  </si>
  <si>
    <t>micL</t>
  </si>
  <si>
    <t xml:space="preserve">Loading </t>
  </si>
  <si>
    <t>Metal Loading (micro g)</t>
  </si>
  <si>
    <t>Catalyst Sample</t>
  </si>
  <si>
    <t>Total Volume</t>
  </si>
  <si>
    <t>microlit</t>
  </si>
  <si>
    <t>Volume taken</t>
  </si>
  <si>
    <t>micro gram</t>
  </si>
  <si>
    <t>Volume Taken</t>
  </si>
  <si>
    <t>https://doi.org/10.1021/jacs.7b09074</t>
  </si>
  <si>
    <t>NC</t>
  </si>
  <si>
    <t>NCNT</t>
  </si>
  <si>
    <t>Ngraphene</t>
  </si>
  <si>
    <t>mg/microl</t>
  </si>
  <si>
    <t>Catalyst loading</t>
  </si>
  <si>
    <t>https://doi.org/10.1038/s41560-017-0078-8</t>
  </si>
  <si>
    <t>micg Ni</t>
  </si>
  <si>
    <t>Single atom</t>
  </si>
  <si>
    <t>x/y=0.5</t>
  </si>
  <si>
    <t>https://doi.org/10.1002/aenm.201903068</t>
  </si>
  <si>
    <t>x+y=0.99913</t>
  </si>
  <si>
    <t>https://doi.org/10.1016/j.apcatb.2020.118929</t>
  </si>
  <si>
    <t>Mg</t>
  </si>
  <si>
    <t>https://doi.org/10.1039/D1TA05990D</t>
  </si>
  <si>
    <t>https://doi.org/10.1016/j.nanoen.2020.105158</t>
  </si>
  <si>
    <t xml:space="preserve">Reference </t>
  </si>
  <si>
    <t>Sample treated at different T (℃)</t>
  </si>
  <si>
    <t>Atomic ratio%</t>
  </si>
  <si>
    <t>C</t>
  </si>
  <si>
    <t>N</t>
  </si>
  <si>
    <t>O</t>
  </si>
  <si>
    <t>Total</t>
  </si>
  <si>
    <t>N-Ni</t>
  </si>
  <si>
    <t>Ni-N</t>
  </si>
  <si>
    <t>Wt NC</t>
  </si>
  <si>
    <t>Wt Ni</t>
  </si>
  <si>
    <t>%Ni</t>
  </si>
  <si>
    <t>https://doi.org/10.1016/j.nanoen.2020.105010</t>
  </si>
  <si>
    <t>https://doi.org/10.1002/aenm.202101477</t>
  </si>
  <si>
    <t>Fe</t>
  </si>
  <si>
    <t>https://doi.org/10.1021/acscatal.1c01621</t>
  </si>
  <si>
    <t>https://doi.org/10.1021/acscatal.0c02499</t>
  </si>
  <si>
    <t>https://doi.org/10.1021/acsenergylett.9b01015</t>
  </si>
  <si>
    <t>https://doi.org/10.1002/adma.202003238</t>
  </si>
  <si>
    <t>https://doi.org/10.1016/j.jcat.2020.12.032</t>
  </si>
  <si>
    <t>Zn</t>
  </si>
  <si>
    <t>Cu</t>
  </si>
  <si>
    <t>NCNF</t>
  </si>
  <si>
    <t>https://doi.org/10.1021/jacs.9b04907</t>
  </si>
  <si>
    <t>https://doi.org/10.1016/j.carbon.2020.06.088</t>
  </si>
  <si>
    <t>https://doi.org/10.1002/anie.201907994</t>
  </si>
  <si>
    <t>https://doi.org/10.1038/s41560-020-0666-x</t>
  </si>
  <si>
    <t>x</t>
  </si>
  <si>
    <t>https://doi.org/10.1002/anie.201805871</t>
  </si>
  <si>
    <t>https://doi.org/10.1021/jacs.9b12111</t>
  </si>
  <si>
    <t>Co</t>
  </si>
  <si>
    <t>NaHCO3</t>
  </si>
  <si>
    <t>https://doi.org/10.1021/jacs.8b00814</t>
  </si>
  <si>
    <t>https://doi.org/10.1016/j.apcatb.2018.08.075</t>
  </si>
  <si>
    <t>Pd</t>
  </si>
  <si>
    <t>Ag</t>
  </si>
  <si>
    <t>MnO2</t>
  </si>
  <si>
    <t>https://doi.org/10.1002/adfm.202000407</t>
  </si>
  <si>
    <t>https://doi.org/10.1002/anie.202014718</t>
  </si>
  <si>
    <t>y</t>
  </si>
  <si>
    <t>SnNC</t>
  </si>
  <si>
    <t>Sn</t>
  </si>
  <si>
    <t>https://doi.org/10.1002/adma.201808135</t>
  </si>
  <si>
    <t>Bi</t>
  </si>
  <si>
    <t>https://doi.org/10.1021/jacs.9b08259</t>
  </si>
  <si>
    <t>Sb</t>
  </si>
  <si>
    <t>https://doi.org/10.1039/C9CC06178A</t>
  </si>
  <si>
    <t>https://doi.org/10.1039/D0EE01486A</t>
  </si>
  <si>
    <t>https://doi.org/10.1002/anie.201912719</t>
  </si>
  <si>
    <t>La</t>
  </si>
  <si>
    <t>ZNLA1</t>
  </si>
  <si>
    <t>ZNLA2</t>
  </si>
  <si>
    <t>https://doi.org/10.1126/sciadv.abl4915</t>
  </si>
  <si>
    <t>https://doi.org/10.1002/adma.202102212</t>
  </si>
  <si>
    <t>https://doi.org/10.1002/anie.201901575</t>
  </si>
  <si>
    <t>http://dx.doi.org/10.1002/anie.201916218</t>
  </si>
  <si>
    <t>NG</t>
  </si>
  <si>
    <t>SAC</t>
  </si>
  <si>
    <t>PT</t>
  </si>
  <si>
    <t>KE</t>
  </si>
  <si>
    <t>NE</t>
  </si>
  <si>
    <t>CL</t>
  </si>
  <si>
    <t>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</si>
</sst>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.5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21/jacs.9b04907" TargetMode="External"/><Relationship Id="rId18" Type="http://schemas.openxmlformats.org/officeDocument/2006/relationships/hyperlink" Target="https://doi.org/10.1021/jacs.9b04907" TargetMode="External"/><Relationship Id="rId26" Type="http://schemas.openxmlformats.org/officeDocument/2006/relationships/hyperlink" Target="https://doi.org/10.1002/anie.201912719" TargetMode="External"/><Relationship Id="rId39" Type="http://schemas.openxmlformats.org/officeDocument/2006/relationships/hyperlink" Target="https://doi.org/10.1002/anie.201912719" TargetMode="External"/><Relationship Id="rId21" Type="http://schemas.openxmlformats.org/officeDocument/2006/relationships/hyperlink" Target="https://doi.org/10.1039/C9CC06178A" TargetMode="External"/><Relationship Id="rId34" Type="http://schemas.openxmlformats.org/officeDocument/2006/relationships/hyperlink" Target="https://doi.org/10.1002/anie.201912719" TargetMode="External"/><Relationship Id="rId42" Type="http://schemas.openxmlformats.org/officeDocument/2006/relationships/hyperlink" Target="https://doi.org/10.1002/anie.201912719" TargetMode="External"/><Relationship Id="rId47" Type="http://schemas.openxmlformats.org/officeDocument/2006/relationships/hyperlink" Target="https://doi.org/10.1002/anie.201912719" TargetMode="External"/><Relationship Id="rId50" Type="http://schemas.openxmlformats.org/officeDocument/2006/relationships/hyperlink" Target="https://doi.org/10.1002/anie.201912719" TargetMode="External"/><Relationship Id="rId55" Type="http://schemas.openxmlformats.org/officeDocument/2006/relationships/hyperlink" Target="https://doi.org/10.1002/anie.201912719" TargetMode="External"/><Relationship Id="rId63" Type="http://schemas.openxmlformats.org/officeDocument/2006/relationships/hyperlink" Target="https://doi.org/10.1126/sciadv.abl4915" TargetMode="External"/><Relationship Id="rId68" Type="http://schemas.openxmlformats.org/officeDocument/2006/relationships/hyperlink" Target="https://doi.org/10.1002/anie.201901575" TargetMode="External"/><Relationship Id="rId7" Type="http://schemas.openxmlformats.org/officeDocument/2006/relationships/hyperlink" Target="https://doi.org/10.1021/jacs.9b04907" TargetMode="External"/><Relationship Id="rId71" Type="http://schemas.openxmlformats.org/officeDocument/2006/relationships/hyperlink" Target="https://doi.org/10.1002/anie.201901575" TargetMode="External"/><Relationship Id="rId2" Type="http://schemas.openxmlformats.org/officeDocument/2006/relationships/hyperlink" Target="https://doi.org/10.1021/jacs.9b04907" TargetMode="External"/><Relationship Id="rId16" Type="http://schemas.openxmlformats.org/officeDocument/2006/relationships/hyperlink" Target="https://doi.org/10.1021/jacs.9b04907" TargetMode="External"/><Relationship Id="rId29" Type="http://schemas.openxmlformats.org/officeDocument/2006/relationships/hyperlink" Target="https://doi.org/10.1002/anie.201912719" TargetMode="External"/><Relationship Id="rId1" Type="http://schemas.openxmlformats.org/officeDocument/2006/relationships/hyperlink" Target="https://doi.org/10.1002/adma.202003238" TargetMode="External"/><Relationship Id="rId6" Type="http://schemas.openxmlformats.org/officeDocument/2006/relationships/hyperlink" Target="https://doi.org/10.1021/jacs.9b04907" TargetMode="External"/><Relationship Id="rId11" Type="http://schemas.openxmlformats.org/officeDocument/2006/relationships/hyperlink" Target="https://doi.org/10.1021/jacs.9b04907" TargetMode="External"/><Relationship Id="rId24" Type="http://schemas.openxmlformats.org/officeDocument/2006/relationships/hyperlink" Target="https://doi.org/10.1002/anie.201912719" TargetMode="External"/><Relationship Id="rId32" Type="http://schemas.openxmlformats.org/officeDocument/2006/relationships/hyperlink" Target="https://doi.org/10.1002/anie.201912719" TargetMode="External"/><Relationship Id="rId37" Type="http://schemas.openxmlformats.org/officeDocument/2006/relationships/hyperlink" Target="https://doi.org/10.1002/anie.201912719" TargetMode="External"/><Relationship Id="rId40" Type="http://schemas.openxmlformats.org/officeDocument/2006/relationships/hyperlink" Target="https://doi.org/10.1002/anie.201912719" TargetMode="External"/><Relationship Id="rId45" Type="http://schemas.openxmlformats.org/officeDocument/2006/relationships/hyperlink" Target="https://doi.org/10.1002/anie.201912719" TargetMode="External"/><Relationship Id="rId53" Type="http://schemas.openxmlformats.org/officeDocument/2006/relationships/hyperlink" Target="https://doi.org/10.1002/anie.201912719" TargetMode="External"/><Relationship Id="rId58" Type="http://schemas.openxmlformats.org/officeDocument/2006/relationships/hyperlink" Target="https://doi.org/10.1002/anie.201912719" TargetMode="External"/><Relationship Id="rId66" Type="http://schemas.openxmlformats.org/officeDocument/2006/relationships/hyperlink" Target="https://doi.org/10.1126/sciadv.abl4915" TargetMode="External"/><Relationship Id="rId5" Type="http://schemas.openxmlformats.org/officeDocument/2006/relationships/hyperlink" Target="https://doi.org/10.1021/jacs.9b04907" TargetMode="External"/><Relationship Id="rId15" Type="http://schemas.openxmlformats.org/officeDocument/2006/relationships/hyperlink" Target="https://doi.org/10.1021/jacs.9b04907" TargetMode="External"/><Relationship Id="rId23" Type="http://schemas.openxmlformats.org/officeDocument/2006/relationships/hyperlink" Target="https://doi.org/10.1002/anie.201912719" TargetMode="External"/><Relationship Id="rId28" Type="http://schemas.openxmlformats.org/officeDocument/2006/relationships/hyperlink" Target="https://doi.org/10.1002/anie.201912719" TargetMode="External"/><Relationship Id="rId36" Type="http://schemas.openxmlformats.org/officeDocument/2006/relationships/hyperlink" Target="https://doi.org/10.1002/anie.201912719" TargetMode="External"/><Relationship Id="rId49" Type="http://schemas.openxmlformats.org/officeDocument/2006/relationships/hyperlink" Target="https://doi.org/10.1002/anie.201912719" TargetMode="External"/><Relationship Id="rId57" Type="http://schemas.openxmlformats.org/officeDocument/2006/relationships/hyperlink" Target="https://doi.org/10.1002/anie.201912719" TargetMode="External"/><Relationship Id="rId61" Type="http://schemas.openxmlformats.org/officeDocument/2006/relationships/hyperlink" Target="https://doi.org/10.1126/sciadv.abl4915" TargetMode="External"/><Relationship Id="rId10" Type="http://schemas.openxmlformats.org/officeDocument/2006/relationships/hyperlink" Target="https://doi.org/10.1021/jacs.9b04907" TargetMode="External"/><Relationship Id="rId19" Type="http://schemas.openxmlformats.org/officeDocument/2006/relationships/hyperlink" Target="https://doi.org/10.1021/jacs.9b04907" TargetMode="External"/><Relationship Id="rId31" Type="http://schemas.openxmlformats.org/officeDocument/2006/relationships/hyperlink" Target="https://doi.org/10.1002/anie.201912719" TargetMode="External"/><Relationship Id="rId44" Type="http://schemas.openxmlformats.org/officeDocument/2006/relationships/hyperlink" Target="https://doi.org/10.1002/anie.201912719" TargetMode="External"/><Relationship Id="rId52" Type="http://schemas.openxmlformats.org/officeDocument/2006/relationships/hyperlink" Target="https://doi.org/10.1002/anie.201912719" TargetMode="External"/><Relationship Id="rId60" Type="http://schemas.openxmlformats.org/officeDocument/2006/relationships/hyperlink" Target="https://doi.org/10.1126/sciadv.abl4915" TargetMode="External"/><Relationship Id="rId65" Type="http://schemas.openxmlformats.org/officeDocument/2006/relationships/hyperlink" Target="https://doi.org/10.1126/sciadv.abl4915" TargetMode="External"/><Relationship Id="rId4" Type="http://schemas.openxmlformats.org/officeDocument/2006/relationships/hyperlink" Target="https://doi.org/10.1021/jacs.9b04907" TargetMode="External"/><Relationship Id="rId9" Type="http://schemas.openxmlformats.org/officeDocument/2006/relationships/hyperlink" Target="https://doi.org/10.1021/jacs.9b04907" TargetMode="External"/><Relationship Id="rId14" Type="http://schemas.openxmlformats.org/officeDocument/2006/relationships/hyperlink" Target="https://doi.org/10.1021/jacs.9b04907" TargetMode="External"/><Relationship Id="rId22" Type="http://schemas.openxmlformats.org/officeDocument/2006/relationships/hyperlink" Target="https://doi.org/10.1039/C9CC06178A" TargetMode="External"/><Relationship Id="rId27" Type="http://schemas.openxmlformats.org/officeDocument/2006/relationships/hyperlink" Target="https://doi.org/10.1002/anie.201912719" TargetMode="External"/><Relationship Id="rId30" Type="http://schemas.openxmlformats.org/officeDocument/2006/relationships/hyperlink" Target="https://doi.org/10.1002/anie.201912719" TargetMode="External"/><Relationship Id="rId35" Type="http://schemas.openxmlformats.org/officeDocument/2006/relationships/hyperlink" Target="https://doi.org/10.1002/anie.201912719" TargetMode="External"/><Relationship Id="rId43" Type="http://schemas.openxmlformats.org/officeDocument/2006/relationships/hyperlink" Target="https://doi.org/10.1002/anie.201912719" TargetMode="External"/><Relationship Id="rId48" Type="http://schemas.openxmlformats.org/officeDocument/2006/relationships/hyperlink" Target="https://doi.org/10.1002/anie.201912719" TargetMode="External"/><Relationship Id="rId56" Type="http://schemas.openxmlformats.org/officeDocument/2006/relationships/hyperlink" Target="https://doi.org/10.1002/anie.201912719" TargetMode="External"/><Relationship Id="rId64" Type="http://schemas.openxmlformats.org/officeDocument/2006/relationships/hyperlink" Target="https://doi.org/10.1126/sciadv.abl4915" TargetMode="External"/><Relationship Id="rId69" Type="http://schemas.openxmlformats.org/officeDocument/2006/relationships/hyperlink" Target="https://doi.org/10.1002/anie.201901575" TargetMode="External"/><Relationship Id="rId8" Type="http://schemas.openxmlformats.org/officeDocument/2006/relationships/hyperlink" Target="https://doi.org/10.1021/jacs.9b04907" TargetMode="External"/><Relationship Id="rId51" Type="http://schemas.openxmlformats.org/officeDocument/2006/relationships/hyperlink" Target="https://doi.org/10.1002/anie.201912719" TargetMode="External"/><Relationship Id="rId3" Type="http://schemas.openxmlformats.org/officeDocument/2006/relationships/hyperlink" Target="https://doi.org/10.1021/jacs.9b04907" TargetMode="External"/><Relationship Id="rId12" Type="http://schemas.openxmlformats.org/officeDocument/2006/relationships/hyperlink" Target="https://doi.org/10.1021/jacs.9b04907" TargetMode="External"/><Relationship Id="rId17" Type="http://schemas.openxmlformats.org/officeDocument/2006/relationships/hyperlink" Target="https://doi.org/10.1021/jacs.9b04907" TargetMode="External"/><Relationship Id="rId25" Type="http://schemas.openxmlformats.org/officeDocument/2006/relationships/hyperlink" Target="https://doi.org/10.1002/anie.201912719" TargetMode="External"/><Relationship Id="rId33" Type="http://schemas.openxmlformats.org/officeDocument/2006/relationships/hyperlink" Target="https://doi.org/10.1002/anie.201912719" TargetMode="External"/><Relationship Id="rId38" Type="http://schemas.openxmlformats.org/officeDocument/2006/relationships/hyperlink" Target="https://doi.org/10.1002/anie.201912719" TargetMode="External"/><Relationship Id="rId46" Type="http://schemas.openxmlformats.org/officeDocument/2006/relationships/hyperlink" Target="https://doi.org/10.1002/anie.201912719" TargetMode="External"/><Relationship Id="rId59" Type="http://schemas.openxmlformats.org/officeDocument/2006/relationships/hyperlink" Target="https://doi.org/10.1126/sciadv.abl4915" TargetMode="External"/><Relationship Id="rId67" Type="http://schemas.openxmlformats.org/officeDocument/2006/relationships/hyperlink" Target="https://doi.org/10.1002/adma.202102212" TargetMode="External"/><Relationship Id="rId20" Type="http://schemas.openxmlformats.org/officeDocument/2006/relationships/hyperlink" Target="https://doi.org/10.1021/jacs.9b08259" TargetMode="External"/><Relationship Id="rId41" Type="http://schemas.openxmlformats.org/officeDocument/2006/relationships/hyperlink" Target="https://doi.org/10.1002/anie.201912719" TargetMode="External"/><Relationship Id="rId54" Type="http://schemas.openxmlformats.org/officeDocument/2006/relationships/hyperlink" Target="https://doi.org/10.1002/anie.201912719" TargetMode="External"/><Relationship Id="rId62" Type="http://schemas.openxmlformats.org/officeDocument/2006/relationships/hyperlink" Target="https://doi.org/10.1126/sciadv.abl4915" TargetMode="External"/><Relationship Id="rId70" Type="http://schemas.openxmlformats.org/officeDocument/2006/relationships/hyperlink" Target="https://doi.org/10.1002/anie.201901575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21/jacs.9b04907" TargetMode="External"/><Relationship Id="rId18" Type="http://schemas.openxmlformats.org/officeDocument/2006/relationships/hyperlink" Target="https://doi.org/10.1021/jacs.9b04907" TargetMode="External"/><Relationship Id="rId26" Type="http://schemas.openxmlformats.org/officeDocument/2006/relationships/hyperlink" Target="https://doi.org/10.1002/anie.201912719" TargetMode="External"/><Relationship Id="rId39" Type="http://schemas.openxmlformats.org/officeDocument/2006/relationships/hyperlink" Target="https://doi.org/10.1002/anie.201912719" TargetMode="External"/><Relationship Id="rId21" Type="http://schemas.openxmlformats.org/officeDocument/2006/relationships/hyperlink" Target="https://doi.org/10.1039/C9CC06178A" TargetMode="External"/><Relationship Id="rId34" Type="http://schemas.openxmlformats.org/officeDocument/2006/relationships/hyperlink" Target="https://doi.org/10.1002/anie.201912719" TargetMode="External"/><Relationship Id="rId42" Type="http://schemas.openxmlformats.org/officeDocument/2006/relationships/hyperlink" Target="https://doi.org/10.1002/anie.201912719" TargetMode="External"/><Relationship Id="rId47" Type="http://schemas.openxmlformats.org/officeDocument/2006/relationships/hyperlink" Target="https://doi.org/10.1002/anie.201912719" TargetMode="External"/><Relationship Id="rId50" Type="http://schemas.openxmlformats.org/officeDocument/2006/relationships/hyperlink" Target="https://doi.org/10.1002/anie.201912719" TargetMode="External"/><Relationship Id="rId55" Type="http://schemas.openxmlformats.org/officeDocument/2006/relationships/hyperlink" Target="https://doi.org/10.1002/anie.201912719" TargetMode="External"/><Relationship Id="rId63" Type="http://schemas.openxmlformats.org/officeDocument/2006/relationships/hyperlink" Target="https://doi.org/10.1126/sciadv.abl4915" TargetMode="External"/><Relationship Id="rId68" Type="http://schemas.openxmlformats.org/officeDocument/2006/relationships/hyperlink" Target="https://doi.org/10.1002/anie.201901575" TargetMode="External"/><Relationship Id="rId7" Type="http://schemas.openxmlformats.org/officeDocument/2006/relationships/hyperlink" Target="https://doi.org/10.1021/jacs.9b04907" TargetMode="External"/><Relationship Id="rId71" Type="http://schemas.openxmlformats.org/officeDocument/2006/relationships/hyperlink" Target="https://doi.org/10.1002/anie.201901575" TargetMode="External"/><Relationship Id="rId2" Type="http://schemas.openxmlformats.org/officeDocument/2006/relationships/hyperlink" Target="https://doi.org/10.1021/jacs.9b04907" TargetMode="External"/><Relationship Id="rId16" Type="http://schemas.openxmlformats.org/officeDocument/2006/relationships/hyperlink" Target="https://doi.org/10.1021/jacs.9b04907" TargetMode="External"/><Relationship Id="rId29" Type="http://schemas.openxmlformats.org/officeDocument/2006/relationships/hyperlink" Target="https://doi.org/10.1002/anie.201912719" TargetMode="External"/><Relationship Id="rId1" Type="http://schemas.openxmlformats.org/officeDocument/2006/relationships/hyperlink" Target="https://doi.org/10.1002/adma.202003238" TargetMode="External"/><Relationship Id="rId6" Type="http://schemas.openxmlformats.org/officeDocument/2006/relationships/hyperlink" Target="https://doi.org/10.1021/jacs.9b04907" TargetMode="External"/><Relationship Id="rId11" Type="http://schemas.openxmlformats.org/officeDocument/2006/relationships/hyperlink" Target="https://doi.org/10.1021/jacs.9b04907" TargetMode="External"/><Relationship Id="rId24" Type="http://schemas.openxmlformats.org/officeDocument/2006/relationships/hyperlink" Target="https://doi.org/10.1002/anie.201912719" TargetMode="External"/><Relationship Id="rId32" Type="http://schemas.openxmlformats.org/officeDocument/2006/relationships/hyperlink" Target="https://doi.org/10.1002/anie.201912719" TargetMode="External"/><Relationship Id="rId37" Type="http://schemas.openxmlformats.org/officeDocument/2006/relationships/hyperlink" Target="https://doi.org/10.1002/anie.201912719" TargetMode="External"/><Relationship Id="rId40" Type="http://schemas.openxmlformats.org/officeDocument/2006/relationships/hyperlink" Target="https://doi.org/10.1002/anie.201912719" TargetMode="External"/><Relationship Id="rId45" Type="http://schemas.openxmlformats.org/officeDocument/2006/relationships/hyperlink" Target="https://doi.org/10.1002/anie.201912719" TargetMode="External"/><Relationship Id="rId53" Type="http://schemas.openxmlformats.org/officeDocument/2006/relationships/hyperlink" Target="https://doi.org/10.1002/anie.201912719" TargetMode="External"/><Relationship Id="rId58" Type="http://schemas.openxmlformats.org/officeDocument/2006/relationships/hyperlink" Target="https://doi.org/10.1002/anie.201912719" TargetMode="External"/><Relationship Id="rId66" Type="http://schemas.openxmlformats.org/officeDocument/2006/relationships/hyperlink" Target="https://doi.org/10.1126/sciadv.abl4915" TargetMode="External"/><Relationship Id="rId5" Type="http://schemas.openxmlformats.org/officeDocument/2006/relationships/hyperlink" Target="https://doi.org/10.1021/jacs.9b04907" TargetMode="External"/><Relationship Id="rId15" Type="http://schemas.openxmlformats.org/officeDocument/2006/relationships/hyperlink" Target="https://doi.org/10.1021/jacs.9b04907" TargetMode="External"/><Relationship Id="rId23" Type="http://schemas.openxmlformats.org/officeDocument/2006/relationships/hyperlink" Target="https://doi.org/10.1002/anie.201912719" TargetMode="External"/><Relationship Id="rId28" Type="http://schemas.openxmlformats.org/officeDocument/2006/relationships/hyperlink" Target="https://doi.org/10.1002/anie.201912719" TargetMode="External"/><Relationship Id="rId36" Type="http://schemas.openxmlformats.org/officeDocument/2006/relationships/hyperlink" Target="https://doi.org/10.1002/anie.201912719" TargetMode="External"/><Relationship Id="rId49" Type="http://schemas.openxmlformats.org/officeDocument/2006/relationships/hyperlink" Target="https://doi.org/10.1002/anie.201912719" TargetMode="External"/><Relationship Id="rId57" Type="http://schemas.openxmlformats.org/officeDocument/2006/relationships/hyperlink" Target="https://doi.org/10.1002/anie.201912719" TargetMode="External"/><Relationship Id="rId61" Type="http://schemas.openxmlformats.org/officeDocument/2006/relationships/hyperlink" Target="https://doi.org/10.1126/sciadv.abl4915" TargetMode="External"/><Relationship Id="rId10" Type="http://schemas.openxmlformats.org/officeDocument/2006/relationships/hyperlink" Target="https://doi.org/10.1021/jacs.9b04907" TargetMode="External"/><Relationship Id="rId19" Type="http://schemas.openxmlformats.org/officeDocument/2006/relationships/hyperlink" Target="https://doi.org/10.1021/jacs.9b04907" TargetMode="External"/><Relationship Id="rId31" Type="http://schemas.openxmlformats.org/officeDocument/2006/relationships/hyperlink" Target="https://doi.org/10.1002/anie.201912719" TargetMode="External"/><Relationship Id="rId44" Type="http://schemas.openxmlformats.org/officeDocument/2006/relationships/hyperlink" Target="https://doi.org/10.1002/anie.201912719" TargetMode="External"/><Relationship Id="rId52" Type="http://schemas.openxmlformats.org/officeDocument/2006/relationships/hyperlink" Target="https://doi.org/10.1002/anie.201912719" TargetMode="External"/><Relationship Id="rId60" Type="http://schemas.openxmlformats.org/officeDocument/2006/relationships/hyperlink" Target="https://doi.org/10.1126/sciadv.abl4915" TargetMode="External"/><Relationship Id="rId65" Type="http://schemas.openxmlformats.org/officeDocument/2006/relationships/hyperlink" Target="https://doi.org/10.1126/sciadv.abl4915" TargetMode="External"/><Relationship Id="rId4" Type="http://schemas.openxmlformats.org/officeDocument/2006/relationships/hyperlink" Target="https://doi.org/10.1021/jacs.9b04907" TargetMode="External"/><Relationship Id="rId9" Type="http://schemas.openxmlformats.org/officeDocument/2006/relationships/hyperlink" Target="https://doi.org/10.1021/jacs.9b04907" TargetMode="External"/><Relationship Id="rId14" Type="http://schemas.openxmlformats.org/officeDocument/2006/relationships/hyperlink" Target="https://doi.org/10.1021/jacs.9b04907" TargetMode="External"/><Relationship Id="rId22" Type="http://schemas.openxmlformats.org/officeDocument/2006/relationships/hyperlink" Target="https://doi.org/10.1039/C9CC06178A" TargetMode="External"/><Relationship Id="rId27" Type="http://schemas.openxmlformats.org/officeDocument/2006/relationships/hyperlink" Target="https://doi.org/10.1002/anie.201912719" TargetMode="External"/><Relationship Id="rId30" Type="http://schemas.openxmlformats.org/officeDocument/2006/relationships/hyperlink" Target="https://doi.org/10.1002/anie.201912719" TargetMode="External"/><Relationship Id="rId35" Type="http://schemas.openxmlformats.org/officeDocument/2006/relationships/hyperlink" Target="https://doi.org/10.1002/anie.201912719" TargetMode="External"/><Relationship Id="rId43" Type="http://schemas.openxmlformats.org/officeDocument/2006/relationships/hyperlink" Target="https://doi.org/10.1002/anie.201912719" TargetMode="External"/><Relationship Id="rId48" Type="http://schemas.openxmlformats.org/officeDocument/2006/relationships/hyperlink" Target="https://doi.org/10.1002/anie.201912719" TargetMode="External"/><Relationship Id="rId56" Type="http://schemas.openxmlformats.org/officeDocument/2006/relationships/hyperlink" Target="https://doi.org/10.1002/anie.201912719" TargetMode="External"/><Relationship Id="rId64" Type="http://schemas.openxmlformats.org/officeDocument/2006/relationships/hyperlink" Target="https://doi.org/10.1126/sciadv.abl4915" TargetMode="External"/><Relationship Id="rId69" Type="http://schemas.openxmlformats.org/officeDocument/2006/relationships/hyperlink" Target="https://doi.org/10.1002/anie.201901575" TargetMode="External"/><Relationship Id="rId8" Type="http://schemas.openxmlformats.org/officeDocument/2006/relationships/hyperlink" Target="https://doi.org/10.1021/jacs.9b04907" TargetMode="External"/><Relationship Id="rId51" Type="http://schemas.openxmlformats.org/officeDocument/2006/relationships/hyperlink" Target="https://doi.org/10.1002/anie.201912719" TargetMode="External"/><Relationship Id="rId3" Type="http://schemas.openxmlformats.org/officeDocument/2006/relationships/hyperlink" Target="https://doi.org/10.1021/jacs.9b04907" TargetMode="External"/><Relationship Id="rId12" Type="http://schemas.openxmlformats.org/officeDocument/2006/relationships/hyperlink" Target="https://doi.org/10.1021/jacs.9b04907" TargetMode="External"/><Relationship Id="rId17" Type="http://schemas.openxmlformats.org/officeDocument/2006/relationships/hyperlink" Target="https://doi.org/10.1021/jacs.9b04907" TargetMode="External"/><Relationship Id="rId25" Type="http://schemas.openxmlformats.org/officeDocument/2006/relationships/hyperlink" Target="https://doi.org/10.1002/anie.201912719" TargetMode="External"/><Relationship Id="rId33" Type="http://schemas.openxmlformats.org/officeDocument/2006/relationships/hyperlink" Target="https://doi.org/10.1002/anie.201912719" TargetMode="External"/><Relationship Id="rId38" Type="http://schemas.openxmlformats.org/officeDocument/2006/relationships/hyperlink" Target="https://doi.org/10.1002/anie.201912719" TargetMode="External"/><Relationship Id="rId46" Type="http://schemas.openxmlformats.org/officeDocument/2006/relationships/hyperlink" Target="https://doi.org/10.1002/anie.201912719" TargetMode="External"/><Relationship Id="rId59" Type="http://schemas.openxmlformats.org/officeDocument/2006/relationships/hyperlink" Target="https://doi.org/10.1126/sciadv.abl4915" TargetMode="External"/><Relationship Id="rId67" Type="http://schemas.openxmlformats.org/officeDocument/2006/relationships/hyperlink" Target="https://doi.org/10.1002/adma.202102212" TargetMode="External"/><Relationship Id="rId20" Type="http://schemas.openxmlformats.org/officeDocument/2006/relationships/hyperlink" Target="https://doi.org/10.1021/jacs.9b08259" TargetMode="External"/><Relationship Id="rId41" Type="http://schemas.openxmlformats.org/officeDocument/2006/relationships/hyperlink" Target="https://doi.org/10.1002/anie.201912719" TargetMode="External"/><Relationship Id="rId54" Type="http://schemas.openxmlformats.org/officeDocument/2006/relationships/hyperlink" Target="https://doi.org/10.1002/anie.201912719" TargetMode="External"/><Relationship Id="rId62" Type="http://schemas.openxmlformats.org/officeDocument/2006/relationships/hyperlink" Target="https://doi.org/10.1126/sciadv.abl4915" TargetMode="External"/><Relationship Id="rId70" Type="http://schemas.openxmlformats.org/officeDocument/2006/relationships/hyperlink" Target="https://doi.org/10.1002/anie.2019015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1"/>
  <sheetViews>
    <sheetView tabSelected="1" zoomScale="66" zoomScaleNormal="66" workbookViewId="0">
      <selection activeCell="V1" sqref="V1"/>
    </sheetView>
  </sheetViews>
  <sheetFormatPr defaultRowHeight="15" x14ac:dyDescent="0.25"/>
  <cols>
    <col min="3" max="3" width="8.140625" customWidth="1"/>
    <col min="18" max="18" width="11.5703125" customWidth="1"/>
    <col min="19" max="19" width="9.85546875" customWidth="1"/>
    <col min="22" max="23" width="9.140625" style="2"/>
    <col min="25" max="25" width="9.140625" style="2"/>
    <col min="26" max="26" width="44.85546875" style="2" customWidth="1"/>
  </cols>
  <sheetData>
    <row r="1" spans="1:26" x14ac:dyDescent="0.25">
      <c r="A1" t="s">
        <v>72</v>
      </c>
      <c r="B1" t="s">
        <v>36</v>
      </c>
      <c r="C1" s="12" t="s">
        <v>106</v>
      </c>
      <c r="D1" t="s">
        <v>35</v>
      </c>
      <c r="E1" t="s">
        <v>85</v>
      </c>
      <c r="F1" t="s">
        <v>93</v>
      </c>
      <c r="G1" t="s">
        <v>80</v>
      </c>
      <c r="H1" t="s">
        <v>71</v>
      </c>
      <c r="I1" t="s">
        <v>64</v>
      </c>
      <c r="J1" t="s">
        <v>99</v>
      </c>
      <c r="K1" t="s">
        <v>47</v>
      </c>
      <c r="L1" t="s">
        <v>86</v>
      </c>
      <c r="M1" t="s">
        <v>0</v>
      </c>
      <c r="N1" t="s">
        <v>91</v>
      </c>
      <c r="O1" t="s">
        <v>95</v>
      </c>
      <c r="P1" t="s">
        <v>84</v>
      </c>
      <c r="Q1" t="s">
        <v>70</v>
      </c>
      <c r="R1" t="s">
        <v>107</v>
      </c>
      <c r="S1" t="s">
        <v>108</v>
      </c>
      <c r="T1" t="s">
        <v>109</v>
      </c>
      <c r="U1" t="s">
        <v>110</v>
      </c>
      <c r="V1" s="2" t="s">
        <v>112</v>
      </c>
      <c r="W1" s="2" t="s">
        <v>3</v>
      </c>
      <c r="X1" t="s">
        <v>111</v>
      </c>
      <c r="Y1" s="2" t="s">
        <v>18</v>
      </c>
      <c r="Z1" s="2" t="s">
        <v>19</v>
      </c>
    </row>
    <row r="2" spans="1:26" x14ac:dyDescent="0.25">
      <c r="A2">
        <v>0</v>
      </c>
      <c r="B2">
        <v>0</v>
      </c>
      <c r="C2">
        <v>0</v>
      </c>
      <c r="D2">
        <f t="shared" ref="D2:D30" si="0">1-M2</f>
        <v>0.98470000000000002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 t="shared" ref="M2:M12" si="1">1.53/100</f>
        <v>1.5300000000000001E-2</v>
      </c>
      <c r="N2">
        <v>0</v>
      </c>
      <c r="O2">
        <v>0</v>
      </c>
      <c r="P2">
        <v>0</v>
      </c>
      <c r="Q2">
        <v>0</v>
      </c>
      <c r="R2">
        <v>1</v>
      </c>
      <c r="S2">
        <f>1000+273</f>
        <v>1273</v>
      </c>
      <c r="T2">
        <v>0.5</v>
      </c>
      <c r="U2">
        <v>0</v>
      </c>
      <c r="V2" s="2">
        <v>-0.7</v>
      </c>
      <c r="W2" s="2">
        <v>55</v>
      </c>
      <c r="X2">
        <v>0</v>
      </c>
      <c r="Y2" s="2">
        <v>79</v>
      </c>
      <c r="Z2" s="2" t="s">
        <v>20</v>
      </c>
    </row>
    <row r="3" spans="1:26" x14ac:dyDescent="0.25">
      <c r="A3">
        <v>0</v>
      </c>
      <c r="B3">
        <v>0</v>
      </c>
      <c r="C3">
        <v>0</v>
      </c>
      <c r="D3">
        <f t="shared" si="0"/>
        <v>0.98470000000000002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 t="shared" si="1"/>
        <v>1.5300000000000001E-2</v>
      </c>
      <c r="N3">
        <v>0</v>
      </c>
      <c r="O3">
        <v>0</v>
      </c>
      <c r="P3">
        <v>0</v>
      </c>
      <c r="Q3">
        <v>0</v>
      </c>
      <c r="R3">
        <v>1</v>
      </c>
      <c r="S3">
        <f t="shared" ref="S3:S23" si="2">1000+273</f>
        <v>1273</v>
      </c>
      <c r="T3">
        <v>0.5</v>
      </c>
      <c r="U3">
        <v>0</v>
      </c>
      <c r="V3" s="2">
        <v>-0.75</v>
      </c>
      <c r="W3" s="2">
        <v>59</v>
      </c>
      <c r="X3">
        <v>0</v>
      </c>
      <c r="Y3" s="2">
        <v>79</v>
      </c>
      <c r="Z3" s="2" t="s">
        <v>20</v>
      </c>
    </row>
    <row r="4" spans="1:26" x14ac:dyDescent="0.25">
      <c r="A4">
        <v>0</v>
      </c>
      <c r="B4">
        <v>0</v>
      </c>
      <c r="C4">
        <v>0</v>
      </c>
      <c r="D4">
        <f t="shared" si="0"/>
        <v>0.98470000000000002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 t="shared" si="1"/>
        <v>1.5300000000000001E-2</v>
      </c>
      <c r="N4">
        <v>0</v>
      </c>
      <c r="O4">
        <v>0</v>
      </c>
      <c r="P4">
        <v>0</v>
      </c>
      <c r="Q4">
        <v>0</v>
      </c>
      <c r="R4">
        <v>1</v>
      </c>
      <c r="S4">
        <f t="shared" si="2"/>
        <v>1273</v>
      </c>
      <c r="T4">
        <v>0.5</v>
      </c>
      <c r="U4">
        <v>0</v>
      </c>
      <c r="V4" s="2">
        <v>-0.8</v>
      </c>
      <c r="W4" s="2">
        <v>63</v>
      </c>
      <c r="X4">
        <v>0</v>
      </c>
      <c r="Y4" s="2">
        <v>79</v>
      </c>
      <c r="Z4" s="2" t="s">
        <v>20</v>
      </c>
    </row>
    <row r="5" spans="1:26" x14ac:dyDescent="0.25">
      <c r="A5">
        <v>0</v>
      </c>
      <c r="B5">
        <v>0</v>
      </c>
      <c r="C5">
        <v>0</v>
      </c>
      <c r="D5">
        <f t="shared" si="0"/>
        <v>0.98470000000000002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si="1"/>
        <v>1.5300000000000001E-2</v>
      </c>
      <c r="N5">
        <v>0</v>
      </c>
      <c r="O5">
        <v>0</v>
      </c>
      <c r="P5">
        <v>0</v>
      </c>
      <c r="Q5">
        <v>0</v>
      </c>
      <c r="R5">
        <v>1</v>
      </c>
      <c r="S5">
        <f t="shared" si="2"/>
        <v>1273</v>
      </c>
      <c r="T5">
        <v>0.5</v>
      </c>
      <c r="U5">
        <v>0</v>
      </c>
      <c r="V5" s="2">
        <v>-0.85</v>
      </c>
      <c r="W5" s="2">
        <v>76</v>
      </c>
      <c r="X5">
        <v>0</v>
      </c>
      <c r="Y5" s="2">
        <v>79</v>
      </c>
      <c r="Z5" s="2" t="s">
        <v>20</v>
      </c>
    </row>
    <row r="6" spans="1:26" x14ac:dyDescent="0.25">
      <c r="A6">
        <v>0</v>
      </c>
      <c r="B6">
        <v>0</v>
      </c>
      <c r="C6">
        <v>0</v>
      </c>
      <c r="D6">
        <f t="shared" si="0"/>
        <v>0.98470000000000002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 t="shared" si="1"/>
        <v>1.5300000000000001E-2</v>
      </c>
      <c r="N6">
        <v>0</v>
      </c>
      <c r="O6">
        <v>0</v>
      </c>
      <c r="P6">
        <v>0</v>
      </c>
      <c r="Q6">
        <v>0</v>
      </c>
      <c r="R6">
        <v>1</v>
      </c>
      <c r="S6">
        <f t="shared" si="2"/>
        <v>1273</v>
      </c>
      <c r="T6">
        <v>0.5</v>
      </c>
      <c r="U6">
        <v>0</v>
      </c>
      <c r="V6" s="2">
        <v>-0.9</v>
      </c>
      <c r="W6" s="2">
        <v>72</v>
      </c>
      <c r="X6">
        <v>0</v>
      </c>
      <c r="Y6" s="2">
        <v>79</v>
      </c>
      <c r="Z6" s="2" t="s">
        <v>20</v>
      </c>
    </row>
    <row r="7" spans="1:26" x14ac:dyDescent="0.25">
      <c r="A7">
        <v>0</v>
      </c>
      <c r="B7">
        <v>0</v>
      </c>
      <c r="C7">
        <v>0</v>
      </c>
      <c r="D7">
        <f t="shared" si="0"/>
        <v>0.98470000000000002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1"/>
        <v>1.5300000000000001E-2</v>
      </c>
      <c r="N7">
        <v>0</v>
      </c>
      <c r="O7">
        <v>0</v>
      </c>
      <c r="P7">
        <v>0</v>
      </c>
      <c r="Q7">
        <v>0</v>
      </c>
      <c r="R7">
        <v>1</v>
      </c>
      <c r="S7">
        <f t="shared" si="2"/>
        <v>1273</v>
      </c>
      <c r="T7">
        <v>0.5</v>
      </c>
      <c r="U7">
        <v>0</v>
      </c>
      <c r="V7" s="2">
        <v>-0.95</v>
      </c>
      <c r="W7" s="2">
        <v>70</v>
      </c>
      <c r="X7">
        <v>0</v>
      </c>
      <c r="Y7" s="2">
        <v>79</v>
      </c>
      <c r="Z7" s="2" t="s">
        <v>20</v>
      </c>
    </row>
    <row r="8" spans="1:26" x14ac:dyDescent="0.25">
      <c r="A8">
        <v>0</v>
      </c>
      <c r="B8">
        <v>0</v>
      </c>
      <c r="C8">
        <v>0</v>
      </c>
      <c r="D8">
        <f t="shared" si="0"/>
        <v>0.98470000000000002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 t="shared" si="1"/>
        <v>1.5300000000000001E-2</v>
      </c>
      <c r="N8">
        <v>0</v>
      </c>
      <c r="O8">
        <v>0</v>
      </c>
      <c r="P8">
        <v>0</v>
      </c>
      <c r="Q8">
        <v>0</v>
      </c>
      <c r="R8">
        <v>1</v>
      </c>
      <c r="S8">
        <f t="shared" si="2"/>
        <v>1273</v>
      </c>
      <c r="T8">
        <v>0.5</v>
      </c>
      <c r="U8">
        <v>0</v>
      </c>
      <c r="V8" s="2">
        <v>-1</v>
      </c>
      <c r="W8" s="2">
        <v>70</v>
      </c>
      <c r="X8">
        <v>0</v>
      </c>
      <c r="Y8" s="2">
        <v>79</v>
      </c>
      <c r="Z8" s="2" t="s">
        <v>20</v>
      </c>
    </row>
    <row r="9" spans="1:26" x14ac:dyDescent="0.25">
      <c r="A9">
        <v>0</v>
      </c>
      <c r="B9">
        <v>0</v>
      </c>
      <c r="C9">
        <v>0</v>
      </c>
      <c r="D9">
        <f t="shared" si="0"/>
        <v>0.98470000000000002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 t="shared" si="1"/>
        <v>1.5300000000000001E-2</v>
      </c>
      <c r="N9">
        <v>0</v>
      </c>
      <c r="O9">
        <v>0</v>
      </c>
      <c r="P9">
        <v>0</v>
      </c>
      <c r="Q9">
        <v>0</v>
      </c>
      <c r="R9">
        <v>1</v>
      </c>
      <c r="S9">
        <f t="shared" si="2"/>
        <v>1273</v>
      </c>
      <c r="T9">
        <v>0.5</v>
      </c>
      <c r="U9">
        <v>0</v>
      </c>
      <c r="V9" s="2">
        <v>-1.05</v>
      </c>
      <c r="W9" s="2">
        <v>59</v>
      </c>
      <c r="X9">
        <v>0</v>
      </c>
      <c r="Y9" s="2">
        <v>79</v>
      </c>
      <c r="Z9" s="2" t="s">
        <v>20</v>
      </c>
    </row>
    <row r="10" spans="1:26" x14ac:dyDescent="0.25">
      <c r="A10">
        <v>0</v>
      </c>
      <c r="B10">
        <v>0</v>
      </c>
      <c r="C10">
        <v>0</v>
      </c>
      <c r="D10">
        <f t="shared" si="0"/>
        <v>0.98470000000000002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 t="shared" si="1"/>
        <v>1.5300000000000001E-2</v>
      </c>
      <c r="N10">
        <v>0</v>
      </c>
      <c r="O10">
        <v>0</v>
      </c>
      <c r="P10">
        <v>0</v>
      </c>
      <c r="Q10">
        <v>0</v>
      </c>
      <c r="R10">
        <v>1</v>
      </c>
      <c r="S10">
        <f t="shared" si="2"/>
        <v>1273</v>
      </c>
      <c r="T10">
        <v>0.5</v>
      </c>
      <c r="U10">
        <v>0</v>
      </c>
      <c r="V10" s="2">
        <v>-1.1000000000000001</v>
      </c>
      <c r="W10" s="2">
        <v>47</v>
      </c>
      <c r="X10">
        <v>0</v>
      </c>
      <c r="Y10" s="2">
        <v>79</v>
      </c>
      <c r="Z10" s="2" t="s">
        <v>20</v>
      </c>
    </row>
    <row r="11" spans="1:26" x14ac:dyDescent="0.25">
      <c r="A11">
        <v>0</v>
      </c>
      <c r="B11">
        <v>0</v>
      </c>
      <c r="C11">
        <v>0</v>
      </c>
      <c r="D11">
        <f t="shared" si="0"/>
        <v>0.98470000000000002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f t="shared" si="1"/>
        <v>1.5300000000000001E-2</v>
      </c>
      <c r="N11">
        <v>0</v>
      </c>
      <c r="O11">
        <v>0</v>
      </c>
      <c r="P11">
        <v>0</v>
      </c>
      <c r="Q11">
        <v>0</v>
      </c>
      <c r="R11">
        <v>1</v>
      </c>
      <c r="S11">
        <f t="shared" si="2"/>
        <v>1273</v>
      </c>
      <c r="T11">
        <v>0.5</v>
      </c>
      <c r="U11">
        <v>0</v>
      </c>
      <c r="V11" s="2">
        <v>-1.1499999999999999</v>
      </c>
      <c r="W11" s="2">
        <v>39</v>
      </c>
      <c r="X11">
        <v>0</v>
      </c>
      <c r="Y11" s="2">
        <v>79</v>
      </c>
      <c r="Z11" s="2" t="s">
        <v>20</v>
      </c>
    </row>
    <row r="12" spans="1:26" x14ac:dyDescent="0.25">
      <c r="A12">
        <v>0</v>
      </c>
      <c r="B12">
        <v>0</v>
      </c>
      <c r="C12">
        <v>0</v>
      </c>
      <c r="D12">
        <f t="shared" si="0"/>
        <v>0.98470000000000002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 t="shared" si="1"/>
        <v>1.5300000000000001E-2</v>
      </c>
      <c r="N12">
        <v>0</v>
      </c>
      <c r="O12">
        <v>0</v>
      </c>
      <c r="P12">
        <v>0</v>
      </c>
      <c r="Q12">
        <v>0</v>
      </c>
      <c r="R12">
        <v>1</v>
      </c>
      <c r="S12">
        <f t="shared" si="2"/>
        <v>1273</v>
      </c>
      <c r="T12">
        <v>0.5</v>
      </c>
      <c r="U12">
        <v>0</v>
      </c>
      <c r="V12" s="2">
        <v>-1.2</v>
      </c>
      <c r="W12" s="2">
        <v>31</v>
      </c>
      <c r="X12">
        <v>0</v>
      </c>
      <c r="Y12" s="2">
        <v>79</v>
      </c>
      <c r="Z12" s="2" t="s">
        <v>20</v>
      </c>
    </row>
    <row r="13" spans="1:26" x14ac:dyDescent="0.25">
      <c r="A13">
        <v>0</v>
      </c>
      <c r="B13">
        <v>0</v>
      </c>
      <c r="C13">
        <v>0</v>
      </c>
      <c r="D13">
        <f t="shared" si="0"/>
        <v>0.24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0.76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2"/>
        <v>1273</v>
      </c>
      <c r="T13">
        <v>0.5</v>
      </c>
      <c r="U13">
        <v>0</v>
      </c>
      <c r="V13" s="2">
        <v>-0.7</v>
      </c>
      <c r="W13" s="2">
        <v>24</v>
      </c>
      <c r="X13">
        <v>0</v>
      </c>
      <c r="Y13" s="2">
        <v>79</v>
      </c>
      <c r="Z13" s="2" t="s">
        <v>20</v>
      </c>
    </row>
    <row r="14" spans="1:26" x14ac:dyDescent="0.25">
      <c r="A14">
        <v>0</v>
      </c>
      <c r="B14">
        <v>0</v>
      </c>
      <c r="C14">
        <v>0</v>
      </c>
      <c r="D14">
        <f t="shared" si="0"/>
        <v>0.24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0.76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2"/>
        <v>1273</v>
      </c>
      <c r="T14">
        <v>0.5</v>
      </c>
      <c r="U14">
        <v>0</v>
      </c>
      <c r="V14" s="2">
        <v>-0.75</v>
      </c>
      <c r="W14" s="2">
        <v>25</v>
      </c>
      <c r="X14">
        <v>0</v>
      </c>
      <c r="Y14" s="2">
        <v>79</v>
      </c>
      <c r="Z14" s="2" t="s">
        <v>20</v>
      </c>
    </row>
    <row r="15" spans="1:26" x14ac:dyDescent="0.25">
      <c r="A15">
        <v>0</v>
      </c>
      <c r="B15">
        <v>0</v>
      </c>
      <c r="C15">
        <v>0</v>
      </c>
      <c r="D15">
        <f t="shared" si="0"/>
        <v>0.24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0.76</v>
      </c>
      <c r="N15">
        <v>0</v>
      </c>
      <c r="O15">
        <v>0</v>
      </c>
      <c r="P15">
        <v>0</v>
      </c>
      <c r="Q15">
        <v>0</v>
      </c>
      <c r="R15">
        <v>0</v>
      </c>
      <c r="S15">
        <f t="shared" si="2"/>
        <v>1273</v>
      </c>
      <c r="T15">
        <v>0.5</v>
      </c>
      <c r="U15">
        <v>0</v>
      </c>
      <c r="V15" s="2">
        <v>-0.8</v>
      </c>
      <c r="W15" s="2">
        <v>28</v>
      </c>
      <c r="X15">
        <v>0</v>
      </c>
      <c r="Y15" s="2">
        <v>79</v>
      </c>
      <c r="Z15" s="2" t="s">
        <v>20</v>
      </c>
    </row>
    <row r="16" spans="1:26" x14ac:dyDescent="0.25">
      <c r="A16">
        <v>0</v>
      </c>
      <c r="B16">
        <v>0</v>
      </c>
      <c r="C16">
        <v>0</v>
      </c>
      <c r="D16">
        <f t="shared" si="0"/>
        <v>0.24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0.76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2"/>
        <v>1273</v>
      </c>
      <c r="T16">
        <v>0.5</v>
      </c>
      <c r="U16">
        <v>0</v>
      </c>
      <c r="V16" s="2">
        <v>-0.85</v>
      </c>
      <c r="W16" s="2">
        <v>25</v>
      </c>
      <c r="X16">
        <v>0</v>
      </c>
      <c r="Y16" s="2">
        <v>79</v>
      </c>
      <c r="Z16" s="2" t="s">
        <v>20</v>
      </c>
    </row>
    <row r="17" spans="1:26" x14ac:dyDescent="0.25">
      <c r="A17">
        <v>0</v>
      </c>
      <c r="B17">
        <v>0</v>
      </c>
      <c r="C17">
        <v>0</v>
      </c>
      <c r="D17">
        <f t="shared" si="0"/>
        <v>0.24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0.76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si="2"/>
        <v>1273</v>
      </c>
      <c r="T17">
        <v>0.5</v>
      </c>
      <c r="U17">
        <v>0</v>
      </c>
      <c r="V17" s="2">
        <v>-0.9</v>
      </c>
      <c r="W17" s="2">
        <v>22</v>
      </c>
      <c r="X17">
        <v>0</v>
      </c>
      <c r="Y17" s="2">
        <v>79</v>
      </c>
      <c r="Z17" s="2" t="s">
        <v>20</v>
      </c>
    </row>
    <row r="18" spans="1:26" x14ac:dyDescent="0.25">
      <c r="A18">
        <v>0</v>
      </c>
      <c r="B18">
        <v>0</v>
      </c>
      <c r="C18">
        <v>0</v>
      </c>
      <c r="D18">
        <f t="shared" si="0"/>
        <v>0.24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0.76</v>
      </c>
      <c r="N18">
        <v>0</v>
      </c>
      <c r="O18">
        <v>0</v>
      </c>
      <c r="P18">
        <v>0</v>
      </c>
      <c r="Q18">
        <v>0</v>
      </c>
      <c r="R18">
        <v>0</v>
      </c>
      <c r="S18">
        <f t="shared" si="2"/>
        <v>1273</v>
      </c>
      <c r="T18">
        <v>0.5</v>
      </c>
      <c r="U18">
        <v>0</v>
      </c>
      <c r="V18" s="2">
        <v>-0.95</v>
      </c>
      <c r="W18" s="2">
        <v>15</v>
      </c>
      <c r="X18">
        <v>0</v>
      </c>
      <c r="Y18" s="2">
        <v>79</v>
      </c>
      <c r="Z18" s="2" t="s">
        <v>20</v>
      </c>
    </row>
    <row r="19" spans="1:26" x14ac:dyDescent="0.25">
      <c r="A19">
        <v>0</v>
      </c>
      <c r="B19">
        <v>0</v>
      </c>
      <c r="C19">
        <v>0</v>
      </c>
      <c r="D19">
        <f t="shared" si="0"/>
        <v>0.24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0.76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2"/>
        <v>1273</v>
      </c>
      <c r="T19">
        <v>0.5</v>
      </c>
      <c r="U19">
        <v>0</v>
      </c>
      <c r="V19" s="2">
        <v>-1</v>
      </c>
      <c r="W19" s="2">
        <v>11</v>
      </c>
      <c r="X19">
        <v>0</v>
      </c>
      <c r="Y19" s="2">
        <v>79</v>
      </c>
      <c r="Z19" s="2" t="s">
        <v>20</v>
      </c>
    </row>
    <row r="20" spans="1:26" x14ac:dyDescent="0.25">
      <c r="A20">
        <v>0</v>
      </c>
      <c r="B20">
        <v>0</v>
      </c>
      <c r="C20">
        <v>0</v>
      </c>
      <c r="D20">
        <f t="shared" si="0"/>
        <v>0.24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0.76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2"/>
        <v>1273</v>
      </c>
      <c r="T20">
        <v>0.5</v>
      </c>
      <c r="U20">
        <v>0</v>
      </c>
      <c r="V20" s="2">
        <v>-1.05</v>
      </c>
      <c r="W20" s="2">
        <v>9</v>
      </c>
      <c r="X20">
        <v>0</v>
      </c>
      <c r="Y20" s="2">
        <v>79</v>
      </c>
      <c r="Z20" s="2" t="s">
        <v>20</v>
      </c>
    </row>
    <row r="21" spans="1:26" x14ac:dyDescent="0.25">
      <c r="A21">
        <v>0</v>
      </c>
      <c r="B21">
        <v>0</v>
      </c>
      <c r="C21">
        <v>0</v>
      </c>
      <c r="D21">
        <f t="shared" si="0"/>
        <v>0.24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0.76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2"/>
        <v>1273</v>
      </c>
      <c r="T21">
        <v>0.5</v>
      </c>
      <c r="U21">
        <v>0</v>
      </c>
      <c r="V21" s="2">
        <v>-1.1000000000000001</v>
      </c>
      <c r="W21" s="2">
        <v>7</v>
      </c>
      <c r="X21">
        <v>0</v>
      </c>
      <c r="Y21" s="2">
        <v>79</v>
      </c>
      <c r="Z21" s="2" t="s">
        <v>20</v>
      </c>
    </row>
    <row r="22" spans="1:26" x14ac:dyDescent="0.25">
      <c r="A22">
        <v>0</v>
      </c>
      <c r="B22">
        <v>0</v>
      </c>
      <c r="C22">
        <v>0</v>
      </c>
      <c r="D22">
        <f t="shared" si="0"/>
        <v>0.24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0.76</v>
      </c>
      <c r="N22">
        <v>0</v>
      </c>
      <c r="O22">
        <v>0</v>
      </c>
      <c r="P22">
        <v>0</v>
      </c>
      <c r="Q22">
        <v>0</v>
      </c>
      <c r="R22">
        <v>0</v>
      </c>
      <c r="S22">
        <f t="shared" si="2"/>
        <v>1273</v>
      </c>
      <c r="T22">
        <v>0.5</v>
      </c>
      <c r="U22">
        <v>0</v>
      </c>
      <c r="V22" s="2">
        <v>-1.1499999999999999</v>
      </c>
      <c r="W22" s="2">
        <v>6</v>
      </c>
      <c r="X22">
        <v>0</v>
      </c>
      <c r="Y22" s="2">
        <v>79</v>
      </c>
      <c r="Z22" s="2" t="s">
        <v>20</v>
      </c>
    </row>
    <row r="23" spans="1:26" x14ac:dyDescent="0.25">
      <c r="A23">
        <v>0</v>
      </c>
      <c r="B23">
        <v>0</v>
      </c>
      <c r="C23">
        <v>0</v>
      </c>
      <c r="D23">
        <f t="shared" si="0"/>
        <v>0.24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0.76</v>
      </c>
      <c r="N23">
        <v>0</v>
      </c>
      <c r="O23">
        <v>0</v>
      </c>
      <c r="P23">
        <v>0</v>
      </c>
      <c r="Q23">
        <v>0</v>
      </c>
      <c r="R23">
        <v>0</v>
      </c>
      <c r="S23">
        <f t="shared" si="2"/>
        <v>1273</v>
      </c>
      <c r="T23">
        <v>0.5</v>
      </c>
      <c r="U23">
        <v>0</v>
      </c>
      <c r="V23" s="2">
        <v>-1.2</v>
      </c>
      <c r="W23" s="2">
        <v>5</v>
      </c>
      <c r="X23">
        <v>0</v>
      </c>
      <c r="Y23" s="2">
        <v>79</v>
      </c>
      <c r="Z23" s="2" t="s">
        <v>20</v>
      </c>
    </row>
    <row r="24" spans="1:26" x14ac:dyDescent="0.25">
      <c r="A24">
        <v>0</v>
      </c>
      <c r="B24">
        <v>0</v>
      </c>
      <c r="C24">
        <v>0</v>
      </c>
      <c r="D24">
        <f t="shared" si="0"/>
        <v>0.9859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1.41E-2</v>
      </c>
      <c r="N24">
        <v>0</v>
      </c>
      <c r="O24">
        <v>0</v>
      </c>
      <c r="P24">
        <v>0</v>
      </c>
      <c r="Q24">
        <v>0</v>
      </c>
      <c r="R24">
        <v>1</v>
      </c>
      <c r="S24">
        <v>1273</v>
      </c>
      <c r="T24">
        <v>0.5</v>
      </c>
      <c r="U24">
        <v>0</v>
      </c>
      <c r="V24" s="2">
        <v>-0.4</v>
      </c>
      <c r="W24" s="2">
        <v>68</v>
      </c>
      <c r="X24">
        <v>0</v>
      </c>
      <c r="Y24" s="2">
        <v>81</v>
      </c>
      <c r="Z24" s="2" t="s">
        <v>34</v>
      </c>
    </row>
    <row r="25" spans="1:26" x14ac:dyDescent="0.25">
      <c r="A25">
        <v>0</v>
      </c>
      <c r="B25">
        <v>0</v>
      </c>
      <c r="C25">
        <v>0</v>
      </c>
      <c r="D25">
        <f t="shared" si="0"/>
        <v>0.9859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1.41E-2</v>
      </c>
      <c r="N25">
        <v>0</v>
      </c>
      <c r="O25">
        <v>0</v>
      </c>
      <c r="P25">
        <v>0</v>
      </c>
      <c r="Q25">
        <v>0</v>
      </c>
      <c r="R25">
        <v>1</v>
      </c>
      <c r="S25">
        <v>1273</v>
      </c>
      <c r="T25">
        <v>0.5</v>
      </c>
      <c r="U25">
        <v>0</v>
      </c>
      <c r="V25" s="2">
        <v>-0.5</v>
      </c>
      <c r="W25" s="2">
        <v>90</v>
      </c>
      <c r="X25">
        <v>1</v>
      </c>
      <c r="Y25" s="2">
        <v>81</v>
      </c>
      <c r="Z25" s="2" t="s">
        <v>34</v>
      </c>
    </row>
    <row r="26" spans="1:26" x14ac:dyDescent="0.25">
      <c r="A26">
        <v>0</v>
      </c>
      <c r="B26">
        <v>0</v>
      </c>
      <c r="C26">
        <v>0</v>
      </c>
      <c r="D26">
        <f t="shared" si="0"/>
        <v>0.9859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1.41E-2</v>
      </c>
      <c r="N26">
        <v>0</v>
      </c>
      <c r="O26">
        <v>0</v>
      </c>
      <c r="P26">
        <v>0</v>
      </c>
      <c r="Q26">
        <v>0</v>
      </c>
      <c r="R26">
        <v>1</v>
      </c>
      <c r="S26">
        <v>1273</v>
      </c>
      <c r="T26">
        <v>0.5</v>
      </c>
      <c r="U26">
        <v>0</v>
      </c>
      <c r="V26" s="2">
        <v>-0.6</v>
      </c>
      <c r="W26" s="2">
        <v>97</v>
      </c>
      <c r="X26">
        <v>1</v>
      </c>
      <c r="Y26" s="2">
        <v>81</v>
      </c>
      <c r="Z26" s="2" t="s">
        <v>34</v>
      </c>
    </row>
    <row r="27" spans="1:26" x14ac:dyDescent="0.25">
      <c r="A27">
        <v>0</v>
      </c>
      <c r="B27">
        <v>0</v>
      </c>
      <c r="C27">
        <v>0</v>
      </c>
      <c r="D27">
        <f t="shared" si="0"/>
        <v>0.9859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1.41E-2</v>
      </c>
      <c r="N27">
        <v>0</v>
      </c>
      <c r="O27">
        <v>0</v>
      </c>
      <c r="P27">
        <v>0</v>
      </c>
      <c r="Q27">
        <v>0</v>
      </c>
      <c r="R27">
        <v>1</v>
      </c>
      <c r="S27">
        <v>1273</v>
      </c>
      <c r="T27">
        <v>0.5</v>
      </c>
      <c r="U27">
        <v>0</v>
      </c>
      <c r="V27" s="2">
        <v>-0.7</v>
      </c>
      <c r="W27" s="2">
        <v>98</v>
      </c>
      <c r="X27">
        <v>1</v>
      </c>
      <c r="Y27" s="2">
        <v>81</v>
      </c>
      <c r="Z27" s="2" t="s">
        <v>34</v>
      </c>
    </row>
    <row r="28" spans="1:26" x14ac:dyDescent="0.25">
      <c r="A28">
        <v>0</v>
      </c>
      <c r="B28">
        <v>0</v>
      </c>
      <c r="C28">
        <v>0</v>
      </c>
      <c r="D28">
        <f t="shared" si="0"/>
        <v>0.9859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1.41E-2</v>
      </c>
      <c r="N28">
        <v>0</v>
      </c>
      <c r="O28">
        <v>0</v>
      </c>
      <c r="P28">
        <v>0</v>
      </c>
      <c r="Q28">
        <v>0</v>
      </c>
      <c r="R28">
        <v>1</v>
      </c>
      <c r="S28">
        <v>1273</v>
      </c>
      <c r="T28">
        <v>0.5</v>
      </c>
      <c r="U28">
        <v>0</v>
      </c>
      <c r="V28" s="2">
        <v>-0.8</v>
      </c>
      <c r="W28" s="2">
        <v>98</v>
      </c>
      <c r="X28">
        <v>1</v>
      </c>
      <c r="Y28" s="2">
        <v>81</v>
      </c>
      <c r="Z28" s="2" t="s">
        <v>34</v>
      </c>
    </row>
    <row r="29" spans="1:26" x14ac:dyDescent="0.25">
      <c r="A29">
        <v>0</v>
      </c>
      <c r="B29">
        <v>0</v>
      </c>
      <c r="C29">
        <v>0</v>
      </c>
      <c r="D29">
        <f t="shared" si="0"/>
        <v>0.9859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1.41E-2</v>
      </c>
      <c r="N29">
        <v>0</v>
      </c>
      <c r="O29">
        <v>0</v>
      </c>
      <c r="P29">
        <v>0</v>
      </c>
      <c r="Q29">
        <v>0</v>
      </c>
      <c r="R29">
        <v>1</v>
      </c>
      <c r="S29">
        <v>1273</v>
      </c>
      <c r="T29">
        <v>0.5</v>
      </c>
      <c r="U29">
        <v>0</v>
      </c>
      <c r="V29" s="2">
        <v>-0.9</v>
      </c>
      <c r="W29" s="2">
        <v>98</v>
      </c>
      <c r="X29">
        <v>1</v>
      </c>
      <c r="Y29" s="2">
        <v>81</v>
      </c>
      <c r="Z29" s="2" t="s">
        <v>34</v>
      </c>
    </row>
    <row r="30" spans="1:26" x14ac:dyDescent="0.25">
      <c r="A30">
        <v>0</v>
      </c>
      <c r="B30">
        <v>0</v>
      </c>
      <c r="C30">
        <v>0</v>
      </c>
      <c r="D30">
        <f t="shared" si="0"/>
        <v>0.9859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1.41E-2</v>
      </c>
      <c r="N30">
        <v>0</v>
      </c>
      <c r="O30">
        <v>0</v>
      </c>
      <c r="P30">
        <v>0</v>
      </c>
      <c r="Q30">
        <v>0</v>
      </c>
      <c r="R30">
        <v>1</v>
      </c>
      <c r="S30">
        <v>1273</v>
      </c>
      <c r="T30">
        <v>0.5</v>
      </c>
      <c r="U30">
        <v>0</v>
      </c>
      <c r="V30" s="2">
        <v>-1</v>
      </c>
      <c r="W30" s="2">
        <v>98</v>
      </c>
      <c r="X30">
        <v>1</v>
      </c>
      <c r="Y30" s="2">
        <v>81</v>
      </c>
      <c r="Z30" s="2" t="s">
        <v>34</v>
      </c>
    </row>
    <row r="31" spans="1:26" x14ac:dyDescent="0.25">
      <c r="A31">
        <v>0</v>
      </c>
      <c r="B31">
        <v>0</v>
      </c>
      <c r="C31">
        <f t="shared" ref="C31:C40" si="3">1-M31</f>
        <v>0.95399999999999996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f t="shared" ref="M31:M40" si="4">4.6/100</f>
        <v>4.5999999999999999E-2</v>
      </c>
      <c r="N31">
        <v>0</v>
      </c>
      <c r="O31">
        <v>0</v>
      </c>
      <c r="P31">
        <v>0</v>
      </c>
      <c r="Q31">
        <v>0</v>
      </c>
      <c r="R31">
        <v>1</v>
      </c>
      <c r="S31">
        <f>900+273</f>
        <v>1173</v>
      </c>
      <c r="T31">
        <v>0.5</v>
      </c>
      <c r="U31">
        <v>0</v>
      </c>
      <c r="V31" s="2">
        <v>-1.32</v>
      </c>
      <c r="W31" s="2">
        <v>80</v>
      </c>
      <c r="X31">
        <v>1</v>
      </c>
      <c r="Y31" s="2">
        <v>82</v>
      </c>
      <c r="Z31" s="2" t="s">
        <v>40</v>
      </c>
    </row>
    <row r="32" spans="1:26" x14ac:dyDescent="0.25">
      <c r="A32">
        <v>0</v>
      </c>
      <c r="B32">
        <v>0</v>
      </c>
      <c r="C32">
        <f t="shared" si="3"/>
        <v>0.95399999999999996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f t="shared" si="4"/>
        <v>4.5999999999999999E-2</v>
      </c>
      <c r="N32">
        <v>0</v>
      </c>
      <c r="O32">
        <v>0</v>
      </c>
      <c r="P32">
        <v>0</v>
      </c>
      <c r="Q32">
        <v>0</v>
      </c>
      <c r="R32">
        <v>1</v>
      </c>
      <c r="S32">
        <f t="shared" ref="S32:S50" si="5">900+273</f>
        <v>1173</v>
      </c>
      <c r="T32">
        <v>0.5</v>
      </c>
      <c r="U32">
        <v>0</v>
      </c>
      <c r="V32" s="2">
        <v>-1.1200000000000001</v>
      </c>
      <c r="W32" s="2">
        <v>90</v>
      </c>
      <c r="X32">
        <v>1</v>
      </c>
      <c r="Y32" s="2">
        <v>82</v>
      </c>
      <c r="Z32" s="2" t="s">
        <v>40</v>
      </c>
    </row>
    <row r="33" spans="1:26" x14ac:dyDescent="0.25">
      <c r="A33">
        <v>0</v>
      </c>
      <c r="B33">
        <v>0</v>
      </c>
      <c r="C33">
        <f t="shared" si="3"/>
        <v>0.95399999999999996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f t="shared" si="4"/>
        <v>4.5999999999999999E-2</v>
      </c>
      <c r="N33">
        <v>0</v>
      </c>
      <c r="O33">
        <v>0</v>
      </c>
      <c r="P33">
        <v>0</v>
      </c>
      <c r="Q33">
        <v>0</v>
      </c>
      <c r="R33">
        <v>1</v>
      </c>
      <c r="S33">
        <f t="shared" si="5"/>
        <v>1173</v>
      </c>
      <c r="T33">
        <v>0.5</v>
      </c>
      <c r="U33">
        <v>0</v>
      </c>
      <c r="V33" s="2">
        <v>-0.92</v>
      </c>
      <c r="W33" s="2">
        <v>98</v>
      </c>
      <c r="X33">
        <v>1</v>
      </c>
      <c r="Y33" s="2">
        <v>82</v>
      </c>
      <c r="Z33" s="2" t="s">
        <v>40</v>
      </c>
    </row>
    <row r="34" spans="1:26" x14ac:dyDescent="0.25">
      <c r="A34">
        <v>0</v>
      </c>
      <c r="B34">
        <v>0</v>
      </c>
      <c r="C34">
        <f t="shared" si="3"/>
        <v>0.95399999999999996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f t="shared" si="4"/>
        <v>4.5999999999999999E-2</v>
      </c>
      <c r="N34">
        <v>0</v>
      </c>
      <c r="O34">
        <v>0</v>
      </c>
      <c r="P34">
        <v>0</v>
      </c>
      <c r="Q34">
        <v>0</v>
      </c>
      <c r="R34">
        <v>1</v>
      </c>
      <c r="S34">
        <f t="shared" si="5"/>
        <v>1173</v>
      </c>
      <c r="T34">
        <v>0.5</v>
      </c>
      <c r="U34">
        <v>0</v>
      </c>
      <c r="V34" s="2">
        <v>-0.82000000000000006</v>
      </c>
      <c r="W34" s="2">
        <v>98</v>
      </c>
      <c r="X34">
        <v>1</v>
      </c>
      <c r="Y34" s="2">
        <v>82</v>
      </c>
      <c r="Z34" s="2" t="s">
        <v>40</v>
      </c>
    </row>
    <row r="35" spans="1:26" x14ac:dyDescent="0.25">
      <c r="A35">
        <v>0</v>
      </c>
      <c r="B35">
        <v>0</v>
      </c>
      <c r="C35">
        <f t="shared" si="3"/>
        <v>0.95399999999999996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f t="shared" si="4"/>
        <v>4.5999999999999999E-2</v>
      </c>
      <c r="N35">
        <v>0</v>
      </c>
      <c r="O35">
        <v>0</v>
      </c>
      <c r="P35">
        <v>0</v>
      </c>
      <c r="Q35">
        <v>0</v>
      </c>
      <c r="R35">
        <v>1</v>
      </c>
      <c r="S35">
        <f t="shared" si="5"/>
        <v>1173</v>
      </c>
      <c r="T35">
        <v>0.5</v>
      </c>
      <c r="U35">
        <v>0</v>
      </c>
      <c r="V35" s="2">
        <v>-0.72</v>
      </c>
      <c r="W35" s="2">
        <v>97</v>
      </c>
      <c r="X35">
        <v>1</v>
      </c>
      <c r="Y35" s="2">
        <v>82</v>
      </c>
      <c r="Z35" s="2" t="s">
        <v>40</v>
      </c>
    </row>
    <row r="36" spans="1:26" x14ac:dyDescent="0.25">
      <c r="A36">
        <v>0</v>
      </c>
      <c r="B36">
        <v>0</v>
      </c>
      <c r="C36">
        <f t="shared" si="3"/>
        <v>0.95399999999999996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f t="shared" si="4"/>
        <v>4.5999999999999999E-2</v>
      </c>
      <c r="N36">
        <v>0</v>
      </c>
      <c r="O36">
        <v>0</v>
      </c>
      <c r="P36">
        <v>0</v>
      </c>
      <c r="Q36">
        <v>0</v>
      </c>
      <c r="R36">
        <v>1</v>
      </c>
      <c r="S36">
        <f t="shared" si="5"/>
        <v>1173</v>
      </c>
      <c r="T36">
        <v>0.5</v>
      </c>
      <c r="U36">
        <v>0</v>
      </c>
      <c r="V36" s="2">
        <v>-0.62</v>
      </c>
      <c r="W36" s="2">
        <v>92</v>
      </c>
      <c r="X36">
        <v>1</v>
      </c>
      <c r="Y36" s="2">
        <v>82</v>
      </c>
      <c r="Z36" s="2" t="s">
        <v>40</v>
      </c>
    </row>
    <row r="37" spans="1:26" x14ac:dyDescent="0.25">
      <c r="A37">
        <v>0</v>
      </c>
      <c r="B37">
        <v>0</v>
      </c>
      <c r="C37">
        <f t="shared" si="3"/>
        <v>0.95399999999999996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f t="shared" si="4"/>
        <v>4.5999999999999999E-2</v>
      </c>
      <c r="N37">
        <v>0</v>
      </c>
      <c r="O37">
        <v>0</v>
      </c>
      <c r="P37">
        <v>0</v>
      </c>
      <c r="Q37">
        <v>0</v>
      </c>
      <c r="R37">
        <v>1</v>
      </c>
      <c r="S37">
        <f t="shared" si="5"/>
        <v>1173</v>
      </c>
      <c r="T37">
        <v>0.5</v>
      </c>
      <c r="U37">
        <v>0</v>
      </c>
      <c r="V37" s="2">
        <v>-0.52</v>
      </c>
      <c r="W37" s="2">
        <v>80</v>
      </c>
      <c r="X37">
        <v>1</v>
      </c>
      <c r="Y37" s="2">
        <v>82</v>
      </c>
      <c r="Z37" s="2" t="s">
        <v>40</v>
      </c>
    </row>
    <row r="38" spans="1:26" x14ac:dyDescent="0.25">
      <c r="A38">
        <v>0</v>
      </c>
      <c r="B38">
        <v>0</v>
      </c>
      <c r="C38">
        <f t="shared" si="3"/>
        <v>0.95399999999999996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f t="shared" si="4"/>
        <v>4.5999999999999999E-2</v>
      </c>
      <c r="N38">
        <v>0</v>
      </c>
      <c r="O38">
        <v>0</v>
      </c>
      <c r="P38">
        <v>0</v>
      </c>
      <c r="Q38">
        <v>0</v>
      </c>
      <c r="R38">
        <v>1</v>
      </c>
      <c r="S38">
        <f t="shared" si="5"/>
        <v>1173</v>
      </c>
      <c r="T38">
        <v>0.5</v>
      </c>
      <c r="U38">
        <v>0</v>
      </c>
      <c r="V38" s="2">
        <v>-0.41999999999999993</v>
      </c>
      <c r="W38" s="2">
        <v>43</v>
      </c>
      <c r="X38">
        <v>0</v>
      </c>
      <c r="Y38" s="2">
        <v>82</v>
      </c>
      <c r="Z38" s="2" t="s">
        <v>40</v>
      </c>
    </row>
    <row r="39" spans="1:26" x14ac:dyDescent="0.25">
      <c r="A39">
        <v>0</v>
      </c>
      <c r="B39">
        <v>0</v>
      </c>
      <c r="C39">
        <f t="shared" si="3"/>
        <v>0.95399999999999996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f t="shared" si="4"/>
        <v>4.5999999999999999E-2</v>
      </c>
      <c r="N39">
        <v>0</v>
      </c>
      <c r="O39">
        <v>0</v>
      </c>
      <c r="P39">
        <v>0</v>
      </c>
      <c r="Q39">
        <v>0</v>
      </c>
      <c r="R39">
        <v>1</v>
      </c>
      <c r="S39">
        <f t="shared" si="5"/>
        <v>1173</v>
      </c>
      <c r="T39">
        <v>0.5</v>
      </c>
      <c r="U39">
        <v>0</v>
      </c>
      <c r="V39" s="2">
        <v>-0.31999999999999984</v>
      </c>
      <c r="W39" s="2">
        <v>19</v>
      </c>
      <c r="X39">
        <v>0</v>
      </c>
      <c r="Y39" s="2">
        <v>82</v>
      </c>
      <c r="Z39" s="2" t="s">
        <v>40</v>
      </c>
    </row>
    <row r="40" spans="1:26" x14ac:dyDescent="0.25">
      <c r="A40">
        <v>0</v>
      </c>
      <c r="B40">
        <v>0</v>
      </c>
      <c r="C40">
        <f t="shared" si="3"/>
        <v>0.95399999999999996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f t="shared" si="4"/>
        <v>4.5999999999999999E-2</v>
      </c>
      <c r="N40">
        <v>0</v>
      </c>
      <c r="O40">
        <v>0</v>
      </c>
      <c r="P40">
        <v>0</v>
      </c>
      <c r="Q40">
        <v>0</v>
      </c>
      <c r="R40">
        <v>1</v>
      </c>
      <c r="S40">
        <f t="shared" si="5"/>
        <v>1173</v>
      </c>
      <c r="T40">
        <v>0.5</v>
      </c>
      <c r="U40">
        <v>0</v>
      </c>
      <c r="V40" s="2">
        <v>-0.21999999999999997</v>
      </c>
      <c r="W40" s="2">
        <v>10</v>
      </c>
      <c r="X40">
        <v>0</v>
      </c>
      <c r="Y40" s="2">
        <v>82</v>
      </c>
      <c r="Z40" s="2" t="s">
        <v>40</v>
      </c>
    </row>
    <row r="41" spans="1:26" x14ac:dyDescent="0.25">
      <c r="A41">
        <v>0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5"/>
        <v>1173</v>
      </c>
      <c r="T41">
        <v>0.5</v>
      </c>
      <c r="U41">
        <v>0</v>
      </c>
      <c r="V41" s="2">
        <v>-1.32</v>
      </c>
      <c r="W41" s="2">
        <v>0</v>
      </c>
      <c r="X41">
        <v>0</v>
      </c>
      <c r="Y41" s="2">
        <v>82</v>
      </c>
      <c r="Z41" s="2" t="s">
        <v>40</v>
      </c>
    </row>
    <row r="42" spans="1:26" x14ac:dyDescent="0.25">
      <c r="A42">
        <v>0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5"/>
        <v>1173</v>
      </c>
      <c r="T42">
        <v>0.5</v>
      </c>
      <c r="U42">
        <v>0</v>
      </c>
      <c r="V42" s="2">
        <v>-1.1200000000000001</v>
      </c>
      <c r="W42" s="2">
        <v>0</v>
      </c>
      <c r="X42">
        <v>0</v>
      </c>
      <c r="Y42" s="2">
        <v>82</v>
      </c>
      <c r="Z42" s="2" t="s">
        <v>40</v>
      </c>
    </row>
    <row r="43" spans="1:26" x14ac:dyDescent="0.25">
      <c r="A43">
        <v>0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 t="shared" si="5"/>
        <v>1173</v>
      </c>
      <c r="T43">
        <v>0.5</v>
      </c>
      <c r="U43">
        <v>0</v>
      </c>
      <c r="V43" s="2">
        <v>-0.92</v>
      </c>
      <c r="W43" s="2">
        <v>0</v>
      </c>
      <c r="X43">
        <v>0</v>
      </c>
      <c r="Y43" s="2">
        <v>82</v>
      </c>
      <c r="Z43" s="2" t="s">
        <v>40</v>
      </c>
    </row>
    <row r="44" spans="1:26" x14ac:dyDescent="0.25">
      <c r="A44">
        <v>0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5"/>
        <v>1173</v>
      </c>
      <c r="T44">
        <v>0.5</v>
      </c>
      <c r="U44">
        <v>0</v>
      </c>
      <c r="V44" s="2">
        <v>-0.82000000000000006</v>
      </c>
      <c r="W44" s="2">
        <v>0</v>
      </c>
      <c r="X44">
        <v>0</v>
      </c>
      <c r="Y44" s="2">
        <v>82</v>
      </c>
      <c r="Z44" s="2" t="s">
        <v>40</v>
      </c>
    </row>
    <row r="45" spans="1:26" x14ac:dyDescent="0.25">
      <c r="A45">
        <v>0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 t="shared" si="5"/>
        <v>1173</v>
      </c>
      <c r="T45">
        <v>0.5</v>
      </c>
      <c r="U45">
        <v>0</v>
      </c>
      <c r="V45" s="2">
        <v>-0.72</v>
      </c>
      <c r="W45" s="2">
        <v>0</v>
      </c>
      <c r="X45">
        <v>0</v>
      </c>
      <c r="Y45" s="2">
        <v>82</v>
      </c>
      <c r="Z45" s="2" t="s">
        <v>40</v>
      </c>
    </row>
    <row r="46" spans="1:26" x14ac:dyDescent="0.25">
      <c r="A46">
        <v>0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5"/>
        <v>1173</v>
      </c>
      <c r="T46">
        <v>0.5</v>
      </c>
      <c r="U46">
        <v>0</v>
      </c>
      <c r="V46" s="2">
        <v>-0.62</v>
      </c>
      <c r="W46" s="2">
        <v>1</v>
      </c>
      <c r="X46">
        <v>0</v>
      </c>
      <c r="Y46" s="2">
        <v>82</v>
      </c>
      <c r="Z46" s="2" t="s">
        <v>40</v>
      </c>
    </row>
    <row r="47" spans="1:26" x14ac:dyDescent="0.25">
      <c r="A47">
        <v>0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 t="shared" si="5"/>
        <v>1173</v>
      </c>
      <c r="T47">
        <v>0.5</v>
      </c>
      <c r="U47">
        <v>0</v>
      </c>
      <c r="V47" s="2">
        <v>-0.52</v>
      </c>
      <c r="W47" s="2">
        <v>3</v>
      </c>
      <c r="X47">
        <v>0</v>
      </c>
      <c r="Y47" s="2">
        <v>82</v>
      </c>
      <c r="Z47" s="2" t="s">
        <v>40</v>
      </c>
    </row>
    <row r="48" spans="1:26" x14ac:dyDescent="0.25">
      <c r="A48">
        <v>0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 t="shared" si="5"/>
        <v>1173</v>
      </c>
      <c r="T48">
        <v>0.5</v>
      </c>
      <c r="U48">
        <v>0</v>
      </c>
      <c r="V48" s="2">
        <v>-0.41999999999999993</v>
      </c>
      <c r="W48" s="2">
        <v>25</v>
      </c>
      <c r="X48">
        <v>0</v>
      </c>
      <c r="Y48" s="2">
        <v>82</v>
      </c>
      <c r="Z48" s="2" t="s">
        <v>40</v>
      </c>
    </row>
    <row r="49" spans="1:26" x14ac:dyDescent="0.25">
      <c r="A49">
        <v>0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 t="shared" si="5"/>
        <v>1173</v>
      </c>
      <c r="T49">
        <v>0.5</v>
      </c>
      <c r="U49">
        <v>0</v>
      </c>
      <c r="V49" s="2">
        <v>-0.31999999999999984</v>
      </c>
      <c r="W49" s="2">
        <v>18</v>
      </c>
      <c r="X49">
        <v>0</v>
      </c>
      <c r="Y49" s="2">
        <v>82</v>
      </c>
      <c r="Z49" s="2" t="s">
        <v>40</v>
      </c>
    </row>
    <row r="50" spans="1:26" x14ac:dyDescent="0.25">
      <c r="A50">
        <v>0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 t="shared" si="5"/>
        <v>1173</v>
      </c>
      <c r="T50">
        <v>0.5</v>
      </c>
      <c r="U50">
        <v>0</v>
      </c>
      <c r="V50" s="2">
        <v>-0.21999999999999997</v>
      </c>
      <c r="W50" s="2">
        <v>15</v>
      </c>
      <c r="X50">
        <v>0</v>
      </c>
      <c r="Y50" s="2">
        <v>82</v>
      </c>
      <c r="Z50" s="2" t="s">
        <v>40</v>
      </c>
    </row>
    <row r="51" spans="1:26" x14ac:dyDescent="0.25">
      <c r="A51">
        <v>0</v>
      </c>
      <c r="B51">
        <f>1-D51-M51</f>
        <v>0.33312999999999998</v>
      </c>
      <c r="C51">
        <v>0</v>
      </c>
      <c r="D51">
        <v>0.66600000000000004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f t="shared" ref="M51:M68" si="6">0.087/100</f>
        <v>8.699999999999999E-4</v>
      </c>
      <c r="N51">
        <v>0</v>
      </c>
      <c r="O51">
        <v>0</v>
      </c>
      <c r="P51">
        <v>0</v>
      </c>
      <c r="Q51">
        <v>0</v>
      </c>
      <c r="R51">
        <v>1</v>
      </c>
      <c r="S51">
        <f>973</f>
        <v>973</v>
      </c>
      <c r="T51">
        <v>0.1</v>
      </c>
      <c r="U51">
        <v>0</v>
      </c>
      <c r="V51" s="2">
        <v>-0.6</v>
      </c>
      <c r="W51" s="2">
        <v>35</v>
      </c>
      <c r="X51">
        <v>0</v>
      </c>
      <c r="Y51" s="2">
        <v>83</v>
      </c>
      <c r="Z51" s="2" t="s">
        <v>44</v>
      </c>
    </row>
    <row r="52" spans="1:26" x14ac:dyDescent="0.25">
      <c r="A52">
        <v>0</v>
      </c>
      <c r="B52">
        <f t="shared" ref="B52:B68" si="7">1-D52-M52</f>
        <v>0.33312999999999998</v>
      </c>
      <c r="C52">
        <v>0</v>
      </c>
      <c r="D52">
        <v>0.66600000000000004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f t="shared" si="6"/>
        <v>8.699999999999999E-4</v>
      </c>
      <c r="N52">
        <v>0</v>
      </c>
      <c r="O52">
        <v>0</v>
      </c>
      <c r="P52">
        <v>0</v>
      </c>
      <c r="Q52">
        <v>0</v>
      </c>
      <c r="R52">
        <v>1</v>
      </c>
      <c r="S52">
        <f>973</f>
        <v>973</v>
      </c>
      <c r="T52">
        <v>0.1</v>
      </c>
      <c r="U52">
        <v>0</v>
      </c>
      <c r="V52" s="2">
        <v>-0.7</v>
      </c>
      <c r="W52" s="2">
        <v>65</v>
      </c>
      <c r="X52">
        <v>0</v>
      </c>
      <c r="Y52" s="2">
        <v>83</v>
      </c>
      <c r="Z52" s="2" t="s">
        <v>44</v>
      </c>
    </row>
    <row r="53" spans="1:26" x14ac:dyDescent="0.25">
      <c r="A53">
        <v>0</v>
      </c>
      <c r="B53">
        <f t="shared" si="7"/>
        <v>0.33312999999999998</v>
      </c>
      <c r="C53">
        <v>0</v>
      </c>
      <c r="D53">
        <v>0.66600000000000004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f t="shared" si="6"/>
        <v>8.699999999999999E-4</v>
      </c>
      <c r="N53">
        <v>0</v>
      </c>
      <c r="O53">
        <v>0</v>
      </c>
      <c r="P53">
        <v>0</v>
      </c>
      <c r="Q53">
        <v>0</v>
      </c>
      <c r="R53">
        <v>1</v>
      </c>
      <c r="S53">
        <f>973</f>
        <v>973</v>
      </c>
      <c r="T53">
        <v>0.1</v>
      </c>
      <c r="U53">
        <v>0</v>
      </c>
      <c r="V53" s="2">
        <v>-0.8</v>
      </c>
      <c r="W53" s="2">
        <v>79</v>
      </c>
      <c r="X53">
        <v>0</v>
      </c>
      <c r="Y53" s="2">
        <v>83</v>
      </c>
      <c r="Z53" s="2" t="s">
        <v>44</v>
      </c>
    </row>
    <row r="54" spans="1:26" x14ac:dyDescent="0.25">
      <c r="A54">
        <v>0</v>
      </c>
      <c r="B54">
        <f t="shared" si="7"/>
        <v>0.33312999999999998</v>
      </c>
      <c r="C54">
        <v>0</v>
      </c>
      <c r="D54">
        <v>0.66600000000000004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f t="shared" si="6"/>
        <v>8.699999999999999E-4</v>
      </c>
      <c r="N54">
        <v>0</v>
      </c>
      <c r="O54">
        <v>0</v>
      </c>
      <c r="P54">
        <v>0</v>
      </c>
      <c r="Q54">
        <v>0</v>
      </c>
      <c r="R54">
        <v>1</v>
      </c>
      <c r="S54">
        <f>973</f>
        <v>973</v>
      </c>
      <c r="T54">
        <v>0.1</v>
      </c>
      <c r="U54">
        <v>0</v>
      </c>
      <c r="V54" s="2">
        <v>-0.9</v>
      </c>
      <c r="W54" s="2">
        <v>80</v>
      </c>
      <c r="X54">
        <v>1</v>
      </c>
      <c r="Y54" s="2">
        <v>83</v>
      </c>
      <c r="Z54" s="2" t="s">
        <v>44</v>
      </c>
    </row>
    <row r="55" spans="1:26" x14ac:dyDescent="0.25">
      <c r="A55">
        <v>0</v>
      </c>
      <c r="B55">
        <f t="shared" si="7"/>
        <v>0.33312999999999998</v>
      </c>
      <c r="C55">
        <v>0</v>
      </c>
      <c r="D55">
        <v>0.66600000000000004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f t="shared" si="6"/>
        <v>8.699999999999999E-4</v>
      </c>
      <c r="N55">
        <v>0</v>
      </c>
      <c r="O55">
        <v>0</v>
      </c>
      <c r="P55">
        <v>0</v>
      </c>
      <c r="Q55">
        <v>0</v>
      </c>
      <c r="R55">
        <v>1</v>
      </c>
      <c r="S55">
        <f>973</f>
        <v>973</v>
      </c>
      <c r="T55">
        <v>0.1</v>
      </c>
      <c r="U55">
        <v>0</v>
      </c>
      <c r="V55" s="2">
        <v>-1</v>
      </c>
      <c r="W55" s="2">
        <v>78</v>
      </c>
      <c r="X55">
        <v>0</v>
      </c>
      <c r="Y55" s="2">
        <v>83</v>
      </c>
      <c r="Z55" s="2" t="s">
        <v>44</v>
      </c>
    </row>
    <row r="56" spans="1:26" x14ac:dyDescent="0.25">
      <c r="A56">
        <v>0</v>
      </c>
      <c r="B56">
        <f t="shared" si="7"/>
        <v>0.33312999999999998</v>
      </c>
      <c r="C56">
        <v>0</v>
      </c>
      <c r="D56">
        <v>0.66600000000000004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f t="shared" si="6"/>
        <v>8.699999999999999E-4</v>
      </c>
      <c r="N56">
        <v>0</v>
      </c>
      <c r="O56">
        <v>0</v>
      </c>
      <c r="P56">
        <v>0</v>
      </c>
      <c r="Q56">
        <v>0</v>
      </c>
      <c r="R56">
        <v>1</v>
      </c>
      <c r="S56">
        <f>973</f>
        <v>973</v>
      </c>
      <c r="T56">
        <v>0.1</v>
      </c>
      <c r="U56">
        <v>0</v>
      </c>
      <c r="V56" s="2">
        <v>-1.1000000000000001</v>
      </c>
      <c r="W56" s="2">
        <v>68</v>
      </c>
      <c r="X56">
        <v>0</v>
      </c>
      <c r="Y56" s="2">
        <v>83</v>
      </c>
      <c r="Z56" s="2" t="s">
        <v>44</v>
      </c>
    </row>
    <row r="57" spans="1:26" x14ac:dyDescent="0.25">
      <c r="A57">
        <v>0</v>
      </c>
      <c r="B57">
        <f t="shared" si="7"/>
        <v>0.33312999999999998</v>
      </c>
      <c r="C57">
        <v>0</v>
      </c>
      <c r="D57">
        <v>0.66600000000000004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f t="shared" si="6"/>
        <v>8.699999999999999E-4</v>
      </c>
      <c r="N57">
        <v>0</v>
      </c>
      <c r="O57">
        <v>0</v>
      </c>
      <c r="P57">
        <v>0</v>
      </c>
      <c r="Q57">
        <v>0</v>
      </c>
      <c r="R57">
        <v>1</v>
      </c>
      <c r="S57">
        <v>1073</v>
      </c>
      <c r="T57">
        <v>0.1</v>
      </c>
      <c r="U57">
        <v>0</v>
      </c>
      <c r="V57" s="2">
        <v>-0.6</v>
      </c>
      <c r="W57" s="2">
        <v>68</v>
      </c>
      <c r="X57">
        <v>0</v>
      </c>
      <c r="Y57" s="2">
        <v>83</v>
      </c>
      <c r="Z57" s="2" t="s">
        <v>44</v>
      </c>
    </row>
    <row r="58" spans="1:26" x14ac:dyDescent="0.25">
      <c r="A58">
        <v>0</v>
      </c>
      <c r="B58">
        <f t="shared" si="7"/>
        <v>0.33312999999999998</v>
      </c>
      <c r="C58">
        <v>0</v>
      </c>
      <c r="D58">
        <v>0.66600000000000004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f t="shared" si="6"/>
        <v>8.699999999999999E-4</v>
      </c>
      <c r="N58">
        <v>0</v>
      </c>
      <c r="O58">
        <v>0</v>
      </c>
      <c r="P58">
        <v>0</v>
      </c>
      <c r="Q58">
        <v>0</v>
      </c>
      <c r="R58">
        <v>1</v>
      </c>
      <c r="S58">
        <v>1073</v>
      </c>
      <c r="T58">
        <v>0.1</v>
      </c>
      <c r="U58">
        <v>0</v>
      </c>
      <c r="V58" s="2">
        <v>-0.7</v>
      </c>
      <c r="W58" s="2">
        <v>81</v>
      </c>
      <c r="X58">
        <v>1</v>
      </c>
      <c r="Y58" s="2">
        <v>83</v>
      </c>
      <c r="Z58" s="2" t="s">
        <v>44</v>
      </c>
    </row>
    <row r="59" spans="1:26" x14ac:dyDescent="0.25">
      <c r="A59">
        <v>0</v>
      </c>
      <c r="B59">
        <f t="shared" si="7"/>
        <v>0.33312999999999998</v>
      </c>
      <c r="C59">
        <v>0</v>
      </c>
      <c r="D59">
        <v>0.66600000000000004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f t="shared" si="6"/>
        <v>8.699999999999999E-4</v>
      </c>
      <c r="N59">
        <v>0</v>
      </c>
      <c r="O59">
        <v>0</v>
      </c>
      <c r="P59">
        <v>0</v>
      </c>
      <c r="Q59">
        <v>0</v>
      </c>
      <c r="R59">
        <v>1</v>
      </c>
      <c r="S59">
        <v>1073</v>
      </c>
      <c r="T59">
        <v>0.1</v>
      </c>
      <c r="U59">
        <v>0</v>
      </c>
      <c r="V59" s="2">
        <v>-0.8</v>
      </c>
      <c r="W59" s="2">
        <v>90</v>
      </c>
      <c r="X59">
        <v>1</v>
      </c>
      <c r="Y59" s="2">
        <v>83</v>
      </c>
      <c r="Z59" s="2" t="s">
        <v>44</v>
      </c>
    </row>
    <row r="60" spans="1:26" x14ac:dyDescent="0.25">
      <c r="A60">
        <v>0</v>
      </c>
      <c r="B60">
        <f t="shared" si="7"/>
        <v>0.33312999999999998</v>
      </c>
      <c r="C60">
        <v>0</v>
      </c>
      <c r="D60">
        <v>0.66600000000000004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f t="shared" si="6"/>
        <v>8.699999999999999E-4</v>
      </c>
      <c r="N60">
        <v>0</v>
      </c>
      <c r="O60">
        <v>0</v>
      </c>
      <c r="P60">
        <v>0</v>
      </c>
      <c r="Q60">
        <v>0</v>
      </c>
      <c r="R60">
        <v>1</v>
      </c>
      <c r="S60">
        <v>1073</v>
      </c>
      <c r="T60">
        <v>0.1</v>
      </c>
      <c r="U60">
        <v>0</v>
      </c>
      <c r="V60" s="2">
        <v>-0.9</v>
      </c>
      <c r="W60" s="2">
        <v>90</v>
      </c>
      <c r="X60">
        <v>1</v>
      </c>
      <c r="Y60" s="2">
        <v>83</v>
      </c>
      <c r="Z60" s="2" t="s">
        <v>44</v>
      </c>
    </row>
    <row r="61" spans="1:26" x14ac:dyDescent="0.25">
      <c r="A61">
        <v>0</v>
      </c>
      <c r="B61">
        <f t="shared" si="7"/>
        <v>0.33312999999999998</v>
      </c>
      <c r="C61">
        <v>0</v>
      </c>
      <c r="D61">
        <v>0.66600000000000004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f t="shared" si="6"/>
        <v>8.699999999999999E-4</v>
      </c>
      <c r="N61">
        <v>0</v>
      </c>
      <c r="O61">
        <v>0</v>
      </c>
      <c r="P61">
        <v>0</v>
      </c>
      <c r="Q61">
        <v>0</v>
      </c>
      <c r="R61">
        <v>1</v>
      </c>
      <c r="S61">
        <v>1073</v>
      </c>
      <c r="T61">
        <v>0.1</v>
      </c>
      <c r="U61">
        <v>0</v>
      </c>
      <c r="V61" s="2">
        <v>-1</v>
      </c>
      <c r="W61" s="2">
        <v>83</v>
      </c>
      <c r="X61">
        <v>1</v>
      </c>
      <c r="Y61" s="2">
        <v>83</v>
      </c>
      <c r="Z61" s="2" t="s">
        <v>44</v>
      </c>
    </row>
    <row r="62" spans="1:26" x14ac:dyDescent="0.25">
      <c r="A62">
        <v>0</v>
      </c>
      <c r="B62">
        <f t="shared" si="7"/>
        <v>0.33312999999999998</v>
      </c>
      <c r="C62">
        <v>0</v>
      </c>
      <c r="D62">
        <v>0.66600000000000004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f t="shared" si="6"/>
        <v>8.699999999999999E-4</v>
      </c>
      <c r="N62">
        <v>0</v>
      </c>
      <c r="O62">
        <v>0</v>
      </c>
      <c r="P62">
        <v>0</v>
      </c>
      <c r="Q62">
        <v>0</v>
      </c>
      <c r="R62">
        <v>1</v>
      </c>
      <c r="S62">
        <v>1073</v>
      </c>
      <c r="T62">
        <v>0.1</v>
      </c>
      <c r="U62">
        <v>0</v>
      </c>
      <c r="V62" s="2">
        <v>-1.1000000000000001</v>
      </c>
      <c r="W62" s="2">
        <v>78</v>
      </c>
      <c r="X62">
        <v>0</v>
      </c>
      <c r="Y62" s="2">
        <v>83</v>
      </c>
      <c r="Z62" s="2" t="s">
        <v>44</v>
      </c>
    </row>
    <row r="63" spans="1:26" x14ac:dyDescent="0.25">
      <c r="A63">
        <v>0</v>
      </c>
      <c r="B63">
        <f t="shared" si="7"/>
        <v>0.33312999999999998</v>
      </c>
      <c r="C63">
        <v>0</v>
      </c>
      <c r="D63">
        <v>0.66600000000000004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f t="shared" si="6"/>
        <v>8.699999999999999E-4</v>
      </c>
      <c r="N63">
        <v>0</v>
      </c>
      <c r="O63">
        <v>0</v>
      </c>
      <c r="P63">
        <v>0</v>
      </c>
      <c r="Q63">
        <v>0</v>
      </c>
      <c r="R63">
        <v>1</v>
      </c>
      <c r="S63">
        <v>1173</v>
      </c>
      <c r="T63">
        <v>0.1</v>
      </c>
      <c r="U63">
        <v>0</v>
      </c>
      <c r="V63" s="2">
        <v>-0.6</v>
      </c>
      <c r="W63" s="2">
        <v>44</v>
      </c>
      <c r="X63">
        <v>0</v>
      </c>
      <c r="Y63" s="2">
        <v>83</v>
      </c>
      <c r="Z63" s="2" t="s">
        <v>44</v>
      </c>
    </row>
    <row r="64" spans="1:26" x14ac:dyDescent="0.25">
      <c r="A64">
        <v>0</v>
      </c>
      <c r="B64">
        <f t="shared" si="7"/>
        <v>0.33312999999999998</v>
      </c>
      <c r="C64">
        <v>0</v>
      </c>
      <c r="D64">
        <v>0.66600000000000004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f t="shared" si="6"/>
        <v>8.699999999999999E-4</v>
      </c>
      <c r="N64">
        <v>0</v>
      </c>
      <c r="O64">
        <v>0</v>
      </c>
      <c r="P64">
        <v>0</v>
      </c>
      <c r="Q64">
        <v>0</v>
      </c>
      <c r="R64">
        <v>1</v>
      </c>
      <c r="S64">
        <v>1173</v>
      </c>
      <c r="T64">
        <v>0.1</v>
      </c>
      <c r="U64">
        <v>0</v>
      </c>
      <c r="V64" s="2">
        <v>-0.7</v>
      </c>
      <c r="W64" s="2">
        <v>83</v>
      </c>
      <c r="X64">
        <v>1</v>
      </c>
      <c r="Y64" s="2">
        <v>83</v>
      </c>
      <c r="Z64" s="2" t="s">
        <v>44</v>
      </c>
    </row>
    <row r="65" spans="1:26" x14ac:dyDescent="0.25">
      <c r="A65">
        <v>0</v>
      </c>
      <c r="B65">
        <f t="shared" si="7"/>
        <v>0.33312999999999998</v>
      </c>
      <c r="C65">
        <v>0</v>
      </c>
      <c r="D65">
        <v>0.66600000000000004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f t="shared" si="6"/>
        <v>8.699999999999999E-4</v>
      </c>
      <c r="N65">
        <v>0</v>
      </c>
      <c r="O65">
        <v>0</v>
      </c>
      <c r="P65">
        <v>0</v>
      </c>
      <c r="Q65">
        <v>0</v>
      </c>
      <c r="R65">
        <v>1</v>
      </c>
      <c r="S65">
        <v>1173</v>
      </c>
      <c r="T65">
        <v>0.1</v>
      </c>
      <c r="U65">
        <v>0</v>
      </c>
      <c r="V65" s="2">
        <v>-0.8</v>
      </c>
      <c r="W65" s="2">
        <v>93</v>
      </c>
      <c r="X65">
        <v>1</v>
      </c>
      <c r="Y65" s="2">
        <v>83</v>
      </c>
      <c r="Z65" s="2" t="s">
        <v>44</v>
      </c>
    </row>
    <row r="66" spans="1:26" x14ac:dyDescent="0.25">
      <c r="A66">
        <v>0</v>
      </c>
      <c r="B66">
        <f t="shared" si="7"/>
        <v>0.33312999999999998</v>
      </c>
      <c r="C66">
        <v>0</v>
      </c>
      <c r="D66">
        <v>0.66600000000000004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f t="shared" si="6"/>
        <v>8.699999999999999E-4</v>
      </c>
      <c r="N66">
        <v>0</v>
      </c>
      <c r="O66">
        <v>0</v>
      </c>
      <c r="P66">
        <v>0</v>
      </c>
      <c r="Q66">
        <v>0</v>
      </c>
      <c r="R66">
        <v>1</v>
      </c>
      <c r="S66">
        <v>1173</v>
      </c>
      <c r="T66">
        <v>0.1</v>
      </c>
      <c r="U66">
        <v>0</v>
      </c>
      <c r="V66" s="2">
        <v>-0.9</v>
      </c>
      <c r="W66" s="2">
        <v>95</v>
      </c>
      <c r="X66">
        <v>1</v>
      </c>
      <c r="Y66" s="2">
        <v>83</v>
      </c>
      <c r="Z66" s="2" t="s">
        <v>44</v>
      </c>
    </row>
    <row r="67" spans="1:26" x14ac:dyDescent="0.25">
      <c r="A67">
        <v>0</v>
      </c>
      <c r="B67">
        <f t="shared" si="7"/>
        <v>0.33312999999999998</v>
      </c>
      <c r="C67">
        <v>0</v>
      </c>
      <c r="D67">
        <v>0.66600000000000004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f t="shared" si="6"/>
        <v>8.699999999999999E-4</v>
      </c>
      <c r="N67">
        <v>0</v>
      </c>
      <c r="O67">
        <v>0</v>
      </c>
      <c r="P67">
        <v>0</v>
      </c>
      <c r="Q67">
        <v>0</v>
      </c>
      <c r="R67">
        <v>1</v>
      </c>
      <c r="S67">
        <v>1173</v>
      </c>
      <c r="T67">
        <v>0.1</v>
      </c>
      <c r="U67">
        <v>0</v>
      </c>
      <c r="V67" s="2">
        <v>-1</v>
      </c>
      <c r="W67" s="2">
        <v>90</v>
      </c>
      <c r="X67">
        <v>1</v>
      </c>
      <c r="Y67" s="2">
        <v>83</v>
      </c>
      <c r="Z67" s="2" t="s">
        <v>44</v>
      </c>
    </row>
    <row r="68" spans="1:26" x14ac:dyDescent="0.25">
      <c r="A68">
        <v>0</v>
      </c>
      <c r="B68">
        <f t="shared" si="7"/>
        <v>0.33312999999999998</v>
      </c>
      <c r="C68">
        <v>0</v>
      </c>
      <c r="D68">
        <v>0.66600000000000004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f t="shared" si="6"/>
        <v>8.699999999999999E-4</v>
      </c>
      <c r="N68">
        <v>0</v>
      </c>
      <c r="O68">
        <v>0</v>
      </c>
      <c r="P68">
        <v>0</v>
      </c>
      <c r="Q68">
        <v>0</v>
      </c>
      <c r="R68">
        <v>1</v>
      </c>
      <c r="S68">
        <v>1173</v>
      </c>
      <c r="T68">
        <v>0.1</v>
      </c>
      <c r="U68">
        <v>0</v>
      </c>
      <c r="V68" s="2">
        <v>-1.1000000000000001</v>
      </c>
      <c r="W68" s="2">
        <v>88</v>
      </c>
      <c r="X68">
        <v>1</v>
      </c>
      <c r="Y68" s="2">
        <v>83</v>
      </c>
      <c r="Z68" s="2" t="s">
        <v>44</v>
      </c>
    </row>
    <row r="69" spans="1:26" x14ac:dyDescent="0.25">
      <c r="A69">
        <v>0</v>
      </c>
      <c r="B69">
        <f>1-M69-Q69</f>
        <v>0.98280999999999996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f>1.68/100</f>
        <v>1.6799999999999999E-2</v>
      </c>
      <c r="N69">
        <v>0</v>
      </c>
      <c r="O69">
        <v>0</v>
      </c>
      <c r="P69">
        <v>0</v>
      </c>
      <c r="Q69">
        <f>0.039/100</f>
        <v>3.8999999999999999E-4</v>
      </c>
      <c r="R69">
        <v>1</v>
      </c>
      <c r="S69">
        <v>1073</v>
      </c>
      <c r="T69">
        <v>0.5</v>
      </c>
      <c r="U69">
        <v>0</v>
      </c>
      <c r="V69" s="2">
        <v>-0.5</v>
      </c>
      <c r="W69" s="2">
        <v>95</v>
      </c>
      <c r="X69">
        <v>1</v>
      </c>
      <c r="Y69" s="2">
        <v>84</v>
      </c>
      <c r="Z69" s="2" t="s">
        <v>46</v>
      </c>
    </row>
    <row r="70" spans="1:26" x14ac:dyDescent="0.25">
      <c r="A70">
        <v>0</v>
      </c>
      <c r="B70">
        <f t="shared" ref="B70:B73" si="8">1-M70-Q70</f>
        <v>0.98280999999999996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f t="shared" ref="M70:M73" si="9">1.68/100</f>
        <v>1.6799999999999999E-2</v>
      </c>
      <c r="N70">
        <v>0</v>
      </c>
      <c r="O70">
        <v>0</v>
      </c>
      <c r="P70">
        <v>0</v>
      </c>
      <c r="Q70">
        <f>0.039/100</f>
        <v>3.8999999999999999E-4</v>
      </c>
      <c r="R70">
        <v>1</v>
      </c>
      <c r="S70">
        <v>1073</v>
      </c>
      <c r="T70">
        <v>0.5</v>
      </c>
      <c r="U70">
        <v>0</v>
      </c>
      <c r="V70" s="2">
        <v>-0.7</v>
      </c>
      <c r="W70" s="2">
        <v>98</v>
      </c>
      <c r="X70">
        <v>1</v>
      </c>
      <c r="Y70" s="2">
        <v>84</v>
      </c>
      <c r="Z70" s="2" t="s">
        <v>46</v>
      </c>
    </row>
    <row r="71" spans="1:26" x14ac:dyDescent="0.25">
      <c r="A71">
        <v>0</v>
      </c>
      <c r="B71">
        <f t="shared" si="8"/>
        <v>0.98280999999999996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f t="shared" si="9"/>
        <v>1.6799999999999999E-2</v>
      </c>
      <c r="N71">
        <v>0</v>
      </c>
      <c r="O71">
        <v>0</v>
      </c>
      <c r="P71">
        <v>0</v>
      </c>
      <c r="Q71">
        <f>0.039/100</f>
        <v>3.8999999999999999E-4</v>
      </c>
      <c r="R71">
        <v>1</v>
      </c>
      <c r="S71">
        <v>1073</v>
      </c>
      <c r="T71">
        <v>0.5</v>
      </c>
      <c r="U71">
        <v>0</v>
      </c>
      <c r="V71" s="2">
        <v>-0.8</v>
      </c>
      <c r="W71" s="2">
        <v>99</v>
      </c>
      <c r="X71">
        <v>1</v>
      </c>
      <c r="Y71" s="2">
        <v>84</v>
      </c>
      <c r="Z71" s="2" t="s">
        <v>46</v>
      </c>
    </row>
    <row r="72" spans="1:26" x14ac:dyDescent="0.25">
      <c r="A72">
        <v>0</v>
      </c>
      <c r="B72">
        <f t="shared" si="8"/>
        <v>0.98280999999999996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f t="shared" si="9"/>
        <v>1.6799999999999999E-2</v>
      </c>
      <c r="N72">
        <v>0</v>
      </c>
      <c r="O72">
        <v>0</v>
      </c>
      <c r="P72">
        <v>0</v>
      </c>
      <c r="Q72">
        <f>0.039/100</f>
        <v>3.8999999999999999E-4</v>
      </c>
      <c r="R72">
        <v>1</v>
      </c>
      <c r="S72">
        <v>1073</v>
      </c>
      <c r="T72">
        <v>0.5</v>
      </c>
      <c r="U72">
        <v>0</v>
      </c>
      <c r="V72" s="2">
        <v>-0.9</v>
      </c>
      <c r="W72" s="2">
        <v>99</v>
      </c>
      <c r="X72">
        <v>1</v>
      </c>
      <c r="Y72" s="2">
        <v>84</v>
      </c>
      <c r="Z72" s="2" t="s">
        <v>46</v>
      </c>
    </row>
    <row r="73" spans="1:26" x14ac:dyDescent="0.25">
      <c r="A73">
        <v>0</v>
      </c>
      <c r="B73">
        <f t="shared" si="8"/>
        <v>0.98280999999999996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f t="shared" si="9"/>
        <v>1.6799999999999999E-2</v>
      </c>
      <c r="N73">
        <v>0</v>
      </c>
      <c r="O73">
        <v>0</v>
      </c>
      <c r="P73">
        <v>0</v>
      </c>
      <c r="Q73">
        <f>0.039/100</f>
        <v>3.8999999999999999E-4</v>
      </c>
      <c r="R73">
        <v>1</v>
      </c>
      <c r="S73">
        <v>1073</v>
      </c>
      <c r="T73">
        <v>0.5</v>
      </c>
      <c r="U73">
        <v>0</v>
      </c>
      <c r="V73" s="2">
        <v>-1</v>
      </c>
      <c r="W73" s="2">
        <v>98</v>
      </c>
      <c r="X73">
        <v>1</v>
      </c>
      <c r="Y73" s="2">
        <v>84</v>
      </c>
      <c r="Z73" s="2" t="s">
        <v>46</v>
      </c>
    </row>
    <row r="74" spans="1:26" x14ac:dyDescent="0.25">
      <c r="A74">
        <v>0</v>
      </c>
      <c r="B74">
        <f>1-M74-Q74</f>
        <v>0.98482999999999998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1.4999999999999999E-2</v>
      </c>
      <c r="N74">
        <v>0</v>
      </c>
      <c r="O74">
        <v>0</v>
      </c>
      <c r="P74">
        <v>0</v>
      </c>
      <c r="Q74">
        <f>0.017/100</f>
        <v>1.7000000000000001E-4</v>
      </c>
      <c r="R74">
        <v>1</v>
      </c>
      <c r="S74">
        <v>1073</v>
      </c>
      <c r="T74">
        <v>0.5</v>
      </c>
      <c r="U74">
        <v>0</v>
      </c>
      <c r="V74" s="2">
        <v>-0.5</v>
      </c>
      <c r="W74" s="2">
        <v>85</v>
      </c>
      <c r="X74">
        <v>1</v>
      </c>
      <c r="Y74" s="2">
        <v>84</v>
      </c>
      <c r="Z74" s="2" t="s">
        <v>46</v>
      </c>
    </row>
    <row r="75" spans="1:26" x14ac:dyDescent="0.25">
      <c r="A75">
        <v>0</v>
      </c>
      <c r="B75">
        <f t="shared" ref="B75:B78" si="10">1-M75-Q75</f>
        <v>0.98482999999999998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1.4999999999999999E-2</v>
      </c>
      <c r="N75">
        <v>0</v>
      </c>
      <c r="O75">
        <v>0</v>
      </c>
      <c r="P75">
        <v>0</v>
      </c>
      <c r="Q75">
        <f>0.017/100</f>
        <v>1.7000000000000001E-4</v>
      </c>
      <c r="R75">
        <v>1</v>
      </c>
      <c r="S75">
        <v>1073</v>
      </c>
      <c r="T75">
        <v>0.5</v>
      </c>
      <c r="U75">
        <v>0</v>
      </c>
      <c r="V75" s="2">
        <v>-0.7</v>
      </c>
      <c r="W75" s="2">
        <v>88</v>
      </c>
      <c r="X75">
        <v>1</v>
      </c>
      <c r="Y75" s="2">
        <v>84</v>
      </c>
      <c r="Z75" s="2" t="s">
        <v>46</v>
      </c>
    </row>
    <row r="76" spans="1:26" x14ac:dyDescent="0.25">
      <c r="A76">
        <v>0</v>
      </c>
      <c r="B76">
        <f t="shared" si="10"/>
        <v>0.98482999999999998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1.4999999999999999E-2</v>
      </c>
      <c r="N76">
        <v>0</v>
      </c>
      <c r="O76">
        <v>0</v>
      </c>
      <c r="P76">
        <v>0</v>
      </c>
      <c r="Q76">
        <f>0.017/100</f>
        <v>1.7000000000000001E-4</v>
      </c>
      <c r="R76">
        <v>1</v>
      </c>
      <c r="S76">
        <v>1073</v>
      </c>
      <c r="T76">
        <v>0.5</v>
      </c>
      <c r="U76">
        <v>0</v>
      </c>
      <c r="V76" s="2">
        <v>-0.8</v>
      </c>
      <c r="W76" s="2">
        <v>88</v>
      </c>
      <c r="X76">
        <v>1</v>
      </c>
      <c r="Y76" s="2">
        <v>84</v>
      </c>
      <c r="Z76" s="2" t="s">
        <v>46</v>
      </c>
    </row>
    <row r="77" spans="1:26" x14ac:dyDescent="0.25">
      <c r="A77">
        <v>0</v>
      </c>
      <c r="B77">
        <f t="shared" si="10"/>
        <v>0.98482999999999998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1.4999999999999999E-2</v>
      </c>
      <c r="N77">
        <v>0</v>
      </c>
      <c r="O77">
        <v>0</v>
      </c>
      <c r="P77">
        <v>0</v>
      </c>
      <c r="Q77">
        <f>0.017/100</f>
        <v>1.7000000000000001E-4</v>
      </c>
      <c r="R77">
        <v>1</v>
      </c>
      <c r="S77">
        <v>1073</v>
      </c>
      <c r="T77">
        <v>0.5</v>
      </c>
      <c r="U77">
        <v>0</v>
      </c>
      <c r="V77" s="2">
        <v>-0.9</v>
      </c>
      <c r="W77" s="2">
        <v>84</v>
      </c>
      <c r="X77">
        <v>1</v>
      </c>
      <c r="Y77" s="2">
        <v>84</v>
      </c>
      <c r="Z77" s="2" t="s">
        <v>46</v>
      </c>
    </row>
    <row r="78" spans="1:26" x14ac:dyDescent="0.25">
      <c r="A78">
        <v>0</v>
      </c>
      <c r="B78">
        <f t="shared" si="10"/>
        <v>0.98482999999999998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1.4999999999999999E-2</v>
      </c>
      <c r="N78">
        <v>0</v>
      </c>
      <c r="O78">
        <v>0</v>
      </c>
      <c r="P78">
        <v>0</v>
      </c>
      <c r="Q78">
        <f>0.017/100</f>
        <v>1.7000000000000001E-4</v>
      </c>
      <c r="R78">
        <v>1</v>
      </c>
      <c r="S78">
        <v>1073</v>
      </c>
      <c r="T78">
        <v>0.5</v>
      </c>
      <c r="U78">
        <v>0</v>
      </c>
      <c r="V78" s="2">
        <v>-1</v>
      </c>
      <c r="W78" s="2">
        <v>80</v>
      </c>
      <c r="X78">
        <v>1</v>
      </c>
      <c r="Y78" s="2">
        <v>84</v>
      </c>
      <c r="Z78" s="2" t="s">
        <v>46</v>
      </c>
    </row>
    <row r="79" spans="1:26" x14ac:dyDescent="0.25">
      <c r="A79">
        <v>0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1073</v>
      </c>
      <c r="T79">
        <v>0.5</v>
      </c>
      <c r="U79">
        <v>0</v>
      </c>
      <c r="V79" s="2">
        <v>-0.9</v>
      </c>
      <c r="W79" s="2">
        <v>15</v>
      </c>
      <c r="X79">
        <v>0</v>
      </c>
      <c r="Y79" s="2">
        <v>84</v>
      </c>
      <c r="Z79" s="2" t="s">
        <v>46</v>
      </c>
    </row>
    <row r="80" spans="1:26" x14ac:dyDescent="0.25">
      <c r="A80">
        <v>0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1073</v>
      </c>
      <c r="T80">
        <v>0.5</v>
      </c>
      <c r="U80">
        <v>0</v>
      </c>
      <c r="V80" s="2">
        <v>-1</v>
      </c>
      <c r="W80" s="2">
        <v>10</v>
      </c>
      <c r="X80">
        <v>0</v>
      </c>
      <c r="Y80" s="2">
        <v>84</v>
      </c>
      <c r="Z80" s="2" t="s">
        <v>46</v>
      </c>
    </row>
    <row r="81" spans="1:26" x14ac:dyDescent="0.25">
      <c r="A81">
        <v>0</v>
      </c>
      <c r="B81">
        <v>0</v>
      </c>
      <c r="C81">
        <v>0</v>
      </c>
      <c r="D81">
        <f>0.9768+1.24/100</f>
        <v>0.98919999999999997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6.3E-3</v>
      </c>
      <c r="L81">
        <v>0</v>
      </c>
      <c r="M81">
        <v>4.4999999999999997E-3</v>
      </c>
      <c r="N81">
        <v>0</v>
      </c>
      <c r="O81">
        <v>0</v>
      </c>
      <c r="P81">
        <v>0</v>
      </c>
      <c r="Q81">
        <v>0</v>
      </c>
      <c r="R81">
        <v>1</v>
      </c>
      <c r="S81">
        <v>1273</v>
      </c>
      <c r="T81">
        <v>0.5</v>
      </c>
      <c r="U81">
        <v>0</v>
      </c>
      <c r="V81" s="2">
        <v>-0.5</v>
      </c>
      <c r="W81" s="2">
        <v>92</v>
      </c>
      <c r="X81">
        <v>1</v>
      </c>
      <c r="Y81" s="2">
        <v>85</v>
      </c>
      <c r="Z81" s="2" t="s">
        <v>48</v>
      </c>
    </row>
    <row r="82" spans="1:26" x14ac:dyDescent="0.25">
      <c r="A82">
        <v>0</v>
      </c>
      <c r="B82">
        <v>0</v>
      </c>
      <c r="C82">
        <v>0</v>
      </c>
      <c r="D82">
        <f t="shared" ref="D82:D86" si="11">0.9768+1.24/100</f>
        <v>0.98919999999999997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6.3E-3</v>
      </c>
      <c r="L82">
        <v>0</v>
      </c>
      <c r="M82">
        <v>4.4999999999999997E-3</v>
      </c>
      <c r="N82">
        <v>0</v>
      </c>
      <c r="O82">
        <v>0</v>
      </c>
      <c r="P82">
        <v>0</v>
      </c>
      <c r="Q82">
        <v>0</v>
      </c>
      <c r="R82">
        <v>1</v>
      </c>
      <c r="S82">
        <v>1273</v>
      </c>
      <c r="T82">
        <v>0.5</v>
      </c>
      <c r="U82">
        <v>0</v>
      </c>
      <c r="V82" s="2">
        <v>-0.6</v>
      </c>
      <c r="W82" s="2">
        <v>99</v>
      </c>
      <c r="X82">
        <v>1</v>
      </c>
      <c r="Y82" s="2">
        <v>85</v>
      </c>
      <c r="Z82" s="2" t="s">
        <v>48</v>
      </c>
    </row>
    <row r="83" spans="1:26" x14ac:dyDescent="0.25">
      <c r="A83">
        <v>0</v>
      </c>
      <c r="B83">
        <v>0</v>
      </c>
      <c r="C83">
        <v>0</v>
      </c>
      <c r="D83">
        <f t="shared" si="11"/>
        <v>0.98919999999999997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6.3E-3</v>
      </c>
      <c r="L83">
        <v>0</v>
      </c>
      <c r="M83">
        <v>4.4999999999999997E-3</v>
      </c>
      <c r="N83">
        <v>0</v>
      </c>
      <c r="O83">
        <v>0</v>
      </c>
      <c r="P83">
        <v>0</v>
      </c>
      <c r="Q83">
        <v>0</v>
      </c>
      <c r="R83">
        <v>1</v>
      </c>
      <c r="S83">
        <v>1273</v>
      </c>
      <c r="T83">
        <v>0.5</v>
      </c>
      <c r="U83">
        <v>0</v>
      </c>
      <c r="V83" s="2">
        <v>-0.7</v>
      </c>
      <c r="W83" s="2">
        <v>99</v>
      </c>
      <c r="X83">
        <v>1</v>
      </c>
      <c r="Y83" s="2">
        <v>85</v>
      </c>
      <c r="Z83" s="2" t="s">
        <v>48</v>
      </c>
    </row>
    <row r="84" spans="1:26" x14ac:dyDescent="0.25">
      <c r="A84">
        <v>0</v>
      </c>
      <c r="B84">
        <v>0</v>
      </c>
      <c r="C84">
        <v>0</v>
      </c>
      <c r="D84">
        <f t="shared" si="11"/>
        <v>0.98919999999999997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6.3E-3</v>
      </c>
      <c r="L84">
        <v>0</v>
      </c>
      <c r="M84">
        <v>4.4999999999999997E-3</v>
      </c>
      <c r="N84">
        <v>0</v>
      </c>
      <c r="O84">
        <v>0</v>
      </c>
      <c r="P84">
        <v>0</v>
      </c>
      <c r="Q84">
        <v>0</v>
      </c>
      <c r="R84">
        <v>1</v>
      </c>
      <c r="S84">
        <v>1273</v>
      </c>
      <c r="T84">
        <v>0.5</v>
      </c>
      <c r="U84">
        <v>0</v>
      </c>
      <c r="V84" s="2">
        <v>-0.8</v>
      </c>
      <c r="W84" s="2">
        <v>98</v>
      </c>
      <c r="X84">
        <v>1</v>
      </c>
      <c r="Y84" s="2">
        <v>85</v>
      </c>
      <c r="Z84" s="2" t="s">
        <v>48</v>
      </c>
    </row>
    <row r="85" spans="1:26" x14ac:dyDescent="0.25">
      <c r="A85">
        <v>0</v>
      </c>
      <c r="B85">
        <v>0</v>
      </c>
      <c r="C85">
        <v>0</v>
      </c>
      <c r="D85">
        <f t="shared" si="11"/>
        <v>0.98919999999999997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6.3E-3</v>
      </c>
      <c r="L85">
        <v>0</v>
      </c>
      <c r="M85">
        <v>4.4999999999999997E-3</v>
      </c>
      <c r="N85">
        <v>0</v>
      </c>
      <c r="O85">
        <v>0</v>
      </c>
      <c r="P85">
        <v>0</v>
      </c>
      <c r="Q85">
        <v>0</v>
      </c>
      <c r="R85">
        <v>1</v>
      </c>
      <c r="S85">
        <v>1273</v>
      </c>
      <c r="T85">
        <v>0.5</v>
      </c>
      <c r="U85">
        <v>0</v>
      </c>
      <c r="V85" s="2">
        <v>-0.9</v>
      </c>
      <c r="W85" s="2">
        <v>92</v>
      </c>
      <c r="X85">
        <v>1</v>
      </c>
      <c r="Y85" s="2">
        <v>85</v>
      </c>
      <c r="Z85" s="2" t="s">
        <v>48</v>
      </c>
    </row>
    <row r="86" spans="1:26" x14ac:dyDescent="0.25">
      <c r="A86">
        <v>0</v>
      </c>
      <c r="B86">
        <v>0</v>
      </c>
      <c r="C86">
        <v>0</v>
      </c>
      <c r="D86">
        <f t="shared" si="11"/>
        <v>0.98919999999999997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6.3E-3</v>
      </c>
      <c r="L86">
        <v>0</v>
      </c>
      <c r="M86">
        <v>4.4999999999999997E-3</v>
      </c>
      <c r="N86">
        <v>0</v>
      </c>
      <c r="O86">
        <v>0</v>
      </c>
      <c r="P86">
        <v>0</v>
      </c>
      <c r="Q86">
        <v>0</v>
      </c>
      <c r="R86">
        <v>1</v>
      </c>
      <c r="S86">
        <v>1273</v>
      </c>
      <c r="T86">
        <v>0.5</v>
      </c>
      <c r="U86">
        <v>0</v>
      </c>
      <c r="V86" s="2">
        <v>-1</v>
      </c>
      <c r="W86" s="2">
        <v>81</v>
      </c>
      <c r="X86">
        <v>1</v>
      </c>
      <c r="Y86" s="2">
        <v>85</v>
      </c>
      <c r="Z86" s="2" t="s">
        <v>48</v>
      </c>
    </row>
    <row r="87" spans="1:26" x14ac:dyDescent="0.25">
      <c r="A87">
        <v>0</v>
      </c>
      <c r="B87">
        <v>0</v>
      </c>
      <c r="C87">
        <v>0</v>
      </c>
      <c r="D87">
        <f t="shared" ref="D87:D104" si="12">1-M87</f>
        <v>0.95699999999999996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f>0.043</f>
        <v>4.2999999999999997E-2</v>
      </c>
      <c r="N87">
        <v>0</v>
      </c>
      <c r="O87">
        <v>0</v>
      </c>
      <c r="P87">
        <v>0</v>
      </c>
      <c r="Q87">
        <v>0</v>
      </c>
      <c r="R87">
        <v>1</v>
      </c>
      <c r="S87">
        <v>1273</v>
      </c>
      <c r="T87">
        <v>0.5</v>
      </c>
      <c r="U87">
        <v>0</v>
      </c>
      <c r="V87" s="2">
        <v>-0.55000000000000004</v>
      </c>
      <c r="W87" s="2">
        <v>85</v>
      </c>
      <c r="X87">
        <v>1</v>
      </c>
      <c r="Y87" s="2">
        <v>86</v>
      </c>
      <c r="Z87" s="2" t="s">
        <v>49</v>
      </c>
    </row>
    <row r="88" spans="1:26" x14ac:dyDescent="0.25">
      <c r="A88">
        <v>0</v>
      </c>
      <c r="B88">
        <v>0</v>
      </c>
      <c r="C88">
        <v>0</v>
      </c>
      <c r="D88">
        <f t="shared" si="12"/>
        <v>0.95699999999999996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f t="shared" ref="M88:M92" si="13">0.043</f>
        <v>4.2999999999999997E-2</v>
      </c>
      <c r="N88">
        <v>0</v>
      </c>
      <c r="O88">
        <v>0</v>
      </c>
      <c r="P88">
        <v>0</v>
      </c>
      <c r="Q88">
        <v>0</v>
      </c>
      <c r="R88">
        <v>1</v>
      </c>
      <c r="S88">
        <v>1273</v>
      </c>
      <c r="T88">
        <v>0.5</v>
      </c>
      <c r="U88">
        <v>0</v>
      </c>
      <c r="V88" s="2">
        <v>-0.65</v>
      </c>
      <c r="W88" s="2">
        <v>90</v>
      </c>
      <c r="X88">
        <v>1</v>
      </c>
      <c r="Y88" s="2">
        <v>86</v>
      </c>
      <c r="Z88" s="2" t="s">
        <v>49</v>
      </c>
    </row>
    <row r="89" spans="1:26" x14ac:dyDescent="0.25">
      <c r="A89">
        <v>0</v>
      </c>
      <c r="B89">
        <v>0</v>
      </c>
      <c r="C89">
        <v>0</v>
      </c>
      <c r="D89">
        <f t="shared" si="12"/>
        <v>0.95699999999999996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f t="shared" si="13"/>
        <v>4.2999999999999997E-2</v>
      </c>
      <c r="N89">
        <v>0</v>
      </c>
      <c r="O89">
        <v>0</v>
      </c>
      <c r="P89">
        <v>0</v>
      </c>
      <c r="Q89">
        <v>0</v>
      </c>
      <c r="R89">
        <v>1</v>
      </c>
      <c r="S89">
        <v>1273</v>
      </c>
      <c r="T89">
        <v>0.5</v>
      </c>
      <c r="U89">
        <v>0</v>
      </c>
      <c r="V89" s="2">
        <v>-0.75</v>
      </c>
      <c r="W89" s="2">
        <v>95</v>
      </c>
      <c r="X89">
        <v>1</v>
      </c>
      <c r="Y89" s="2">
        <v>86</v>
      </c>
      <c r="Z89" s="2" t="s">
        <v>49</v>
      </c>
    </row>
    <row r="90" spans="1:26" x14ac:dyDescent="0.25">
      <c r="A90">
        <v>0</v>
      </c>
      <c r="B90">
        <v>0</v>
      </c>
      <c r="C90">
        <v>0</v>
      </c>
      <c r="D90">
        <f t="shared" si="12"/>
        <v>0.95699999999999996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f t="shared" si="13"/>
        <v>4.2999999999999997E-2</v>
      </c>
      <c r="N90">
        <v>0</v>
      </c>
      <c r="O90">
        <v>0</v>
      </c>
      <c r="P90">
        <v>0</v>
      </c>
      <c r="Q90">
        <v>0</v>
      </c>
      <c r="R90">
        <v>1</v>
      </c>
      <c r="S90">
        <v>1273</v>
      </c>
      <c r="T90">
        <v>0.5</v>
      </c>
      <c r="U90">
        <v>0</v>
      </c>
      <c r="V90" s="2">
        <v>-0.85</v>
      </c>
      <c r="W90" s="2">
        <v>92</v>
      </c>
      <c r="X90">
        <v>1</v>
      </c>
      <c r="Y90" s="2">
        <v>86</v>
      </c>
      <c r="Z90" s="2" t="s">
        <v>49</v>
      </c>
    </row>
    <row r="91" spans="1:26" x14ac:dyDescent="0.25">
      <c r="A91">
        <v>0</v>
      </c>
      <c r="B91">
        <v>0</v>
      </c>
      <c r="C91">
        <v>0</v>
      </c>
      <c r="D91">
        <f t="shared" si="12"/>
        <v>0.95699999999999996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f t="shared" si="13"/>
        <v>4.2999999999999997E-2</v>
      </c>
      <c r="N91">
        <v>0</v>
      </c>
      <c r="O91">
        <v>0</v>
      </c>
      <c r="P91">
        <v>0</v>
      </c>
      <c r="Q91">
        <v>0</v>
      </c>
      <c r="R91">
        <v>1</v>
      </c>
      <c r="S91">
        <v>1273</v>
      </c>
      <c r="T91">
        <v>0.5</v>
      </c>
      <c r="U91">
        <v>0</v>
      </c>
      <c r="V91" s="2">
        <v>-0.95</v>
      </c>
      <c r="W91" s="2">
        <v>95</v>
      </c>
      <c r="X91">
        <v>1</v>
      </c>
      <c r="Y91" s="2">
        <v>86</v>
      </c>
      <c r="Z91" s="2" t="s">
        <v>49</v>
      </c>
    </row>
    <row r="92" spans="1:26" x14ac:dyDescent="0.25">
      <c r="A92">
        <v>0</v>
      </c>
      <c r="B92">
        <v>0</v>
      </c>
      <c r="C92">
        <v>0</v>
      </c>
      <c r="D92">
        <f t="shared" si="12"/>
        <v>0.95699999999999996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f t="shared" si="13"/>
        <v>4.2999999999999997E-2</v>
      </c>
      <c r="N92">
        <v>0</v>
      </c>
      <c r="O92">
        <v>0</v>
      </c>
      <c r="P92">
        <v>0</v>
      </c>
      <c r="Q92">
        <v>0</v>
      </c>
      <c r="R92">
        <v>1</v>
      </c>
      <c r="S92">
        <v>1273</v>
      </c>
      <c r="T92">
        <v>0.5</v>
      </c>
      <c r="U92">
        <v>0</v>
      </c>
      <c r="V92" s="2">
        <v>-1.05</v>
      </c>
      <c r="W92" s="2">
        <v>95</v>
      </c>
      <c r="X92">
        <v>1</v>
      </c>
      <c r="Y92" s="2">
        <v>86</v>
      </c>
      <c r="Z92" s="2" t="s">
        <v>49</v>
      </c>
    </row>
    <row r="93" spans="1:26" x14ac:dyDescent="0.25">
      <c r="A93">
        <v>0</v>
      </c>
      <c r="B93">
        <v>0</v>
      </c>
      <c r="C93">
        <v>0</v>
      </c>
      <c r="D93">
        <f t="shared" si="12"/>
        <v>0.99139999999999995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f>0.86/100</f>
        <v>8.6E-3</v>
      </c>
      <c r="N93">
        <v>0</v>
      </c>
      <c r="O93">
        <v>0</v>
      </c>
      <c r="P93">
        <v>0</v>
      </c>
      <c r="Q93">
        <v>0</v>
      </c>
      <c r="R93">
        <v>1</v>
      </c>
      <c r="S93">
        <v>1273</v>
      </c>
      <c r="T93">
        <v>0.5</v>
      </c>
      <c r="U93">
        <v>0</v>
      </c>
      <c r="V93" s="2">
        <v>-0.55000000000000004</v>
      </c>
      <c r="W93" s="2">
        <v>80</v>
      </c>
      <c r="X93">
        <v>1</v>
      </c>
      <c r="Y93" s="2">
        <v>86</v>
      </c>
      <c r="Z93" s="2" t="s">
        <v>49</v>
      </c>
    </row>
    <row r="94" spans="1:26" x14ac:dyDescent="0.25">
      <c r="A94">
        <v>0</v>
      </c>
      <c r="B94">
        <v>0</v>
      </c>
      <c r="C94">
        <v>0</v>
      </c>
      <c r="D94">
        <f t="shared" si="12"/>
        <v>0.99139999999999995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f t="shared" ref="M94:M98" si="14">0.86/100</f>
        <v>8.6E-3</v>
      </c>
      <c r="N94">
        <v>0</v>
      </c>
      <c r="O94">
        <v>0</v>
      </c>
      <c r="P94">
        <v>0</v>
      </c>
      <c r="Q94">
        <v>0</v>
      </c>
      <c r="R94">
        <v>1</v>
      </c>
      <c r="S94">
        <v>1273</v>
      </c>
      <c r="T94">
        <v>0.5</v>
      </c>
      <c r="U94">
        <v>0</v>
      </c>
      <c r="V94" s="2">
        <v>-0.65</v>
      </c>
      <c r="W94" s="2">
        <v>90</v>
      </c>
      <c r="X94">
        <v>1</v>
      </c>
      <c r="Y94" s="2">
        <v>86</v>
      </c>
      <c r="Z94" s="2" t="s">
        <v>49</v>
      </c>
    </row>
    <row r="95" spans="1:26" x14ac:dyDescent="0.25">
      <c r="A95">
        <v>0</v>
      </c>
      <c r="B95">
        <v>0</v>
      </c>
      <c r="C95">
        <v>0</v>
      </c>
      <c r="D95">
        <f t="shared" si="12"/>
        <v>0.99139999999999995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f t="shared" si="14"/>
        <v>8.6E-3</v>
      </c>
      <c r="N95">
        <v>0</v>
      </c>
      <c r="O95">
        <v>0</v>
      </c>
      <c r="P95">
        <v>0</v>
      </c>
      <c r="Q95">
        <v>0</v>
      </c>
      <c r="R95">
        <v>1</v>
      </c>
      <c r="S95">
        <v>1273</v>
      </c>
      <c r="T95">
        <v>0.5</v>
      </c>
      <c r="U95">
        <v>0</v>
      </c>
      <c r="V95" s="2">
        <v>-0.75</v>
      </c>
      <c r="W95" s="2">
        <v>92</v>
      </c>
      <c r="X95">
        <v>1</v>
      </c>
      <c r="Y95" s="2">
        <v>86</v>
      </c>
      <c r="Z95" s="2" t="s">
        <v>49</v>
      </c>
    </row>
    <row r="96" spans="1:26" x14ac:dyDescent="0.25">
      <c r="A96">
        <v>0</v>
      </c>
      <c r="B96">
        <v>0</v>
      </c>
      <c r="C96">
        <v>0</v>
      </c>
      <c r="D96">
        <f t="shared" si="12"/>
        <v>0.99139999999999995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f t="shared" si="14"/>
        <v>8.6E-3</v>
      </c>
      <c r="N96">
        <v>0</v>
      </c>
      <c r="O96">
        <v>0</v>
      </c>
      <c r="P96">
        <v>0</v>
      </c>
      <c r="Q96">
        <v>0</v>
      </c>
      <c r="R96">
        <v>1</v>
      </c>
      <c r="S96">
        <v>1273</v>
      </c>
      <c r="T96">
        <v>0.5</v>
      </c>
      <c r="U96">
        <v>0</v>
      </c>
      <c r="V96" s="2">
        <v>-0.85</v>
      </c>
      <c r="W96" s="2">
        <v>98</v>
      </c>
      <c r="X96">
        <v>1</v>
      </c>
      <c r="Y96" s="2">
        <v>86</v>
      </c>
      <c r="Z96" s="2" t="s">
        <v>49</v>
      </c>
    </row>
    <row r="97" spans="1:26" x14ac:dyDescent="0.25">
      <c r="A97">
        <v>0</v>
      </c>
      <c r="B97">
        <v>0</v>
      </c>
      <c r="C97">
        <v>0</v>
      </c>
      <c r="D97">
        <f t="shared" si="12"/>
        <v>0.99139999999999995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f t="shared" si="14"/>
        <v>8.6E-3</v>
      </c>
      <c r="N97">
        <v>0</v>
      </c>
      <c r="O97">
        <v>0</v>
      </c>
      <c r="P97">
        <v>0</v>
      </c>
      <c r="Q97">
        <v>0</v>
      </c>
      <c r="R97">
        <v>1</v>
      </c>
      <c r="S97">
        <v>1273</v>
      </c>
      <c r="T97">
        <v>0.5</v>
      </c>
      <c r="U97">
        <v>0</v>
      </c>
      <c r="V97" s="2">
        <v>-0.95</v>
      </c>
      <c r="W97" s="2">
        <v>94</v>
      </c>
      <c r="X97">
        <v>1</v>
      </c>
      <c r="Y97" s="2">
        <v>86</v>
      </c>
      <c r="Z97" s="2" t="s">
        <v>49</v>
      </c>
    </row>
    <row r="98" spans="1:26" x14ac:dyDescent="0.25">
      <c r="A98">
        <v>0</v>
      </c>
      <c r="B98">
        <v>0</v>
      </c>
      <c r="C98">
        <v>0</v>
      </c>
      <c r="D98">
        <f t="shared" si="12"/>
        <v>0.99139999999999995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f t="shared" si="14"/>
        <v>8.6E-3</v>
      </c>
      <c r="N98">
        <v>0</v>
      </c>
      <c r="O98">
        <v>0</v>
      </c>
      <c r="P98">
        <v>0</v>
      </c>
      <c r="Q98">
        <v>0</v>
      </c>
      <c r="R98">
        <v>1</v>
      </c>
      <c r="S98">
        <v>1273</v>
      </c>
      <c r="T98">
        <v>0.5</v>
      </c>
      <c r="U98">
        <v>0</v>
      </c>
      <c r="V98" s="2">
        <v>-1.05</v>
      </c>
      <c r="W98" s="2">
        <v>94</v>
      </c>
      <c r="X98">
        <v>1</v>
      </c>
      <c r="Y98" s="2">
        <v>86</v>
      </c>
      <c r="Z98" s="2" t="s">
        <v>49</v>
      </c>
    </row>
    <row r="99" spans="1:26" x14ac:dyDescent="0.25">
      <c r="A99">
        <v>0</v>
      </c>
      <c r="B99">
        <v>0</v>
      </c>
      <c r="C99">
        <v>0</v>
      </c>
      <c r="D99">
        <f t="shared" si="12"/>
        <v>0.995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f>0.5/100</f>
        <v>5.0000000000000001E-3</v>
      </c>
      <c r="N99">
        <v>0</v>
      </c>
      <c r="O99">
        <v>0</v>
      </c>
      <c r="P99">
        <v>0</v>
      </c>
      <c r="Q99">
        <v>0</v>
      </c>
      <c r="R99">
        <v>1</v>
      </c>
      <c r="S99">
        <v>1273</v>
      </c>
      <c r="T99">
        <v>0.5</v>
      </c>
      <c r="U99">
        <v>0</v>
      </c>
      <c r="V99" s="2">
        <v>-0.55000000000000004</v>
      </c>
      <c r="W99" s="2">
        <v>65</v>
      </c>
      <c r="X99">
        <v>0</v>
      </c>
      <c r="Y99" s="2">
        <v>86</v>
      </c>
      <c r="Z99" s="2" t="s">
        <v>49</v>
      </c>
    </row>
    <row r="100" spans="1:26" x14ac:dyDescent="0.25">
      <c r="A100">
        <v>0</v>
      </c>
      <c r="B100">
        <v>0</v>
      </c>
      <c r="C100">
        <v>0</v>
      </c>
      <c r="D100">
        <f t="shared" si="12"/>
        <v>0.995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f t="shared" ref="M100:M104" si="15">0.5/100</f>
        <v>5.0000000000000001E-3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1273</v>
      </c>
      <c r="T100">
        <v>0.5</v>
      </c>
      <c r="U100">
        <v>0</v>
      </c>
      <c r="V100" s="2">
        <v>-0.65</v>
      </c>
      <c r="W100" s="2">
        <v>85</v>
      </c>
      <c r="X100">
        <v>1</v>
      </c>
      <c r="Y100" s="2">
        <v>86</v>
      </c>
      <c r="Z100" s="2" t="s">
        <v>49</v>
      </c>
    </row>
    <row r="101" spans="1:26" x14ac:dyDescent="0.25">
      <c r="A101">
        <v>0</v>
      </c>
      <c r="B101">
        <v>0</v>
      </c>
      <c r="C101">
        <v>0</v>
      </c>
      <c r="D101">
        <f t="shared" si="12"/>
        <v>0.995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f t="shared" si="15"/>
        <v>5.0000000000000001E-3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1273</v>
      </c>
      <c r="T101">
        <v>0.5</v>
      </c>
      <c r="U101">
        <v>0</v>
      </c>
      <c r="V101" s="2">
        <v>-0.75</v>
      </c>
      <c r="W101" s="2">
        <v>92</v>
      </c>
      <c r="X101">
        <v>1</v>
      </c>
      <c r="Y101" s="2">
        <v>86</v>
      </c>
      <c r="Z101" s="2" t="s">
        <v>49</v>
      </c>
    </row>
    <row r="102" spans="1:26" x14ac:dyDescent="0.25">
      <c r="A102">
        <v>0</v>
      </c>
      <c r="B102">
        <v>0</v>
      </c>
      <c r="C102">
        <v>0</v>
      </c>
      <c r="D102">
        <f t="shared" si="12"/>
        <v>0.995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f t="shared" si="15"/>
        <v>5.0000000000000001E-3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1273</v>
      </c>
      <c r="T102">
        <v>0.5</v>
      </c>
      <c r="U102">
        <v>0</v>
      </c>
      <c r="V102" s="2">
        <v>-0.85</v>
      </c>
      <c r="W102" s="2">
        <v>93</v>
      </c>
      <c r="X102">
        <v>1</v>
      </c>
      <c r="Y102" s="2">
        <v>86</v>
      </c>
      <c r="Z102" s="2" t="s">
        <v>49</v>
      </c>
    </row>
    <row r="103" spans="1:26" x14ac:dyDescent="0.25">
      <c r="A103">
        <v>0</v>
      </c>
      <c r="B103">
        <v>0</v>
      </c>
      <c r="C103">
        <v>0</v>
      </c>
      <c r="D103">
        <f t="shared" si="12"/>
        <v>0.995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f t="shared" si="15"/>
        <v>5.0000000000000001E-3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1273</v>
      </c>
      <c r="T103">
        <v>0.5</v>
      </c>
      <c r="U103">
        <v>0</v>
      </c>
      <c r="V103" s="2">
        <v>-0.95</v>
      </c>
      <c r="W103" s="2">
        <v>91</v>
      </c>
      <c r="X103">
        <v>1</v>
      </c>
      <c r="Y103" s="2">
        <v>86</v>
      </c>
      <c r="Z103" s="2" t="s">
        <v>49</v>
      </c>
    </row>
    <row r="104" spans="1:26" x14ac:dyDescent="0.25">
      <c r="A104">
        <v>0</v>
      </c>
      <c r="B104">
        <v>0</v>
      </c>
      <c r="C104">
        <v>0</v>
      </c>
      <c r="D104">
        <f t="shared" si="12"/>
        <v>0.995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f t="shared" si="15"/>
        <v>5.0000000000000001E-3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1273</v>
      </c>
      <c r="T104">
        <v>0.5</v>
      </c>
      <c r="U104">
        <v>0</v>
      </c>
      <c r="V104" s="2">
        <v>-1.05</v>
      </c>
      <c r="W104" s="2">
        <v>91</v>
      </c>
      <c r="X104">
        <v>1</v>
      </c>
      <c r="Y104" s="2">
        <v>86</v>
      </c>
      <c r="Z104" s="2" t="s">
        <v>49</v>
      </c>
    </row>
    <row r="105" spans="1:26" x14ac:dyDescent="0.25">
      <c r="A105">
        <v>0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1273</v>
      </c>
      <c r="T105">
        <v>0.5</v>
      </c>
      <c r="U105">
        <v>0</v>
      </c>
      <c r="V105" s="2">
        <v>-0.55000000000000004</v>
      </c>
      <c r="W105" s="2">
        <v>60</v>
      </c>
      <c r="X105">
        <v>0</v>
      </c>
      <c r="Y105" s="2">
        <v>86</v>
      </c>
      <c r="Z105" s="2" t="s">
        <v>49</v>
      </c>
    </row>
    <row r="106" spans="1:26" x14ac:dyDescent="0.25">
      <c r="A106">
        <v>0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1273</v>
      </c>
      <c r="T106">
        <v>0.5</v>
      </c>
      <c r="U106">
        <v>0</v>
      </c>
      <c r="V106" s="2">
        <v>-0.65</v>
      </c>
      <c r="W106" s="2">
        <v>51</v>
      </c>
      <c r="X106">
        <v>0</v>
      </c>
      <c r="Y106" s="2">
        <v>86</v>
      </c>
      <c r="Z106" s="2" t="s">
        <v>49</v>
      </c>
    </row>
    <row r="107" spans="1:26" x14ac:dyDescent="0.25">
      <c r="A107">
        <v>0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1273</v>
      </c>
      <c r="T107">
        <v>0.5</v>
      </c>
      <c r="U107">
        <v>0</v>
      </c>
      <c r="V107" s="2">
        <v>-0.75</v>
      </c>
      <c r="W107" s="2">
        <v>39</v>
      </c>
      <c r="X107">
        <v>0</v>
      </c>
      <c r="Y107" s="2">
        <v>86</v>
      </c>
      <c r="Z107" s="2" t="s">
        <v>49</v>
      </c>
    </row>
    <row r="108" spans="1:26" x14ac:dyDescent="0.25">
      <c r="A108">
        <v>0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1273</v>
      </c>
      <c r="T108">
        <v>0.5</v>
      </c>
      <c r="U108">
        <v>0</v>
      </c>
      <c r="V108" s="2">
        <v>-0.85</v>
      </c>
      <c r="W108" s="2">
        <v>30</v>
      </c>
      <c r="X108">
        <v>0</v>
      </c>
      <c r="Y108" s="2">
        <v>86</v>
      </c>
      <c r="Z108" s="2" t="s">
        <v>49</v>
      </c>
    </row>
    <row r="109" spans="1:26" x14ac:dyDescent="0.25">
      <c r="A109">
        <v>0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1273</v>
      </c>
      <c r="T109">
        <v>0.5</v>
      </c>
      <c r="U109">
        <v>0</v>
      </c>
      <c r="V109" s="2">
        <v>-0.95</v>
      </c>
      <c r="W109" s="2">
        <v>25</v>
      </c>
      <c r="X109">
        <v>0</v>
      </c>
      <c r="Y109" s="2">
        <v>86</v>
      </c>
      <c r="Z109" s="2" t="s">
        <v>49</v>
      </c>
    </row>
    <row r="110" spans="1:26" x14ac:dyDescent="0.25">
      <c r="A110">
        <v>0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1273</v>
      </c>
      <c r="T110">
        <v>0.5</v>
      </c>
      <c r="U110">
        <v>0</v>
      </c>
      <c r="V110" s="2">
        <v>-1.05</v>
      </c>
      <c r="W110" s="2">
        <v>20</v>
      </c>
      <c r="X110">
        <v>0</v>
      </c>
      <c r="Y110" s="2">
        <v>86</v>
      </c>
      <c r="Z110" s="2" t="s">
        <v>49</v>
      </c>
    </row>
    <row r="111" spans="1:26" x14ac:dyDescent="0.25">
      <c r="A111">
        <v>0</v>
      </c>
      <c r="B111">
        <v>0</v>
      </c>
      <c r="C111">
        <f t="shared" ref="C111:C139" si="16">1-M111</f>
        <v>0.73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0.27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1173</v>
      </c>
      <c r="T111">
        <v>0.5</v>
      </c>
      <c r="U111">
        <v>0</v>
      </c>
      <c r="V111" s="2">
        <v>-0.55000000000000004</v>
      </c>
      <c r="W111" s="2">
        <v>50</v>
      </c>
      <c r="X111">
        <v>0</v>
      </c>
      <c r="Y111" s="2">
        <v>88</v>
      </c>
      <c r="Z111" s="2" t="s">
        <v>63</v>
      </c>
    </row>
    <row r="112" spans="1:26" x14ac:dyDescent="0.25">
      <c r="A112">
        <v>0</v>
      </c>
      <c r="B112">
        <v>0</v>
      </c>
      <c r="C112">
        <f t="shared" si="16"/>
        <v>0.73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0.27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1173</v>
      </c>
      <c r="T112">
        <v>0.5</v>
      </c>
      <c r="U112">
        <v>0</v>
      </c>
      <c r="V112" s="2">
        <v>-0.6</v>
      </c>
      <c r="W112" s="2">
        <v>71</v>
      </c>
      <c r="X112">
        <v>0</v>
      </c>
      <c r="Y112" s="2">
        <v>88</v>
      </c>
      <c r="Z112" s="2" t="s">
        <v>63</v>
      </c>
    </row>
    <row r="113" spans="1:26" x14ac:dyDescent="0.25">
      <c r="A113">
        <v>0</v>
      </c>
      <c r="B113">
        <v>0</v>
      </c>
      <c r="C113">
        <f t="shared" si="16"/>
        <v>0.73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0.27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1173</v>
      </c>
      <c r="T113">
        <v>0.5</v>
      </c>
      <c r="U113">
        <v>0</v>
      </c>
      <c r="V113" s="2">
        <v>-0.7</v>
      </c>
      <c r="W113" s="2">
        <v>86</v>
      </c>
      <c r="X113">
        <v>1</v>
      </c>
      <c r="Y113" s="2">
        <v>88</v>
      </c>
      <c r="Z113" s="2" t="s">
        <v>63</v>
      </c>
    </row>
    <row r="114" spans="1:26" x14ac:dyDescent="0.25">
      <c r="A114">
        <v>0</v>
      </c>
      <c r="B114">
        <v>0</v>
      </c>
      <c r="C114">
        <f t="shared" si="16"/>
        <v>0.73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0.27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1173</v>
      </c>
      <c r="T114">
        <v>0.5</v>
      </c>
      <c r="U114">
        <v>0</v>
      </c>
      <c r="V114" s="2">
        <v>-0.8</v>
      </c>
      <c r="W114" s="2">
        <v>91</v>
      </c>
      <c r="X114">
        <v>1</v>
      </c>
      <c r="Y114" s="2">
        <v>88</v>
      </c>
      <c r="Z114" s="2" t="s">
        <v>63</v>
      </c>
    </row>
    <row r="115" spans="1:26" x14ac:dyDescent="0.25">
      <c r="A115">
        <v>0</v>
      </c>
      <c r="B115">
        <v>0</v>
      </c>
      <c r="C115">
        <f t="shared" si="16"/>
        <v>0.73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0.27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1173</v>
      </c>
      <c r="T115">
        <v>0.5</v>
      </c>
      <c r="U115">
        <v>0</v>
      </c>
      <c r="V115" s="2">
        <v>-0.9</v>
      </c>
      <c r="W115" s="2">
        <v>91</v>
      </c>
      <c r="X115">
        <v>1</v>
      </c>
      <c r="Y115" s="2">
        <v>88</v>
      </c>
      <c r="Z115" s="2" t="s">
        <v>63</v>
      </c>
    </row>
    <row r="116" spans="1:26" x14ac:dyDescent="0.25">
      <c r="A116">
        <v>0</v>
      </c>
      <c r="B116">
        <v>0</v>
      </c>
      <c r="C116">
        <f t="shared" si="16"/>
        <v>0.73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0.27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1173</v>
      </c>
      <c r="T116">
        <v>0.5</v>
      </c>
      <c r="U116">
        <v>0</v>
      </c>
      <c r="V116" s="2">
        <v>-1</v>
      </c>
      <c r="W116" s="2">
        <v>91</v>
      </c>
      <c r="X116">
        <v>1</v>
      </c>
      <c r="Y116" s="2">
        <v>88</v>
      </c>
      <c r="Z116" s="2" t="s">
        <v>63</v>
      </c>
    </row>
    <row r="117" spans="1:26" x14ac:dyDescent="0.25">
      <c r="A117">
        <v>0</v>
      </c>
      <c r="B117">
        <v>0</v>
      </c>
      <c r="C117">
        <f t="shared" si="16"/>
        <v>0.73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0.27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1173</v>
      </c>
      <c r="T117">
        <v>0.5</v>
      </c>
      <c r="U117">
        <v>0</v>
      </c>
      <c r="V117" s="2">
        <v>-1.1000000000000001</v>
      </c>
      <c r="W117" s="2">
        <v>70</v>
      </c>
      <c r="X117">
        <v>0</v>
      </c>
      <c r="Y117" s="2">
        <v>88</v>
      </c>
      <c r="Z117" s="2" t="s">
        <v>63</v>
      </c>
    </row>
    <row r="118" spans="1:26" x14ac:dyDescent="0.25">
      <c r="A118">
        <v>0</v>
      </c>
      <c r="B118">
        <v>0</v>
      </c>
      <c r="C118">
        <f t="shared" si="16"/>
        <v>0.73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0.27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1173</v>
      </c>
      <c r="T118">
        <v>0.5</v>
      </c>
      <c r="U118">
        <v>0</v>
      </c>
      <c r="V118" s="2">
        <v>-1.2</v>
      </c>
      <c r="W118" s="2">
        <v>65</v>
      </c>
      <c r="X118">
        <v>0</v>
      </c>
      <c r="Y118" s="2">
        <v>88</v>
      </c>
      <c r="Z118" s="2" t="s">
        <v>63</v>
      </c>
    </row>
    <row r="119" spans="1:26" x14ac:dyDescent="0.25">
      <c r="A119">
        <v>0</v>
      </c>
      <c r="B119">
        <v>0</v>
      </c>
      <c r="C119">
        <f t="shared" si="16"/>
        <v>0.73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0.27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1173</v>
      </c>
      <c r="T119">
        <v>0.5</v>
      </c>
      <c r="U119">
        <v>0</v>
      </c>
      <c r="V119" s="2">
        <v>-1.3</v>
      </c>
      <c r="W119" s="2">
        <v>39</v>
      </c>
      <c r="X119">
        <v>0</v>
      </c>
      <c r="Y119" s="2">
        <v>88</v>
      </c>
      <c r="Z119" s="2" t="s">
        <v>63</v>
      </c>
    </row>
    <row r="120" spans="1:26" x14ac:dyDescent="0.25">
      <c r="A120">
        <v>0</v>
      </c>
      <c r="B120">
        <v>0</v>
      </c>
      <c r="C120">
        <f t="shared" si="16"/>
        <v>0.75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0.25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1173</v>
      </c>
      <c r="T120">
        <v>0.5</v>
      </c>
      <c r="U120">
        <v>0</v>
      </c>
      <c r="V120" s="2">
        <v>-0.5</v>
      </c>
      <c r="W120" s="2">
        <v>44</v>
      </c>
      <c r="X120">
        <v>0</v>
      </c>
      <c r="Y120" s="2">
        <v>88</v>
      </c>
      <c r="Z120" s="2" t="s">
        <v>63</v>
      </c>
    </row>
    <row r="121" spans="1:26" x14ac:dyDescent="0.25">
      <c r="A121">
        <v>0</v>
      </c>
      <c r="B121">
        <v>0</v>
      </c>
      <c r="C121">
        <f t="shared" si="16"/>
        <v>0.75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0.25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1173</v>
      </c>
      <c r="T121">
        <v>0.5</v>
      </c>
      <c r="U121">
        <v>0</v>
      </c>
      <c r="V121" s="2">
        <v>-0.55000000000000004</v>
      </c>
      <c r="W121" s="2">
        <v>65</v>
      </c>
      <c r="X121">
        <v>0</v>
      </c>
      <c r="Y121" s="2">
        <v>88</v>
      </c>
      <c r="Z121" s="2" t="s">
        <v>63</v>
      </c>
    </row>
    <row r="122" spans="1:26" x14ac:dyDescent="0.25">
      <c r="A122">
        <v>0</v>
      </c>
      <c r="B122">
        <v>0</v>
      </c>
      <c r="C122">
        <f t="shared" si="16"/>
        <v>0.75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0.25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1173</v>
      </c>
      <c r="T122">
        <v>0.5</v>
      </c>
      <c r="U122">
        <v>0</v>
      </c>
      <c r="V122" s="2">
        <v>-0.6</v>
      </c>
      <c r="W122" s="2">
        <v>80</v>
      </c>
      <c r="X122">
        <v>1</v>
      </c>
      <c r="Y122" s="2">
        <v>88</v>
      </c>
      <c r="Z122" s="2" t="s">
        <v>63</v>
      </c>
    </row>
    <row r="123" spans="1:26" x14ac:dyDescent="0.25">
      <c r="A123">
        <v>0</v>
      </c>
      <c r="B123">
        <v>0</v>
      </c>
      <c r="C123">
        <f t="shared" si="16"/>
        <v>0.75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0.25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1173</v>
      </c>
      <c r="T123">
        <v>0.5</v>
      </c>
      <c r="U123">
        <v>0</v>
      </c>
      <c r="V123" s="2">
        <v>-0.7</v>
      </c>
      <c r="W123" s="2">
        <v>91</v>
      </c>
      <c r="X123">
        <v>1</v>
      </c>
      <c r="Y123" s="2">
        <v>88</v>
      </c>
      <c r="Z123" s="2" t="s">
        <v>63</v>
      </c>
    </row>
    <row r="124" spans="1:26" x14ac:dyDescent="0.25">
      <c r="A124">
        <v>0</v>
      </c>
      <c r="B124">
        <v>0</v>
      </c>
      <c r="C124">
        <f t="shared" si="16"/>
        <v>0.75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0.25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1173</v>
      </c>
      <c r="T124">
        <v>0.5</v>
      </c>
      <c r="U124">
        <v>0</v>
      </c>
      <c r="V124" s="2">
        <v>-0.8</v>
      </c>
      <c r="W124" s="2">
        <v>98</v>
      </c>
      <c r="X124">
        <v>1</v>
      </c>
      <c r="Y124" s="2">
        <v>88</v>
      </c>
      <c r="Z124" s="2" t="s">
        <v>63</v>
      </c>
    </row>
    <row r="125" spans="1:26" x14ac:dyDescent="0.25">
      <c r="A125">
        <v>0</v>
      </c>
      <c r="B125">
        <v>0</v>
      </c>
      <c r="C125">
        <f t="shared" si="16"/>
        <v>0.75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0.25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1173</v>
      </c>
      <c r="T125">
        <v>0.5</v>
      </c>
      <c r="U125">
        <v>0</v>
      </c>
      <c r="V125" s="2">
        <v>-0.9</v>
      </c>
      <c r="W125" s="2">
        <v>98</v>
      </c>
      <c r="X125">
        <v>1</v>
      </c>
      <c r="Y125" s="2">
        <v>88</v>
      </c>
      <c r="Z125" s="2" t="s">
        <v>63</v>
      </c>
    </row>
    <row r="126" spans="1:26" x14ac:dyDescent="0.25">
      <c r="A126">
        <v>0</v>
      </c>
      <c r="B126">
        <v>0</v>
      </c>
      <c r="C126">
        <f t="shared" si="16"/>
        <v>0.75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0.25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1173</v>
      </c>
      <c r="T126">
        <v>0.5</v>
      </c>
      <c r="U126">
        <v>0</v>
      </c>
      <c r="V126" s="2">
        <v>-1</v>
      </c>
      <c r="W126" s="2">
        <v>98</v>
      </c>
      <c r="X126">
        <v>1</v>
      </c>
      <c r="Y126" s="2">
        <v>88</v>
      </c>
      <c r="Z126" s="2" t="s">
        <v>63</v>
      </c>
    </row>
    <row r="127" spans="1:26" x14ac:dyDescent="0.25">
      <c r="A127">
        <v>0</v>
      </c>
      <c r="B127">
        <v>0</v>
      </c>
      <c r="C127">
        <f t="shared" si="16"/>
        <v>0.75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0.25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1173</v>
      </c>
      <c r="T127">
        <v>0.5</v>
      </c>
      <c r="U127">
        <v>0</v>
      </c>
      <c r="V127" s="2">
        <v>-1.1000000000000001</v>
      </c>
      <c r="W127" s="2">
        <v>97</v>
      </c>
      <c r="X127">
        <v>1</v>
      </c>
      <c r="Y127" s="2">
        <v>88</v>
      </c>
      <c r="Z127" s="2" t="s">
        <v>63</v>
      </c>
    </row>
    <row r="128" spans="1:26" x14ac:dyDescent="0.25">
      <c r="A128">
        <v>0</v>
      </c>
      <c r="B128">
        <v>0</v>
      </c>
      <c r="C128">
        <f t="shared" si="16"/>
        <v>0.75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0.25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1173</v>
      </c>
      <c r="T128">
        <v>0.5</v>
      </c>
      <c r="U128">
        <v>0</v>
      </c>
      <c r="V128" s="2">
        <v>-1.2</v>
      </c>
      <c r="W128" s="2">
        <v>80</v>
      </c>
      <c r="X128">
        <v>1</v>
      </c>
      <c r="Y128" s="2">
        <v>88</v>
      </c>
      <c r="Z128" s="2" t="s">
        <v>63</v>
      </c>
    </row>
    <row r="129" spans="1:26" x14ac:dyDescent="0.25">
      <c r="A129">
        <v>0</v>
      </c>
      <c r="B129">
        <v>0</v>
      </c>
      <c r="C129">
        <f t="shared" si="16"/>
        <v>0.75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0.25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1173</v>
      </c>
      <c r="T129">
        <v>0.5</v>
      </c>
      <c r="U129">
        <v>0</v>
      </c>
      <c r="V129" s="2">
        <v>-1.3</v>
      </c>
      <c r="W129" s="2">
        <v>75</v>
      </c>
      <c r="X129">
        <v>0</v>
      </c>
      <c r="Y129" s="2">
        <v>88</v>
      </c>
      <c r="Z129" s="2" t="s">
        <v>63</v>
      </c>
    </row>
    <row r="130" spans="1:26" x14ac:dyDescent="0.25">
      <c r="A130">
        <v>0</v>
      </c>
      <c r="B130">
        <v>0</v>
      </c>
      <c r="C130">
        <f t="shared" si="16"/>
        <v>0.93120000000000003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6.88E-2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1173</v>
      </c>
      <c r="T130">
        <v>0.5</v>
      </c>
      <c r="U130">
        <v>0</v>
      </c>
      <c r="V130" s="2">
        <v>-0.5</v>
      </c>
      <c r="W130" s="2">
        <v>72</v>
      </c>
      <c r="X130">
        <v>0</v>
      </c>
      <c r="Y130" s="2">
        <v>88</v>
      </c>
      <c r="Z130" s="2" t="s">
        <v>63</v>
      </c>
    </row>
    <row r="131" spans="1:26" x14ac:dyDescent="0.25">
      <c r="A131">
        <v>0</v>
      </c>
      <c r="B131">
        <v>0</v>
      </c>
      <c r="C131">
        <f t="shared" si="16"/>
        <v>0.93120000000000003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6.88E-2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1173</v>
      </c>
      <c r="T131">
        <v>0.5</v>
      </c>
      <c r="U131">
        <v>0</v>
      </c>
      <c r="V131" s="2">
        <v>-0.55000000000000004</v>
      </c>
      <c r="W131" s="2">
        <v>85</v>
      </c>
      <c r="X131">
        <v>1</v>
      </c>
      <c r="Y131" s="2">
        <v>88</v>
      </c>
      <c r="Z131" s="2" t="s">
        <v>63</v>
      </c>
    </row>
    <row r="132" spans="1:26" x14ac:dyDescent="0.25">
      <c r="A132">
        <v>0</v>
      </c>
      <c r="B132">
        <v>0</v>
      </c>
      <c r="C132">
        <f t="shared" si="16"/>
        <v>0.93120000000000003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6.88E-2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1173</v>
      </c>
      <c r="T132">
        <v>0.5</v>
      </c>
      <c r="U132">
        <v>0</v>
      </c>
      <c r="V132" s="2">
        <v>-0.6</v>
      </c>
      <c r="W132" s="2">
        <v>90</v>
      </c>
      <c r="X132">
        <v>1</v>
      </c>
      <c r="Y132" s="2">
        <v>88</v>
      </c>
      <c r="Z132" s="2" t="s">
        <v>63</v>
      </c>
    </row>
    <row r="133" spans="1:26" x14ac:dyDescent="0.25">
      <c r="A133">
        <v>0</v>
      </c>
      <c r="B133">
        <v>0</v>
      </c>
      <c r="C133">
        <f t="shared" si="16"/>
        <v>0.93120000000000003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6.88E-2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1173</v>
      </c>
      <c r="T133">
        <v>0.5</v>
      </c>
      <c r="U133">
        <v>0</v>
      </c>
      <c r="V133" s="2">
        <v>-0.7</v>
      </c>
      <c r="W133" s="2">
        <v>96</v>
      </c>
      <c r="X133">
        <v>1</v>
      </c>
      <c r="Y133" s="2">
        <v>88</v>
      </c>
      <c r="Z133" s="2" t="s">
        <v>63</v>
      </c>
    </row>
    <row r="134" spans="1:26" x14ac:dyDescent="0.25">
      <c r="A134">
        <v>0</v>
      </c>
      <c r="B134">
        <v>0</v>
      </c>
      <c r="C134">
        <f t="shared" si="16"/>
        <v>0.93120000000000003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6.88E-2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1173</v>
      </c>
      <c r="T134">
        <v>0.5</v>
      </c>
      <c r="U134">
        <v>0</v>
      </c>
      <c r="V134" s="2">
        <v>-0.8</v>
      </c>
      <c r="W134" s="2">
        <v>96</v>
      </c>
      <c r="X134">
        <v>1</v>
      </c>
      <c r="Y134" s="2">
        <v>88</v>
      </c>
      <c r="Z134" s="2" t="s">
        <v>63</v>
      </c>
    </row>
    <row r="135" spans="1:26" x14ac:dyDescent="0.25">
      <c r="A135">
        <v>0</v>
      </c>
      <c r="B135">
        <v>0</v>
      </c>
      <c r="C135">
        <f t="shared" si="16"/>
        <v>0.93120000000000003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6.88E-2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1173</v>
      </c>
      <c r="T135">
        <v>0.5</v>
      </c>
      <c r="U135">
        <v>0</v>
      </c>
      <c r="V135" s="2">
        <v>-0.9</v>
      </c>
      <c r="W135" s="2">
        <v>96</v>
      </c>
      <c r="X135">
        <v>1</v>
      </c>
      <c r="Y135" s="2">
        <v>88</v>
      </c>
      <c r="Z135" s="2" t="s">
        <v>63</v>
      </c>
    </row>
    <row r="136" spans="1:26" x14ac:dyDescent="0.25">
      <c r="A136">
        <v>0</v>
      </c>
      <c r="B136">
        <v>0</v>
      </c>
      <c r="C136">
        <f t="shared" si="16"/>
        <v>0.93120000000000003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6.88E-2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1173</v>
      </c>
      <c r="T136">
        <v>0.5</v>
      </c>
      <c r="U136">
        <v>0</v>
      </c>
      <c r="V136" s="2">
        <v>-1</v>
      </c>
      <c r="W136" s="2">
        <v>96</v>
      </c>
      <c r="X136">
        <v>1</v>
      </c>
      <c r="Y136" s="2">
        <v>88</v>
      </c>
      <c r="Z136" s="2" t="s">
        <v>63</v>
      </c>
    </row>
    <row r="137" spans="1:26" x14ac:dyDescent="0.25">
      <c r="A137">
        <v>0</v>
      </c>
      <c r="B137">
        <v>0</v>
      </c>
      <c r="C137">
        <f t="shared" si="16"/>
        <v>0.93120000000000003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6.88E-2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1173</v>
      </c>
      <c r="T137">
        <v>0.5</v>
      </c>
      <c r="U137">
        <v>0</v>
      </c>
      <c r="V137" s="2">
        <v>-1.1000000000000001</v>
      </c>
      <c r="W137" s="2">
        <v>96</v>
      </c>
      <c r="X137">
        <v>1</v>
      </c>
      <c r="Y137" s="2">
        <v>88</v>
      </c>
      <c r="Z137" s="2" t="s">
        <v>63</v>
      </c>
    </row>
    <row r="138" spans="1:26" x14ac:dyDescent="0.25">
      <c r="A138">
        <v>0</v>
      </c>
      <c r="B138">
        <v>0</v>
      </c>
      <c r="C138">
        <f t="shared" si="16"/>
        <v>0.93120000000000003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6.88E-2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1173</v>
      </c>
      <c r="T138">
        <v>0.5</v>
      </c>
      <c r="U138">
        <v>0</v>
      </c>
      <c r="V138" s="2">
        <v>-1.2</v>
      </c>
      <c r="W138" s="2">
        <v>92</v>
      </c>
      <c r="X138">
        <v>1</v>
      </c>
      <c r="Y138" s="2">
        <v>88</v>
      </c>
      <c r="Z138" s="2" t="s">
        <v>63</v>
      </c>
    </row>
    <row r="139" spans="1:26" x14ac:dyDescent="0.25">
      <c r="A139">
        <v>0</v>
      </c>
      <c r="B139">
        <v>0</v>
      </c>
      <c r="C139">
        <f t="shared" si="16"/>
        <v>0.93120000000000003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6.88E-2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1173</v>
      </c>
      <c r="T139">
        <v>0.5</v>
      </c>
      <c r="U139">
        <v>0</v>
      </c>
      <c r="V139" s="2">
        <v>-1.3</v>
      </c>
      <c r="W139" s="2">
        <v>85</v>
      </c>
      <c r="X139">
        <v>1</v>
      </c>
      <c r="Y139" s="2">
        <v>88</v>
      </c>
      <c r="Z139" s="2" t="s">
        <v>63</v>
      </c>
    </row>
    <row r="140" spans="1:26" x14ac:dyDescent="0.25">
      <c r="A140">
        <v>0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1173</v>
      </c>
      <c r="T140">
        <v>0.5</v>
      </c>
      <c r="U140">
        <v>0</v>
      </c>
      <c r="V140" s="2">
        <v>-0.5</v>
      </c>
      <c r="W140" s="2">
        <v>30</v>
      </c>
      <c r="X140">
        <v>0</v>
      </c>
      <c r="Y140" s="2">
        <v>88</v>
      </c>
      <c r="Z140" s="2" t="s">
        <v>63</v>
      </c>
    </row>
    <row r="141" spans="1:26" x14ac:dyDescent="0.25">
      <c r="A141">
        <v>0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1173</v>
      </c>
      <c r="T141">
        <v>0.5</v>
      </c>
      <c r="U141">
        <v>0</v>
      </c>
      <c r="V141" s="2">
        <v>-0.55000000000000004</v>
      </c>
      <c r="W141" s="2">
        <v>40</v>
      </c>
      <c r="X141">
        <v>0</v>
      </c>
      <c r="Y141" s="2">
        <v>88</v>
      </c>
      <c r="Z141" s="2" t="s">
        <v>63</v>
      </c>
    </row>
    <row r="142" spans="1:26" x14ac:dyDescent="0.25">
      <c r="A142">
        <v>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1173</v>
      </c>
      <c r="T142">
        <v>0.5</v>
      </c>
      <c r="U142">
        <v>0</v>
      </c>
      <c r="V142" s="2">
        <v>-0.6</v>
      </c>
      <c r="W142" s="2">
        <v>35</v>
      </c>
      <c r="X142">
        <v>0</v>
      </c>
      <c r="Y142" s="2">
        <v>88</v>
      </c>
      <c r="Z142" s="2" t="s">
        <v>63</v>
      </c>
    </row>
    <row r="143" spans="1:26" x14ac:dyDescent="0.25">
      <c r="A143">
        <v>0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1173</v>
      </c>
      <c r="T143">
        <v>0.5</v>
      </c>
      <c r="U143">
        <v>0</v>
      </c>
      <c r="V143" s="2">
        <v>-0.7</v>
      </c>
      <c r="W143" s="2">
        <v>29</v>
      </c>
      <c r="X143">
        <v>0</v>
      </c>
      <c r="Y143" s="2">
        <v>88</v>
      </c>
      <c r="Z143" s="2" t="s">
        <v>63</v>
      </c>
    </row>
    <row r="144" spans="1:26" x14ac:dyDescent="0.25">
      <c r="A144">
        <v>0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1173</v>
      </c>
      <c r="T144">
        <v>0.5</v>
      </c>
      <c r="U144">
        <v>0</v>
      </c>
      <c r="V144" s="2">
        <v>-0.8</v>
      </c>
      <c r="W144" s="2">
        <v>21</v>
      </c>
      <c r="X144">
        <v>0</v>
      </c>
      <c r="Y144" s="2">
        <v>88</v>
      </c>
      <c r="Z144" s="2" t="s">
        <v>63</v>
      </c>
    </row>
    <row r="145" spans="1:26" x14ac:dyDescent="0.25">
      <c r="A145">
        <v>0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1173</v>
      </c>
      <c r="T145">
        <v>0.5</v>
      </c>
      <c r="U145">
        <v>0</v>
      </c>
      <c r="V145" s="2">
        <v>-0.9</v>
      </c>
      <c r="W145" s="2">
        <v>20</v>
      </c>
      <c r="X145">
        <v>0</v>
      </c>
      <c r="Y145" s="2">
        <v>88</v>
      </c>
      <c r="Z145" s="2" t="s">
        <v>63</v>
      </c>
    </row>
    <row r="146" spans="1:26" x14ac:dyDescent="0.25">
      <c r="A146">
        <v>0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1173</v>
      </c>
      <c r="T146">
        <v>0.5</v>
      </c>
      <c r="U146">
        <v>0</v>
      </c>
      <c r="V146" s="2">
        <v>-1</v>
      </c>
      <c r="W146" s="2">
        <v>18</v>
      </c>
      <c r="X146">
        <v>0</v>
      </c>
      <c r="Y146" s="2">
        <v>88</v>
      </c>
      <c r="Z146" s="2" t="s">
        <v>63</v>
      </c>
    </row>
    <row r="147" spans="1:26" x14ac:dyDescent="0.25">
      <c r="A147">
        <v>0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1173</v>
      </c>
      <c r="T147">
        <v>0.5</v>
      </c>
      <c r="U147">
        <v>0</v>
      </c>
      <c r="V147" s="2">
        <v>-1.1000000000000001</v>
      </c>
      <c r="W147" s="2">
        <v>15</v>
      </c>
      <c r="X147">
        <v>0</v>
      </c>
      <c r="Y147" s="2">
        <v>88</v>
      </c>
      <c r="Z147" s="2" t="s">
        <v>63</v>
      </c>
    </row>
    <row r="148" spans="1:26" x14ac:dyDescent="0.25">
      <c r="A148">
        <v>0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1173</v>
      </c>
      <c r="T148">
        <v>0.5</v>
      </c>
      <c r="U148">
        <v>0</v>
      </c>
      <c r="V148" s="2">
        <v>-1.2</v>
      </c>
      <c r="W148" s="2">
        <v>10</v>
      </c>
      <c r="X148">
        <v>0</v>
      </c>
      <c r="Y148" s="2">
        <v>88</v>
      </c>
      <c r="Z148" s="2" t="s">
        <v>63</v>
      </c>
    </row>
    <row r="149" spans="1:26" x14ac:dyDescent="0.25">
      <c r="A149">
        <v>0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1173</v>
      </c>
      <c r="T149">
        <v>0.5</v>
      </c>
      <c r="U149">
        <v>0</v>
      </c>
      <c r="V149" s="2">
        <v>-1.3</v>
      </c>
      <c r="W149" s="2">
        <v>9</v>
      </c>
      <c r="X149">
        <v>0</v>
      </c>
      <c r="Y149" s="2">
        <v>88</v>
      </c>
      <c r="Z149" s="2" t="s">
        <v>63</v>
      </c>
    </row>
    <row r="150" spans="1:26" x14ac:dyDescent="0.25">
      <c r="A150">
        <v>0</v>
      </c>
      <c r="B150">
        <v>0</v>
      </c>
      <c r="C150">
        <v>0</v>
      </c>
      <c r="D150">
        <f t="shared" ref="D150:D155" si="17">1-I150</f>
        <v>0.98070000000000002</v>
      </c>
      <c r="E150">
        <v>0</v>
      </c>
      <c r="F150">
        <v>0</v>
      </c>
      <c r="G150">
        <v>0</v>
      </c>
      <c r="H150">
        <v>0</v>
      </c>
      <c r="I150">
        <v>1.9300000000000001E-2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f t="shared" ref="S150:S155" si="18">950+273</f>
        <v>1223</v>
      </c>
      <c r="T150">
        <v>0.5</v>
      </c>
      <c r="U150">
        <v>0</v>
      </c>
      <c r="V150" s="2">
        <v>-0.4</v>
      </c>
      <c r="W150" s="2">
        <v>94</v>
      </c>
      <c r="X150">
        <v>1</v>
      </c>
      <c r="Y150" s="2">
        <v>94</v>
      </c>
      <c r="Z150" s="2" t="s">
        <v>65</v>
      </c>
    </row>
    <row r="151" spans="1:26" x14ac:dyDescent="0.25">
      <c r="A151">
        <v>0</v>
      </c>
      <c r="B151">
        <v>0</v>
      </c>
      <c r="C151">
        <v>0</v>
      </c>
      <c r="D151">
        <f t="shared" si="17"/>
        <v>0.98070000000000002</v>
      </c>
      <c r="E151">
        <v>0</v>
      </c>
      <c r="F151">
        <v>0</v>
      </c>
      <c r="G151">
        <v>0</v>
      </c>
      <c r="H151">
        <v>0</v>
      </c>
      <c r="I151">
        <v>1.9300000000000001E-2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f t="shared" si="18"/>
        <v>1223</v>
      </c>
      <c r="T151">
        <v>0.5</v>
      </c>
      <c r="U151">
        <v>0</v>
      </c>
      <c r="V151" s="2">
        <v>-0.5</v>
      </c>
      <c r="W151" s="2">
        <v>90</v>
      </c>
      <c r="X151">
        <v>1</v>
      </c>
      <c r="Y151" s="2">
        <v>94</v>
      </c>
      <c r="Z151" s="2" t="s">
        <v>65</v>
      </c>
    </row>
    <row r="152" spans="1:26" x14ac:dyDescent="0.25">
      <c r="A152">
        <v>0</v>
      </c>
      <c r="B152">
        <v>0</v>
      </c>
      <c r="C152">
        <v>0</v>
      </c>
      <c r="D152">
        <f t="shared" si="17"/>
        <v>0.98070000000000002</v>
      </c>
      <c r="E152">
        <v>0</v>
      </c>
      <c r="F152">
        <v>0</v>
      </c>
      <c r="G152">
        <v>0</v>
      </c>
      <c r="H152">
        <v>0</v>
      </c>
      <c r="I152">
        <v>1.9300000000000001E-2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f t="shared" si="18"/>
        <v>1223</v>
      </c>
      <c r="T152">
        <v>0.5</v>
      </c>
      <c r="U152">
        <v>0</v>
      </c>
      <c r="V152" s="2">
        <v>-0.6</v>
      </c>
      <c r="W152" s="2">
        <v>78</v>
      </c>
      <c r="X152">
        <v>0</v>
      </c>
      <c r="Y152" s="2">
        <v>94</v>
      </c>
      <c r="Z152" s="2" t="s">
        <v>65</v>
      </c>
    </row>
    <row r="153" spans="1:26" x14ac:dyDescent="0.25">
      <c r="A153">
        <v>0</v>
      </c>
      <c r="B153">
        <v>0</v>
      </c>
      <c r="C153">
        <v>0</v>
      </c>
      <c r="D153">
        <f t="shared" si="17"/>
        <v>0.98070000000000002</v>
      </c>
      <c r="E153">
        <v>0</v>
      </c>
      <c r="F153">
        <v>0</v>
      </c>
      <c r="G153">
        <v>0</v>
      </c>
      <c r="H153">
        <v>0</v>
      </c>
      <c r="I153">
        <v>1.9300000000000001E-2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</v>
      </c>
      <c r="S153">
        <f t="shared" si="18"/>
        <v>1223</v>
      </c>
      <c r="T153">
        <v>0.5</v>
      </c>
      <c r="U153">
        <v>0</v>
      </c>
      <c r="V153" s="2">
        <v>-0.7</v>
      </c>
      <c r="W153" s="2">
        <v>55</v>
      </c>
      <c r="X153">
        <v>0</v>
      </c>
      <c r="Y153" s="2">
        <v>94</v>
      </c>
      <c r="Z153" s="2" t="s">
        <v>65</v>
      </c>
    </row>
    <row r="154" spans="1:26" x14ac:dyDescent="0.25">
      <c r="A154">
        <v>0</v>
      </c>
      <c r="B154">
        <v>0</v>
      </c>
      <c r="C154">
        <v>0</v>
      </c>
      <c r="D154">
        <f t="shared" si="17"/>
        <v>0.98070000000000002</v>
      </c>
      <c r="E154">
        <v>0</v>
      </c>
      <c r="F154">
        <v>0</v>
      </c>
      <c r="G154">
        <v>0</v>
      </c>
      <c r="H154">
        <v>0</v>
      </c>
      <c r="I154">
        <v>1.9300000000000001E-2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f t="shared" si="18"/>
        <v>1223</v>
      </c>
      <c r="T154">
        <v>0.5</v>
      </c>
      <c r="U154">
        <v>0</v>
      </c>
      <c r="V154" s="2">
        <v>-0.8</v>
      </c>
      <c r="W154" s="2">
        <v>39</v>
      </c>
      <c r="X154">
        <v>0</v>
      </c>
      <c r="Y154" s="2">
        <v>94</v>
      </c>
      <c r="Z154" s="2" t="s">
        <v>65</v>
      </c>
    </row>
    <row r="155" spans="1:26" x14ac:dyDescent="0.25">
      <c r="A155">
        <v>0</v>
      </c>
      <c r="B155">
        <v>0</v>
      </c>
      <c r="C155">
        <v>0</v>
      </c>
      <c r="D155">
        <f t="shared" si="17"/>
        <v>0.98070000000000002</v>
      </c>
      <c r="E155">
        <v>0</v>
      </c>
      <c r="F155">
        <v>0</v>
      </c>
      <c r="G155">
        <v>0</v>
      </c>
      <c r="H155">
        <v>0</v>
      </c>
      <c r="I155">
        <v>1.9300000000000001E-2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f t="shared" si="18"/>
        <v>1223</v>
      </c>
      <c r="T155">
        <v>0.5</v>
      </c>
      <c r="U155">
        <v>0</v>
      </c>
      <c r="V155" s="2">
        <v>-0.9</v>
      </c>
      <c r="W155" s="2">
        <v>30</v>
      </c>
      <c r="X155">
        <v>0</v>
      </c>
      <c r="Y155" s="2">
        <v>94</v>
      </c>
      <c r="Z155" s="2" t="s">
        <v>65</v>
      </c>
    </row>
    <row r="156" spans="1:26" x14ac:dyDescent="0.25">
      <c r="A156">
        <v>0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1223</v>
      </c>
      <c r="T156">
        <v>0.5</v>
      </c>
      <c r="U156">
        <v>0</v>
      </c>
      <c r="V156" s="2">
        <v>-0.4</v>
      </c>
      <c r="W156" s="2">
        <v>35</v>
      </c>
      <c r="X156">
        <v>0</v>
      </c>
      <c r="Y156" s="2">
        <v>94</v>
      </c>
      <c r="Z156" s="2" t="s">
        <v>65</v>
      </c>
    </row>
    <row r="157" spans="1:26" x14ac:dyDescent="0.25">
      <c r="A157">
        <v>0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1223</v>
      </c>
      <c r="T157">
        <v>0.5</v>
      </c>
      <c r="U157">
        <v>0</v>
      </c>
      <c r="V157" s="2">
        <v>-0.5</v>
      </c>
      <c r="W157" s="2">
        <v>29</v>
      </c>
      <c r="X157">
        <v>0</v>
      </c>
      <c r="Y157" s="2">
        <v>94</v>
      </c>
      <c r="Z157" s="2" t="s">
        <v>65</v>
      </c>
    </row>
    <row r="158" spans="1:26" x14ac:dyDescent="0.25">
      <c r="A158">
        <v>0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1223</v>
      </c>
      <c r="T158">
        <v>0.5</v>
      </c>
      <c r="U158">
        <v>0</v>
      </c>
      <c r="V158" s="2">
        <v>-0.6</v>
      </c>
      <c r="W158" s="2">
        <v>18</v>
      </c>
      <c r="X158">
        <v>0</v>
      </c>
      <c r="Y158" s="2">
        <v>94</v>
      </c>
      <c r="Z158" s="2" t="s">
        <v>65</v>
      </c>
    </row>
    <row r="159" spans="1:26" x14ac:dyDescent="0.25">
      <c r="A159">
        <v>0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1223</v>
      </c>
      <c r="T159">
        <v>0.5</v>
      </c>
      <c r="U159">
        <v>0</v>
      </c>
      <c r="V159" s="2">
        <v>-0.7</v>
      </c>
      <c r="W159" s="2">
        <v>10</v>
      </c>
      <c r="X159">
        <v>0</v>
      </c>
      <c r="Y159" s="2">
        <v>94</v>
      </c>
      <c r="Z159" s="2" t="s">
        <v>65</v>
      </c>
    </row>
    <row r="160" spans="1:26" x14ac:dyDescent="0.25">
      <c r="A160">
        <v>0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1223</v>
      </c>
      <c r="T160">
        <v>0.5</v>
      </c>
      <c r="U160">
        <v>0</v>
      </c>
      <c r="V160" s="2">
        <v>-0.8</v>
      </c>
      <c r="W160" s="2">
        <v>5</v>
      </c>
      <c r="X160">
        <v>0</v>
      </c>
      <c r="Y160" s="2">
        <v>94</v>
      </c>
      <c r="Z160" s="2" t="s">
        <v>65</v>
      </c>
    </row>
    <row r="161" spans="1:26" x14ac:dyDescent="0.25">
      <c r="A161">
        <v>0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1223</v>
      </c>
      <c r="T161">
        <v>0.5</v>
      </c>
      <c r="U161">
        <v>0</v>
      </c>
      <c r="V161" s="2">
        <v>-0.9</v>
      </c>
      <c r="W161" s="2">
        <v>2</v>
      </c>
      <c r="X161">
        <v>0</v>
      </c>
      <c r="Y161" s="2">
        <v>94</v>
      </c>
      <c r="Z161" s="2" t="s">
        <v>65</v>
      </c>
    </row>
    <row r="162" spans="1:26" x14ac:dyDescent="0.25">
      <c r="A162">
        <v>0</v>
      </c>
      <c r="B162">
        <v>0</v>
      </c>
      <c r="C162">
        <f t="shared" ref="C162:C169" si="19">1-I162</f>
        <v>0.99639999999999995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f t="shared" ref="I162:I169" si="20">0.36/100</f>
        <v>3.5999999999999999E-3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f t="shared" ref="S162:S176" si="21">900+273</f>
        <v>1173</v>
      </c>
      <c r="T162">
        <v>0.1</v>
      </c>
      <c r="U162">
        <v>0</v>
      </c>
      <c r="V162" s="2">
        <v>-0.81799999999999995</v>
      </c>
      <c r="W162" s="2">
        <v>35</v>
      </c>
      <c r="X162">
        <v>0</v>
      </c>
      <c r="Y162" s="2">
        <v>96</v>
      </c>
      <c r="Z162" s="2" t="s">
        <v>66</v>
      </c>
    </row>
    <row r="163" spans="1:26" x14ac:dyDescent="0.25">
      <c r="A163">
        <v>0</v>
      </c>
      <c r="B163">
        <v>0</v>
      </c>
      <c r="C163">
        <f t="shared" si="19"/>
        <v>0.99639999999999995</v>
      </c>
      <c r="D163">
        <v>0</v>
      </c>
      <c r="E163">
        <v>0</v>
      </c>
      <c r="F163">
        <v>0</v>
      </c>
      <c r="G163">
        <v>0</v>
      </c>
      <c r="H163">
        <v>0</v>
      </c>
      <c r="I163">
        <f t="shared" si="20"/>
        <v>3.5999999999999999E-3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f t="shared" si="21"/>
        <v>1173</v>
      </c>
      <c r="T163">
        <v>0.1</v>
      </c>
      <c r="U163">
        <v>0</v>
      </c>
      <c r="V163" s="2">
        <v>-0.746</v>
      </c>
      <c r="W163" s="2">
        <v>58</v>
      </c>
      <c r="X163">
        <v>0</v>
      </c>
      <c r="Y163" s="2">
        <v>96</v>
      </c>
      <c r="Z163" s="2" t="s">
        <v>66</v>
      </c>
    </row>
    <row r="164" spans="1:26" x14ac:dyDescent="0.25">
      <c r="A164">
        <v>0</v>
      </c>
      <c r="B164">
        <v>0</v>
      </c>
      <c r="C164">
        <f t="shared" si="19"/>
        <v>0.99639999999999995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f t="shared" si="20"/>
        <v>3.5999999999999999E-3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f t="shared" si="21"/>
        <v>1173</v>
      </c>
      <c r="T164">
        <v>0.1</v>
      </c>
      <c r="U164">
        <v>0</v>
      </c>
      <c r="V164" s="2">
        <v>-0.66999999999999993</v>
      </c>
      <c r="W164" s="2">
        <v>80</v>
      </c>
      <c r="X164">
        <v>1</v>
      </c>
      <c r="Y164" s="2">
        <v>96</v>
      </c>
      <c r="Z164" s="2" t="s">
        <v>66</v>
      </c>
    </row>
    <row r="165" spans="1:26" x14ac:dyDescent="0.25">
      <c r="A165">
        <v>0</v>
      </c>
      <c r="B165">
        <v>0</v>
      </c>
      <c r="C165">
        <f t="shared" si="19"/>
        <v>0.99639999999999995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f t="shared" si="20"/>
        <v>3.5999999999999999E-3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f t="shared" si="21"/>
        <v>1173</v>
      </c>
      <c r="T165">
        <v>0.1</v>
      </c>
      <c r="U165">
        <v>0</v>
      </c>
      <c r="V165" s="2">
        <v>-0.58199999999999996</v>
      </c>
      <c r="W165" s="2">
        <v>94</v>
      </c>
      <c r="X165">
        <v>1</v>
      </c>
      <c r="Y165" s="2">
        <v>96</v>
      </c>
      <c r="Z165" s="2" t="s">
        <v>66</v>
      </c>
    </row>
    <row r="166" spans="1:26" x14ac:dyDescent="0.25">
      <c r="A166">
        <v>0</v>
      </c>
      <c r="B166">
        <v>0</v>
      </c>
      <c r="C166">
        <f t="shared" si="19"/>
        <v>0.99639999999999995</v>
      </c>
      <c r="D166">
        <v>0</v>
      </c>
      <c r="E166">
        <v>0</v>
      </c>
      <c r="F166">
        <v>0</v>
      </c>
      <c r="G166">
        <v>0</v>
      </c>
      <c r="H166">
        <v>0</v>
      </c>
      <c r="I166">
        <f t="shared" si="20"/>
        <v>3.5999999999999999E-3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f t="shared" si="21"/>
        <v>1173</v>
      </c>
      <c r="T166">
        <v>0.1</v>
      </c>
      <c r="U166">
        <v>0</v>
      </c>
      <c r="V166" s="2">
        <v>-0.49</v>
      </c>
      <c r="W166" s="2">
        <v>89</v>
      </c>
      <c r="X166">
        <v>1</v>
      </c>
      <c r="Y166" s="2">
        <v>96</v>
      </c>
      <c r="Z166" s="2" t="s">
        <v>66</v>
      </c>
    </row>
    <row r="167" spans="1:26" x14ac:dyDescent="0.25">
      <c r="A167">
        <v>0</v>
      </c>
      <c r="B167">
        <v>0</v>
      </c>
      <c r="C167">
        <f t="shared" si="19"/>
        <v>0.99639999999999995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f t="shared" si="20"/>
        <v>3.5999999999999999E-3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f t="shared" si="21"/>
        <v>1173</v>
      </c>
      <c r="T167">
        <v>0.1</v>
      </c>
      <c r="U167">
        <v>0</v>
      </c>
      <c r="V167" s="2">
        <v>-0.39999999999999997</v>
      </c>
      <c r="W167" s="2">
        <v>81</v>
      </c>
      <c r="X167">
        <v>1</v>
      </c>
      <c r="Y167" s="2">
        <v>96</v>
      </c>
      <c r="Z167" s="2" t="s">
        <v>66</v>
      </c>
    </row>
    <row r="168" spans="1:26" x14ac:dyDescent="0.25">
      <c r="A168">
        <v>0</v>
      </c>
      <c r="B168">
        <v>0</v>
      </c>
      <c r="C168">
        <f t="shared" si="19"/>
        <v>0.99639999999999995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f t="shared" si="20"/>
        <v>3.5999999999999999E-3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f t="shared" si="21"/>
        <v>1173</v>
      </c>
      <c r="T168">
        <v>0.1</v>
      </c>
      <c r="U168">
        <v>0</v>
      </c>
      <c r="V168" s="2">
        <v>-0.29999999999999993</v>
      </c>
      <c r="W168" s="2">
        <v>58</v>
      </c>
      <c r="X168">
        <v>0</v>
      </c>
      <c r="Y168" s="2">
        <v>96</v>
      </c>
      <c r="Z168" s="2" t="s">
        <v>66</v>
      </c>
    </row>
    <row r="169" spans="1:26" x14ac:dyDescent="0.25">
      <c r="A169">
        <v>0</v>
      </c>
      <c r="B169">
        <v>0</v>
      </c>
      <c r="C169">
        <f t="shared" si="19"/>
        <v>0.99639999999999995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f t="shared" si="20"/>
        <v>3.5999999999999999E-3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f t="shared" si="21"/>
        <v>1173</v>
      </c>
      <c r="T169">
        <v>0.1</v>
      </c>
      <c r="U169">
        <v>0</v>
      </c>
      <c r="V169" s="2">
        <v>-0.25</v>
      </c>
      <c r="W169" s="2">
        <v>38</v>
      </c>
      <c r="X169">
        <v>0</v>
      </c>
      <c r="Y169" s="2">
        <v>96</v>
      </c>
      <c r="Z169" s="2" t="s">
        <v>66</v>
      </c>
    </row>
    <row r="170" spans="1:26" x14ac:dyDescent="0.25">
      <c r="A170">
        <v>0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f t="shared" si="21"/>
        <v>1173</v>
      </c>
      <c r="T170">
        <v>0.1</v>
      </c>
      <c r="U170">
        <v>0</v>
      </c>
      <c r="V170" s="2">
        <v>-0.81799999999999995</v>
      </c>
      <c r="W170" s="2">
        <v>11</v>
      </c>
      <c r="X170">
        <v>0</v>
      </c>
      <c r="Y170" s="2">
        <v>96</v>
      </c>
      <c r="Z170" s="2" t="s">
        <v>66</v>
      </c>
    </row>
    <row r="171" spans="1:26" x14ac:dyDescent="0.25">
      <c r="A171">
        <v>0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f t="shared" si="21"/>
        <v>1173</v>
      </c>
      <c r="T171">
        <v>0.1</v>
      </c>
      <c r="U171">
        <v>0</v>
      </c>
      <c r="V171" s="2">
        <v>-0.746</v>
      </c>
      <c r="W171" s="2">
        <v>15</v>
      </c>
      <c r="X171">
        <v>0</v>
      </c>
      <c r="Y171" s="2">
        <v>96</v>
      </c>
      <c r="Z171" s="2" t="s">
        <v>66</v>
      </c>
    </row>
    <row r="172" spans="1:26" x14ac:dyDescent="0.25">
      <c r="A172">
        <v>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f t="shared" si="21"/>
        <v>1173</v>
      </c>
      <c r="T172">
        <v>0.1</v>
      </c>
      <c r="U172">
        <v>0</v>
      </c>
      <c r="V172" s="2">
        <v>-0.66999999999999993</v>
      </c>
      <c r="W172" s="2">
        <v>30</v>
      </c>
      <c r="X172">
        <v>0</v>
      </c>
      <c r="Y172" s="2">
        <v>96</v>
      </c>
      <c r="Z172" s="2" t="s">
        <v>66</v>
      </c>
    </row>
    <row r="173" spans="1:26" x14ac:dyDescent="0.25">
      <c r="A173">
        <v>0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f t="shared" si="21"/>
        <v>1173</v>
      </c>
      <c r="T173">
        <v>0.1</v>
      </c>
      <c r="U173">
        <v>0</v>
      </c>
      <c r="V173" s="2">
        <v>-0.58199999999999996</v>
      </c>
      <c r="W173" s="2">
        <v>52</v>
      </c>
      <c r="X173">
        <v>0</v>
      </c>
      <c r="Y173" s="2">
        <v>96</v>
      </c>
      <c r="Z173" s="2" t="s">
        <v>66</v>
      </c>
    </row>
    <row r="174" spans="1:26" x14ac:dyDescent="0.25">
      <c r="A174">
        <v>0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f t="shared" si="21"/>
        <v>1173</v>
      </c>
      <c r="T174">
        <v>0.1</v>
      </c>
      <c r="U174">
        <v>0</v>
      </c>
      <c r="V174" s="2">
        <v>-0.49</v>
      </c>
      <c r="W174" s="2">
        <v>59</v>
      </c>
      <c r="X174">
        <v>0</v>
      </c>
      <c r="Y174" s="2">
        <v>96</v>
      </c>
      <c r="Z174" s="2" t="s">
        <v>66</v>
      </c>
    </row>
    <row r="175" spans="1:26" x14ac:dyDescent="0.25">
      <c r="A175">
        <v>0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f t="shared" si="21"/>
        <v>1173</v>
      </c>
      <c r="T175">
        <v>0.1</v>
      </c>
      <c r="U175">
        <v>0</v>
      </c>
      <c r="V175" s="2">
        <v>-0.39999999999999997</v>
      </c>
      <c r="W175" s="2">
        <v>41</v>
      </c>
      <c r="X175">
        <v>0</v>
      </c>
      <c r="Y175" s="2">
        <v>96</v>
      </c>
      <c r="Z175" s="2" t="s">
        <v>66</v>
      </c>
    </row>
    <row r="176" spans="1:26" x14ac:dyDescent="0.25">
      <c r="A176">
        <v>0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f t="shared" si="21"/>
        <v>1173</v>
      </c>
      <c r="T176">
        <v>0.1</v>
      </c>
      <c r="U176">
        <v>0</v>
      </c>
      <c r="V176" s="2">
        <v>-0.29999999999999993</v>
      </c>
      <c r="W176" s="2">
        <v>32</v>
      </c>
      <c r="X176">
        <v>0</v>
      </c>
      <c r="Y176" s="2">
        <v>96</v>
      </c>
      <c r="Z176" s="2" t="s">
        <v>66</v>
      </c>
    </row>
    <row r="177" spans="1:26" x14ac:dyDescent="0.25">
      <c r="A177">
        <v>0</v>
      </c>
      <c r="B177">
        <v>0</v>
      </c>
      <c r="C177">
        <f t="shared" ref="C177:C186" si="22">1-I177</f>
        <v>0.99299999999999999</v>
      </c>
      <c r="D177">
        <v>0</v>
      </c>
      <c r="E177">
        <v>0</v>
      </c>
      <c r="F177">
        <v>0</v>
      </c>
      <c r="G177">
        <v>0</v>
      </c>
      <c r="H177">
        <v>0</v>
      </c>
      <c r="I177">
        <f t="shared" ref="I177:I186" si="23">0.7/100</f>
        <v>6.9999999999999993E-3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  <c r="S177">
        <f t="shared" ref="S177:S186" si="24">800+273</f>
        <v>1073</v>
      </c>
      <c r="T177">
        <v>0.1</v>
      </c>
      <c r="U177">
        <v>0</v>
      </c>
      <c r="V177" s="2">
        <v>-0.25</v>
      </c>
      <c r="W177" s="2">
        <v>31.747383649706563</v>
      </c>
      <c r="X177">
        <v>0</v>
      </c>
      <c r="Y177" s="2">
        <v>98</v>
      </c>
      <c r="Z177" s="11" t="s">
        <v>68</v>
      </c>
    </row>
    <row r="178" spans="1:26" x14ac:dyDescent="0.25">
      <c r="A178">
        <v>0</v>
      </c>
      <c r="B178">
        <v>0</v>
      </c>
      <c r="C178">
        <f t="shared" si="22"/>
        <v>0.99299999999999999</v>
      </c>
      <c r="D178">
        <v>0</v>
      </c>
      <c r="E178">
        <v>0</v>
      </c>
      <c r="F178">
        <v>0</v>
      </c>
      <c r="G178">
        <v>0</v>
      </c>
      <c r="H178">
        <v>0</v>
      </c>
      <c r="I178">
        <f t="shared" si="23"/>
        <v>6.9999999999999993E-3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</v>
      </c>
      <c r="S178">
        <f t="shared" si="24"/>
        <v>1073</v>
      </c>
      <c r="T178">
        <v>0.1</v>
      </c>
      <c r="U178">
        <v>0</v>
      </c>
      <c r="V178" s="2">
        <v>-0.3</v>
      </c>
      <c r="W178" s="2">
        <v>55.89830943519501</v>
      </c>
      <c r="X178">
        <v>0</v>
      </c>
      <c r="Y178" s="2">
        <v>98</v>
      </c>
      <c r="Z178" s="2" t="s">
        <v>68</v>
      </c>
    </row>
    <row r="179" spans="1:26" x14ac:dyDescent="0.25">
      <c r="A179">
        <v>0</v>
      </c>
      <c r="B179">
        <v>0</v>
      </c>
      <c r="C179">
        <f t="shared" si="22"/>
        <v>0.99299999999999999</v>
      </c>
      <c r="D179">
        <v>0</v>
      </c>
      <c r="E179">
        <v>0</v>
      </c>
      <c r="F179">
        <v>0</v>
      </c>
      <c r="G179">
        <v>0</v>
      </c>
      <c r="H179">
        <v>0</v>
      </c>
      <c r="I179">
        <f t="shared" si="23"/>
        <v>6.9999999999999993E-3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f t="shared" si="24"/>
        <v>1073</v>
      </c>
      <c r="T179">
        <v>0.1</v>
      </c>
      <c r="U179">
        <v>0</v>
      </c>
      <c r="V179" s="2">
        <v>-0.35</v>
      </c>
      <c r="W179" s="2">
        <v>59.398443607004936</v>
      </c>
      <c r="X179">
        <v>0</v>
      </c>
      <c r="Y179" s="2">
        <v>98</v>
      </c>
      <c r="Z179" s="2" t="s">
        <v>68</v>
      </c>
    </row>
    <row r="180" spans="1:26" x14ac:dyDescent="0.25">
      <c r="A180">
        <v>0</v>
      </c>
      <c r="B180">
        <v>0</v>
      </c>
      <c r="C180">
        <f t="shared" si="22"/>
        <v>0.99299999999999999</v>
      </c>
      <c r="D180">
        <v>0</v>
      </c>
      <c r="E180">
        <v>0</v>
      </c>
      <c r="F180">
        <v>0</v>
      </c>
      <c r="G180">
        <v>0</v>
      </c>
      <c r="H180">
        <v>0</v>
      </c>
      <c r="I180">
        <f t="shared" si="23"/>
        <v>6.9999999999999993E-3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f t="shared" si="24"/>
        <v>1073</v>
      </c>
      <c r="T180">
        <v>0.1</v>
      </c>
      <c r="U180">
        <v>0</v>
      </c>
      <c r="V180" s="2">
        <v>-0.45</v>
      </c>
      <c r="W180" s="2">
        <v>70.598872956796669</v>
      </c>
      <c r="X180">
        <v>0</v>
      </c>
      <c r="Y180" s="2">
        <v>98</v>
      </c>
      <c r="Z180" s="2" t="s">
        <v>68</v>
      </c>
    </row>
    <row r="181" spans="1:26" x14ac:dyDescent="0.25">
      <c r="A181">
        <v>0</v>
      </c>
      <c r="B181">
        <v>0</v>
      </c>
      <c r="C181">
        <f t="shared" si="22"/>
        <v>0.99299999999999999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f t="shared" si="23"/>
        <v>6.9999999999999993E-3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</v>
      </c>
      <c r="S181">
        <f t="shared" si="24"/>
        <v>1073</v>
      </c>
      <c r="T181">
        <v>0.1</v>
      </c>
      <c r="U181">
        <v>0</v>
      </c>
      <c r="V181" s="2">
        <v>-0.5</v>
      </c>
      <c r="W181" s="2">
        <v>70.598872956796669</v>
      </c>
      <c r="X181">
        <v>0</v>
      </c>
      <c r="Y181" s="2">
        <v>98</v>
      </c>
      <c r="Z181" s="2" t="s">
        <v>68</v>
      </c>
    </row>
    <row r="182" spans="1:26" x14ac:dyDescent="0.25">
      <c r="A182">
        <v>0</v>
      </c>
      <c r="B182">
        <v>0</v>
      </c>
      <c r="C182">
        <f t="shared" si="22"/>
        <v>0.99299999999999999</v>
      </c>
      <c r="D182">
        <v>0</v>
      </c>
      <c r="E182">
        <v>0</v>
      </c>
      <c r="F182">
        <v>0</v>
      </c>
      <c r="G182">
        <v>0</v>
      </c>
      <c r="H182">
        <v>0</v>
      </c>
      <c r="I182">
        <f t="shared" si="23"/>
        <v>6.9999999999999993E-3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f t="shared" si="24"/>
        <v>1073</v>
      </c>
      <c r="T182">
        <v>0.1</v>
      </c>
      <c r="U182">
        <v>0</v>
      </c>
      <c r="V182" s="2">
        <v>-0.55000000000000004</v>
      </c>
      <c r="W182" s="2">
        <v>65.698685116262794</v>
      </c>
      <c r="X182">
        <v>0</v>
      </c>
      <c r="Y182" s="2">
        <v>98</v>
      </c>
      <c r="Z182" s="2" t="s">
        <v>68</v>
      </c>
    </row>
    <row r="183" spans="1:26" x14ac:dyDescent="0.25">
      <c r="A183">
        <v>0</v>
      </c>
      <c r="B183">
        <v>0</v>
      </c>
      <c r="C183">
        <f t="shared" si="22"/>
        <v>0.99299999999999999</v>
      </c>
      <c r="D183">
        <v>0</v>
      </c>
      <c r="E183">
        <v>0</v>
      </c>
      <c r="F183">
        <v>0</v>
      </c>
      <c r="G183">
        <v>0</v>
      </c>
      <c r="H183">
        <v>0</v>
      </c>
      <c r="I183">
        <f t="shared" si="23"/>
        <v>6.9999999999999993E-3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f t="shared" si="24"/>
        <v>1073</v>
      </c>
      <c r="T183">
        <v>0.1</v>
      </c>
      <c r="U183">
        <v>0</v>
      </c>
      <c r="V183" s="2">
        <v>-0.65</v>
      </c>
      <c r="W183" s="2">
        <v>53.098202097747077</v>
      </c>
      <c r="X183">
        <v>0</v>
      </c>
      <c r="Y183" s="2">
        <v>98</v>
      </c>
      <c r="Z183" s="2" t="s">
        <v>68</v>
      </c>
    </row>
    <row r="184" spans="1:26" x14ac:dyDescent="0.25">
      <c r="A184">
        <v>0</v>
      </c>
      <c r="B184">
        <v>0</v>
      </c>
      <c r="C184">
        <f t="shared" si="22"/>
        <v>0.99299999999999999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f t="shared" si="23"/>
        <v>6.9999999999999993E-3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</v>
      </c>
      <c r="S184">
        <f t="shared" si="24"/>
        <v>1073</v>
      </c>
      <c r="T184">
        <v>0.1</v>
      </c>
      <c r="U184">
        <v>0</v>
      </c>
      <c r="V184" s="2">
        <v>-0.75</v>
      </c>
      <c r="W184" s="2">
        <v>37.697611741783433</v>
      </c>
      <c r="X184">
        <v>0</v>
      </c>
      <c r="Y184" s="2">
        <v>98</v>
      </c>
      <c r="Z184" s="2" t="s">
        <v>68</v>
      </c>
    </row>
    <row r="185" spans="1:26" x14ac:dyDescent="0.25">
      <c r="A185">
        <v>0</v>
      </c>
      <c r="B185">
        <v>0</v>
      </c>
      <c r="C185">
        <f t="shared" si="22"/>
        <v>0.99299999999999999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f t="shared" si="23"/>
        <v>6.9999999999999993E-3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f t="shared" si="24"/>
        <v>1073</v>
      </c>
      <c r="T185">
        <v>0.1</v>
      </c>
      <c r="U185">
        <v>0</v>
      </c>
      <c r="V185" s="2">
        <v>-0.85</v>
      </c>
      <c r="W185" s="2">
        <v>35.597531238697485</v>
      </c>
      <c r="X185">
        <v>0</v>
      </c>
      <c r="Y185" s="2">
        <v>98</v>
      </c>
      <c r="Z185" s="2" t="s">
        <v>68</v>
      </c>
    </row>
    <row r="186" spans="1:26" x14ac:dyDescent="0.25">
      <c r="A186">
        <v>0</v>
      </c>
      <c r="B186">
        <v>0</v>
      </c>
      <c r="C186">
        <f t="shared" si="22"/>
        <v>0.99299999999999999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f t="shared" si="23"/>
        <v>6.9999999999999993E-3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f t="shared" si="24"/>
        <v>1073</v>
      </c>
      <c r="T186">
        <v>0.1</v>
      </c>
      <c r="U186">
        <v>0</v>
      </c>
      <c r="V186" s="2">
        <v>-0.85</v>
      </c>
      <c r="W186" s="2">
        <v>25.797155557629708</v>
      </c>
      <c r="X186">
        <v>0</v>
      </c>
      <c r="Y186" s="2">
        <v>98</v>
      </c>
      <c r="Z186" s="2" t="s">
        <v>68</v>
      </c>
    </row>
    <row r="187" spans="1:26" x14ac:dyDescent="0.25">
      <c r="A187">
        <v>0</v>
      </c>
      <c r="B187">
        <v>0</v>
      </c>
      <c r="C187">
        <v>0</v>
      </c>
      <c r="D187">
        <f t="shared" ref="D187:D194" si="25">1-I187</f>
        <v>0.98870000000000002</v>
      </c>
      <c r="E187">
        <v>0</v>
      </c>
      <c r="F187">
        <v>0</v>
      </c>
      <c r="G187">
        <v>0</v>
      </c>
      <c r="H187">
        <v>0</v>
      </c>
      <c r="I187">
        <f t="shared" ref="I187:I194" si="26">1.13/100</f>
        <v>1.1299999999999999E-2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1273</v>
      </c>
      <c r="T187">
        <v>0.1</v>
      </c>
      <c r="U187">
        <v>0</v>
      </c>
      <c r="V187" s="2">
        <v>-0.3</v>
      </c>
      <c r="W187" s="2">
        <v>90</v>
      </c>
      <c r="X187">
        <v>1</v>
      </c>
      <c r="Y187" s="2">
        <v>103</v>
      </c>
      <c r="Z187" s="2" t="s">
        <v>69</v>
      </c>
    </row>
    <row r="188" spans="1:26" x14ac:dyDescent="0.25">
      <c r="A188">
        <v>0</v>
      </c>
      <c r="B188">
        <v>0</v>
      </c>
      <c r="C188">
        <v>0</v>
      </c>
      <c r="D188">
        <f t="shared" si="25"/>
        <v>0.98870000000000002</v>
      </c>
      <c r="E188">
        <v>0</v>
      </c>
      <c r="F188">
        <v>0</v>
      </c>
      <c r="G188">
        <v>0</v>
      </c>
      <c r="H188">
        <v>0</v>
      </c>
      <c r="I188">
        <f t="shared" si="26"/>
        <v>1.1299999999999999E-2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1273</v>
      </c>
      <c r="T188">
        <v>0.1</v>
      </c>
      <c r="U188">
        <v>0</v>
      </c>
      <c r="V188" s="2">
        <v>-0.4</v>
      </c>
      <c r="W188" s="2">
        <v>98</v>
      </c>
      <c r="X188">
        <v>1</v>
      </c>
      <c r="Y188" s="2">
        <v>103</v>
      </c>
      <c r="Z188" s="2" t="s">
        <v>69</v>
      </c>
    </row>
    <row r="189" spans="1:26" x14ac:dyDescent="0.25">
      <c r="A189">
        <v>0</v>
      </c>
      <c r="B189">
        <v>0</v>
      </c>
      <c r="C189">
        <v>0</v>
      </c>
      <c r="D189">
        <f t="shared" si="25"/>
        <v>0.98870000000000002</v>
      </c>
      <c r="E189">
        <v>0</v>
      </c>
      <c r="F189">
        <v>0</v>
      </c>
      <c r="G189">
        <v>0</v>
      </c>
      <c r="H189">
        <v>0</v>
      </c>
      <c r="I189">
        <f t="shared" si="26"/>
        <v>1.1299999999999999E-2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1273</v>
      </c>
      <c r="T189">
        <v>0.1</v>
      </c>
      <c r="U189">
        <v>0</v>
      </c>
      <c r="V189" s="2">
        <v>-0.5</v>
      </c>
      <c r="W189" s="2">
        <v>98</v>
      </c>
      <c r="X189">
        <v>1</v>
      </c>
      <c r="Y189" s="2">
        <v>103</v>
      </c>
      <c r="Z189" s="2" t="s">
        <v>69</v>
      </c>
    </row>
    <row r="190" spans="1:26" x14ac:dyDescent="0.25">
      <c r="A190">
        <v>0</v>
      </c>
      <c r="B190">
        <v>0</v>
      </c>
      <c r="C190">
        <v>0</v>
      </c>
      <c r="D190">
        <f t="shared" si="25"/>
        <v>0.98870000000000002</v>
      </c>
      <c r="E190">
        <v>0</v>
      </c>
      <c r="F190">
        <v>0</v>
      </c>
      <c r="G190">
        <v>0</v>
      </c>
      <c r="H190">
        <v>0</v>
      </c>
      <c r="I190">
        <f t="shared" si="26"/>
        <v>1.1299999999999999E-2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1273</v>
      </c>
      <c r="T190">
        <v>0.1</v>
      </c>
      <c r="U190">
        <v>0</v>
      </c>
      <c r="V190" s="2">
        <v>-0.6</v>
      </c>
      <c r="W190" s="2">
        <v>99</v>
      </c>
      <c r="X190">
        <v>1</v>
      </c>
      <c r="Y190" s="2">
        <v>103</v>
      </c>
      <c r="Z190" s="2" t="s">
        <v>69</v>
      </c>
    </row>
    <row r="191" spans="1:26" x14ac:dyDescent="0.25">
      <c r="A191">
        <v>0</v>
      </c>
      <c r="B191">
        <v>0</v>
      </c>
      <c r="C191">
        <v>0</v>
      </c>
      <c r="D191">
        <f t="shared" si="25"/>
        <v>0.98870000000000002</v>
      </c>
      <c r="E191">
        <v>0</v>
      </c>
      <c r="F191">
        <v>0</v>
      </c>
      <c r="G191">
        <v>0</v>
      </c>
      <c r="H191">
        <v>0</v>
      </c>
      <c r="I191">
        <f t="shared" si="26"/>
        <v>1.1299999999999999E-2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1273</v>
      </c>
      <c r="T191">
        <v>0.1</v>
      </c>
      <c r="U191">
        <v>0</v>
      </c>
      <c r="V191" s="2">
        <v>-0.7</v>
      </c>
      <c r="W191" s="2">
        <v>99</v>
      </c>
      <c r="X191">
        <v>1</v>
      </c>
      <c r="Y191" s="2">
        <v>103</v>
      </c>
      <c r="Z191" s="2" t="s">
        <v>69</v>
      </c>
    </row>
    <row r="192" spans="1:26" x14ac:dyDescent="0.25">
      <c r="A192">
        <v>0</v>
      </c>
      <c r="B192">
        <v>0</v>
      </c>
      <c r="C192">
        <v>0</v>
      </c>
      <c r="D192">
        <f t="shared" si="25"/>
        <v>0.98870000000000002</v>
      </c>
      <c r="E192">
        <v>0</v>
      </c>
      <c r="F192">
        <v>0</v>
      </c>
      <c r="G192">
        <v>0</v>
      </c>
      <c r="H192">
        <v>0</v>
      </c>
      <c r="I192">
        <f t="shared" si="26"/>
        <v>1.1299999999999999E-2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1273</v>
      </c>
      <c r="T192">
        <v>0.1</v>
      </c>
      <c r="U192">
        <v>0</v>
      </c>
      <c r="V192" s="2">
        <v>-0.8</v>
      </c>
      <c r="W192" s="2">
        <v>99</v>
      </c>
      <c r="X192">
        <v>1</v>
      </c>
      <c r="Y192" s="2">
        <v>103</v>
      </c>
      <c r="Z192" s="2" t="s">
        <v>69</v>
      </c>
    </row>
    <row r="193" spans="1:26" x14ac:dyDescent="0.25">
      <c r="A193">
        <v>0</v>
      </c>
      <c r="B193">
        <v>0</v>
      </c>
      <c r="C193">
        <v>0</v>
      </c>
      <c r="D193">
        <f t="shared" si="25"/>
        <v>0.98870000000000002</v>
      </c>
      <c r="E193">
        <v>0</v>
      </c>
      <c r="F193">
        <v>0</v>
      </c>
      <c r="G193">
        <v>0</v>
      </c>
      <c r="H193">
        <v>0</v>
      </c>
      <c r="I193">
        <f t="shared" si="26"/>
        <v>1.1299999999999999E-2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1273</v>
      </c>
      <c r="T193">
        <v>0.1</v>
      </c>
      <c r="U193">
        <v>0</v>
      </c>
      <c r="V193" s="2">
        <v>-0.9</v>
      </c>
      <c r="W193" s="2">
        <v>99</v>
      </c>
      <c r="X193">
        <v>1</v>
      </c>
      <c r="Y193" s="2">
        <v>103</v>
      </c>
      <c r="Z193" s="2" t="s">
        <v>69</v>
      </c>
    </row>
    <row r="194" spans="1:26" x14ac:dyDescent="0.25">
      <c r="A194">
        <v>0</v>
      </c>
      <c r="B194">
        <v>0</v>
      </c>
      <c r="C194">
        <v>0</v>
      </c>
      <c r="D194">
        <f t="shared" si="25"/>
        <v>0.98870000000000002</v>
      </c>
      <c r="E194">
        <v>0</v>
      </c>
      <c r="F194">
        <v>0</v>
      </c>
      <c r="G194">
        <v>0</v>
      </c>
      <c r="H194">
        <v>0</v>
      </c>
      <c r="I194">
        <f t="shared" si="26"/>
        <v>1.1299999999999999E-2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1273</v>
      </c>
      <c r="T194">
        <v>0.1</v>
      </c>
      <c r="U194">
        <v>0</v>
      </c>
      <c r="V194" s="2">
        <v>-1</v>
      </c>
      <c r="W194" s="2">
        <v>99</v>
      </c>
      <c r="X194">
        <v>1</v>
      </c>
      <c r="Y194" s="2">
        <v>103</v>
      </c>
      <c r="Z194" s="2" t="s">
        <v>69</v>
      </c>
    </row>
    <row r="195" spans="1:26" x14ac:dyDescent="0.25">
      <c r="A195">
        <f>1-H195</f>
        <v>0.98699999999999999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f>1.3/100</f>
        <v>1.3000000000000001E-2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>
        <f>900+273</f>
        <v>1173</v>
      </c>
      <c r="T195">
        <v>0.1</v>
      </c>
      <c r="U195">
        <v>0</v>
      </c>
      <c r="V195" s="2">
        <v>-0.4</v>
      </c>
      <c r="W195" s="2">
        <v>40</v>
      </c>
      <c r="X195">
        <v>0</v>
      </c>
      <c r="Y195" s="2">
        <v>106</v>
      </c>
      <c r="Z195" s="11" t="s">
        <v>73</v>
      </c>
    </row>
    <row r="196" spans="1:26" x14ac:dyDescent="0.25">
      <c r="A196">
        <f t="shared" ref="A196:A203" si="27">1-H196</f>
        <v>0.98699999999999999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f t="shared" ref="H196:H203" si="28">1.3/100</f>
        <v>1.3000000000000001E-2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f t="shared" ref="S196:S212" si="29">900+273</f>
        <v>1173</v>
      </c>
      <c r="T196">
        <v>0.1</v>
      </c>
      <c r="U196">
        <v>0</v>
      </c>
      <c r="V196" s="2">
        <v>-0.5</v>
      </c>
      <c r="W196" s="2">
        <f>91-21</f>
        <v>70</v>
      </c>
      <c r="X196">
        <v>0</v>
      </c>
      <c r="Y196" s="2">
        <v>106</v>
      </c>
      <c r="Z196" s="11" t="s">
        <v>73</v>
      </c>
    </row>
    <row r="197" spans="1:26" x14ac:dyDescent="0.25">
      <c r="A197">
        <f t="shared" si="27"/>
        <v>0.98699999999999999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f t="shared" si="28"/>
        <v>1.3000000000000001E-2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f t="shared" si="29"/>
        <v>1173</v>
      </c>
      <c r="T197">
        <v>0.1</v>
      </c>
      <c r="U197">
        <v>0</v>
      </c>
      <c r="V197" s="2">
        <v>-0.6</v>
      </c>
      <c r="W197" s="2">
        <v>70</v>
      </c>
      <c r="X197">
        <v>0</v>
      </c>
      <c r="Y197" s="2">
        <v>106</v>
      </c>
      <c r="Z197" s="11" t="s">
        <v>73</v>
      </c>
    </row>
    <row r="198" spans="1:26" x14ac:dyDescent="0.25">
      <c r="A198">
        <f t="shared" si="27"/>
        <v>0.98699999999999999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f t="shared" si="28"/>
        <v>1.3000000000000001E-2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f t="shared" si="29"/>
        <v>1173</v>
      </c>
      <c r="T198">
        <v>0.1</v>
      </c>
      <c r="U198">
        <v>0</v>
      </c>
      <c r="V198" s="2">
        <v>-0.7</v>
      </c>
      <c r="W198" s="2">
        <v>68</v>
      </c>
      <c r="X198">
        <v>0</v>
      </c>
      <c r="Y198" s="2">
        <v>106</v>
      </c>
      <c r="Z198" s="11" t="s">
        <v>73</v>
      </c>
    </row>
    <row r="199" spans="1:26" x14ac:dyDescent="0.25">
      <c r="A199">
        <f t="shared" si="27"/>
        <v>0.98699999999999999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f t="shared" si="28"/>
        <v>1.3000000000000001E-2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f t="shared" si="29"/>
        <v>1173</v>
      </c>
      <c r="T199">
        <v>0.1</v>
      </c>
      <c r="U199">
        <v>0</v>
      </c>
      <c r="V199" s="2">
        <v>-0.8</v>
      </c>
      <c r="W199" s="2">
        <v>60</v>
      </c>
      <c r="X199">
        <v>0</v>
      </c>
      <c r="Y199" s="2">
        <v>106</v>
      </c>
      <c r="Z199" s="11" t="s">
        <v>73</v>
      </c>
    </row>
    <row r="200" spans="1:26" x14ac:dyDescent="0.25">
      <c r="A200">
        <f t="shared" si="27"/>
        <v>0.98699999999999999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f t="shared" si="28"/>
        <v>1.3000000000000001E-2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f t="shared" si="29"/>
        <v>1173</v>
      </c>
      <c r="T200">
        <v>0.1</v>
      </c>
      <c r="U200">
        <v>0</v>
      </c>
      <c r="V200" s="2">
        <v>-0.9</v>
      </c>
      <c r="W200" s="2">
        <v>54</v>
      </c>
      <c r="X200">
        <v>0</v>
      </c>
      <c r="Y200" s="2">
        <v>106</v>
      </c>
      <c r="Z200" s="11" t="s">
        <v>73</v>
      </c>
    </row>
    <row r="201" spans="1:26" x14ac:dyDescent="0.25">
      <c r="A201">
        <f t="shared" si="27"/>
        <v>0.98699999999999999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f t="shared" si="28"/>
        <v>1.3000000000000001E-2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f t="shared" si="29"/>
        <v>1173</v>
      </c>
      <c r="T201">
        <v>0.1</v>
      </c>
      <c r="U201">
        <v>0</v>
      </c>
      <c r="V201" s="2">
        <v>-1</v>
      </c>
      <c r="W201" s="2">
        <v>50</v>
      </c>
      <c r="X201">
        <v>0</v>
      </c>
      <c r="Y201" s="2">
        <v>106</v>
      </c>
      <c r="Z201" s="11" t="s">
        <v>73</v>
      </c>
    </row>
    <row r="202" spans="1:26" x14ac:dyDescent="0.25">
      <c r="A202">
        <f t="shared" si="27"/>
        <v>0.98699999999999999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f t="shared" si="28"/>
        <v>1.3000000000000001E-2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f t="shared" si="29"/>
        <v>1173</v>
      </c>
      <c r="T202">
        <v>0.1</v>
      </c>
      <c r="U202">
        <v>0</v>
      </c>
      <c r="V202" s="2">
        <v>-1.1000000000000001</v>
      </c>
      <c r="W202" s="2">
        <f>68-22</f>
        <v>46</v>
      </c>
      <c r="X202">
        <v>0</v>
      </c>
      <c r="Y202" s="2">
        <v>106</v>
      </c>
      <c r="Z202" s="11" t="s">
        <v>73</v>
      </c>
    </row>
    <row r="203" spans="1:26" x14ac:dyDescent="0.25">
      <c r="A203">
        <f t="shared" si="27"/>
        <v>0.98699999999999999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f t="shared" si="28"/>
        <v>1.3000000000000001E-2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>
        <f t="shared" si="29"/>
        <v>1173</v>
      </c>
      <c r="T203">
        <v>0.1</v>
      </c>
      <c r="U203">
        <v>0</v>
      </c>
      <c r="V203" s="2">
        <v>-1.2</v>
      </c>
      <c r="W203" s="2">
        <v>40</v>
      </c>
      <c r="X203">
        <v>0</v>
      </c>
      <c r="Y203" s="2">
        <v>106</v>
      </c>
      <c r="Z203" s="11" t="s">
        <v>73</v>
      </c>
    </row>
    <row r="204" spans="1:26" x14ac:dyDescent="0.25">
      <c r="A204">
        <v>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f t="shared" si="29"/>
        <v>1173</v>
      </c>
      <c r="T204">
        <v>0.1</v>
      </c>
      <c r="U204">
        <v>0</v>
      </c>
      <c r="V204" s="2">
        <v>-0.4</v>
      </c>
      <c r="W204" s="2">
        <f>100-88</f>
        <v>12</v>
      </c>
      <c r="X204">
        <v>0</v>
      </c>
      <c r="Y204" s="2">
        <v>106</v>
      </c>
      <c r="Z204" s="11" t="s">
        <v>73</v>
      </c>
    </row>
    <row r="205" spans="1:26" x14ac:dyDescent="0.25">
      <c r="A205">
        <v>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f t="shared" si="29"/>
        <v>1173</v>
      </c>
      <c r="T205">
        <v>0.1</v>
      </c>
      <c r="U205">
        <v>0</v>
      </c>
      <c r="V205" s="2">
        <v>-0.5</v>
      </c>
      <c r="W205" s="2">
        <v>22</v>
      </c>
      <c r="X205">
        <v>0</v>
      </c>
      <c r="Y205" s="2">
        <v>106</v>
      </c>
      <c r="Z205" s="11" t="s">
        <v>73</v>
      </c>
    </row>
    <row r="206" spans="1:26" x14ac:dyDescent="0.25">
      <c r="A206">
        <v>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f t="shared" si="29"/>
        <v>1173</v>
      </c>
      <c r="T206">
        <v>0.1</v>
      </c>
      <c r="U206">
        <v>0</v>
      </c>
      <c r="V206" s="2">
        <v>-0.6</v>
      </c>
      <c r="W206" s="2">
        <v>38</v>
      </c>
      <c r="X206">
        <v>0</v>
      </c>
      <c r="Y206" s="2">
        <v>106</v>
      </c>
      <c r="Z206" s="11" t="s">
        <v>73</v>
      </c>
    </row>
    <row r="207" spans="1:26" x14ac:dyDescent="0.25">
      <c r="A207">
        <v>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f t="shared" si="29"/>
        <v>1173</v>
      </c>
      <c r="T207">
        <v>0.1</v>
      </c>
      <c r="U207">
        <v>0</v>
      </c>
      <c r="V207" s="2">
        <v>-0.7</v>
      </c>
      <c r="W207" s="2">
        <f>100-49</f>
        <v>51</v>
      </c>
      <c r="X207">
        <v>0</v>
      </c>
      <c r="Y207" s="2">
        <v>106</v>
      </c>
      <c r="Z207" s="11" t="s">
        <v>73</v>
      </c>
    </row>
    <row r="208" spans="1:26" x14ac:dyDescent="0.25">
      <c r="A208">
        <v>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f t="shared" si="29"/>
        <v>1173</v>
      </c>
      <c r="T208">
        <v>0.1</v>
      </c>
      <c r="U208">
        <v>0</v>
      </c>
      <c r="V208" s="2">
        <v>-0.8</v>
      </c>
      <c r="W208" s="2">
        <f>100-32</f>
        <v>68</v>
      </c>
      <c r="X208">
        <v>0</v>
      </c>
      <c r="Y208" s="2">
        <v>106</v>
      </c>
      <c r="Z208" s="11" t="s">
        <v>73</v>
      </c>
    </row>
    <row r="209" spans="1:26" x14ac:dyDescent="0.25">
      <c r="A209">
        <v>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f t="shared" si="29"/>
        <v>1173</v>
      </c>
      <c r="T209">
        <v>0.1</v>
      </c>
      <c r="U209">
        <v>0</v>
      </c>
      <c r="V209" s="2">
        <v>-0.9</v>
      </c>
      <c r="W209" s="2">
        <f>100-42</f>
        <v>58</v>
      </c>
      <c r="X209">
        <v>0</v>
      </c>
      <c r="Y209" s="2">
        <v>106</v>
      </c>
      <c r="Z209" s="11" t="s">
        <v>73</v>
      </c>
    </row>
    <row r="210" spans="1:26" x14ac:dyDescent="0.25">
      <c r="A210">
        <v>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f t="shared" si="29"/>
        <v>1173</v>
      </c>
      <c r="T210">
        <v>0.1</v>
      </c>
      <c r="U210">
        <v>0</v>
      </c>
      <c r="V210" s="2">
        <v>-1</v>
      </c>
      <c r="W210" s="2">
        <v>50</v>
      </c>
      <c r="X210">
        <v>0</v>
      </c>
      <c r="Y210" s="2">
        <v>106</v>
      </c>
      <c r="Z210" s="11" t="s">
        <v>73</v>
      </c>
    </row>
    <row r="211" spans="1:26" x14ac:dyDescent="0.25">
      <c r="A211">
        <v>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f t="shared" si="29"/>
        <v>1173</v>
      </c>
      <c r="T211">
        <v>0.1</v>
      </c>
      <c r="U211">
        <v>0</v>
      </c>
      <c r="V211" s="2">
        <v>-1.1000000000000001</v>
      </c>
      <c r="W211" s="2">
        <v>30</v>
      </c>
      <c r="X211">
        <v>0</v>
      </c>
      <c r="Y211" s="2">
        <v>106</v>
      </c>
      <c r="Z211" s="11" t="s">
        <v>73</v>
      </c>
    </row>
    <row r="212" spans="1:26" x14ac:dyDescent="0.25">
      <c r="A212">
        <v>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f t="shared" si="29"/>
        <v>1173</v>
      </c>
      <c r="T212">
        <v>0.1</v>
      </c>
      <c r="U212">
        <v>0</v>
      </c>
      <c r="V212" s="2">
        <v>-1.2</v>
      </c>
      <c r="W212" s="2">
        <v>20</v>
      </c>
      <c r="X212">
        <v>0</v>
      </c>
      <c r="Y212" s="2">
        <v>106</v>
      </c>
      <c r="Z212" s="11" t="s">
        <v>73</v>
      </c>
    </row>
    <row r="213" spans="1:26" x14ac:dyDescent="0.25">
      <c r="A213">
        <v>0</v>
      </c>
      <c r="B213">
        <v>0</v>
      </c>
      <c r="C213">
        <v>0</v>
      </c>
      <c r="D213">
        <f>1-H213</f>
        <v>0.99680000000000002</v>
      </c>
      <c r="E213">
        <v>0</v>
      </c>
      <c r="F213">
        <v>0</v>
      </c>
      <c r="G213">
        <v>0</v>
      </c>
      <c r="H213">
        <f>0.32/100</f>
        <v>3.2000000000000002E-3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f>900+273</f>
        <v>1173</v>
      </c>
      <c r="T213">
        <v>0.1</v>
      </c>
      <c r="U213">
        <v>0</v>
      </c>
      <c r="V213" s="2">
        <v>-1</v>
      </c>
      <c r="W213" s="2">
        <v>50</v>
      </c>
      <c r="X213">
        <v>0</v>
      </c>
      <c r="Y213" s="2">
        <v>107</v>
      </c>
      <c r="Z213" s="11" t="s">
        <v>74</v>
      </c>
    </row>
    <row r="214" spans="1:26" x14ac:dyDescent="0.25">
      <c r="A214">
        <v>0</v>
      </c>
      <c r="B214">
        <v>0</v>
      </c>
      <c r="C214">
        <v>0</v>
      </c>
      <c r="D214">
        <f t="shared" ref="D214:D218" si="30">1-H214</f>
        <v>0.99680000000000002</v>
      </c>
      <c r="E214">
        <v>0</v>
      </c>
      <c r="F214">
        <v>0</v>
      </c>
      <c r="G214">
        <v>0</v>
      </c>
      <c r="H214">
        <f t="shared" ref="H214:H218" si="31">0.32/100</f>
        <v>3.2000000000000002E-3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f t="shared" ref="S214:S224" si="32">900+273</f>
        <v>1173</v>
      </c>
      <c r="T214">
        <v>0.1</v>
      </c>
      <c r="U214">
        <v>0</v>
      </c>
      <c r="V214" s="2">
        <v>-0.9</v>
      </c>
      <c r="W214" s="2">
        <v>75</v>
      </c>
      <c r="X214">
        <v>0</v>
      </c>
      <c r="Y214" s="2">
        <v>107</v>
      </c>
      <c r="Z214" s="2" t="s">
        <v>74</v>
      </c>
    </row>
    <row r="215" spans="1:26" x14ac:dyDescent="0.25">
      <c r="A215">
        <v>0</v>
      </c>
      <c r="B215">
        <v>0</v>
      </c>
      <c r="C215">
        <v>0</v>
      </c>
      <c r="D215">
        <f t="shared" si="30"/>
        <v>0.99680000000000002</v>
      </c>
      <c r="E215">
        <v>0</v>
      </c>
      <c r="F215">
        <v>0</v>
      </c>
      <c r="G215">
        <v>0</v>
      </c>
      <c r="H215">
        <f t="shared" si="31"/>
        <v>3.2000000000000002E-3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</v>
      </c>
      <c r="S215">
        <f t="shared" si="32"/>
        <v>1173</v>
      </c>
      <c r="T215">
        <v>0.1</v>
      </c>
      <c r="U215">
        <v>0</v>
      </c>
      <c r="V215" s="2">
        <v>-0.8</v>
      </c>
      <c r="W215" s="2">
        <v>82</v>
      </c>
      <c r="X215">
        <v>1</v>
      </c>
      <c r="Y215" s="2">
        <v>107</v>
      </c>
      <c r="Z215" s="11" t="s">
        <v>74</v>
      </c>
    </row>
    <row r="216" spans="1:26" x14ac:dyDescent="0.25">
      <c r="A216">
        <v>0</v>
      </c>
      <c r="B216">
        <v>0</v>
      </c>
      <c r="C216">
        <v>0</v>
      </c>
      <c r="D216">
        <f t="shared" si="30"/>
        <v>0.99680000000000002</v>
      </c>
      <c r="E216">
        <v>0</v>
      </c>
      <c r="F216">
        <v>0</v>
      </c>
      <c r="G216">
        <v>0</v>
      </c>
      <c r="H216">
        <f t="shared" si="31"/>
        <v>3.2000000000000002E-3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f t="shared" si="32"/>
        <v>1173</v>
      </c>
      <c r="T216">
        <v>0.1</v>
      </c>
      <c r="U216">
        <v>0</v>
      </c>
      <c r="V216" s="2">
        <v>-0.7</v>
      </c>
      <c r="W216" s="2">
        <v>92</v>
      </c>
      <c r="X216">
        <v>1</v>
      </c>
      <c r="Y216" s="2">
        <v>107</v>
      </c>
      <c r="Z216" s="2" t="s">
        <v>74</v>
      </c>
    </row>
    <row r="217" spans="1:26" x14ac:dyDescent="0.25">
      <c r="A217">
        <v>0</v>
      </c>
      <c r="B217">
        <v>0</v>
      </c>
      <c r="C217">
        <v>0</v>
      </c>
      <c r="D217">
        <f t="shared" si="30"/>
        <v>0.99680000000000002</v>
      </c>
      <c r="E217">
        <v>0</v>
      </c>
      <c r="F217">
        <v>0</v>
      </c>
      <c r="G217">
        <v>0</v>
      </c>
      <c r="H217">
        <f t="shared" si="31"/>
        <v>3.2000000000000002E-3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</v>
      </c>
      <c r="S217">
        <f t="shared" si="32"/>
        <v>1173</v>
      </c>
      <c r="T217">
        <v>0.1</v>
      </c>
      <c r="U217">
        <v>0</v>
      </c>
      <c r="V217" s="2">
        <v>-0.6</v>
      </c>
      <c r="W217" s="2">
        <v>90</v>
      </c>
      <c r="X217">
        <v>1</v>
      </c>
      <c r="Y217" s="2">
        <v>107</v>
      </c>
      <c r="Z217" s="11" t="s">
        <v>74</v>
      </c>
    </row>
    <row r="218" spans="1:26" x14ac:dyDescent="0.25">
      <c r="A218">
        <v>0</v>
      </c>
      <c r="B218">
        <v>0</v>
      </c>
      <c r="C218">
        <v>0</v>
      </c>
      <c r="D218">
        <f t="shared" si="30"/>
        <v>0.99680000000000002</v>
      </c>
      <c r="E218">
        <v>0</v>
      </c>
      <c r="F218">
        <v>0</v>
      </c>
      <c r="G218">
        <v>0</v>
      </c>
      <c r="H218">
        <f t="shared" si="31"/>
        <v>3.2000000000000002E-3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  <c r="S218">
        <f t="shared" si="32"/>
        <v>1173</v>
      </c>
      <c r="T218">
        <v>0.1</v>
      </c>
      <c r="U218">
        <v>0</v>
      </c>
      <c r="V218" s="2">
        <v>-0.5</v>
      </c>
      <c r="W218" s="2">
        <v>80</v>
      </c>
      <c r="X218">
        <v>1</v>
      </c>
      <c r="Y218" s="2">
        <v>107</v>
      </c>
      <c r="Z218" s="2" t="s">
        <v>74</v>
      </c>
    </row>
    <row r="219" spans="1:26" x14ac:dyDescent="0.25">
      <c r="A219">
        <v>0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f t="shared" si="32"/>
        <v>1173</v>
      </c>
      <c r="T219">
        <v>0.1</v>
      </c>
      <c r="U219">
        <v>0</v>
      </c>
      <c r="V219" s="2">
        <v>-1</v>
      </c>
      <c r="W219" s="2">
        <v>1</v>
      </c>
      <c r="X219">
        <v>0</v>
      </c>
      <c r="Y219" s="2">
        <v>107</v>
      </c>
      <c r="Z219" s="11" t="s">
        <v>74</v>
      </c>
    </row>
    <row r="220" spans="1:26" x14ac:dyDescent="0.25">
      <c r="A220">
        <v>0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f t="shared" si="32"/>
        <v>1173</v>
      </c>
      <c r="T220">
        <v>0.1</v>
      </c>
      <c r="U220">
        <v>0</v>
      </c>
      <c r="V220" s="2">
        <v>-0.9</v>
      </c>
      <c r="W220" s="2">
        <v>2</v>
      </c>
      <c r="X220">
        <v>0</v>
      </c>
      <c r="Y220" s="2">
        <v>107</v>
      </c>
      <c r="Z220" s="2" t="s">
        <v>74</v>
      </c>
    </row>
    <row r="221" spans="1:26" x14ac:dyDescent="0.25">
      <c r="A221">
        <v>0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f t="shared" si="32"/>
        <v>1173</v>
      </c>
      <c r="T221">
        <v>0.1</v>
      </c>
      <c r="U221">
        <v>0</v>
      </c>
      <c r="V221" s="2">
        <v>-0.8</v>
      </c>
      <c r="W221" s="2">
        <v>5</v>
      </c>
      <c r="X221">
        <v>0</v>
      </c>
      <c r="Y221" s="2">
        <v>107</v>
      </c>
      <c r="Z221" s="11" t="s">
        <v>74</v>
      </c>
    </row>
    <row r="222" spans="1:26" x14ac:dyDescent="0.25">
      <c r="A222">
        <v>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f t="shared" si="32"/>
        <v>1173</v>
      </c>
      <c r="T222">
        <v>0.1</v>
      </c>
      <c r="U222">
        <v>0</v>
      </c>
      <c r="V222" s="2">
        <v>-0.7</v>
      </c>
      <c r="W222" s="2">
        <v>10</v>
      </c>
      <c r="X222">
        <v>0</v>
      </c>
      <c r="Y222" s="2">
        <v>107</v>
      </c>
      <c r="Z222" s="2" t="s">
        <v>74</v>
      </c>
    </row>
    <row r="223" spans="1:26" x14ac:dyDescent="0.25">
      <c r="A223">
        <v>0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f t="shared" si="32"/>
        <v>1173</v>
      </c>
      <c r="T223">
        <v>0.1</v>
      </c>
      <c r="U223">
        <v>0</v>
      </c>
      <c r="V223" s="2">
        <v>-0.6</v>
      </c>
      <c r="W223" s="2">
        <v>20</v>
      </c>
      <c r="X223">
        <v>0</v>
      </c>
      <c r="Y223" s="2">
        <v>107</v>
      </c>
      <c r="Z223" s="11" t="s">
        <v>74</v>
      </c>
    </row>
    <row r="224" spans="1:26" x14ac:dyDescent="0.25">
      <c r="A224">
        <v>0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f t="shared" si="32"/>
        <v>1173</v>
      </c>
      <c r="T224">
        <v>0.1</v>
      </c>
      <c r="U224">
        <v>0</v>
      </c>
      <c r="V224" s="2">
        <v>-0.5</v>
      </c>
      <c r="W224" s="2">
        <v>39</v>
      </c>
      <c r="X224">
        <v>0</v>
      </c>
      <c r="Y224" s="2">
        <v>107</v>
      </c>
      <c r="Z224" s="2" t="s">
        <v>74</v>
      </c>
    </row>
    <row r="225" spans="1:26" x14ac:dyDescent="0.25">
      <c r="A225">
        <v>0</v>
      </c>
      <c r="B225">
        <v>0</v>
      </c>
      <c r="C225">
        <v>0</v>
      </c>
      <c r="D225">
        <f>1-H225</f>
        <v>0.98599999999999999</v>
      </c>
      <c r="E225">
        <v>0</v>
      </c>
      <c r="F225">
        <v>0</v>
      </c>
      <c r="G225">
        <v>0</v>
      </c>
      <c r="H225">
        <f>1.4/100</f>
        <v>1.3999999999999999E-2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f>1050+273</f>
        <v>1323</v>
      </c>
      <c r="T225">
        <v>0.1</v>
      </c>
      <c r="U225">
        <v>0</v>
      </c>
      <c r="V225" s="2">
        <v>-0.5</v>
      </c>
      <c r="W225" s="2">
        <v>53.5</v>
      </c>
      <c r="X225">
        <v>0</v>
      </c>
      <c r="Y225" s="2">
        <v>109</v>
      </c>
      <c r="Z225" s="2" t="s">
        <v>75</v>
      </c>
    </row>
    <row r="226" spans="1:26" x14ac:dyDescent="0.25">
      <c r="A226">
        <v>0</v>
      </c>
      <c r="B226">
        <v>0</v>
      </c>
      <c r="C226">
        <v>0</v>
      </c>
      <c r="D226">
        <f t="shared" ref="D226:D271" si="33">1-H226</f>
        <v>0.98599999999999999</v>
      </c>
      <c r="E226">
        <v>0</v>
      </c>
      <c r="F226">
        <v>0</v>
      </c>
      <c r="G226">
        <v>0</v>
      </c>
      <c r="H226">
        <f t="shared" ref="H226:H230" si="34">1.4/100</f>
        <v>1.3999999999999999E-2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1</v>
      </c>
      <c r="S226">
        <f t="shared" ref="S226:S230" si="35">1050+273</f>
        <v>1323</v>
      </c>
      <c r="T226">
        <v>0.1</v>
      </c>
      <c r="U226">
        <v>0</v>
      </c>
      <c r="V226" s="2">
        <v>-0.6</v>
      </c>
      <c r="W226" s="2">
        <v>67.75</v>
      </c>
      <c r="X226">
        <v>0</v>
      </c>
      <c r="Y226" s="2">
        <v>109</v>
      </c>
      <c r="Z226" s="2" t="s">
        <v>75</v>
      </c>
    </row>
    <row r="227" spans="1:26" x14ac:dyDescent="0.25">
      <c r="A227">
        <v>0</v>
      </c>
      <c r="B227">
        <v>0</v>
      </c>
      <c r="C227">
        <v>0</v>
      </c>
      <c r="D227">
        <f t="shared" si="33"/>
        <v>0.98599999999999999</v>
      </c>
      <c r="E227">
        <v>0</v>
      </c>
      <c r="F227">
        <v>0</v>
      </c>
      <c r="G227">
        <v>0</v>
      </c>
      <c r="H227">
        <f t="shared" si="34"/>
        <v>1.3999999999999999E-2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1</v>
      </c>
      <c r="S227">
        <f t="shared" si="35"/>
        <v>1323</v>
      </c>
      <c r="T227">
        <v>0.1</v>
      </c>
      <c r="U227">
        <v>0</v>
      </c>
      <c r="V227" s="2">
        <v>-0.7</v>
      </c>
      <c r="W227" s="2">
        <v>61.5</v>
      </c>
      <c r="X227">
        <v>0</v>
      </c>
      <c r="Y227" s="2">
        <v>109</v>
      </c>
      <c r="Z227" s="2" t="s">
        <v>75</v>
      </c>
    </row>
    <row r="228" spans="1:26" x14ac:dyDescent="0.25">
      <c r="A228">
        <v>0</v>
      </c>
      <c r="B228">
        <v>0</v>
      </c>
      <c r="C228">
        <v>0</v>
      </c>
      <c r="D228">
        <f t="shared" si="33"/>
        <v>0.98599999999999999</v>
      </c>
      <c r="E228">
        <v>0</v>
      </c>
      <c r="F228">
        <v>0</v>
      </c>
      <c r="G228">
        <v>0</v>
      </c>
      <c r="H228">
        <f t="shared" si="34"/>
        <v>1.3999999999999999E-2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</v>
      </c>
      <c r="S228">
        <f t="shared" si="35"/>
        <v>1323</v>
      </c>
      <c r="T228">
        <v>0.1</v>
      </c>
      <c r="U228">
        <v>0</v>
      </c>
      <c r="V228" s="2">
        <v>-0.8</v>
      </c>
      <c r="W228" s="2">
        <v>40</v>
      </c>
      <c r="X228">
        <v>0</v>
      </c>
      <c r="Y228" s="2">
        <v>109</v>
      </c>
      <c r="Z228" s="2" t="s">
        <v>75</v>
      </c>
    </row>
    <row r="229" spans="1:26" x14ac:dyDescent="0.25">
      <c r="A229">
        <v>0</v>
      </c>
      <c r="B229">
        <v>0</v>
      </c>
      <c r="C229">
        <v>0</v>
      </c>
      <c r="D229">
        <f t="shared" si="33"/>
        <v>0.98599999999999999</v>
      </c>
      <c r="E229">
        <v>0</v>
      </c>
      <c r="F229">
        <v>0</v>
      </c>
      <c r="G229">
        <v>0</v>
      </c>
      <c r="H229">
        <f t="shared" si="34"/>
        <v>1.3999999999999999E-2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f t="shared" si="35"/>
        <v>1323</v>
      </c>
      <c r="T229">
        <v>0.1</v>
      </c>
      <c r="U229">
        <v>0</v>
      </c>
      <c r="V229" s="2">
        <v>-0.9</v>
      </c>
      <c r="W229" s="2">
        <v>32.5</v>
      </c>
      <c r="X229">
        <v>0</v>
      </c>
      <c r="Y229" s="2">
        <v>109</v>
      </c>
      <c r="Z229" s="2" t="s">
        <v>75</v>
      </c>
    </row>
    <row r="230" spans="1:26" x14ac:dyDescent="0.25">
      <c r="A230">
        <v>0</v>
      </c>
      <c r="B230">
        <v>0</v>
      </c>
      <c r="C230">
        <v>0</v>
      </c>
      <c r="D230">
        <f t="shared" si="33"/>
        <v>0.98599999999999999</v>
      </c>
      <c r="E230">
        <v>0</v>
      </c>
      <c r="F230">
        <v>0</v>
      </c>
      <c r="G230">
        <v>0</v>
      </c>
      <c r="H230">
        <f t="shared" si="34"/>
        <v>1.3999999999999999E-2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f t="shared" si="35"/>
        <v>1323</v>
      </c>
      <c r="T230">
        <v>0.1</v>
      </c>
      <c r="U230">
        <v>0</v>
      </c>
      <c r="V230" s="2">
        <v>-1</v>
      </c>
      <c r="W230" s="2">
        <v>27</v>
      </c>
      <c r="X230">
        <v>0</v>
      </c>
      <c r="Y230" s="2">
        <v>109</v>
      </c>
      <c r="Z230" s="2" t="s">
        <v>75</v>
      </c>
    </row>
    <row r="231" spans="1:26" x14ac:dyDescent="0.25">
      <c r="A231">
        <v>0</v>
      </c>
      <c r="B231">
        <v>0</v>
      </c>
      <c r="C231">
        <v>0</v>
      </c>
      <c r="D231">
        <f t="shared" si="33"/>
        <v>0.999</v>
      </c>
      <c r="E231">
        <v>0</v>
      </c>
      <c r="F231">
        <v>0</v>
      </c>
      <c r="G231">
        <v>0</v>
      </c>
      <c r="H231">
        <f>0.1/100</f>
        <v>1E-3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f>320+273</f>
        <v>593</v>
      </c>
      <c r="T231">
        <v>0.1</v>
      </c>
      <c r="U231">
        <v>0</v>
      </c>
      <c r="V231" s="2">
        <v>-1.2</v>
      </c>
      <c r="W231" s="2">
        <v>6</v>
      </c>
      <c r="X231">
        <v>0</v>
      </c>
      <c r="Y231" s="2">
        <v>110</v>
      </c>
      <c r="Z231" s="2" t="s">
        <v>76</v>
      </c>
    </row>
    <row r="232" spans="1:26" x14ac:dyDescent="0.25">
      <c r="A232">
        <v>0</v>
      </c>
      <c r="B232">
        <v>0</v>
      </c>
      <c r="C232">
        <v>0</v>
      </c>
      <c r="D232">
        <f t="shared" si="33"/>
        <v>0.999</v>
      </c>
      <c r="E232">
        <v>0</v>
      </c>
      <c r="F232">
        <v>0</v>
      </c>
      <c r="G232">
        <v>0</v>
      </c>
      <c r="H232">
        <f t="shared" ref="H232:H239" si="36">0.1/100</f>
        <v>1E-3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f t="shared" ref="S232:S271" si="37">320+273</f>
        <v>593</v>
      </c>
      <c r="T232">
        <v>0.1</v>
      </c>
      <c r="U232">
        <v>0</v>
      </c>
      <c r="V232" s="2">
        <v>-1.1000000000000001</v>
      </c>
      <c r="W232" s="2">
        <v>4</v>
      </c>
      <c r="X232">
        <v>0</v>
      </c>
      <c r="Y232" s="2">
        <v>110</v>
      </c>
      <c r="Z232" s="2" t="s">
        <v>76</v>
      </c>
    </row>
    <row r="233" spans="1:26" x14ac:dyDescent="0.25">
      <c r="A233">
        <v>0</v>
      </c>
      <c r="B233">
        <v>0</v>
      </c>
      <c r="C233">
        <v>0</v>
      </c>
      <c r="D233">
        <f t="shared" si="33"/>
        <v>0.999</v>
      </c>
      <c r="E233">
        <v>0</v>
      </c>
      <c r="F233">
        <v>0</v>
      </c>
      <c r="G233">
        <v>0</v>
      </c>
      <c r="H233">
        <f t="shared" si="36"/>
        <v>1E-3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f t="shared" si="37"/>
        <v>593</v>
      </c>
      <c r="T233">
        <v>0.1</v>
      </c>
      <c r="U233">
        <v>0</v>
      </c>
      <c r="V233" s="2">
        <v>-1</v>
      </c>
      <c r="W233" s="2">
        <v>2</v>
      </c>
      <c r="X233">
        <v>0</v>
      </c>
      <c r="Y233" s="2">
        <v>110</v>
      </c>
      <c r="Z233" s="2" t="s">
        <v>76</v>
      </c>
    </row>
    <row r="234" spans="1:26" x14ac:dyDescent="0.25">
      <c r="A234">
        <v>0</v>
      </c>
      <c r="B234">
        <v>0</v>
      </c>
      <c r="C234">
        <v>0</v>
      </c>
      <c r="D234">
        <f t="shared" si="33"/>
        <v>0.999</v>
      </c>
      <c r="E234">
        <v>0</v>
      </c>
      <c r="F234">
        <v>0</v>
      </c>
      <c r="G234">
        <v>0</v>
      </c>
      <c r="H234">
        <f t="shared" si="36"/>
        <v>1E-3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1</v>
      </c>
      <c r="S234">
        <f t="shared" si="37"/>
        <v>593</v>
      </c>
      <c r="T234">
        <v>0.1</v>
      </c>
      <c r="U234">
        <v>0</v>
      </c>
      <c r="V234" s="2">
        <v>-0.9</v>
      </c>
      <c r="W234" s="2">
        <v>0</v>
      </c>
      <c r="X234">
        <v>0</v>
      </c>
      <c r="Y234" s="2">
        <v>110</v>
      </c>
      <c r="Z234" s="2" t="s">
        <v>76</v>
      </c>
    </row>
    <row r="235" spans="1:26" x14ac:dyDescent="0.25">
      <c r="A235">
        <v>0</v>
      </c>
      <c r="B235">
        <v>0</v>
      </c>
      <c r="C235">
        <v>0</v>
      </c>
      <c r="D235">
        <f t="shared" si="33"/>
        <v>0.999</v>
      </c>
      <c r="E235">
        <v>0</v>
      </c>
      <c r="F235">
        <v>0</v>
      </c>
      <c r="G235">
        <v>0</v>
      </c>
      <c r="H235">
        <f t="shared" si="36"/>
        <v>1E-3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f t="shared" si="37"/>
        <v>593</v>
      </c>
      <c r="T235">
        <v>0.1</v>
      </c>
      <c r="U235">
        <v>0</v>
      </c>
      <c r="V235" s="2">
        <v>-0.80000000000000104</v>
      </c>
      <c r="W235" s="2">
        <v>0</v>
      </c>
      <c r="X235">
        <v>0</v>
      </c>
      <c r="Y235" s="2">
        <v>110</v>
      </c>
      <c r="Z235" s="2" t="s">
        <v>76</v>
      </c>
    </row>
    <row r="236" spans="1:26" x14ac:dyDescent="0.25">
      <c r="A236">
        <v>0</v>
      </c>
      <c r="B236">
        <v>0</v>
      </c>
      <c r="C236">
        <v>0</v>
      </c>
      <c r="D236">
        <f t="shared" si="33"/>
        <v>0.999</v>
      </c>
      <c r="E236">
        <v>0</v>
      </c>
      <c r="F236">
        <v>0</v>
      </c>
      <c r="G236">
        <v>0</v>
      </c>
      <c r="H236">
        <f t="shared" si="36"/>
        <v>1E-3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</v>
      </c>
      <c r="S236">
        <f t="shared" si="37"/>
        <v>593</v>
      </c>
      <c r="T236">
        <v>0.1</v>
      </c>
      <c r="U236">
        <v>0</v>
      </c>
      <c r="V236" s="2">
        <v>-0.70000000000000095</v>
      </c>
      <c r="W236" s="2">
        <v>0</v>
      </c>
      <c r="X236">
        <v>0</v>
      </c>
      <c r="Y236" s="2">
        <v>110</v>
      </c>
      <c r="Z236" s="2" t="s">
        <v>76</v>
      </c>
    </row>
    <row r="237" spans="1:26" x14ac:dyDescent="0.25">
      <c r="A237">
        <v>0</v>
      </c>
      <c r="B237">
        <v>0</v>
      </c>
      <c r="C237">
        <v>0</v>
      </c>
      <c r="D237">
        <f t="shared" si="33"/>
        <v>0.999</v>
      </c>
      <c r="E237">
        <v>0</v>
      </c>
      <c r="F237">
        <v>0</v>
      </c>
      <c r="G237">
        <v>0</v>
      </c>
      <c r="H237">
        <f t="shared" si="36"/>
        <v>1E-3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</v>
      </c>
      <c r="S237">
        <f t="shared" si="37"/>
        <v>593</v>
      </c>
      <c r="T237">
        <v>0.1</v>
      </c>
      <c r="U237">
        <v>0</v>
      </c>
      <c r="V237" s="2">
        <v>-0.60000000000000098</v>
      </c>
      <c r="W237" s="2">
        <v>0</v>
      </c>
      <c r="X237">
        <v>0</v>
      </c>
      <c r="Y237" s="2">
        <v>110</v>
      </c>
      <c r="Z237" s="2" t="s">
        <v>76</v>
      </c>
    </row>
    <row r="238" spans="1:26" x14ac:dyDescent="0.25">
      <c r="A238">
        <v>0</v>
      </c>
      <c r="B238">
        <v>0</v>
      </c>
      <c r="C238">
        <v>0</v>
      </c>
      <c r="D238">
        <f t="shared" si="33"/>
        <v>0.999</v>
      </c>
      <c r="E238">
        <v>0</v>
      </c>
      <c r="F238">
        <v>0</v>
      </c>
      <c r="G238">
        <v>0</v>
      </c>
      <c r="H238">
        <f t="shared" si="36"/>
        <v>1E-3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</v>
      </c>
      <c r="S238">
        <f t="shared" si="37"/>
        <v>593</v>
      </c>
      <c r="T238">
        <v>0.1</v>
      </c>
      <c r="U238">
        <v>0</v>
      </c>
      <c r="V238" s="2">
        <v>-0.500000000000001</v>
      </c>
      <c r="W238" s="2">
        <v>7</v>
      </c>
      <c r="X238">
        <v>0</v>
      </c>
      <c r="Y238" s="2">
        <v>110</v>
      </c>
      <c r="Z238" s="2" t="s">
        <v>76</v>
      </c>
    </row>
    <row r="239" spans="1:26" x14ac:dyDescent="0.25">
      <c r="A239">
        <v>0</v>
      </c>
      <c r="B239">
        <v>0</v>
      </c>
      <c r="C239">
        <v>0</v>
      </c>
      <c r="D239">
        <f t="shared" si="33"/>
        <v>0.999</v>
      </c>
      <c r="E239">
        <v>0</v>
      </c>
      <c r="F239">
        <v>0</v>
      </c>
      <c r="G239">
        <v>0</v>
      </c>
      <c r="H239">
        <f t="shared" si="36"/>
        <v>1E-3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f t="shared" si="37"/>
        <v>593</v>
      </c>
      <c r="T239">
        <v>0.1</v>
      </c>
      <c r="U239">
        <v>0</v>
      </c>
      <c r="V239" s="2">
        <v>-0.40000000000000102</v>
      </c>
      <c r="W239" s="2">
        <v>10</v>
      </c>
      <c r="X239">
        <v>0</v>
      </c>
      <c r="Y239" s="2">
        <v>110</v>
      </c>
      <c r="Z239" s="2" t="s">
        <v>76</v>
      </c>
    </row>
    <row r="240" spans="1:26" x14ac:dyDescent="0.25">
      <c r="A240">
        <v>0</v>
      </c>
      <c r="B240">
        <v>0</v>
      </c>
      <c r="C240">
        <v>0</v>
      </c>
      <c r="D240">
        <f t="shared" si="33"/>
        <v>0.996</v>
      </c>
      <c r="E240">
        <v>0</v>
      </c>
      <c r="F240">
        <v>0</v>
      </c>
      <c r="G240">
        <v>0</v>
      </c>
      <c r="H240">
        <f>0.4/100</f>
        <v>4.0000000000000001E-3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</v>
      </c>
      <c r="S240">
        <f t="shared" si="37"/>
        <v>593</v>
      </c>
      <c r="T240">
        <v>0.1</v>
      </c>
      <c r="U240">
        <v>0</v>
      </c>
      <c r="V240" s="2">
        <v>-1.2</v>
      </c>
      <c r="W240" s="2">
        <v>26</v>
      </c>
      <c r="X240">
        <v>0</v>
      </c>
      <c r="Y240" s="2">
        <v>110</v>
      </c>
      <c r="Z240" s="2" t="s">
        <v>76</v>
      </c>
    </row>
    <row r="241" spans="1:26" x14ac:dyDescent="0.25">
      <c r="A241">
        <v>0</v>
      </c>
      <c r="B241">
        <v>0</v>
      </c>
      <c r="C241">
        <v>0</v>
      </c>
      <c r="D241">
        <f t="shared" si="33"/>
        <v>0.996</v>
      </c>
      <c r="E241">
        <v>0</v>
      </c>
      <c r="F241">
        <v>0</v>
      </c>
      <c r="G241">
        <v>0</v>
      </c>
      <c r="H241">
        <f t="shared" ref="H241:H248" si="38">0.4/100</f>
        <v>4.0000000000000001E-3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</v>
      </c>
      <c r="S241">
        <f t="shared" si="37"/>
        <v>593</v>
      </c>
      <c r="T241">
        <v>0.1</v>
      </c>
      <c r="U241">
        <v>0</v>
      </c>
      <c r="V241" s="2">
        <v>-1.1000000000000001</v>
      </c>
      <c r="W241" s="2">
        <v>22</v>
      </c>
      <c r="X241">
        <v>0</v>
      </c>
      <c r="Y241" s="2">
        <v>110</v>
      </c>
      <c r="Z241" s="2" t="s">
        <v>76</v>
      </c>
    </row>
    <row r="242" spans="1:26" x14ac:dyDescent="0.25">
      <c r="A242">
        <v>0</v>
      </c>
      <c r="B242">
        <v>0</v>
      </c>
      <c r="C242">
        <v>0</v>
      </c>
      <c r="D242">
        <f t="shared" si="33"/>
        <v>0.996</v>
      </c>
      <c r="E242">
        <v>0</v>
      </c>
      <c r="F242">
        <v>0</v>
      </c>
      <c r="G242">
        <v>0</v>
      </c>
      <c r="H242">
        <f t="shared" si="38"/>
        <v>4.0000000000000001E-3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1</v>
      </c>
      <c r="S242">
        <f t="shared" si="37"/>
        <v>593</v>
      </c>
      <c r="T242">
        <v>0.1</v>
      </c>
      <c r="U242">
        <v>0</v>
      </c>
      <c r="V242" s="2">
        <v>-1</v>
      </c>
      <c r="W242" s="2">
        <v>12</v>
      </c>
      <c r="X242">
        <v>0</v>
      </c>
      <c r="Y242" s="2">
        <v>110</v>
      </c>
      <c r="Z242" s="2" t="s">
        <v>76</v>
      </c>
    </row>
    <row r="243" spans="1:26" x14ac:dyDescent="0.25">
      <c r="A243">
        <v>0</v>
      </c>
      <c r="B243">
        <v>0</v>
      </c>
      <c r="C243">
        <v>0</v>
      </c>
      <c r="D243">
        <f t="shared" si="33"/>
        <v>0.996</v>
      </c>
      <c r="E243">
        <v>0</v>
      </c>
      <c r="F243">
        <v>0</v>
      </c>
      <c r="G243">
        <v>0</v>
      </c>
      <c r="H243">
        <f t="shared" si="38"/>
        <v>4.0000000000000001E-3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f t="shared" si="37"/>
        <v>593</v>
      </c>
      <c r="T243">
        <v>0.1</v>
      </c>
      <c r="U243">
        <v>0</v>
      </c>
      <c r="V243" s="2">
        <v>-0.9</v>
      </c>
      <c r="W243" s="2">
        <v>18</v>
      </c>
      <c r="X243">
        <v>0</v>
      </c>
      <c r="Y243" s="2">
        <v>110</v>
      </c>
      <c r="Z243" s="2" t="s">
        <v>76</v>
      </c>
    </row>
    <row r="244" spans="1:26" x14ac:dyDescent="0.25">
      <c r="A244">
        <v>0</v>
      </c>
      <c r="B244">
        <v>0</v>
      </c>
      <c r="C244">
        <v>0</v>
      </c>
      <c r="D244">
        <f t="shared" si="33"/>
        <v>0.996</v>
      </c>
      <c r="E244">
        <v>0</v>
      </c>
      <c r="F244">
        <v>0</v>
      </c>
      <c r="G244">
        <v>0</v>
      </c>
      <c r="H244">
        <f t="shared" si="38"/>
        <v>4.0000000000000001E-3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</v>
      </c>
      <c r="S244">
        <f t="shared" si="37"/>
        <v>593</v>
      </c>
      <c r="T244">
        <v>0.1</v>
      </c>
      <c r="U244">
        <v>0</v>
      </c>
      <c r="V244" s="2">
        <v>-0.80000000000000104</v>
      </c>
      <c r="W244" s="2">
        <v>9</v>
      </c>
      <c r="X244">
        <v>0</v>
      </c>
      <c r="Y244" s="2">
        <v>110</v>
      </c>
      <c r="Z244" s="2" t="s">
        <v>76</v>
      </c>
    </row>
    <row r="245" spans="1:26" x14ac:dyDescent="0.25">
      <c r="A245">
        <v>0</v>
      </c>
      <c r="B245">
        <v>0</v>
      </c>
      <c r="C245">
        <v>0</v>
      </c>
      <c r="D245">
        <f t="shared" si="33"/>
        <v>0.996</v>
      </c>
      <c r="E245">
        <v>0</v>
      </c>
      <c r="F245">
        <v>0</v>
      </c>
      <c r="G245">
        <v>0</v>
      </c>
      <c r="H245">
        <f t="shared" si="38"/>
        <v>4.0000000000000001E-3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f t="shared" si="37"/>
        <v>593</v>
      </c>
      <c r="T245">
        <v>0.1</v>
      </c>
      <c r="U245">
        <v>0</v>
      </c>
      <c r="V245" s="2">
        <v>-0.70000000000000095</v>
      </c>
      <c r="W245" s="2">
        <v>0</v>
      </c>
      <c r="X245">
        <v>0</v>
      </c>
      <c r="Y245" s="2">
        <v>110</v>
      </c>
      <c r="Z245" s="2" t="s">
        <v>76</v>
      </c>
    </row>
    <row r="246" spans="1:26" x14ac:dyDescent="0.25">
      <c r="A246">
        <v>0</v>
      </c>
      <c r="B246">
        <v>0</v>
      </c>
      <c r="C246">
        <v>0</v>
      </c>
      <c r="D246">
        <f t="shared" si="33"/>
        <v>0.996</v>
      </c>
      <c r="E246">
        <v>0</v>
      </c>
      <c r="F246">
        <v>0</v>
      </c>
      <c r="G246">
        <v>0</v>
      </c>
      <c r="H246">
        <f t="shared" si="38"/>
        <v>4.0000000000000001E-3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f t="shared" si="37"/>
        <v>593</v>
      </c>
      <c r="T246">
        <v>0.1</v>
      </c>
      <c r="U246">
        <v>0</v>
      </c>
      <c r="V246" s="2">
        <v>-0.60000000000000098</v>
      </c>
      <c r="W246" s="2">
        <v>0</v>
      </c>
      <c r="X246">
        <v>0</v>
      </c>
      <c r="Y246" s="2">
        <v>110</v>
      </c>
      <c r="Z246" s="2" t="s">
        <v>76</v>
      </c>
    </row>
    <row r="247" spans="1:26" x14ac:dyDescent="0.25">
      <c r="A247">
        <v>0</v>
      </c>
      <c r="B247">
        <v>0</v>
      </c>
      <c r="C247">
        <v>0</v>
      </c>
      <c r="D247">
        <f t="shared" si="33"/>
        <v>0.996</v>
      </c>
      <c r="E247">
        <v>0</v>
      </c>
      <c r="F247">
        <v>0</v>
      </c>
      <c r="G247">
        <v>0</v>
      </c>
      <c r="H247">
        <f t="shared" si="38"/>
        <v>4.0000000000000001E-3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f t="shared" si="37"/>
        <v>593</v>
      </c>
      <c r="T247">
        <v>0.1</v>
      </c>
      <c r="U247">
        <v>0</v>
      </c>
      <c r="V247" s="2">
        <v>-0.500000000000001</v>
      </c>
      <c r="W247" s="2">
        <v>10</v>
      </c>
      <c r="X247">
        <v>0</v>
      </c>
      <c r="Y247" s="2">
        <v>110</v>
      </c>
      <c r="Z247" s="2" t="s">
        <v>76</v>
      </c>
    </row>
    <row r="248" spans="1:26" x14ac:dyDescent="0.25">
      <c r="A248">
        <v>0</v>
      </c>
      <c r="B248">
        <v>0</v>
      </c>
      <c r="C248">
        <v>0</v>
      </c>
      <c r="D248">
        <f t="shared" si="33"/>
        <v>0.996</v>
      </c>
      <c r="E248">
        <v>0</v>
      </c>
      <c r="F248">
        <v>0</v>
      </c>
      <c r="G248">
        <v>0</v>
      </c>
      <c r="H248">
        <f t="shared" si="38"/>
        <v>4.0000000000000001E-3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</v>
      </c>
      <c r="S248">
        <f t="shared" si="37"/>
        <v>593</v>
      </c>
      <c r="T248">
        <v>0.1</v>
      </c>
      <c r="U248">
        <v>0</v>
      </c>
      <c r="V248" s="2">
        <v>-0.40000000000000102</v>
      </c>
      <c r="W248" s="2">
        <v>25</v>
      </c>
      <c r="X248">
        <v>0</v>
      </c>
      <c r="Y248" s="2">
        <v>110</v>
      </c>
      <c r="Z248" s="2" t="s">
        <v>76</v>
      </c>
    </row>
    <row r="249" spans="1:26" x14ac:dyDescent="0.25">
      <c r="A249">
        <v>0</v>
      </c>
      <c r="B249">
        <v>0</v>
      </c>
      <c r="C249">
        <v>0</v>
      </c>
      <c r="D249">
        <f t="shared" si="33"/>
        <v>0.99199999999999999</v>
      </c>
      <c r="E249">
        <v>0</v>
      </c>
      <c r="F249">
        <v>0</v>
      </c>
      <c r="G249">
        <v>0</v>
      </c>
      <c r="H249">
        <f>0.8/100</f>
        <v>8.0000000000000002E-3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>
        <f t="shared" si="37"/>
        <v>593</v>
      </c>
      <c r="T249">
        <v>0.1</v>
      </c>
      <c r="U249">
        <v>0</v>
      </c>
      <c r="V249" s="2">
        <v>-1.1000000000000001</v>
      </c>
      <c r="W249" s="2">
        <v>8</v>
      </c>
      <c r="X249">
        <v>0</v>
      </c>
      <c r="Y249" s="2">
        <v>110</v>
      </c>
      <c r="Z249" s="2" t="s">
        <v>76</v>
      </c>
    </row>
    <row r="250" spans="1:26" x14ac:dyDescent="0.25">
      <c r="A250">
        <v>0</v>
      </c>
      <c r="B250">
        <v>0</v>
      </c>
      <c r="C250">
        <v>0</v>
      </c>
      <c r="D250">
        <f t="shared" si="33"/>
        <v>0.99199999999999999</v>
      </c>
      <c r="E250">
        <v>0</v>
      </c>
      <c r="F250">
        <v>0</v>
      </c>
      <c r="G250">
        <v>0</v>
      </c>
      <c r="H250">
        <f t="shared" ref="H250:H256" si="39">0.8/100</f>
        <v>8.0000000000000002E-3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1</v>
      </c>
      <c r="S250">
        <f t="shared" si="37"/>
        <v>593</v>
      </c>
      <c r="T250">
        <v>0.1</v>
      </c>
      <c r="U250">
        <v>0</v>
      </c>
      <c r="V250" s="2">
        <v>-1</v>
      </c>
      <c r="W250" s="2">
        <v>6</v>
      </c>
      <c r="X250">
        <v>0</v>
      </c>
      <c r="Y250" s="2">
        <v>110</v>
      </c>
      <c r="Z250" s="2" t="s">
        <v>76</v>
      </c>
    </row>
    <row r="251" spans="1:26" x14ac:dyDescent="0.25">
      <c r="A251">
        <v>0</v>
      </c>
      <c r="B251">
        <v>0</v>
      </c>
      <c r="C251">
        <v>0</v>
      </c>
      <c r="D251">
        <f t="shared" si="33"/>
        <v>0.99199999999999999</v>
      </c>
      <c r="E251">
        <v>0</v>
      </c>
      <c r="F251">
        <v>0</v>
      </c>
      <c r="G251">
        <v>0</v>
      </c>
      <c r="H251">
        <f t="shared" si="39"/>
        <v>8.0000000000000002E-3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f t="shared" si="37"/>
        <v>593</v>
      </c>
      <c r="T251">
        <v>0.1</v>
      </c>
      <c r="U251">
        <v>0</v>
      </c>
      <c r="V251" s="2">
        <v>-0.9</v>
      </c>
      <c r="W251" s="2">
        <v>3</v>
      </c>
      <c r="X251">
        <v>0</v>
      </c>
      <c r="Y251" s="2">
        <v>110</v>
      </c>
      <c r="Z251" s="2" t="s">
        <v>76</v>
      </c>
    </row>
    <row r="252" spans="1:26" x14ac:dyDescent="0.25">
      <c r="A252">
        <v>0</v>
      </c>
      <c r="B252">
        <v>0</v>
      </c>
      <c r="C252">
        <v>0</v>
      </c>
      <c r="D252">
        <f t="shared" si="33"/>
        <v>0.99199999999999999</v>
      </c>
      <c r="E252">
        <v>0</v>
      </c>
      <c r="F252">
        <v>0</v>
      </c>
      <c r="G252">
        <v>0</v>
      </c>
      <c r="H252">
        <f t="shared" si="39"/>
        <v>8.0000000000000002E-3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</v>
      </c>
      <c r="S252">
        <f t="shared" si="37"/>
        <v>593</v>
      </c>
      <c r="T252">
        <v>0.1</v>
      </c>
      <c r="U252">
        <v>0</v>
      </c>
      <c r="V252" s="2">
        <v>-0.80000000000000104</v>
      </c>
      <c r="W252" s="2">
        <v>0</v>
      </c>
      <c r="X252">
        <v>0</v>
      </c>
      <c r="Y252" s="2">
        <v>110</v>
      </c>
      <c r="Z252" s="2" t="s">
        <v>76</v>
      </c>
    </row>
    <row r="253" spans="1:26" x14ac:dyDescent="0.25">
      <c r="A253">
        <v>0</v>
      </c>
      <c r="B253">
        <v>0</v>
      </c>
      <c r="C253">
        <v>0</v>
      </c>
      <c r="D253">
        <f t="shared" si="33"/>
        <v>0.99199999999999999</v>
      </c>
      <c r="E253">
        <v>0</v>
      </c>
      <c r="F253">
        <v>0</v>
      </c>
      <c r="G253">
        <v>0</v>
      </c>
      <c r="H253">
        <f t="shared" si="39"/>
        <v>8.0000000000000002E-3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</v>
      </c>
      <c r="S253">
        <f t="shared" si="37"/>
        <v>593</v>
      </c>
      <c r="T253">
        <v>0.1</v>
      </c>
      <c r="U253">
        <v>0</v>
      </c>
      <c r="V253" s="2">
        <v>-0.70000000000000095</v>
      </c>
      <c r="W253" s="2">
        <v>0</v>
      </c>
      <c r="X253">
        <v>0</v>
      </c>
      <c r="Y253" s="2">
        <v>110</v>
      </c>
      <c r="Z253" s="2" t="s">
        <v>76</v>
      </c>
    </row>
    <row r="254" spans="1:26" x14ac:dyDescent="0.25">
      <c r="A254">
        <v>0</v>
      </c>
      <c r="B254">
        <v>0</v>
      </c>
      <c r="C254">
        <v>0</v>
      </c>
      <c r="D254">
        <f t="shared" si="33"/>
        <v>0.99199999999999999</v>
      </c>
      <c r="E254">
        <v>0</v>
      </c>
      <c r="F254">
        <v>0</v>
      </c>
      <c r="G254">
        <v>0</v>
      </c>
      <c r="H254">
        <f t="shared" si="39"/>
        <v>8.0000000000000002E-3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  <c r="S254">
        <f t="shared" si="37"/>
        <v>593</v>
      </c>
      <c r="T254">
        <v>0.1</v>
      </c>
      <c r="U254">
        <v>0</v>
      </c>
      <c r="V254" s="2">
        <v>-0.60000000000000098</v>
      </c>
      <c r="W254" s="2">
        <v>0</v>
      </c>
      <c r="X254">
        <v>0</v>
      </c>
      <c r="Y254" s="2">
        <v>110</v>
      </c>
      <c r="Z254" s="2" t="s">
        <v>76</v>
      </c>
    </row>
    <row r="255" spans="1:26" x14ac:dyDescent="0.25">
      <c r="A255">
        <v>0</v>
      </c>
      <c r="B255">
        <v>0</v>
      </c>
      <c r="C255">
        <v>0</v>
      </c>
      <c r="D255">
        <f t="shared" si="33"/>
        <v>0.99199999999999999</v>
      </c>
      <c r="E255">
        <v>0</v>
      </c>
      <c r="F255">
        <v>0</v>
      </c>
      <c r="G255">
        <v>0</v>
      </c>
      <c r="H255">
        <f t="shared" si="39"/>
        <v>8.0000000000000002E-3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</v>
      </c>
      <c r="S255">
        <f t="shared" si="37"/>
        <v>593</v>
      </c>
      <c r="T255">
        <v>0.1</v>
      </c>
      <c r="U255">
        <v>0</v>
      </c>
      <c r="V255" s="2">
        <v>-0.500000000000001</v>
      </c>
      <c r="W255" s="2">
        <v>10</v>
      </c>
      <c r="X255">
        <v>0</v>
      </c>
      <c r="Y255" s="2">
        <v>110</v>
      </c>
      <c r="Z255" s="2" t="s">
        <v>76</v>
      </c>
    </row>
    <row r="256" spans="1:26" x14ac:dyDescent="0.25">
      <c r="A256">
        <v>0</v>
      </c>
      <c r="B256">
        <v>0</v>
      </c>
      <c r="C256">
        <v>0</v>
      </c>
      <c r="D256">
        <f t="shared" si="33"/>
        <v>0.99199999999999999</v>
      </c>
      <c r="E256">
        <v>0</v>
      </c>
      <c r="F256">
        <v>0</v>
      </c>
      <c r="G256">
        <v>0</v>
      </c>
      <c r="H256">
        <f t="shared" si="39"/>
        <v>8.0000000000000002E-3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1</v>
      </c>
      <c r="S256">
        <f t="shared" si="37"/>
        <v>593</v>
      </c>
      <c r="T256">
        <v>0.1</v>
      </c>
      <c r="U256">
        <v>0</v>
      </c>
      <c r="V256" s="2">
        <v>-0.40000000000000102</v>
      </c>
      <c r="W256" s="2">
        <v>23</v>
      </c>
      <c r="X256">
        <v>0</v>
      </c>
      <c r="Y256" s="2">
        <v>110</v>
      </c>
      <c r="Z256" s="2" t="s">
        <v>76</v>
      </c>
    </row>
    <row r="257" spans="1:26" x14ac:dyDescent="0.25">
      <c r="A257">
        <v>0</v>
      </c>
      <c r="B257">
        <v>0</v>
      </c>
      <c r="C257">
        <v>0</v>
      </c>
      <c r="D257">
        <f t="shared" si="33"/>
        <v>0.98399999999999999</v>
      </c>
      <c r="E257">
        <v>0</v>
      </c>
      <c r="F257">
        <v>0</v>
      </c>
      <c r="G257">
        <v>0</v>
      </c>
      <c r="H257">
        <f>1.6/100</f>
        <v>1.6E-2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1</v>
      </c>
      <c r="S257">
        <f t="shared" si="37"/>
        <v>593</v>
      </c>
      <c r="T257">
        <v>0.1</v>
      </c>
      <c r="U257">
        <v>0</v>
      </c>
      <c r="V257" s="2">
        <v>-1.2</v>
      </c>
      <c r="W257" s="2">
        <v>12</v>
      </c>
      <c r="X257">
        <v>0</v>
      </c>
      <c r="Y257" s="2">
        <v>110</v>
      </c>
      <c r="Z257" s="2" t="s">
        <v>76</v>
      </c>
    </row>
    <row r="258" spans="1:26" x14ac:dyDescent="0.25">
      <c r="A258">
        <v>0</v>
      </c>
      <c r="B258">
        <v>0</v>
      </c>
      <c r="C258">
        <v>0</v>
      </c>
      <c r="D258">
        <f t="shared" si="33"/>
        <v>0.98399999999999999</v>
      </c>
      <c r="E258">
        <v>0</v>
      </c>
      <c r="F258">
        <v>0</v>
      </c>
      <c r="G258">
        <v>0</v>
      </c>
      <c r="H258">
        <f t="shared" ref="H258:H264" si="40">1.6/100</f>
        <v>1.6E-2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</v>
      </c>
      <c r="S258">
        <f t="shared" si="37"/>
        <v>593</v>
      </c>
      <c r="T258">
        <v>0.1</v>
      </c>
      <c r="U258">
        <v>0</v>
      </c>
      <c r="V258" s="2">
        <v>-1.1000000000000001</v>
      </c>
      <c r="W258" s="2">
        <v>8</v>
      </c>
      <c r="X258">
        <v>0</v>
      </c>
      <c r="Y258" s="2">
        <v>110</v>
      </c>
      <c r="Z258" s="2" t="s">
        <v>76</v>
      </c>
    </row>
    <row r="259" spans="1:26" x14ac:dyDescent="0.25">
      <c r="A259">
        <v>0</v>
      </c>
      <c r="B259">
        <v>0</v>
      </c>
      <c r="C259">
        <v>0</v>
      </c>
      <c r="D259">
        <f t="shared" si="33"/>
        <v>0.98399999999999999</v>
      </c>
      <c r="E259">
        <v>0</v>
      </c>
      <c r="F259">
        <v>0</v>
      </c>
      <c r="G259">
        <v>0</v>
      </c>
      <c r="H259">
        <f t="shared" si="40"/>
        <v>1.6E-2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f t="shared" si="37"/>
        <v>593</v>
      </c>
      <c r="T259">
        <v>0.1</v>
      </c>
      <c r="U259">
        <v>0</v>
      </c>
      <c r="V259" s="2">
        <v>-1</v>
      </c>
      <c r="W259" s="2">
        <v>12</v>
      </c>
      <c r="X259">
        <v>0</v>
      </c>
      <c r="Y259" s="2">
        <v>110</v>
      </c>
      <c r="Z259" s="2" t="s">
        <v>76</v>
      </c>
    </row>
    <row r="260" spans="1:26" x14ac:dyDescent="0.25">
      <c r="A260">
        <v>0</v>
      </c>
      <c r="B260">
        <v>0</v>
      </c>
      <c r="C260">
        <v>0</v>
      </c>
      <c r="D260">
        <f t="shared" si="33"/>
        <v>0.98399999999999999</v>
      </c>
      <c r="E260">
        <v>0</v>
      </c>
      <c r="F260">
        <v>0</v>
      </c>
      <c r="G260">
        <v>0</v>
      </c>
      <c r="H260">
        <f t="shared" si="40"/>
        <v>1.6E-2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  <c r="S260">
        <f t="shared" si="37"/>
        <v>593</v>
      </c>
      <c r="T260">
        <v>0.1</v>
      </c>
      <c r="U260">
        <v>0</v>
      </c>
      <c r="V260" s="2">
        <v>-0.9</v>
      </c>
      <c r="W260" s="2">
        <v>13</v>
      </c>
      <c r="X260">
        <v>0</v>
      </c>
      <c r="Y260" s="2">
        <v>110</v>
      </c>
      <c r="Z260" s="2" t="s">
        <v>76</v>
      </c>
    </row>
    <row r="261" spans="1:26" x14ac:dyDescent="0.25">
      <c r="A261">
        <v>0</v>
      </c>
      <c r="B261">
        <v>0</v>
      </c>
      <c r="C261">
        <v>0</v>
      </c>
      <c r="D261">
        <f t="shared" si="33"/>
        <v>0.98399999999999999</v>
      </c>
      <c r="E261">
        <v>0</v>
      </c>
      <c r="F261">
        <v>0</v>
      </c>
      <c r="G261">
        <v>0</v>
      </c>
      <c r="H261">
        <f t="shared" si="40"/>
        <v>1.6E-2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</v>
      </c>
      <c r="S261">
        <f t="shared" si="37"/>
        <v>593</v>
      </c>
      <c r="T261">
        <v>0.1</v>
      </c>
      <c r="U261">
        <v>0</v>
      </c>
      <c r="V261" s="2">
        <v>-0.80000000000000104</v>
      </c>
      <c r="W261" s="2">
        <v>10</v>
      </c>
      <c r="X261">
        <v>0</v>
      </c>
      <c r="Y261" s="2">
        <v>110</v>
      </c>
      <c r="Z261" s="2" t="s">
        <v>76</v>
      </c>
    </row>
    <row r="262" spans="1:26" x14ac:dyDescent="0.25">
      <c r="A262">
        <v>0</v>
      </c>
      <c r="B262">
        <v>0</v>
      </c>
      <c r="C262">
        <v>0</v>
      </c>
      <c r="D262">
        <f t="shared" si="33"/>
        <v>0.98399999999999999</v>
      </c>
      <c r="E262">
        <v>0</v>
      </c>
      <c r="F262">
        <v>0</v>
      </c>
      <c r="G262">
        <v>0</v>
      </c>
      <c r="H262">
        <f t="shared" si="40"/>
        <v>1.6E-2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f t="shared" si="37"/>
        <v>593</v>
      </c>
      <c r="T262">
        <v>0.1</v>
      </c>
      <c r="U262">
        <v>0</v>
      </c>
      <c r="V262" s="2">
        <v>-0.70000000000000095</v>
      </c>
      <c r="W262" s="2">
        <v>6</v>
      </c>
      <c r="X262">
        <v>0</v>
      </c>
      <c r="Y262" s="2">
        <v>110</v>
      </c>
      <c r="Z262" s="2" t="s">
        <v>76</v>
      </c>
    </row>
    <row r="263" spans="1:26" x14ac:dyDescent="0.25">
      <c r="A263">
        <v>0</v>
      </c>
      <c r="B263">
        <v>0</v>
      </c>
      <c r="C263">
        <v>0</v>
      </c>
      <c r="D263">
        <f t="shared" si="33"/>
        <v>0.98399999999999999</v>
      </c>
      <c r="E263">
        <v>0</v>
      </c>
      <c r="F263">
        <v>0</v>
      </c>
      <c r="G263">
        <v>0</v>
      </c>
      <c r="H263">
        <f t="shared" si="40"/>
        <v>1.6E-2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f t="shared" si="37"/>
        <v>593</v>
      </c>
      <c r="T263">
        <v>0.1</v>
      </c>
      <c r="U263">
        <v>0</v>
      </c>
      <c r="V263" s="2">
        <v>-0.60000000000000098</v>
      </c>
      <c r="W263" s="2">
        <v>7</v>
      </c>
      <c r="X263">
        <v>0</v>
      </c>
      <c r="Y263" s="2">
        <v>110</v>
      </c>
      <c r="Z263" s="2" t="s">
        <v>76</v>
      </c>
    </row>
    <row r="264" spans="1:26" x14ac:dyDescent="0.25">
      <c r="A264">
        <v>0</v>
      </c>
      <c r="B264">
        <v>0</v>
      </c>
      <c r="C264">
        <v>0</v>
      </c>
      <c r="D264">
        <f t="shared" si="33"/>
        <v>0.98399999999999999</v>
      </c>
      <c r="E264">
        <v>0</v>
      </c>
      <c r="F264">
        <v>0</v>
      </c>
      <c r="G264">
        <v>0</v>
      </c>
      <c r="H264">
        <f t="shared" si="40"/>
        <v>1.6E-2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</v>
      </c>
      <c r="S264">
        <f t="shared" si="37"/>
        <v>593</v>
      </c>
      <c r="T264">
        <v>0.1</v>
      </c>
      <c r="U264">
        <v>0</v>
      </c>
      <c r="V264" s="2">
        <v>-0.500000000000001</v>
      </c>
      <c r="W264" s="2">
        <v>12</v>
      </c>
      <c r="X264">
        <v>0</v>
      </c>
      <c r="Y264" s="2">
        <v>110</v>
      </c>
      <c r="Z264" s="2" t="s">
        <v>76</v>
      </c>
    </row>
    <row r="265" spans="1:26" x14ac:dyDescent="0.25">
      <c r="A265">
        <v>0</v>
      </c>
      <c r="B265">
        <v>0</v>
      </c>
      <c r="C265">
        <v>0</v>
      </c>
      <c r="D265">
        <f t="shared" si="33"/>
        <v>0.94</v>
      </c>
      <c r="E265">
        <v>0</v>
      </c>
      <c r="F265">
        <v>0</v>
      </c>
      <c r="G265">
        <v>0</v>
      </c>
      <c r="H265">
        <f>6/100</f>
        <v>0.06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</v>
      </c>
      <c r="S265">
        <f t="shared" si="37"/>
        <v>593</v>
      </c>
      <c r="T265">
        <v>0.1</v>
      </c>
      <c r="U265">
        <v>0</v>
      </c>
      <c r="V265" s="2">
        <v>-1.1000000000000001</v>
      </c>
      <c r="W265" s="2">
        <v>10</v>
      </c>
      <c r="X265">
        <v>0</v>
      </c>
      <c r="Y265" s="2">
        <v>110</v>
      </c>
      <c r="Z265" s="2" t="s">
        <v>76</v>
      </c>
    </row>
    <row r="266" spans="1:26" x14ac:dyDescent="0.25">
      <c r="A266">
        <v>0</v>
      </c>
      <c r="B266">
        <v>0</v>
      </c>
      <c r="C266">
        <v>0</v>
      </c>
      <c r="D266">
        <f t="shared" si="33"/>
        <v>0.94</v>
      </c>
      <c r="E266">
        <v>0</v>
      </c>
      <c r="F266">
        <v>0</v>
      </c>
      <c r="G266">
        <v>0</v>
      </c>
      <c r="H266">
        <f t="shared" ref="H266:H271" si="41">6/100</f>
        <v>0.06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</v>
      </c>
      <c r="S266">
        <f t="shared" si="37"/>
        <v>593</v>
      </c>
      <c r="T266">
        <v>0.1</v>
      </c>
      <c r="U266">
        <v>0</v>
      </c>
      <c r="V266" s="2">
        <v>-1</v>
      </c>
      <c r="W266" s="2">
        <v>8</v>
      </c>
      <c r="X266">
        <v>0</v>
      </c>
      <c r="Y266" s="2">
        <v>110</v>
      </c>
      <c r="Z266" s="2" t="s">
        <v>76</v>
      </c>
    </row>
    <row r="267" spans="1:26" x14ac:dyDescent="0.25">
      <c r="A267">
        <v>0</v>
      </c>
      <c r="B267">
        <v>0</v>
      </c>
      <c r="C267">
        <v>0</v>
      </c>
      <c r="D267">
        <f t="shared" si="33"/>
        <v>0.94</v>
      </c>
      <c r="E267">
        <v>0</v>
      </c>
      <c r="F267">
        <v>0</v>
      </c>
      <c r="G267">
        <v>0</v>
      </c>
      <c r="H267">
        <f t="shared" si="41"/>
        <v>0.06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</v>
      </c>
      <c r="S267">
        <f t="shared" si="37"/>
        <v>593</v>
      </c>
      <c r="T267">
        <v>0.1</v>
      </c>
      <c r="U267">
        <v>0</v>
      </c>
      <c r="V267" s="2">
        <v>-0.9</v>
      </c>
      <c r="W267" s="2">
        <v>6</v>
      </c>
      <c r="X267">
        <v>0</v>
      </c>
      <c r="Y267" s="2">
        <v>110</v>
      </c>
      <c r="Z267" s="2" t="s">
        <v>76</v>
      </c>
    </row>
    <row r="268" spans="1:26" x14ac:dyDescent="0.25">
      <c r="A268">
        <v>0</v>
      </c>
      <c r="B268">
        <v>0</v>
      </c>
      <c r="C268">
        <v>0</v>
      </c>
      <c r="D268">
        <f t="shared" si="33"/>
        <v>0.94</v>
      </c>
      <c r="E268">
        <v>0</v>
      </c>
      <c r="F268">
        <v>0</v>
      </c>
      <c r="G268">
        <v>0</v>
      </c>
      <c r="H268">
        <f t="shared" si="41"/>
        <v>0.06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f t="shared" si="37"/>
        <v>593</v>
      </c>
      <c r="T268">
        <v>0.1</v>
      </c>
      <c r="U268">
        <v>0</v>
      </c>
      <c r="V268" s="2">
        <v>-0.80000000000000104</v>
      </c>
      <c r="W268" s="2">
        <v>3</v>
      </c>
      <c r="X268">
        <v>0</v>
      </c>
      <c r="Y268" s="2">
        <v>110</v>
      </c>
      <c r="Z268" s="2" t="s">
        <v>76</v>
      </c>
    </row>
    <row r="269" spans="1:26" x14ac:dyDescent="0.25">
      <c r="A269">
        <v>0</v>
      </c>
      <c r="B269">
        <v>0</v>
      </c>
      <c r="C269">
        <v>0</v>
      </c>
      <c r="D269">
        <f t="shared" si="33"/>
        <v>0.94</v>
      </c>
      <c r="E269">
        <v>0</v>
      </c>
      <c r="F269">
        <v>0</v>
      </c>
      <c r="G269">
        <v>0</v>
      </c>
      <c r="H269">
        <f t="shared" si="41"/>
        <v>0.06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</v>
      </c>
      <c r="S269">
        <f t="shared" si="37"/>
        <v>593</v>
      </c>
      <c r="T269">
        <v>0.1</v>
      </c>
      <c r="U269">
        <v>0</v>
      </c>
      <c r="V269" s="2">
        <v>-0.70000000000000095</v>
      </c>
      <c r="W269" s="2">
        <v>3</v>
      </c>
      <c r="X269">
        <v>0</v>
      </c>
      <c r="Y269" s="2">
        <v>110</v>
      </c>
      <c r="Z269" s="2" t="s">
        <v>76</v>
      </c>
    </row>
    <row r="270" spans="1:26" x14ac:dyDescent="0.25">
      <c r="A270">
        <v>0</v>
      </c>
      <c r="B270">
        <v>0</v>
      </c>
      <c r="C270">
        <v>0</v>
      </c>
      <c r="D270">
        <f t="shared" si="33"/>
        <v>0.94</v>
      </c>
      <c r="E270">
        <v>0</v>
      </c>
      <c r="F270">
        <v>0</v>
      </c>
      <c r="G270">
        <v>0</v>
      </c>
      <c r="H270">
        <f t="shared" si="41"/>
        <v>0.06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</v>
      </c>
      <c r="S270">
        <f t="shared" si="37"/>
        <v>593</v>
      </c>
      <c r="T270">
        <v>0.1</v>
      </c>
      <c r="U270">
        <v>0</v>
      </c>
      <c r="V270" s="2">
        <v>-0.60000000000000098</v>
      </c>
      <c r="W270" s="2">
        <v>5</v>
      </c>
      <c r="X270">
        <v>0</v>
      </c>
      <c r="Y270" s="2">
        <v>110</v>
      </c>
      <c r="Z270" s="2" t="s">
        <v>76</v>
      </c>
    </row>
    <row r="271" spans="1:26" x14ac:dyDescent="0.25">
      <c r="A271">
        <v>0</v>
      </c>
      <c r="B271">
        <v>0</v>
      </c>
      <c r="C271">
        <v>0</v>
      </c>
      <c r="D271">
        <f t="shared" si="33"/>
        <v>0.94</v>
      </c>
      <c r="E271">
        <v>0</v>
      </c>
      <c r="F271">
        <v>0</v>
      </c>
      <c r="G271">
        <v>0</v>
      </c>
      <c r="H271">
        <f t="shared" si="41"/>
        <v>0.06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f t="shared" si="37"/>
        <v>593</v>
      </c>
      <c r="T271">
        <v>0.1</v>
      </c>
      <c r="U271">
        <v>0</v>
      </c>
      <c r="V271" s="2">
        <v>-0.500000000000001</v>
      </c>
      <c r="W271" s="2">
        <v>7</v>
      </c>
      <c r="X271">
        <v>0</v>
      </c>
      <c r="Y271" s="2">
        <v>110</v>
      </c>
      <c r="Z271" s="2" t="s">
        <v>76</v>
      </c>
    </row>
    <row r="272" spans="1:26" x14ac:dyDescent="0.25">
      <c r="A272">
        <v>0</v>
      </c>
      <c r="B272">
        <v>0</v>
      </c>
      <c r="C272">
        <v>0</v>
      </c>
      <c r="D272">
        <f>1-Q272</f>
        <v>0.98740000000000006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f>1.26/100</f>
        <v>1.26E-2</v>
      </c>
      <c r="R272">
        <v>1</v>
      </c>
      <c r="S272">
        <f>800+273</f>
        <v>1073</v>
      </c>
      <c r="T272">
        <v>0.5</v>
      </c>
      <c r="U272">
        <v>0</v>
      </c>
      <c r="V272" s="2">
        <v>-0.32727272727272727</v>
      </c>
      <c r="W272" s="2">
        <v>11.343283582089551</v>
      </c>
      <c r="X272">
        <v>0</v>
      </c>
      <c r="Y272" s="2">
        <v>112</v>
      </c>
      <c r="Z272" s="2" t="s">
        <v>78</v>
      </c>
    </row>
    <row r="273" spans="1:26" x14ac:dyDescent="0.25">
      <c r="A273">
        <v>0</v>
      </c>
      <c r="B273">
        <v>0</v>
      </c>
      <c r="C273">
        <v>0</v>
      </c>
      <c r="D273">
        <f t="shared" ref="D273:D286" si="42">1-Q273</f>
        <v>0.98740000000000006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f t="shared" ref="Q273:Q276" si="43">1.26/100</f>
        <v>1.26E-2</v>
      </c>
      <c r="R273">
        <v>1</v>
      </c>
      <c r="S273">
        <f t="shared" ref="S273:S276" si="44">800+273</f>
        <v>1073</v>
      </c>
      <c r="T273">
        <v>0.5</v>
      </c>
      <c r="U273">
        <v>0</v>
      </c>
      <c r="V273" s="2">
        <v>-0.42727272727272725</v>
      </c>
      <c r="W273" s="2">
        <v>19.701492537313431</v>
      </c>
      <c r="X273">
        <v>0</v>
      </c>
      <c r="Y273" s="2">
        <v>112</v>
      </c>
      <c r="Z273" s="2" t="s">
        <v>78</v>
      </c>
    </row>
    <row r="274" spans="1:26" x14ac:dyDescent="0.25">
      <c r="A274">
        <v>0</v>
      </c>
      <c r="B274">
        <v>0</v>
      </c>
      <c r="C274">
        <v>0</v>
      </c>
      <c r="D274">
        <f t="shared" si="42"/>
        <v>0.98740000000000006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f t="shared" si="43"/>
        <v>1.26E-2</v>
      </c>
      <c r="R274">
        <v>1</v>
      </c>
      <c r="S274">
        <f t="shared" si="44"/>
        <v>1073</v>
      </c>
      <c r="T274">
        <v>0.5</v>
      </c>
      <c r="U274">
        <v>0</v>
      </c>
      <c r="V274" s="2">
        <v>-0.52727272727272734</v>
      </c>
      <c r="W274" s="2">
        <v>28.955223880597014</v>
      </c>
      <c r="X274">
        <v>0</v>
      </c>
      <c r="Y274" s="2">
        <v>112</v>
      </c>
      <c r="Z274" s="2" t="s">
        <v>78</v>
      </c>
    </row>
    <row r="275" spans="1:26" x14ac:dyDescent="0.25">
      <c r="A275">
        <v>0</v>
      </c>
      <c r="B275">
        <v>0</v>
      </c>
      <c r="C275">
        <v>0</v>
      </c>
      <c r="D275">
        <f t="shared" si="42"/>
        <v>0.98740000000000006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f t="shared" si="43"/>
        <v>1.26E-2</v>
      </c>
      <c r="R275">
        <v>1</v>
      </c>
      <c r="S275">
        <f t="shared" si="44"/>
        <v>1073</v>
      </c>
      <c r="T275">
        <v>0.5</v>
      </c>
      <c r="U275">
        <v>0</v>
      </c>
      <c r="V275" s="2">
        <v>-0.62424242424242427</v>
      </c>
      <c r="W275" s="2">
        <v>20.8955223880597</v>
      </c>
      <c r="X275">
        <v>0</v>
      </c>
      <c r="Y275" s="2">
        <v>112</v>
      </c>
      <c r="Z275" s="2" t="s">
        <v>78</v>
      </c>
    </row>
    <row r="276" spans="1:26" x14ac:dyDescent="0.25">
      <c r="A276">
        <v>0</v>
      </c>
      <c r="B276">
        <v>0</v>
      </c>
      <c r="C276">
        <v>0</v>
      </c>
      <c r="D276">
        <f t="shared" si="42"/>
        <v>0.98740000000000006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f t="shared" si="43"/>
        <v>1.26E-2</v>
      </c>
      <c r="R276">
        <v>1</v>
      </c>
      <c r="S276">
        <f t="shared" si="44"/>
        <v>1073</v>
      </c>
      <c r="T276">
        <v>0.5</v>
      </c>
      <c r="U276">
        <v>0</v>
      </c>
      <c r="V276" s="2">
        <v>-0.72424242424242435</v>
      </c>
      <c r="W276" s="2">
        <v>13.731343283582088</v>
      </c>
      <c r="X276">
        <v>0</v>
      </c>
      <c r="Y276" s="2">
        <v>112</v>
      </c>
      <c r="Z276" s="2" t="s">
        <v>78</v>
      </c>
    </row>
    <row r="277" spans="1:26" x14ac:dyDescent="0.25">
      <c r="A277">
        <v>0</v>
      </c>
      <c r="B277">
        <v>0</v>
      </c>
      <c r="C277">
        <v>0</v>
      </c>
      <c r="D277">
        <f t="shared" si="42"/>
        <v>0.99229999999999996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f>0.77/100</f>
        <v>7.7000000000000002E-3</v>
      </c>
      <c r="R277">
        <v>1</v>
      </c>
      <c r="S277">
        <v>1173</v>
      </c>
      <c r="T277">
        <v>0.5</v>
      </c>
      <c r="U277">
        <v>0</v>
      </c>
      <c r="V277" s="2">
        <v>-0.32727272727272727</v>
      </c>
      <c r="W277" s="2">
        <v>29.850746268656717</v>
      </c>
      <c r="X277">
        <v>0</v>
      </c>
      <c r="Y277" s="2">
        <v>112</v>
      </c>
      <c r="Z277" s="2" t="s">
        <v>78</v>
      </c>
    </row>
    <row r="278" spans="1:26" x14ac:dyDescent="0.25">
      <c r="A278">
        <v>0</v>
      </c>
      <c r="B278">
        <v>0</v>
      </c>
      <c r="C278">
        <v>0</v>
      </c>
      <c r="D278">
        <f t="shared" si="42"/>
        <v>0.99229999999999996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f t="shared" ref="Q278:Q281" si="45">0.77/100</f>
        <v>7.7000000000000002E-3</v>
      </c>
      <c r="R278">
        <v>1</v>
      </c>
      <c r="S278">
        <v>1173</v>
      </c>
      <c r="T278">
        <v>0.5</v>
      </c>
      <c r="U278">
        <v>0</v>
      </c>
      <c r="V278" s="2">
        <v>-0.42727272727272725</v>
      </c>
      <c r="W278" s="2">
        <v>54.626865671641788</v>
      </c>
      <c r="X278">
        <v>0</v>
      </c>
      <c r="Y278" s="2">
        <v>112</v>
      </c>
      <c r="Z278" s="2" t="s">
        <v>78</v>
      </c>
    </row>
    <row r="279" spans="1:26" x14ac:dyDescent="0.25">
      <c r="A279">
        <v>0</v>
      </c>
      <c r="B279">
        <v>0</v>
      </c>
      <c r="C279">
        <v>0</v>
      </c>
      <c r="D279">
        <f t="shared" si="42"/>
        <v>0.99229999999999996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f t="shared" si="45"/>
        <v>7.7000000000000002E-3</v>
      </c>
      <c r="R279">
        <v>1</v>
      </c>
      <c r="S279">
        <v>1173</v>
      </c>
      <c r="T279">
        <v>0.5</v>
      </c>
      <c r="U279">
        <v>0</v>
      </c>
      <c r="V279" s="2">
        <v>-0.52727272727272734</v>
      </c>
      <c r="W279" s="2">
        <v>63.880597014925371</v>
      </c>
      <c r="X279">
        <v>0</v>
      </c>
      <c r="Y279" s="2">
        <v>112</v>
      </c>
      <c r="Z279" s="2" t="s">
        <v>78</v>
      </c>
    </row>
    <row r="280" spans="1:26" x14ac:dyDescent="0.25">
      <c r="A280">
        <v>0</v>
      </c>
      <c r="B280">
        <v>0</v>
      </c>
      <c r="C280">
        <v>0</v>
      </c>
      <c r="D280">
        <f t="shared" si="42"/>
        <v>0.99229999999999996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f t="shared" si="45"/>
        <v>7.7000000000000002E-3</v>
      </c>
      <c r="R280">
        <v>1</v>
      </c>
      <c r="S280">
        <v>1173</v>
      </c>
      <c r="T280">
        <v>0.5</v>
      </c>
      <c r="U280">
        <v>0</v>
      </c>
      <c r="V280" s="2">
        <v>-0.62424242424242427</v>
      </c>
      <c r="W280" s="2">
        <v>57.313432835820898</v>
      </c>
      <c r="X280">
        <v>0</v>
      </c>
      <c r="Y280" s="2">
        <v>112</v>
      </c>
      <c r="Z280" s="2" t="s">
        <v>78</v>
      </c>
    </row>
    <row r="281" spans="1:26" x14ac:dyDescent="0.25">
      <c r="A281">
        <v>0</v>
      </c>
      <c r="B281">
        <v>0</v>
      </c>
      <c r="C281">
        <v>0</v>
      </c>
      <c r="D281">
        <f t="shared" si="42"/>
        <v>0.99229999999999996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f t="shared" si="45"/>
        <v>7.7000000000000002E-3</v>
      </c>
      <c r="R281">
        <v>1</v>
      </c>
      <c r="S281">
        <v>1173</v>
      </c>
      <c r="T281">
        <v>0.5</v>
      </c>
      <c r="U281">
        <v>0</v>
      </c>
      <c r="V281" s="2">
        <v>-0.72424242424242435</v>
      </c>
      <c r="W281" s="2">
        <v>32.238805970149251</v>
      </c>
      <c r="X281">
        <v>0</v>
      </c>
      <c r="Y281" s="2">
        <v>112</v>
      </c>
      <c r="Z281" s="2" t="s">
        <v>78</v>
      </c>
    </row>
    <row r="282" spans="1:26" x14ac:dyDescent="0.25">
      <c r="A282">
        <v>0</v>
      </c>
      <c r="B282">
        <v>0</v>
      </c>
      <c r="C282">
        <v>0</v>
      </c>
      <c r="D282">
        <f t="shared" si="42"/>
        <v>0.999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f>0.1/100</f>
        <v>1E-3</v>
      </c>
      <c r="R282">
        <v>1</v>
      </c>
      <c r="S282">
        <f>1000+273</f>
        <v>1273</v>
      </c>
      <c r="T282">
        <v>0.5</v>
      </c>
      <c r="U282">
        <v>0</v>
      </c>
      <c r="V282" s="2">
        <v>-0.32727272727272727</v>
      </c>
      <c r="W282" s="2">
        <v>41.791044776119399</v>
      </c>
      <c r="X282">
        <v>0</v>
      </c>
      <c r="Y282" s="2">
        <v>112</v>
      </c>
      <c r="Z282" s="2" t="s">
        <v>78</v>
      </c>
    </row>
    <row r="283" spans="1:26" x14ac:dyDescent="0.25">
      <c r="A283">
        <v>0</v>
      </c>
      <c r="B283">
        <v>0</v>
      </c>
      <c r="C283">
        <v>0</v>
      </c>
      <c r="D283">
        <f t="shared" si="42"/>
        <v>0.999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f t="shared" ref="Q283:Q286" si="46">0.1/100</f>
        <v>1E-3</v>
      </c>
      <c r="R283">
        <v>1</v>
      </c>
      <c r="S283">
        <f t="shared" ref="S283:S286" si="47">1000+273</f>
        <v>1273</v>
      </c>
      <c r="T283">
        <v>0.5</v>
      </c>
      <c r="U283">
        <v>0</v>
      </c>
      <c r="V283" s="2">
        <v>-0.42727272727272725</v>
      </c>
      <c r="W283" s="2">
        <v>74.02985074626865</v>
      </c>
      <c r="X283">
        <v>0</v>
      </c>
      <c r="Y283" s="2">
        <v>112</v>
      </c>
      <c r="Z283" s="2" t="s">
        <v>78</v>
      </c>
    </row>
    <row r="284" spans="1:26" x14ac:dyDescent="0.25">
      <c r="A284">
        <v>0</v>
      </c>
      <c r="B284">
        <v>0</v>
      </c>
      <c r="C284">
        <v>0</v>
      </c>
      <c r="D284">
        <f t="shared" si="42"/>
        <v>0.999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f t="shared" si="46"/>
        <v>1E-3</v>
      </c>
      <c r="R284">
        <v>1</v>
      </c>
      <c r="S284">
        <f t="shared" si="47"/>
        <v>1273</v>
      </c>
      <c r="T284">
        <v>0.5</v>
      </c>
      <c r="U284">
        <v>0</v>
      </c>
      <c r="V284" s="2">
        <v>-0.52727272727272734</v>
      </c>
      <c r="W284" s="2">
        <v>81.194029850746261</v>
      </c>
      <c r="X284">
        <v>1</v>
      </c>
      <c r="Y284" s="2">
        <v>112</v>
      </c>
      <c r="Z284" s="2" t="s">
        <v>78</v>
      </c>
    </row>
    <row r="285" spans="1:26" x14ac:dyDescent="0.25">
      <c r="A285">
        <v>0</v>
      </c>
      <c r="B285">
        <v>0</v>
      </c>
      <c r="C285">
        <v>0</v>
      </c>
      <c r="D285">
        <f t="shared" si="42"/>
        <v>0.999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f t="shared" si="46"/>
        <v>1E-3</v>
      </c>
      <c r="R285">
        <v>1</v>
      </c>
      <c r="S285">
        <f t="shared" si="47"/>
        <v>1273</v>
      </c>
      <c r="T285">
        <v>0.5</v>
      </c>
      <c r="U285">
        <v>0</v>
      </c>
      <c r="V285" s="2">
        <v>-0.62424242424242427</v>
      </c>
      <c r="W285" s="2">
        <v>74.02985074626865</v>
      </c>
      <c r="X285">
        <v>0</v>
      </c>
      <c r="Y285" s="2">
        <v>112</v>
      </c>
      <c r="Z285" s="2" t="s">
        <v>78</v>
      </c>
    </row>
    <row r="286" spans="1:26" x14ac:dyDescent="0.25">
      <c r="A286">
        <v>0</v>
      </c>
      <c r="B286">
        <v>0</v>
      </c>
      <c r="C286">
        <v>0</v>
      </c>
      <c r="D286">
        <f t="shared" si="42"/>
        <v>0.999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f t="shared" si="46"/>
        <v>1E-3</v>
      </c>
      <c r="R286">
        <v>1</v>
      </c>
      <c r="S286">
        <f t="shared" si="47"/>
        <v>1273</v>
      </c>
      <c r="T286">
        <v>0.5</v>
      </c>
      <c r="U286">
        <v>0</v>
      </c>
      <c r="V286" s="2">
        <v>-0.72424242424242435</v>
      </c>
      <c r="W286" s="2">
        <v>55.522388059701491</v>
      </c>
      <c r="X286">
        <v>0</v>
      </c>
      <c r="Y286" s="2">
        <v>112</v>
      </c>
      <c r="Z286" s="2" t="s">
        <v>78</v>
      </c>
    </row>
    <row r="287" spans="1:26" x14ac:dyDescent="0.25">
      <c r="A287">
        <v>0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f>1100+273</f>
        <v>1373</v>
      </c>
      <c r="T287">
        <v>0.5</v>
      </c>
      <c r="U287">
        <v>0</v>
      </c>
      <c r="V287" s="2">
        <v>-0.32727272727272727</v>
      </c>
      <c r="W287" s="2">
        <v>20</v>
      </c>
      <c r="X287">
        <v>0</v>
      </c>
      <c r="Y287" s="2">
        <v>112</v>
      </c>
      <c r="Z287" s="2" t="s">
        <v>78</v>
      </c>
    </row>
    <row r="288" spans="1:26" x14ac:dyDescent="0.25">
      <c r="A288">
        <v>0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f t="shared" ref="S288:S291" si="48">1100+273</f>
        <v>1373</v>
      </c>
      <c r="T288">
        <v>0.5</v>
      </c>
      <c r="U288">
        <v>0</v>
      </c>
      <c r="V288" s="2">
        <v>-0.42727272727272725</v>
      </c>
      <c r="W288" s="2">
        <v>41.791044776119399</v>
      </c>
      <c r="X288">
        <v>0</v>
      </c>
      <c r="Y288" s="2">
        <v>112</v>
      </c>
      <c r="Z288" s="2" t="s">
        <v>78</v>
      </c>
    </row>
    <row r="289" spans="1:26" x14ac:dyDescent="0.25">
      <c r="A289">
        <v>0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f t="shared" si="48"/>
        <v>1373</v>
      </c>
      <c r="T289">
        <v>0.5</v>
      </c>
      <c r="U289">
        <v>0</v>
      </c>
      <c r="V289" s="2">
        <v>-0.52727272727272734</v>
      </c>
      <c r="W289" s="2">
        <v>50.746268656716417</v>
      </c>
      <c r="X289">
        <v>0</v>
      </c>
      <c r="Y289" s="2">
        <v>112</v>
      </c>
      <c r="Z289" s="2" t="s">
        <v>78</v>
      </c>
    </row>
    <row r="290" spans="1:26" x14ac:dyDescent="0.25">
      <c r="A290">
        <v>0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f t="shared" si="48"/>
        <v>1373</v>
      </c>
      <c r="T290">
        <v>0.5</v>
      </c>
      <c r="U290">
        <v>0</v>
      </c>
      <c r="V290" s="2">
        <v>-0.62424242424242427</v>
      </c>
      <c r="W290" s="2">
        <v>42.388059701492537</v>
      </c>
      <c r="X290">
        <v>0</v>
      </c>
      <c r="Y290" s="2">
        <v>112</v>
      </c>
      <c r="Z290" s="2" t="s">
        <v>78</v>
      </c>
    </row>
    <row r="291" spans="1:26" x14ac:dyDescent="0.25">
      <c r="A291">
        <v>0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f t="shared" si="48"/>
        <v>1373</v>
      </c>
      <c r="T291">
        <v>0.5</v>
      </c>
      <c r="U291">
        <v>0</v>
      </c>
      <c r="V291" s="2">
        <v>-0.72424242424242435</v>
      </c>
      <c r="W291" s="2">
        <v>27.761194029850746</v>
      </c>
      <c r="X291">
        <v>0</v>
      </c>
      <c r="Y291" s="2">
        <v>112</v>
      </c>
      <c r="Z291" s="2" t="s">
        <v>78</v>
      </c>
    </row>
    <row r="292" spans="1:26" x14ac:dyDescent="0.25">
      <c r="A292">
        <v>0</v>
      </c>
      <c r="B292">
        <v>0</v>
      </c>
      <c r="C292">
        <v>0</v>
      </c>
      <c r="D292">
        <f>1-Q292</f>
        <v>0.97340000000000004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f>2.66/100</f>
        <v>2.6600000000000002E-2</v>
      </c>
      <c r="R292">
        <v>1</v>
      </c>
      <c r="S292">
        <v>1073</v>
      </c>
      <c r="T292">
        <v>1</v>
      </c>
      <c r="U292">
        <v>0</v>
      </c>
      <c r="V292" s="2">
        <v>-1.1938849869289982</v>
      </c>
      <c r="W292" s="2">
        <v>1</v>
      </c>
      <c r="X292">
        <v>0</v>
      </c>
      <c r="Y292" s="2">
        <v>114</v>
      </c>
      <c r="Z292" s="2" t="s">
        <v>79</v>
      </c>
    </row>
    <row r="293" spans="1:26" x14ac:dyDescent="0.25">
      <c r="A293">
        <v>0</v>
      </c>
      <c r="B293">
        <v>0</v>
      </c>
      <c r="C293">
        <v>0</v>
      </c>
      <c r="D293">
        <f t="shared" ref="D293:D301" si="49">1-Q293</f>
        <v>0.97340000000000004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f t="shared" ref="Q293:Q301" si="50">2.66/100</f>
        <v>2.6600000000000002E-2</v>
      </c>
      <c r="R293">
        <v>1</v>
      </c>
      <c r="S293">
        <v>1073</v>
      </c>
      <c r="T293">
        <v>1</v>
      </c>
      <c r="U293">
        <v>0</v>
      </c>
      <c r="V293" s="2">
        <v>-1.1438849869289984</v>
      </c>
      <c r="W293" s="2">
        <v>2.6666666666666643</v>
      </c>
      <c r="X293">
        <v>0</v>
      </c>
      <c r="Y293" s="2">
        <v>114</v>
      </c>
      <c r="Z293" s="2" t="s">
        <v>79</v>
      </c>
    </row>
    <row r="294" spans="1:26" x14ac:dyDescent="0.25">
      <c r="A294">
        <v>0</v>
      </c>
      <c r="B294">
        <v>0</v>
      </c>
      <c r="C294">
        <v>0</v>
      </c>
      <c r="D294">
        <f t="shared" si="49"/>
        <v>0.97340000000000004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f t="shared" si="50"/>
        <v>2.6600000000000002E-2</v>
      </c>
      <c r="R294">
        <v>1</v>
      </c>
      <c r="S294">
        <v>1073</v>
      </c>
      <c r="T294">
        <v>1</v>
      </c>
      <c r="U294">
        <v>0</v>
      </c>
      <c r="V294" s="2">
        <v>-1.0938849869289986</v>
      </c>
      <c r="W294" s="2">
        <v>4</v>
      </c>
      <c r="X294">
        <v>0</v>
      </c>
      <c r="Y294" s="2">
        <v>114</v>
      </c>
      <c r="Z294" s="2" t="s">
        <v>79</v>
      </c>
    </row>
    <row r="295" spans="1:26" x14ac:dyDescent="0.25">
      <c r="A295">
        <v>0</v>
      </c>
      <c r="B295">
        <v>0</v>
      </c>
      <c r="C295">
        <v>0</v>
      </c>
      <c r="D295">
        <f t="shared" si="49"/>
        <v>0.97340000000000004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f t="shared" si="50"/>
        <v>2.6600000000000002E-2</v>
      </c>
      <c r="R295">
        <v>1</v>
      </c>
      <c r="S295">
        <v>1073</v>
      </c>
      <c r="T295">
        <v>1</v>
      </c>
      <c r="U295">
        <v>0</v>
      </c>
      <c r="V295" s="2">
        <v>-1.0438849869289983</v>
      </c>
      <c r="W295" s="2">
        <v>10.333333333333332</v>
      </c>
      <c r="X295">
        <v>0</v>
      </c>
      <c r="Y295" s="2">
        <v>114</v>
      </c>
      <c r="Z295" s="2" t="s">
        <v>79</v>
      </c>
    </row>
    <row r="296" spans="1:26" x14ac:dyDescent="0.25">
      <c r="A296">
        <v>0</v>
      </c>
      <c r="B296">
        <v>0</v>
      </c>
      <c r="C296">
        <v>0</v>
      </c>
      <c r="D296">
        <f t="shared" si="49"/>
        <v>0.97340000000000004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f t="shared" si="50"/>
        <v>2.6600000000000002E-2</v>
      </c>
      <c r="R296">
        <v>1</v>
      </c>
      <c r="S296">
        <v>1073</v>
      </c>
      <c r="T296">
        <v>1</v>
      </c>
      <c r="U296">
        <v>0</v>
      </c>
      <c r="V296" s="2">
        <v>-0.99388498692899852</v>
      </c>
      <c r="W296" s="2">
        <v>14</v>
      </c>
      <c r="X296">
        <v>0</v>
      </c>
      <c r="Y296" s="2">
        <v>114</v>
      </c>
      <c r="Z296" s="2" t="s">
        <v>79</v>
      </c>
    </row>
    <row r="297" spans="1:26" x14ac:dyDescent="0.25">
      <c r="A297">
        <v>0</v>
      </c>
      <c r="B297">
        <v>0</v>
      </c>
      <c r="C297">
        <v>0</v>
      </c>
      <c r="D297">
        <f t="shared" si="49"/>
        <v>0.97340000000000004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f t="shared" si="50"/>
        <v>2.6600000000000002E-2</v>
      </c>
      <c r="R297">
        <v>1</v>
      </c>
      <c r="S297">
        <v>1073</v>
      </c>
      <c r="T297">
        <v>1</v>
      </c>
      <c r="U297">
        <v>0</v>
      </c>
      <c r="V297" s="2">
        <v>-0.94388498692899825</v>
      </c>
      <c r="W297" s="2">
        <v>13</v>
      </c>
      <c r="X297">
        <v>0</v>
      </c>
      <c r="Y297" s="2">
        <v>114</v>
      </c>
      <c r="Z297" s="2" t="s">
        <v>79</v>
      </c>
    </row>
    <row r="298" spans="1:26" x14ac:dyDescent="0.25">
      <c r="A298">
        <v>0</v>
      </c>
      <c r="B298">
        <v>0</v>
      </c>
      <c r="C298">
        <v>0</v>
      </c>
      <c r="D298">
        <f t="shared" si="49"/>
        <v>0.97340000000000004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f t="shared" si="50"/>
        <v>2.6600000000000002E-2</v>
      </c>
      <c r="R298">
        <v>1</v>
      </c>
      <c r="S298">
        <v>1073</v>
      </c>
      <c r="T298">
        <v>1</v>
      </c>
      <c r="U298">
        <v>0</v>
      </c>
      <c r="V298" s="2">
        <v>-0.89388498692899843</v>
      </c>
      <c r="W298" s="2">
        <v>11.333333333333332</v>
      </c>
      <c r="X298">
        <v>0</v>
      </c>
      <c r="Y298" s="2">
        <v>114</v>
      </c>
      <c r="Z298" s="2" t="s">
        <v>79</v>
      </c>
    </row>
    <row r="299" spans="1:26" x14ac:dyDescent="0.25">
      <c r="A299">
        <v>0</v>
      </c>
      <c r="B299">
        <v>0</v>
      </c>
      <c r="C299">
        <v>0</v>
      </c>
      <c r="D299">
        <f t="shared" si="49"/>
        <v>0.97340000000000004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si="50"/>
        <v>2.6600000000000002E-2</v>
      </c>
      <c r="R299">
        <v>1</v>
      </c>
      <c r="S299">
        <v>1073</v>
      </c>
      <c r="T299">
        <v>1</v>
      </c>
      <c r="U299">
        <v>0</v>
      </c>
      <c r="V299" s="2">
        <v>-0.8438849869289986</v>
      </c>
      <c r="W299" s="2">
        <v>10.666666666666664</v>
      </c>
      <c r="X299">
        <v>0</v>
      </c>
      <c r="Y299" s="2">
        <v>114</v>
      </c>
      <c r="Z299" s="2" t="s">
        <v>79</v>
      </c>
    </row>
    <row r="300" spans="1:26" x14ac:dyDescent="0.25">
      <c r="A300">
        <v>0</v>
      </c>
      <c r="B300">
        <v>0</v>
      </c>
      <c r="C300">
        <v>0</v>
      </c>
      <c r="D300">
        <f t="shared" si="49"/>
        <v>0.97340000000000004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f t="shared" si="50"/>
        <v>2.6600000000000002E-2</v>
      </c>
      <c r="R300">
        <v>1</v>
      </c>
      <c r="S300">
        <v>1073</v>
      </c>
      <c r="T300">
        <v>1</v>
      </c>
      <c r="U300">
        <v>0</v>
      </c>
      <c r="V300" s="2">
        <v>-0.79388498692899834</v>
      </c>
      <c r="W300" s="2">
        <v>8.6666666666666643</v>
      </c>
      <c r="X300">
        <v>0</v>
      </c>
      <c r="Y300" s="2">
        <v>114</v>
      </c>
      <c r="Z300" s="2" t="s">
        <v>79</v>
      </c>
    </row>
    <row r="301" spans="1:26" x14ac:dyDescent="0.25">
      <c r="A301">
        <v>0</v>
      </c>
      <c r="B301">
        <v>0</v>
      </c>
      <c r="C301">
        <v>0</v>
      </c>
      <c r="D301">
        <f t="shared" si="49"/>
        <v>0.97340000000000004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f t="shared" si="50"/>
        <v>2.6600000000000002E-2</v>
      </c>
      <c r="R301">
        <v>1</v>
      </c>
      <c r="S301">
        <v>1073</v>
      </c>
      <c r="T301">
        <v>1</v>
      </c>
      <c r="U301">
        <v>0</v>
      </c>
      <c r="V301" s="2">
        <v>-0.74388498692899852</v>
      </c>
      <c r="W301" s="2">
        <v>6.6666666666666714</v>
      </c>
      <c r="X301">
        <v>0</v>
      </c>
      <c r="Y301" s="2">
        <v>114</v>
      </c>
      <c r="Z301" s="2" t="s">
        <v>79</v>
      </c>
    </row>
    <row r="302" spans="1:26" x14ac:dyDescent="0.25">
      <c r="A302">
        <v>0</v>
      </c>
      <c r="B302">
        <v>0</v>
      </c>
      <c r="C302">
        <v>0</v>
      </c>
      <c r="D302">
        <f>1-G302</f>
        <v>0.9546</v>
      </c>
      <c r="E302">
        <v>0</v>
      </c>
      <c r="F302">
        <v>0</v>
      </c>
      <c r="G302">
        <f>4.54/100</f>
        <v>4.5400000000000003E-2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1073</v>
      </c>
      <c r="T302">
        <v>0</v>
      </c>
      <c r="U302">
        <v>0.2</v>
      </c>
      <c r="V302" s="2">
        <v>-0.48</v>
      </c>
      <c r="W302" s="2">
        <v>9</v>
      </c>
      <c r="X302">
        <v>0</v>
      </c>
      <c r="Y302" s="2">
        <v>115</v>
      </c>
      <c r="Z302" s="2" t="s">
        <v>82</v>
      </c>
    </row>
    <row r="303" spans="1:26" x14ac:dyDescent="0.25">
      <c r="A303">
        <v>0</v>
      </c>
      <c r="B303">
        <v>0</v>
      </c>
      <c r="C303">
        <v>0</v>
      </c>
      <c r="D303">
        <f t="shared" ref="D303:D335" si="51">1-G303</f>
        <v>0.9546</v>
      </c>
      <c r="E303">
        <v>0</v>
      </c>
      <c r="F303">
        <v>0</v>
      </c>
      <c r="G303">
        <f t="shared" ref="G303:G305" si="52">4.54/100</f>
        <v>4.5400000000000003E-2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1073</v>
      </c>
      <c r="T303">
        <v>0</v>
      </c>
      <c r="U303">
        <v>0.2</v>
      </c>
      <c r="V303" s="2">
        <v>-0.56999999999999995</v>
      </c>
      <c r="W303" s="2">
        <v>14</v>
      </c>
      <c r="X303">
        <v>0</v>
      </c>
      <c r="Y303" s="2">
        <v>115</v>
      </c>
      <c r="Z303" s="2" t="s">
        <v>82</v>
      </c>
    </row>
    <row r="304" spans="1:26" x14ac:dyDescent="0.25">
      <c r="A304">
        <v>0</v>
      </c>
      <c r="B304">
        <v>0</v>
      </c>
      <c r="C304">
        <v>0</v>
      </c>
      <c r="D304">
        <f t="shared" si="51"/>
        <v>0.9546</v>
      </c>
      <c r="E304">
        <v>0</v>
      </c>
      <c r="F304">
        <v>0</v>
      </c>
      <c r="G304">
        <f t="shared" si="52"/>
        <v>4.5400000000000003E-2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1073</v>
      </c>
      <c r="T304">
        <v>0</v>
      </c>
      <c r="U304">
        <v>0.2</v>
      </c>
      <c r="V304" s="2">
        <v>-0.66</v>
      </c>
      <c r="W304" s="2">
        <v>20</v>
      </c>
      <c r="X304">
        <v>0</v>
      </c>
      <c r="Y304" s="2">
        <v>115</v>
      </c>
      <c r="Z304" s="2" t="s">
        <v>82</v>
      </c>
    </row>
    <row r="305" spans="1:26" x14ac:dyDescent="0.25">
      <c r="A305">
        <v>0</v>
      </c>
      <c r="B305">
        <v>0</v>
      </c>
      <c r="C305">
        <v>0</v>
      </c>
      <c r="D305">
        <f t="shared" si="51"/>
        <v>0.9546</v>
      </c>
      <c r="E305">
        <v>0</v>
      </c>
      <c r="F305">
        <v>0</v>
      </c>
      <c r="G305">
        <f t="shared" si="52"/>
        <v>4.5400000000000003E-2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1</v>
      </c>
      <c r="S305">
        <v>1073</v>
      </c>
      <c r="T305">
        <v>0</v>
      </c>
      <c r="U305">
        <v>0.2</v>
      </c>
      <c r="V305" s="2">
        <v>-0.73</v>
      </c>
      <c r="W305" s="2">
        <v>15</v>
      </c>
      <c r="X305">
        <v>0</v>
      </c>
      <c r="Y305" s="2">
        <v>115</v>
      </c>
      <c r="Z305" s="2" t="s">
        <v>82</v>
      </c>
    </row>
    <row r="306" spans="1:26" x14ac:dyDescent="0.25">
      <c r="A306">
        <v>0</v>
      </c>
      <c r="B306">
        <v>0</v>
      </c>
      <c r="C306">
        <v>0</v>
      </c>
      <c r="D306">
        <f t="shared" si="51"/>
        <v>0.96179999999999999</v>
      </c>
      <c r="E306">
        <v>0</v>
      </c>
      <c r="F306">
        <v>0</v>
      </c>
      <c r="G306">
        <f>3.82/100</f>
        <v>3.8199999999999998E-2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</v>
      </c>
      <c r="S306">
        <f>400+273</f>
        <v>673</v>
      </c>
      <c r="T306">
        <v>0</v>
      </c>
      <c r="U306">
        <v>0.2</v>
      </c>
      <c r="V306" s="2">
        <v>-0.48</v>
      </c>
      <c r="W306" s="2">
        <v>61</v>
      </c>
      <c r="X306">
        <v>0</v>
      </c>
      <c r="Y306" s="2">
        <v>115</v>
      </c>
      <c r="Z306" s="2" t="s">
        <v>82</v>
      </c>
    </row>
    <row r="307" spans="1:26" x14ac:dyDescent="0.25">
      <c r="A307">
        <v>0</v>
      </c>
      <c r="B307">
        <v>0</v>
      </c>
      <c r="C307">
        <v>0</v>
      </c>
      <c r="D307">
        <f t="shared" si="51"/>
        <v>0.96179999999999999</v>
      </c>
      <c r="E307">
        <v>0</v>
      </c>
      <c r="F307">
        <v>0</v>
      </c>
      <c r="G307">
        <f t="shared" ref="G307:G311" si="53">3.82/100</f>
        <v>3.8199999999999998E-2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f t="shared" ref="S307:S311" si="54">400+273</f>
        <v>673</v>
      </c>
      <c r="T307">
        <v>0</v>
      </c>
      <c r="U307">
        <v>0.2</v>
      </c>
      <c r="V307" s="2">
        <v>-0.56999999999999995</v>
      </c>
      <c r="W307" s="2">
        <v>80</v>
      </c>
      <c r="X307">
        <v>1</v>
      </c>
      <c r="Y307" s="2">
        <v>115</v>
      </c>
      <c r="Z307" s="2" t="s">
        <v>82</v>
      </c>
    </row>
    <row r="308" spans="1:26" x14ac:dyDescent="0.25">
      <c r="A308">
        <v>0</v>
      </c>
      <c r="B308">
        <v>0</v>
      </c>
      <c r="C308">
        <v>0</v>
      </c>
      <c r="D308">
        <f t="shared" si="51"/>
        <v>0.96179999999999999</v>
      </c>
      <c r="E308">
        <v>0</v>
      </c>
      <c r="F308">
        <v>0</v>
      </c>
      <c r="G308">
        <f t="shared" si="53"/>
        <v>3.8199999999999998E-2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>
        <f t="shared" si="54"/>
        <v>673</v>
      </c>
      <c r="T308">
        <v>0</v>
      </c>
      <c r="U308">
        <v>0.2</v>
      </c>
      <c r="V308" s="2">
        <v>-0.66</v>
      </c>
      <c r="W308" s="2">
        <v>81</v>
      </c>
      <c r="X308">
        <v>1</v>
      </c>
      <c r="Y308" s="2">
        <v>115</v>
      </c>
      <c r="Z308" s="2" t="s">
        <v>82</v>
      </c>
    </row>
    <row r="309" spans="1:26" x14ac:dyDescent="0.25">
      <c r="A309">
        <v>0</v>
      </c>
      <c r="B309">
        <v>0</v>
      </c>
      <c r="C309">
        <v>0</v>
      </c>
      <c r="D309">
        <f t="shared" si="51"/>
        <v>0.96179999999999999</v>
      </c>
      <c r="E309">
        <v>0</v>
      </c>
      <c r="F309">
        <v>0</v>
      </c>
      <c r="G309">
        <f t="shared" si="53"/>
        <v>3.8199999999999998E-2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</v>
      </c>
      <c r="S309">
        <f t="shared" si="54"/>
        <v>673</v>
      </c>
      <c r="T309">
        <v>0</v>
      </c>
      <c r="U309">
        <v>0.2</v>
      </c>
      <c r="V309" s="2">
        <v>-0.73</v>
      </c>
      <c r="W309" s="2">
        <v>85</v>
      </c>
      <c r="X309">
        <v>1</v>
      </c>
      <c r="Y309" s="2">
        <v>115</v>
      </c>
      <c r="Z309" s="2" t="s">
        <v>82</v>
      </c>
    </row>
    <row r="310" spans="1:26" x14ac:dyDescent="0.25">
      <c r="A310">
        <v>0</v>
      </c>
      <c r="B310">
        <v>0</v>
      </c>
      <c r="C310">
        <v>0</v>
      </c>
      <c r="D310">
        <f t="shared" si="51"/>
        <v>0.96179999999999999</v>
      </c>
      <c r="E310">
        <v>0</v>
      </c>
      <c r="F310">
        <v>0</v>
      </c>
      <c r="G310">
        <f t="shared" si="53"/>
        <v>3.8199999999999998E-2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f t="shared" si="54"/>
        <v>673</v>
      </c>
      <c r="T310">
        <v>0</v>
      </c>
      <c r="U310">
        <v>0.2</v>
      </c>
      <c r="V310" s="2">
        <v>-0.79</v>
      </c>
      <c r="W310" s="2">
        <v>85</v>
      </c>
      <c r="X310">
        <v>1</v>
      </c>
      <c r="Y310" s="2">
        <v>115</v>
      </c>
      <c r="Z310" s="2" t="s">
        <v>82</v>
      </c>
    </row>
    <row r="311" spans="1:26" x14ac:dyDescent="0.25">
      <c r="A311">
        <v>0</v>
      </c>
      <c r="B311">
        <v>0</v>
      </c>
      <c r="C311">
        <v>0</v>
      </c>
      <c r="D311">
        <f t="shared" si="51"/>
        <v>0.96179999999999999</v>
      </c>
      <c r="E311">
        <v>0</v>
      </c>
      <c r="F311">
        <v>0</v>
      </c>
      <c r="G311">
        <f t="shared" si="53"/>
        <v>3.8199999999999998E-2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</v>
      </c>
      <c r="S311">
        <f t="shared" si="54"/>
        <v>673</v>
      </c>
      <c r="T311">
        <v>0</v>
      </c>
      <c r="U311">
        <v>0.2</v>
      </c>
      <c r="V311" s="2">
        <v>-0.88</v>
      </c>
      <c r="W311" s="2">
        <v>78</v>
      </c>
      <c r="X311">
        <v>0</v>
      </c>
      <c r="Y311" s="2">
        <v>115</v>
      </c>
      <c r="Z311" s="2" t="s">
        <v>82</v>
      </c>
    </row>
    <row r="312" spans="1:26" x14ac:dyDescent="0.25">
      <c r="A312">
        <v>0</v>
      </c>
      <c r="B312">
        <v>0</v>
      </c>
      <c r="C312">
        <v>0</v>
      </c>
      <c r="D312">
        <f t="shared" si="51"/>
        <v>0.96819999999999995</v>
      </c>
      <c r="E312">
        <v>0</v>
      </c>
      <c r="F312">
        <v>0</v>
      </c>
      <c r="G312">
        <f>3.18/100</f>
        <v>3.1800000000000002E-2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873</v>
      </c>
      <c r="T312">
        <v>0</v>
      </c>
      <c r="U312">
        <v>0.2</v>
      </c>
      <c r="V312" s="2">
        <v>-0.48</v>
      </c>
      <c r="W312" s="2">
        <v>50</v>
      </c>
      <c r="X312">
        <v>0</v>
      </c>
      <c r="Y312" s="2">
        <v>115</v>
      </c>
      <c r="Z312" s="2" t="s">
        <v>82</v>
      </c>
    </row>
    <row r="313" spans="1:26" x14ac:dyDescent="0.25">
      <c r="A313">
        <v>0</v>
      </c>
      <c r="B313">
        <v>0</v>
      </c>
      <c r="C313">
        <v>0</v>
      </c>
      <c r="D313">
        <f t="shared" si="51"/>
        <v>0.96819999999999995</v>
      </c>
      <c r="E313">
        <v>0</v>
      </c>
      <c r="F313">
        <v>0</v>
      </c>
      <c r="G313">
        <f t="shared" ref="G313:G317" si="55">3.18/100</f>
        <v>3.1800000000000002E-2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873</v>
      </c>
      <c r="T313">
        <v>0</v>
      </c>
      <c r="U313">
        <v>0.2</v>
      </c>
      <c r="V313" s="2">
        <v>-0.56999999999999995</v>
      </c>
      <c r="W313" s="2">
        <v>83</v>
      </c>
      <c r="X313">
        <v>1</v>
      </c>
      <c r="Y313" s="2">
        <v>115</v>
      </c>
      <c r="Z313" s="2" t="s">
        <v>82</v>
      </c>
    </row>
    <row r="314" spans="1:26" x14ac:dyDescent="0.25">
      <c r="A314">
        <v>0</v>
      </c>
      <c r="B314">
        <v>0</v>
      </c>
      <c r="C314">
        <v>0</v>
      </c>
      <c r="D314">
        <f t="shared" si="51"/>
        <v>0.96819999999999995</v>
      </c>
      <c r="E314">
        <v>0</v>
      </c>
      <c r="F314">
        <v>0</v>
      </c>
      <c r="G314">
        <f t="shared" si="55"/>
        <v>3.1800000000000002E-2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1</v>
      </c>
      <c r="S314">
        <v>873</v>
      </c>
      <c r="T314">
        <v>0</v>
      </c>
      <c r="U314">
        <v>0.2</v>
      </c>
      <c r="V314" s="2">
        <v>-0.66</v>
      </c>
      <c r="W314" s="2">
        <v>92</v>
      </c>
      <c r="X314">
        <v>1</v>
      </c>
      <c r="Y314" s="2">
        <v>115</v>
      </c>
      <c r="Z314" s="2" t="s">
        <v>82</v>
      </c>
    </row>
    <row r="315" spans="1:26" x14ac:dyDescent="0.25">
      <c r="A315">
        <v>0</v>
      </c>
      <c r="B315">
        <v>0</v>
      </c>
      <c r="C315">
        <v>0</v>
      </c>
      <c r="D315">
        <f t="shared" si="51"/>
        <v>0.96819999999999995</v>
      </c>
      <c r="E315">
        <v>0</v>
      </c>
      <c r="F315">
        <v>0</v>
      </c>
      <c r="G315">
        <f t="shared" si="55"/>
        <v>3.1800000000000002E-2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873</v>
      </c>
      <c r="T315">
        <v>0</v>
      </c>
      <c r="U315">
        <v>0.2</v>
      </c>
      <c r="V315" s="2">
        <v>-0.73</v>
      </c>
      <c r="W315" s="2">
        <v>88</v>
      </c>
      <c r="X315">
        <v>1</v>
      </c>
      <c r="Y315" s="2">
        <v>115</v>
      </c>
      <c r="Z315" s="2" t="s">
        <v>82</v>
      </c>
    </row>
    <row r="316" spans="1:26" x14ac:dyDescent="0.25">
      <c r="A316">
        <v>0</v>
      </c>
      <c r="B316">
        <v>0</v>
      </c>
      <c r="C316">
        <v>0</v>
      </c>
      <c r="D316">
        <f t="shared" si="51"/>
        <v>0.96819999999999995</v>
      </c>
      <c r="E316">
        <v>0</v>
      </c>
      <c r="F316">
        <v>0</v>
      </c>
      <c r="G316">
        <f t="shared" si="55"/>
        <v>3.1800000000000002E-2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873</v>
      </c>
      <c r="T316">
        <v>0</v>
      </c>
      <c r="U316">
        <v>0.2</v>
      </c>
      <c r="V316" s="2">
        <v>-0.79</v>
      </c>
      <c r="W316" s="2">
        <v>85</v>
      </c>
      <c r="X316">
        <v>1</v>
      </c>
      <c r="Y316" s="2">
        <v>115</v>
      </c>
      <c r="Z316" s="2" t="s">
        <v>82</v>
      </c>
    </row>
    <row r="317" spans="1:26" x14ac:dyDescent="0.25">
      <c r="A317">
        <v>0</v>
      </c>
      <c r="B317">
        <v>0</v>
      </c>
      <c r="C317">
        <v>0</v>
      </c>
      <c r="D317">
        <f t="shared" si="51"/>
        <v>0.96819999999999995</v>
      </c>
      <c r="E317">
        <v>0</v>
      </c>
      <c r="F317">
        <v>0</v>
      </c>
      <c r="G317">
        <f t="shared" si="55"/>
        <v>3.1800000000000002E-2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873</v>
      </c>
      <c r="T317">
        <v>0</v>
      </c>
      <c r="U317">
        <v>0.2</v>
      </c>
      <c r="V317" s="2">
        <v>-0.88</v>
      </c>
      <c r="W317" s="2">
        <v>50</v>
      </c>
      <c r="X317">
        <v>0</v>
      </c>
      <c r="Y317" s="2">
        <v>115</v>
      </c>
      <c r="Z317" s="2" t="s">
        <v>82</v>
      </c>
    </row>
    <row r="318" spans="1:26" x14ac:dyDescent="0.25">
      <c r="A318">
        <v>0</v>
      </c>
      <c r="B318">
        <v>0</v>
      </c>
      <c r="C318">
        <v>0</v>
      </c>
      <c r="D318">
        <f t="shared" si="51"/>
        <v>0.91989999999999994</v>
      </c>
      <c r="E318">
        <v>0</v>
      </c>
      <c r="F318">
        <v>0</v>
      </c>
      <c r="G318">
        <f>8.01/100</f>
        <v>8.0100000000000005E-2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1273</v>
      </c>
      <c r="T318">
        <v>0</v>
      </c>
      <c r="U318">
        <v>0.2</v>
      </c>
      <c r="V318" s="2">
        <v>-0.48</v>
      </c>
      <c r="W318" s="2">
        <v>19</v>
      </c>
      <c r="X318">
        <v>0</v>
      </c>
      <c r="Y318" s="2">
        <v>115</v>
      </c>
      <c r="Z318" s="2" t="s">
        <v>82</v>
      </c>
    </row>
    <row r="319" spans="1:26" x14ac:dyDescent="0.25">
      <c r="A319">
        <v>0</v>
      </c>
      <c r="B319">
        <v>0</v>
      </c>
      <c r="C319">
        <v>0</v>
      </c>
      <c r="D319">
        <f t="shared" si="51"/>
        <v>0.91989999999999994</v>
      </c>
      <c r="E319">
        <v>0</v>
      </c>
      <c r="F319">
        <v>0</v>
      </c>
      <c r="G319">
        <f t="shared" ref="G319:G323" si="56">8.01/100</f>
        <v>8.0100000000000005E-2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1273</v>
      </c>
      <c r="T319">
        <v>0</v>
      </c>
      <c r="U319">
        <v>0.2</v>
      </c>
      <c r="V319" s="2">
        <v>-0.56999999999999995</v>
      </c>
      <c r="W319" s="2">
        <v>39</v>
      </c>
      <c r="X319">
        <v>0</v>
      </c>
      <c r="Y319" s="2">
        <v>115</v>
      </c>
      <c r="Z319" s="2" t="s">
        <v>82</v>
      </c>
    </row>
    <row r="320" spans="1:26" x14ac:dyDescent="0.25">
      <c r="A320">
        <v>0</v>
      </c>
      <c r="B320">
        <v>0</v>
      </c>
      <c r="C320">
        <v>0</v>
      </c>
      <c r="D320">
        <f t="shared" si="51"/>
        <v>0.91989999999999994</v>
      </c>
      <c r="E320">
        <v>0</v>
      </c>
      <c r="F320">
        <v>0</v>
      </c>
      <c r="G320">
        <f t="shared" si="56"/>
        <v>8.0100000000000005E-2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1273</v>
      </c>
      <c r="T320">
        <v>0</v>
      </c>
      <c r="U320">
        <v>0.2</v>
      </c>
      <c r="V320" s="2">
        <v>-0.66</v>
      </c>
      <c r="W320" s="2">
        <v>46</v>
      </c>
      <c r="X320">
        <v>0</v>
      </c>
      <c r="Y320" s="2">
        <v>115</v>
      </c>
      <c r="Z320" s="2" t="s">
        <v>82</v>
      </c>
    </row>
    <row r="321" spans="1:26" x14ac:dyDescent="0.25">
      <c r="A321">
        <v>0</v>
      </c>
      <c r="B321">
        <v>0</v>
      </c>
      <c r="C321">
        <v>0</v>
      </c>
      <c r="D321">
        <f t="shared" si="51"/>
        <v>0.91989999999999994</v>
      </c>
      <c r="E321">
        <v>0</v>
      </c>
      <c r="F321">
        <v>0</v>
      </c>
      <c r="G321">
        <f t="shared" si="56"/>
        <v>8.0100000000000005E-2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1273</v>
      </c>
      <c r="T321">
        <v>0</v>
      </c>
      <c r="U321">
        <v>0.2</v>
      </c>
      <c r="V321" s="2">
        <v>-0.73</v>
      </c>
      <c r="W321" s="2">
        <v>39</v>
      </c>
      <c r="X321">
        <v>0</v>
      </c>
      <c r="Y321" s="2">
        <v>115</v>
      </c>
      <c r="Z321" s="2" t="s">
        <v>82</v>
      </c>
    </row>
    <row r="322" spans="1:26" x14ac:dyDescent="0.25">
      <c r="A322">
        <v>0</v>
      </c>
      <c r="B322">
        <v>0</v>
      </c>
      <c r="C322">
        <v>0</v>
      </c>
      <c r="D322">
        <f t="shared" si="51"/>
        <v>0.91989999999999994</v>
      </c>
      <c r="E322">
        <v>0</v>
      </c>
      <c r="F322">
        <v>0</v>
      </c>
      <c r="G322">
        <f t="shared" si="56"/>
        <v>8.0100000000000005E-2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1273</v>
      </c>
      <c r="T322">
        <v>0</v>
      </c>
      <c r="U322">
        <v>0.2</v>
      </c>
      <c r="V322" s="2">
        <v>-0.79</v>
      </c>
      <c r="W322" s="2">
        <v>29</v>
      </c>
      <c r="X322">
        <v>0</v>
      </c>
      <c r="Y322" s="2">
        <v>115</v>
      </c>
      <c r="Z322" s="2" t="s">
        <v>82</v>
      </c>
    </row>
    <row r="323" spans="1:26" x14ac:dyDescent="0.25">
      <c r="A323">
        <v>0</v>
      </c>
      <c r="B323">
        <v>0</v>
      </c>
      <c r="C323">
        <v>0</v>
      </c>
      <c r="D323">
        <f t="shared" si="51"/>
        <v>0.91989999999999994</v>
      </c>
      <c r="E323">
        <v>0</v>
      </c>
      <c r="F323">
        <v>0</v>
      </c>
      <c r="G323">
        <f t="shared" si="56"/>
        <v>8.0100000000000005E-2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1273</v>
      </c>
      <c r="T323">
        <v>0</v>
      </c>
      <c r="U323">
        <v>0.2</v>
      </c>
      <c r="V323" s="2">
        <v>-0.88</v>
      </c>
      <c r="W323" s="2">
        <v>14</v>
      </c>
      <c r="X323">
        <v>0</v>
      </c>
      <c r="Y323" s="2">
        <v>115</v>
      </c>
      <c r="Z323" s="2" t="s">
        <v>82</v>
      </c>
    </row>
    <row r="324" spans="1:26" x14ac:dyDescent="0.25">
      <c r="A324">
        <v>0</v>
      </c>
      <c r="B324">
        <v>0</v>
      </c>
      <c r="C324">
        <v>0</v>
      </c>
      <c r="D324">
        <f t="shared" si="51"/>
        <v>0.99399999999999999</v>
      </c>
      <c r="E324">
        <v>0</v>
      </c>
      <c r="F324">
        <v>0</v>
      </c>
      <c r="G324">
        <f>0.6/100</f>
        <v>6.0000000000000001E-3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f>800+273</f>
        <v>1073</v>
      </c>
      <c r="T324">
        <v>0.1</v>
      </c>
      <c r="U324">
        <v>0</v>
      </c>
      <c r="V324" s="2">
        <v>-0.5</v>
      </c>
      <c r="W324" s="2">
        <v>30</v>
      </c>
      <c r="X324">
        <v>0</v>
      </c>
      <c r="Y324" s="2">
        <v>116</v>
      </c>
      <c r="Z324" s="2" t="s">
        <v>83</v>
      </c>
    </row>
    <row r="325" spans="1:26" x14ac:dyDescent="0.25">
      <c r="A325">
        <v>0</v>
      </c>
      <c r="B325">
        <v>0</v>
      </c>
      <c r="C325">
        <v>0</v>
      </c>
      <c r="D325">
        <f t="shared" si="51"/>
        <v>0.99399999999999999</v>
      </c>
      <c r="E325">
        <v>0</v>
      </c>
      <c r="F325">
        <v>0</v>
      </c>
      <c r="G325">
        <f t="shared" ref="G325:G329" si="57">0.6/100</f>
        <v>6.0000000000000001E-3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1</v>
      </c>
      <c r="S325">
        <f t="shared" ref="S325:S329" si="58">800+273</f>
        <v>1073</v>
      </c>
      <c r="T325">
        <v>0.1</v>
      </c>
      <c r="U325">
        <v>0</v>
      </c>
      <c r="V325" s="2">
        <v>-0.6</v>
      </c>
      <c r="W325" s="2">
        <v>49</v>
      </c>
      <c r="X325">
        <v>0</v>
      </c>
      <c r="Y325" s="2">
        <v>116</v>
      </c>
      <c r="Z325" s="2" t="s">
        <v>83</v>
      </c>
    </row>
    <row r="326" spans="1:26" x14ac:dyDescent="0.25">
      <c r="A326">
        <v>0</v>
      </c>
      <c r="B326">
        <v>0</v>
      </c>
      <c r="C326">
        <v>0</v>
      </c>
      <c r="D326">
        <f t="shared" si="51"/>
        <v>0.99399999999999999</v>
      </c>
      <c r="E326">
        <v>0</v>
      </c>
      <c r="F326">
        <v>0</v>
      </c>
      <c r="G326">
        <f t="shared" si="57"/>
        <v>6.0000000000000001E-3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</v>
      </c>
      <c r="S326">
        <f t="shared" si="58"/>
        <v>1073</v>
      </c>
      <c r="T326">
        <v>0.1</v>
      </c>
      <c r="U326">
        <v>0</v>
      </c>
      <c r="V326" s="2">
        <v>-0.7</v>
      </c>
      <c r="W326" s="2">
        <v>70</v>
      </c>
      <c r="X326">
        <v>0</v>
      </c>
      <c r="Y326" s="2">
        <v>116</v>
      </c>
      <c r="Z326" s="2" t="s">
        <v>83</v>
      </c>
    </row>
    <row r="327" spans="1:26" x14ac:dyDescent="0.25">
      <c r="A327">
        <v>0</v>
      </c>
      <c r="B327">
        <v>0</v>
      </c>
      <c r="C327">
        <v>0</v>
      </c>
      <c r="D327">
        <f t="shared" si="51"/>
        <v>0.99399999999999999</v>
      </c>
      <c r="E327">
        <v>0</v>
      </c>
      <c r="F327">
        <v>0</v>
      </c>
      <c r="G327">
        <f t="shared" si="57"/>
        <v>6.0000000000000001E-3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</v>
      </c>
      <c r="S327">
        <f t="shared" si="58"/>
        <v>1073</v>
      </c>
      <c r="T327">
        <v>0.1</v>
      </c>
      <c r="U327">
        <v>0</v>
      </c>
      <c r="V327" s="2">
        <v>-0.8</v>
      </c>
      <c r="W327" s="2">
        <v>82</v>
      </c>
      <c r="X327">
        <v>1</v>
      </c>
      <c r="Y327" s="2">
        <v>116</v>
      </c>
      <c r="Z327" s="2" t="s">
        <v>83</v>
      </c>
    </row>
    <row r="328" spans="1:26" x14ac:dyDescent="0.25">
      <c r="A328">
        <v>0</v>
      </c>
      <c r="B328">
        <v>0</v>
      </c>
      <c r="C328">
        <v>0</v>
      </c>
      <c r="D328">
        <f t="shared" si="51"/>
        <v>0.99399999999999999</v>
      </c>
      <c r="E328">
        <v>0</v>
      </c>
      <c r="F328">
        <v>0</v>
      </c>
      <c r="G328">
        <f t="shared" si="57"/>
        <v>6.0000000000000001E-3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</v>
      </c>
      <c r="S328">
        <f t="shared" si="58"/>
        <v>1073</v>
      </c>
      <c r="T328">
        <v>0.1</v>
      </c>
      <c r="U328">
        <v>0</v>
      </c>
      <c r="V328" s="2">
        <v>-0.9</v>
      </c>
      <c r="W328" s="2">
        <v>70</v>
      </c>
      <c r="X328">
        <v>0</v>
      </c>
      <c r="Y328" s="2">
        <v>116</v>
      </c>
      <c r="Z328" s="2" t="s">
        <v>83</v>
      </c>
    </row>
    <row r="329" spans="1:26" x14ac:dyDescent="0.25">
      <c r="A329">
        <v>0</v>
      </c>
      <c r="B329">
        <v>0</v>
      </c>
      <c r="C329">
        <v>0</v>
      </c>
      <c r="D329">
        <f t="shared" si="51"/>
        <v>0.99399999999999999</v>
      </c>
      <c r="E329">
        <v>0</v>
      </c>
      <c r="F329">
        <v>0</v>
      </c>
      <c r="G329">
        <f t="shared" si="57"/>
        <v>6.0000000000000001E-3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1</v>
      </c>
      <c r="S329">
        <f t="shared" si="58"/>
        <v>1073</v>
      </c>
      <c r="T329">
        <v>0.1</v>
      </c>
      <c r="U329">
        <v>0</v>
      </c>
      <c r="V329" s="2">
        <v>-1</v>
      </c>
      <c r="W329" s="2">
        <v>68</v>
      </c>
      <c r="X329">
        <v>0</v>
      </c>
      <c r="Y329" s="2">
        <v>116</v>
      </c>
      <c r="Z329" s="2" t="s">
        <v>83</v>
      </c>
    </row>
    <row r="330" spans="1:26" x14ac:dyDescent="0.25">
      <c r="A330">
        <v>0</v>
      </c>
      <c r="B330">
        <v>0</v>
      </c>
      <c r="C330">
        <v>0</v>
      </c>
      <c r="D330">
        <f t="shared" si="51"/>
        <v>0.99370000000000003</v>
      </c>
      <c r="E330">
        <v>0</v>
      </c>
      <c r="F330">
        <v>0</v>
      </c>
      <c r="G330">
        <f>0.63/100</f>
        <v>6.3E-3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1</v>
      </c>
      <c r="S330">
        <f>900+273</f>
        <v>1173</v>
      </c>
      <c r="T330">
        <v>0.1</v>
      </c>
      <c r="U330">
        <v>0</v>
      </c>
      <c r="V330" s="2">
        <v>-0.5</v>
      </c>
      <c r="W330" s="2">
        <v>18</v>
      </c>
      <c r="X330">
        <v>0</v>
      </c>
      <c r="Y330" s="2">
        <v>116</v>
      </c>
      <c r="Z330" s="2" t="s">
        <v>83</v>
      </c>
    </row>
    <row r="331" spans="1:26" x14ac:dyDescent="0.25">
      <c r="A331">
        <v>0</v>
      </c>
      <c r="B331">
        <v>0</v>
      </c>
      <c r="C331">
        <v>0</v>
      </c>
      <c r="D331">
        <f t="shared" si="51"/>
        <v>0.99370000000000003</v>
      </c>
      <c r="E331">
        <v>0</v>
      </c>
      <c r="F331">
        <v>0</v>
      </c>
      <c r="G331">
        <f t="shared" ref="G331:G335" si="59">0.63/100</f>
        <v>6.3E-3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</v>
      </c>
      <c r="S331">
        <f t="shared" ref="S331:S335" si="60">900+273</f>
        <v>1173</v>
      </c>
      <c r="T331">
        <v>0.1</v>
      </c>
      <c r="U331">
        <v>0</v>
      </c>
      <c r="V331" s="2">
        <v>-0.6</v>
      </c>
      <c r="W331" s="2">
        <v>32</v>
      </c>
      <c r="X331">
        <v>0</v>
      </c>
      <c r="Y331" s="2">
        <v>116</v>
      </c>
      <c r="Z331" s="2" t="s">
        <v>83</v>
      </c>
    </row>
    <row r="332" spans="1:26" x14ac:dyDescent="0.25">
      <c r="A332">
        <v>0</v>
      </c>
      <c r="B332">
        <v>0</v>
      </c>
      <c r="C332">
        <v>0</v>
      </c>
      <c r="D332">
        <f t="shared" si="51"/>
        <v>0.99370000000000003</v>
      </c>
      <c r="E332">
        <v>0</v>
      </c>
      <c r="F332">
        <v>0</v>
      </c>
      <c r="G332">
        <f t="shared" si="59"/>
        <v>6.3E-3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1</v>
      </c>
      <c r="S332">
        <f t="shared" si="60"/>
        <v>1173</v>
      </c>
      <c r="T332">
        <v>0.1</v>
      </c>
      <c r="U332">
        <v>0</v>
      </c>
      <c r="V332" s="2">
        <v>-0.7</v>
      </c>
      <c r="W332" s="2">
        <v>41</v>
      </c>
      <c r="X332">
        <v>0</v>
      </c>
      <c r="Y332" s="2">
        <v>116</v>
      </c>
      <c r="Z332" s="2" t="s">
        <v>83</v>
      </c>
    </row>
    <row r="333" spans="1:26" x14ac:dyDescent="0.25">
      <c r="A333">
        <v>0</v>
      </c>
      <c r="B333">
        <v>0</v>
      </c>
      <c r="C333">
        <v>0</v>
      </c>
      <c r="D333">
        <f t="shared" si="51"/>
        <v>0.99370000000000003</v>
      </c>
      <c r="E333">
        <v>0</v>
      </c>
      <c r="F333">
        <v>0</v>
      </c>
      <c r="G333">
        <f t="shared" si="59"/>
        <v>6.3E-3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1</v>
      </c>
      <c r="S333">
        <f t="shared" si="60"/>
        <v>1173</v>
      </c>
      <c r="T333">
        <v>0.1</v>
      </c>
      <c r="U333">
        <v>0</v>
      </c>
      <c r="V333" s="2">
        <v>-0.8</v>
      </c>
      <c r="W333" s="2">
        <v>49</v>
      </c>
      <c r="X333">
        <v>0</v>
      </c>
      <c r="Y333" s="2">
        <v>116</v>
      </c>
      <c r="Z333" s="2" t="s">
        <v>83</v>
      </c>
    </row>
    <row r="334" spans="1:26" x14ac:dyDescent="0.25">
      <c r="A334">
        <v>0</v>
      </c>
      <c r="B334">
        <v>0</v>
      </c>
      <c r="C334">
        <v>0</v>
      </c>
      <c r="D334">
        <f t="shared" si="51"/>
        <v>0.99370000000000003</v>
      </c>
      <c r="E334">
        <v>0</v>
      </c>
      <c r="F334">
        <v>0</v>
      </c>
      <c r="G334">
        <f t="shared" si="59"/>
        <v>6.3E-3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</v>
      </c>
      <c r="S334">
        <f t="shared" si="60"/>
        <v>1173</v>
      </c>
      <c r="T334">
        <v>0.1</v>
      </c>
      <c r="U334">
        <v>0</v>
      </c>
      <c r="V334" s="2">
        <v>-0.9</v>
      </c>
      <c r="W334" s="2">
        <v>45</v>
      </c>
      <c r="X334">
        <v>0</v>
      </c>
      <c r="Y334" s="2">
        <v>116</v>
      </c>
      <c r="Z334" s="2" t="s">
        <v>83</v>
      </c>
    </row>
    <row r="335" spans="1:26" x14ac:dyDescent="0.25">
      <c r="A335">
        <v>0</v>
      </c>
      <c r="B335">
        <v>0</v>
      </c>
      <c r="C335">
        <v>0</v>
      </c>
      <c r="D335">
        <f t="shared" si="51"/>
        <v>0.99370000000000003</v>
      </c>
      <c r="E335">
        <v>0</v>
      </c>
      <c r="F335">
        <v>0</v>
      </c>
      <c r="G335">
        <f t="shared" si="59"/>
        <v>6.3E-3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</v>
      </c>
      <c r="S335">
        <f t="shared" si="60"/>
        <v>1173</v>
      </c>
      <c r="T335">
        <v>0.1</v>
      </c>
      <c r="U335">
        <v>0</v>
      </c>
      <c r="V335" s="2">
        <v>-1</v>
      </c>
      <c r="W335" s="2">
        <v>40</v>
      </c>
      <c r="X335">
        <v>0</v>
      </c>
      <c r="Y335" s="2">
        <v>116</v>
      </c>
      <c r="Z335" s="2" t="s">
        <v>83</v>
      </c>
    </row>
    <row r="336" spans="1:26" x14ac:dyDescent="0.25">
      <c r="A336">
        <v>0</v>
      </c>
      <c r="B336">
        <v>0</v>
      </c>
      <c r="C336">
        <v>0</v>
      </c>
      <c r="D336">
        <f>1-P336</f>
        <v>0.97050000000000003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f>2.95/100</f>
        <v>2.9500000000000002E-2</v>
      </c>
      <c r="Q336">
        <v>0</v>
      </c>
      <c r="R336">
        <v>1</v>
      </c>
      <c r="S336">
        <f>900+273</f>
        <v>1173</v>
      </c>
      <c r="T336">
        <v>0</v>
      </c>
      <c r="U336">
        <v>0.5</v>
      </c>
      <c r="V336" s="2">
        <v>-0.2</v>
      </c>
      <c r="W336" s="2">
        <v>5</v>
      </c>
      <c r="X336">
        <v>0</v>
      </c>
      <c r="Y336" s="2">
        <v>117</v>
      </c>
      <c r="Z336" s="2" t="s">
        <v>87</v>
      </c>
    </row>
    <row r="337" spans="1:26" x14ac:dyDescent="0.25">
      <c r="A337">
        <v>0</v>
      </c>
      <c r="B337">
        <v>0</v>
      </c>
      <c r="C337">
        <v>0</v>
      </c>
      <c r="D337">
        <f t="shared" ref="D337:D343" si="61">1-P337</f>
        <v>0.97050000000000003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f t="shared" ref="P337:P343" si="62">2.95/100</f>
        <v>2.9500000000000002E-2</v>
      </c>
      <c r="Q337">
        <v>0</v>
      </c>
      <c r="R337">
        <v>1</v>
      </c>
      <c r="S337">
        <f t="shared" ref="S337:S349" si="63">900+273</f>
        <v>1173</v>
      </c>
      <c r="T337">
        <v>0</v>
      </c>
      <c r="U337">
        <v>0.5</v>
      </c>
      <c r="V337" s="2">
        <v>-0.25</v>
      </c>
      <c r="W337" s="2">
        <v>9</v>
      </c>
      <c r="X337">
        <v>0</v>
      </c>
      <c r="Y337" s="2">
        <v>117</v>
      </c>
      <c r="Z337" s="2" t="s">
        <v>87</v>
      </c>
    </row>
    <row r="338" spans="1:26" x14ac:dyDescent="0.25">
      <c r="A338">
        <v>0</v>
      </c>
      <c r="B338">
        <v>0</v>
      </c>
      <c r="C338">
        <v>0</v>
      </c>
      <c r="D338">
        <f t="shared" si="61"/>
        <v>0.97050000000000003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f t="shared" si="62"/>
        <v>2.9500000000000002E-2</v>
      </c>
      <c r="Q338">
        <v>0</v>
      </c>
      <c r="R338">
        <v>1</v>
      </c>
      <c r="S338">
        <f t="shared" si="63"/>
        <v>1173</v>
      </c>
      <c r="T338">
        <v>0</v>
      </c>
      <c r="U338">
        <v>0.5</v>
      </c>
      <c r="V338" s="2">
        <v>-0.3</v>
      </c>
      <c r="W338" s="2">
        <v>13</v>
      </c>
      <c r="X338">
        <v>0</v>
      </c>
      <c r="Y338" s="2">
        <v>117</v>
      </c>
      <c r="Z338" s="2" t="s">
        <v>87</v>
      </c>
    </row>
    <row r="339" spans="1:26" x14ac:dyDescent="0.25">
      <c r="A339">
        <v>0</v>
      </c>
      <c r="B339">
        <v>0</v>
      </c>
      <c r="C339">
        <v>0</v>
      </c>
      <c r="D339">
        <f t="shared" si="61"/>
        <v>0.97050000000000003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f t="shared" si="62"/>
        <v>2.9500000000000002E-2</v>
      </c>
      <c r="Q339">
        <v>0</v>
      </c>
      <c r="R339">
        <v>1</v>
      </c>
      <c r="S339">
        <f t="shared" si="63"/>
        <v>1173</v>
      </c>
      <c r="T339">
        <v>0</v>
      </c>
      <c r="U339">
        <v>0.5</v>
      </c>
      <c r="V339" s="2">
        <v>-0.4</v>
      </c>
      <c r="W339" s="2">
        <v>33</v>
      </c>
      <c r="X339">
        <v>0</v>
      </c>
      <c r="Y339" s="2">
        <v>117</v>
      </c>
      <c r="Z339" s="2" t="s">
        <v>87</v>
      </c>
    </row>
    <row r="340" spans="1:26" x14ac:dyDescent="0.25">
      <c r="A340">
        <v>0</v>
      </c>
      <c r="B340">
        <v>0</v>
      </c>
      <c r="C340">
        <v>0</v>
      </c>
      <c r="D340">
        <f t="shared" si="61"/>
        <v>0.97050000000000003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f t="shared" si="62"/>
        <v>2.9500000000000002E-2</v>
      </c>
      <c r="Q340">
        <v>0</v>
      </c>
      <c r="R340">
        <v>1</v>
      </c>
      <c r="S340">
        <f t="shared" si="63"/>
        <v>1173</v>
      </c>
      <c r="T340">
        <v>0</v>
      </c>
      <c r="U340">
        <v>0.5</v>
      </c>
      <c r="V340" s="2">
        <v>-0.5</v>
      </c>
      <c r="W340" s="2">
        <v>54</v>
      </c>
      <c r="X340">
        <v>0</v>
      </c>
      <c r="Y340" s="2">
        <v>117</v>
      </c>
      <c r="Z340" s="2" t="s">
        <v>87</v>
      </c>
    </row>
    <row r="341" spans="1:26" x14ac:dyDescent="0.25">
      <c r="A341">
        <v>0</v>
      </c>
      <c r="B341">
        <v>0</v>
      </c>
      <c r="C341">
        <v>0</v>
      </c>
      <c r="D341">
        <f t="shared" si="61"/>
        <v>0.97050000000000003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f t="shared" si="62"/>
        <v>2.9500000000000002E-2</v>
      </c>
      <c r="Q341">
        <v>0</v>
      </c>
      <c r="R341">
        <v>1</v>
      </c>
      <c r="S341">
        <f t="shared" si="63"/>
        <v>1173</v>
      </c>
      <c r="T341">
        <v>0</v>
      </c>
      <c r="U341">
        <v>0.5</v>
      </c>
      <c r="V341" s="2">
        <v>-0.6</v>
      </c>
      <c r="W341" s="2">
        <v>52</v>
      </c>
      <c r="X341">
        <v>0</v>
      </c>
      <c r="Y341" s="2">
        <v>117</v>
      </c>
      <c r="Z341" s="2" t="s">
        <v>87</v>
      </c>
    </row>
    <row r="342" spans="1:26" x14ac:dyDescent="0.25">
      <c r="A342">
        <v>0</v>
      </c>
      <c r="B342">
        <v>0</v>
      </c>
      <c r="C342">
        <v>0</v>
      </c>
      <c r="D342">
        <f t="shared" si="61"/>
        <v>0.97050000000000003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f t="shared" si="62"/>
        <v>2.9500000000000002E-2</v>
      </c>
      <c r="Q342">
        <v>0</v>
      </c>
      <c r="R342">
        <v>1</v>
      </c>
      <c r="S342">
        <f t="shared" si="63"/>
        <v>1173</v>
      </c>
      <c r="T342">
        <v>0</v>
      </c>
      <c r="U342">
        <v>0.5</v>
      </c>
      <c r="V342" s="2">
        <v>-0.7</v>
      </c>
      <c r="W342" s="2">
        <v>42</v>
      </c>
      <c r="X342">
        <v>0</v>
      </c>
      <c r="Y342" s="2">
        <v>117</v>
      </c>
      <c r="Z342" s="2" t="s">
        <v>87</v>
      </c>
    </row>
    <row r="343" spans="1:26" x14ac:dyDescent="0.25">
      <c r="A343">
        <v>0</v>
      </c>
      <c r="B343">
        <v>0</v>
      </c>
      <c r="C343">
        <v>0</v>
      </c>
      <c r="D343">
        <f t="shared" si="61"/>
        <v>0.97050000000000003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f t="shared" si="62"/>
        <v>2.9500000000000002E-2</v>
      </c>
      <c r="Q343">
        <v>0</v>
      </c>
      <c r="R343">
        <v>1</v>
      </c>
      <c r="S343">
        <f t="shared" si="63"/>
        <v>1173</v>
      </c>
      <c r="T343">
        <v>0</v>
      </c>
      <c r="U343">
        <v>0.5</v>
      </c>
      <c r="V343" s="2">
        <v>-0.8</v>
      </c>
      <c r="W343" s="2">
        <v>38</v>
      </c>
      <c r="X343">
        <v>0</v>
      </c>
      <c r="Y343" s="2">
        <v>117</v>
      </c>
      <c r="Z343" s="2" t="s">
        <v>87</v>
      </c>
    </row>
    <row r="344" spans="1:26" x14ac:dyDescent="0.25">
      <c r="A344">
        <v>0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f t="shared" si="63"/>
        <v>1173</v>
      </c>
      <c r="T344">
        <v>0</v>
      </c>
      <c r="U344">
        <v>0.5</v>
      </c>
      <c r="V344" s="2">
        <v>-0.3</v>
      </c>
      <c r="W344" s="2">
        <v>28</v>
      </c>
      <c r="X344">
        <v>0</v>
      </c>
      <c r="Y344" s="2">
        <v>117</v>
      </c>
      <c r="Z344" s="2" t="s">
        <v>87</v>
      </c>
    </row>
    <row r="345" spans="1:26" x14ac:dyDescent="0.25">
      <c r="A345">
        <v>0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f t="shared" si="63"/>
        <v>1173</v>
      </c>
      <c r="T345">
        <v>0</v>
      </c>
      <c r="U345">
        <v>0.5</v>
      </c>
      <c r="V345" s="2">
        <v>-0.4</v>
      </c>
      <c r="W345" s="2">
        <v>28</v>
      </c>
      <c r="X345">
        <v>0</v>
      </c>
      <c r="Y345" s="2">
        <v>117</v>
      </c>
      <c r="Z345" s="2" t="s">
        <v>87</v>
      </c>
    </row>
    <row r="346" spans="1:26" x14ac:dyDescent="0.25">
      <c r="A346">
        <v>0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f t="shared" si="63"/>
        <v>1173</v>
      </c>
      <c r="T346">
        <v>0</v>
      </c>
      <c r="U346">
        <v>0.5</v>
      </c>
      <c r="V346" s="2">
        <v>-0.5</v>
      </c>
      <c r="W346" s="2">
        <v>31</v>
      </c>
      <c r="X346">
        <v>0</v>
      </c>
      <c r="Y346" s="2">
        <v>117</v>
      </c>
      <c r="Z346" s="2" t="s">
        <v>87</v>
      </c>
    </row>
    <row r="347" spans="1:26" x14ac:dyDescent="0.25">
      <c r="A347">
        <v>0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f t="shared" si="63"/>
        <v>1173</v>
      </c>
      <c r="T347">
        <v>0</v>
      </c>
      <c r="U347">
        <v>0.5</v>
      </c>
      <c r="V347" s="2">
        <v>-0.6</v>
      </c>
      <c r="W347" s="2">
        <v>28</v>
      </c>
      <c r="X347">
        <v>0</v>
      </c>
      <c r="Y347" s="2">
        <v>117</v>
      </c>
      <c r="Z347" s="2" t="s">
        <v>87</v>
      </c>
    </row>
    <row r="348" spans="1:26" x14ac:dyDescent="0.25">
      <c r="A348">
        <v>0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f t="shared" si="63"/>
        <v>1173</v>
      </c>
      <c r="T348">
        <v>0</v>
      </c>
      <c r="U348">
        <v>0.5</v>
      </c>
      <c r="V348" s="2">
        <v>-0.7</v>
      </c>
      <c r="W348" s="2">
        <v>19</v>
      </c>
      <c r="X348">
        <v>0</v>
      </c>
      <c r="Y348" s="2">
        <v>117</v>
      </c>
      <c r="Z348" s="2" t="s">
        <v>87</v>
      </c>
    </row>
    <row r="349" spans="1:26" x14ac:dyDescent="0.25">
      <c r="A349">
        <v>0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f t="shared" si="63"/>
        <v>1173</v>
      </c>
      <c r="T349">
        <v>0</v>
      </c>
      <c r="U349">
        <v>0.5</v>
      </c>
      <c r="V349" s="2">
        <v>-0.8</v>
      </c>
      <c r="W349" s="2">
        <v>9</v>
      </c>
      <c r="X349">
        <v>0</v>
      </c>
      <c r="Y349" s="2">
        <v>117</v>
      </c>
      <c r="Z349" s="2" t="s">
        <v>87</v>
      </c>
    </row>
    <row r="350" spans="1:26" x14ac:dyDescent="0.25">
      <c r="A350">
        <v>0</v>
      </c>
      <c r="B350">
        <v>0</v>
      </c>
      <c r="C350">
        <v>0</v>
      </c>
      <c r="D350">
        <v>0.9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0.1</v>
      </c>
      <c r="Q350">
        <v>0</v>
      </c>
      <c r="R350">
        <v>0</v>
      </c>
      <c r="S350">
        <v>298</v>
      </c>
      <c r="T350">
        <v>0</v>
      </c>
      <c r="U350">
        <v>0.5</v>
      </c>
      <c r="V350" s="2">
        <v>-0.3</v>
      </c>
      <c r="W350" s="2">
        <v>3</v>
      </c>
      <c r="X350">
        <v>0</v>
      </c>
      <c r="Y350" s="2">
        <v>117</v>
      </c>
      <c r="Z350" s="2" t="s">
        <v>87</v>
      </c>
    </row>
    <row r="351" spans="1:26" x14ac:dyDescent="0.25">
      <c r="A351">
        <v>0</v>
      </c>
      <c r="B351">
        <v>0</v>
      </c>
      <c r="C351">
        <v>0</v>
      </c>
      <c r="D351">
        <v>0.9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0.1</v>
      </c>
      <c r="Q351">
        <v>0</v>
      </c>
      <c r="R351">
        <v>0</v>
      </c>
      <c r="S351">
        <v>298</v>
      </c>
      <c r="T351">
        <v>0</v>
      </c>
      <c r="U351">
        <v>0.5</v>
      </c>
      <c r="V351" s="2">
        <v>-0.4</v>
      </c>
      <c r="W351" s="2">
        <v>6</v>
      </c>
      <c r="X351">
        <v>0</v>
      </c>
      <c r="Y351" s="2">
        <v>117</v>
      </c>
      <c r="Z351" s="2" t="s">
        <v>87</v>
      </c>
    </row>
    <row r="352" spans="1:26" x14ac:dyDescent="0.25">
      <c r="A352">
        <v>0</v>
      </c>
      <c r="B352">
        <v>0</v>
      </c>
      <c r="C352">
        <v>0</v>
      </c>
      <c r="D352">
        <v>0.9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0.1</v>
      </c>
      <c r="Q352">
        <v>0</v>
      </c>
      <c r="R352">
        <v>0</v>
      </c>
      <c r="S352">
        <v>298</v>
      </c>
      <c r="T352">
        <v>0</v>
      </c>
      <c r="U352">
        <v>0.5</v>
      </c>
      <c r="V352" s="2">
        <v>-0.5</v>
      </c>
      <c r="W352" s="2">
        <v>21</v>
      </c>
      <c r="X352">
        <v>0</v>
      </c>
      <c r="Y352" s="2">
        <v>117</v>
      </c>
      <c r="Z352" s="2" t="s">
        <v>87</v>
      </c>
    </row>
    <row r="353" spans="1:26" x14ac:dyDescent="0.25">
      <c r="A353">
        <v>0</v>
      </c>
      <c r="B353">
        <v>0</v>
      </c>
      <c r="C353">
        <v>0</v>
      </c>
      <c r="D353">
        <v>0.9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0.1</v>
      </c>
      <c r="Q353">
        <v>0</v>
      </c>
      <c r="R353">
        <v>0</v>
      </c>
      <c r="S353">
        <v>298</v>
      </c>
      <c r="T353">
        <v>0</v>
      </c>
      <c r="U353">
        <v>0.5</v>
      </c>
      <c r="V353" s="2">
        <v>-0.6</v>
      </c>
      <c r="W353" s="2">
        <v>32</v>
      </c>
      <c r="X353">
        <v>0</v>
      </c>
      <c r="Y353" s="2">
        <v>117</v>
      </c>
      <c r="Z353" s="2" t="s">
        <v>87</v>
      </c>
    </row>
    <row r="354" spans="1:26" x14ac:dyDescent="0.25">
      <c r="A354">
        <v>0</v>
      </c>
      <c r="B354">
        <v>0</v>
      </c>
      <c r="C354">
        <v>0</v>
      </c>
      <c r="D354">
        <v>0.9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0.1</v>
      </c>
      <c r="Q354">
        <v>0</v>
      </c>
      <c r="R354">
        <v>0</v>
      </c>
      <c r="S354">
        <v>298</v>
      </c>
      <c r="T354">
        <v>0</v>
      </c>
      <c r="U354">
        <v>0.5</v>
      </c>
      <c r="V354" s="2">
        <v>-0.7</v>
      </c>
      <c r="W354" s="2">
        <v>30</v>
      </c>
      <c r="X354">
        <v>0</v>
      </c>
      <c r="Y354" s="2">
        <v>117</v>
      </c>
      <c r="Z354" s="2" t="s">
        <v>87</v>
      </c>
    </row>
    <row r="355" spans="1:26" x14ac:dyDescent="0.25">
      <c r="A355">
        <v>0</v>
      </c>
      <c r="B355">
        <v>0</v>
      </c>
      <c r="C355">
        <v>0</v>
      </c>
      <c r="D355">
        <v>0.9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0.1</v>
      </c>
      <c r="Q355">
        <v>0</v>
      </c>
      <c r="R355">
        <v>0</v>
      </c>
      <c r="S355">
        <v>298</v>
      </c>
      <c r="T355">
        <v>0</v>
      </c>
      <c r="U355">
        <v>0.5</v>
      </c>
      <c r="V355" s="2">
        <v>-0.8</v>
      </c>
      <c r="W355" s="2">
        <v>29</v>
      </c>
      <c r="X355">
        <v>0</v>
      </c>
      <c r="Y355" s="2">
        <v>117</v>
      </c>
      <c r="Z355" s="2" t="s">
        <v>87</v>
      </c>
    </row>
    <row r="356" spans="1:26" x14ac:dyDescent="0.25">
      <c r="A356">
        <v>0</v>
      </c>
      <c r="B356">
        <v>0</v>
      </c>
      <c r="C356">
        <v>0</v>
      </c>
      <c r="D356">
        <v>0</v>
      </c>
      <c r="E356">
        <f>3.8/100</f>
        <v>3.7999999999999999E-2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f t="shared" ref="L356:L375" si="64">1-E356</f>
        <v>0.96199999999999997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</v>
      </c>
      <c r="S356">
        <f>400+273</f>
        <v>673</v>
      </c>
      <c r="T356">
        <v>0.5</v>
      </c>
      <c r="U356">
        <v>0</v>
      </c>
      <c r="V356" s="2">
        <v>-0.5</v>
      </c>
      <c r="W356" s="2">
        <v>22</v>
      </c>
      <c r="X356">
        <v>0</v>
      </c>
      <c r="Y356" s="2">
        <v>118</v>
      </c>
      <c r="Z356" s="2" t="s">
        <v>88</v>
      </c>
    </row>
    <row r="357" spans="1:26" x14ac:dyDescent="0.25">
      <c r="A357">
        <v>0</v>
      </c>
      <c r="B357">
        <v>0</v>
      </c>
      <c r="C357">
        <v>0</v>
      </c>
      <c r="D357">
        <v>0</v>
      </c>
      <c r="E357">
        <f t="shared" ref="E357:E375" si="65">3.8/100</f>
        <v>3.7999999999999999E-2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f t="shared" si="64"/>
        <v>0.96199999999999997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1</v>
      </c>
      <c r="S357">
        <f t="shared" ref="S357:S365" si="66">400+273</f>
        <v>673</v>
      </c>
      <c r="T357">
        <v>0.5</v>
      </c>
      <c r="U357">
        <v>0</v>
      </c>
      <c r="V357" s="2">
        <v>-0.6</v>
      </c>
      <c r="W357" s="2">
        <v>78</v>
      </c>
      <c r="X357">
        <v>0</v>
      </c>
      <c r="Y357" s="2">
        <v>118</v>
      </c>
      <c r="Z357" s="2" t="s">
        <v>88</v>
      </c>
    </row>
    <row r="358" spans="1:26" x14ac:dyDescent="0.25">
      <c r="A358">
        <v>0</v>
      </c>
      <c r="B358">
        <v>0</v>
      </c>
      <c r="C358">
        <v>0</v>
      </c>
      <c r="D358">
        <v>0</v>
      </c>
      <c r="E358">
        <f t="shared" si="65"/>
        <v>3.7999999999999999E-2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f t="shared" si="64"/>
        <v>0.96199999999999997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</v>
      </c>
      <c r="S358">
        <f t="shared" si="66"/>
        <v>673</v>
      </c>
      <c r="T358">
        <v>0.5</v>
      </c>
      <c r="U358">
        <v>0</v>
      </c>
      <c r="V358" s="2">
        <v>-0.7</v>
      </c>
      <c r="W358" s="2">
        <v>97</v>
      </c>
      <c r="X358">
        <v>1</v>
      </c>
      <c r="Y358" s="2">
        <v>118</v>
      </c>
      <c r="Z358" s="2" t="s">
        <v>88</v>
      </c>
    </row>
    <row r="359" spans="1:26" x14ac:dyDescent="0.25">
      <c r="A359">
        <v>0</v>
      </c>
      <c r="B359">
        <v>0</v>
      </c>
      <c r="C359">
        <v>0</v>
      </c>
      <c r="D359">
        <v>0</v>
      </c>
      <c r="E359">
        <f t="shared" si="65"/>
        <v>3.7999999999999999E-2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f t="shared" si="64"/>
        <v>0.96199999999999997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</v>
      </c>
      <c r="S359">
        <f t="shared" si="66"/>
        <v>673</v>
      </c>
      <c r="T359">
        <v>0.5</v>
      </c>
      <c r="U359">
        <v>0</v>
      </c>
      <c r="V359" s="2">
        <v>-0.75</v>
      </c>
      <c r="W359" s="2">
        <v>91</v>
      </c>
      <c r="X359">
        <v>1</v>
      </c>
      <c r="Y359" s="2">
        <v>118</v>
      </c>
      <c r="Z359" s="2" t="s">
        <v>88</v>
      </c>
    </row>
    <row r="360" spans="1:26" x14ac:dyDescent="0.25">
      <c r="A360">
        <v>0</v>
      </c>
      <c r="B360">
        <v>0</v>
      </c>
      <c r="C360">
        <v>0</v>
      </c>
      <c r="D360">
        <v>0</v>
      </c>
      <c r="E360">
        <f t="shared" si="65"/>
        <v>3.7999999999999999E-2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f t="shared" si="64"/>
        <v>0.96199999999999997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</v>
      </c>
      <c r="S360">
        <f t="shared" si="66"/>
        <v>673</v>
      </c>
      <c r="T360">
        <v>0.5</v>
      </c>
      <c r="U360">
        <v>0</v>
      </c>
      <c r="V360" s="2">
        <v>-0.8</v>
      </c>
      <c r="W360" s="2">
        <v>90</v>
      </c>
      <c r="X360">
        <v>1</v>
      </c>
      <c r="Y360" s="2">
        <v>118</v>
      </c>
      <c r="Z360" s="2" t="s">
        <v>88</v>
      </c>
    </row>
    <row r="361" spans="1:26" x14ac:dyDescent="0.25">
      <c r="A361">
        <v>0</v>
      </c>
      <c r="B361">
        <v>0</v>
      </c>
      <c r="C361">
        <v>0</v>
      </c>
      <c r="D361">
        <v>0</v>
      </c>
      <c r="E361">
        <f t="shared" si="65"/>
        <v>3.7999999999999999E-2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f t="shared" si="64"/>
        <v>0.96199999999999997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</v>
      </c>
      <c r="S361">
        <f t="shared" si="66"/>
        <v>673</v>
      </c>
      <c r="T361">
        <v>0.5</v>
      </c>
      <c r="U361">
        <v>0</v>
      </c>
      <c r="V361" s="2">
        <v>-0.85</v>
      </c>
      <c r="W361" s="2">
        <v>98</v>
      </c>
      <c r="X361">
        <v>1</v>
      </c>
      <c r="Y361" s="2">
        <v>118</v>
      </c>
      <c r="Z361" s="2" t="s">
        <v>88</v>
      </c>
    </row>
    <row r="362" spans="1:26" x14ac:dyDescent="0.25">
      <c r="A362">
        <v>0</v>
      </c>
      <c r="B362">
        <v>0</v>
      </c>
      <c r="C362">
        <v>0</v>
      </c>
      <c r="D362">
        <v>0</v>
      </c>
      <c r="E362">
        <f t="shared" si="65"/>
        <v>3.7999999999999999E-2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f t="shared" si="64"/>
        <v>0.96199999999999997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f t="shared" si="66"/>
        <v>673</v>
      </c>
      <c r="T362">
        <v>0.5</v>
      </c>
      <c r="U362">
        <v>0</v>
      </c>
      <c r="V362" s="2">
        <v>-0.9</v>
      </c>
      <c r="W362" s="2">
        <v>95</v>
      </c>
      <c r="X362">
        <v>1</v>
      </c>
      <c r="Y362" s="2">
        <v>118</v>
      </c>
      <c r="Z362" s="2" t="s">
        <v>88</v>
      </c>
    </row>
    <row r="363" spans="1:26" x14ac:dyDescent="0.25">
      <c r="A363">
        <v>0</v>
      </c>
      <c r="B363">
        <v>0</v>
      </c>
      <c r="C363">
        <v>0</v>
      </c>
      <c r="D363">
        <v>0</v>
      </c>
      <c r="E363">
        <f t="shared" si="65"/>
        <v>3.7999999999999999E-2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f t="shared" si="64"/>
        <v>0.96199999999999997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1</v>
      </c>
      <c r="S363">
        <f t="shared" si="66"/>
        <v>673</v>
      </c>
      <c r="T363">
        <v>0.5</v>
      </c>
      <c r="U363">
        <v>0</v>
      </c>
      <c r="V363" s="2">
        <v>-0.95</v>
      </c>
      <c r="W363" s="2">
        <v>40</v>
      </c>
      <c r="X363">
        <v>0</v>
      </c>
      <c r="Y363" s="2">
        <v>118</v>
      </c>
      <c r="Z363" s="2" t="s">
        <v>88</v>
      </c>
    </row>
    <row r="364" spans="1:26" x14ac:dyDescent="0.25">
      <c r="A364">
        <v>0</v>
      </c>
      <c r="B364">
        <v>0</v>
      </c>
      <c r="C364">
        <v>0</v>
      </c>
      <c r="D364">
        <v>0</v>
      </c>
      <c r="E364">
        <f t="shared" si="65"/>
        <v>3.7999999999999999E-2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f t="shared" si="64"/>
        <v>0.96199999999999997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</v>
      </c>
      <c r="S364">
        <f t="shared" si="66"/>
        <v>673</v>
      </c>
      <c r="T364">
        <v>0.5</v>
      </c>
      <c r="U364">
        <v>0</v>
      </c>
      <c r="V364" s="2">
        <v>-1</v>
      </c>
      <c r="W364" s="2">
        <v>24</v>
      </c>
      <c r="X364">
        <v>0</v>
      </c>
      <c r="Y364" s="2">
        <v>118</v>
      </c>
      <c r="Z364" s="2" t="s">
        <v>88</v>
      </c>
    </row>
    <row r="365" spans="1:26" x14ac:dyDescent="0.25">
      <c r="A365">
        <v>0</v>
      </c>
      <c r="B365">
        <v>0</v>
      </c>
      <c r="C365">
        <v>0</v>
      </c>
      <c r="D365">
        <v>0</v>
      </c>
      <c r="E365">
        <f t="shared" si="65"/>
        <v>3.7999999999999999E-2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f t="shared" si="64"/>
        <v>0.96199999999999997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1</v>
      </c>
      <c r="S365">
        <f t="shared" si="66"/>
        <v>673</v>
      </c>
      <c r="T365">
        <v>0.5</v>
      </c>
      <c r="U365">
        <v>0</v>
      </c>
      <c r="V365" s="2">
        <v>-1.1000000000000001</v>
      </c>
      <c r="W365" s="2">
        <v>8</v>
      </c>
      <c r="X365">
        <v>0</v>
      </c>
      <c r="Y365" s="2">
        <v>118</v>
      </c>
      <c r="Z365" s="2" t="s">
        <v>88</v>
      </c>
    </row>
    <row r="366" spans="1:26" x14ac:dyDescent="0.25">
      <c r="A366">
        <v>0</v>
      </c>
      <c r="B366">
        <v>0</v>
      </c>
      <c r="C366">
        <v>0</v>
      </c>
      <c r="D366">
        <v>0</v>
      </c>
      <c r="E366">
        <f t="shared" si="65"/>
        <v>3.7999999999999999E-2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f t="shared" si="64"/>
        <v>0.96199999999999997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298</v>
      </c>
      <c r="T366">
        <v>0.5</v>
      </c>
      <c r="U366">
        <v>0</v>
      </c>
      <c r="V366" s="2">
        <v>-0.5</v>
      </c>
      <c r="W366" s="2">
        <v>12</v>
      </c>
      <c r="X366">
        <v>0</v>
      </c>
      <c r="Y366" s="2">
        <v>118</v>
      </c>
      <c r="Z366" s="2" t="s">
        <v>88</v>
      </c>
    </row>
    <row r="367" spans="1:26" x14ac:dyDescent="0.25">
      <c r="A367">
        <v>0</v>
      </c>
      <c r="B367">
        <v>0</v>
      </c>
      <c r="C367">
        <v>0</v>
      </c>
      <c r="D367">
        <v>0</v>
      </c>
      <c r="E367">
        <f t="shared" si="65"/>
        <v>3.7999999999999999E-2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f t="shared" si="64"/>
        <v>0.96199999999999997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298</v>
      </c>
      <c r="T367">
        <v>0.5</v>
      </c>
      <c r="U367">
        <v>0</v>
      </c>
      <c r="V367" s="2">
        <v>-0.6</v>
      </c>
      <c r="W367" s="2">
        <v>38</v>
      </c>
      <c r="X367">
        <v>0</v>
      </c>
      <c r="Y367" s="2">
        <v>118</v>
      </c>
      <c r="Z367" s="2" t="s">
        <v>88</v>
      </c>
    </row>
    <row r="368" spans="1:26" x14ac:dyDescent="0.25">
      <c r="A368">
        <v>0</v>
      </c>
      <c r="B368">
        <v>0</v>
      </c>
      <c r="C368">
        <v>0</v>
      </c>
      <c r="D368">
        <v>0</v>
      </c>
      <c r="E368">
        <f t="shared" si="65"/>
        <v>3.7999999999999999E-2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f t="shared" si="64"/>
        <v>0.96199999999999997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298</v>
      </c>
      <c r="T368">
        <v>0.5</v>
      </c>
      <c r="U368">
        <v>0</v>
      </c>
      <c r="V368" s="2">
        <v>-0.7</v>
      </c>
      <c r="W368" s="2">
        <v>52</v>
      </c>
      <c r="X368">
        <v>0</v>
      </c>
      <c r="Y368" s="2">
        <v>118</v>
      </c>
      <c r="Z368" s="2" t="s">
        <v>88</v>
      </c>
    </row>
    <row r="369" spans="1:26" x14ac:dyDescent="0.25">
      <c r="A369">
        <v>0</v>
      </c>
      <c r="B369">
        <v>0</v>
      </c>
      <c r="C369">
        <v>0</v>
      </c>
      <c r="D369">
        <v>0</v>
      </c>
      <c r="E369">
        <f t="shared" si="65"/>
        <v>3.7999999999999999E-2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f t="shared" si="64"/>
        <v>0.96199999999999997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298</v>
      </c>
      <c r="T369">
        <v>0.5</v>
      </c>
      <c r="U369">
        <v>0</v>
      </c>
      <c r="V369" s="2">
        <v>-0.75</v>
      </c>
      <c r="W369" s="2">
        <v>52</v>
      </c>
      <c r="X369">
        <v>0</v>
      </c>
      <c r="Y369" s="2">
        <v>118</v>
      </c>
      <c r="Z369" s="2" t="s">
        <v>88</v>
      </c>
    </row>
    <row r="370" spans="1:26" x14ac:dyDescent="0.25">
      <c r="A370">
        <v>0</v>
      </c>
      <c r="B370">
        <v>0</v>
      </c>
      <c r="C370">
        <v>0</v>
      </c>
      <c r="D370">
        <v>0</v>
      </c>
      <c r="E370">
        <f t="shared" si="65"/>
        <v>3.7999999999999999E-2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f t="shared" si="64"/>
        <v>0.96199999999999997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298</v>
      </c>
      <c r="T370">
        <v>0.5</v>
      </c>
      <c r="U370">
        <v>0</v>
      </c>
      <c r="V370" s="2">
        <v>-0.8</v>
      </c>
      <c r="W370" s="2">
        <v>50</v>
      </c>
      <c r="X370">
        <v>0</v>
      </c>
      <c r="Y370" s="2">
        <v>118</v>
      </c>
      <c r="Z370" s="2" t="s">
        <v>88</v>
      </c>
    </row>
    <row r="371" spans="1:26" x14ac:dyDescent="0.25">
      <c r="A371">
        <v>0</v>
      </c>
      <c r="B371">
        <v>0</v>
      </c>
      <c r="C371">
        <v>0</v>
      </c>
      <c r="D371">
        <v>0</v>
      </c>
      <c r="E371">
        <f t="shared" si="65"/>
        <v>3.7999999999999999E-2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f t="shared" si="64"/>
        <v>0.96199999999999997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298</v>
      </c>
      <c r="T371">
        <v>0.5</v>
      </c>
      <c r="U371">
        <v>0</v>
      </c>
      <c r="V371" s="2">
        <v>-0.85</v>
      </c>
      <c r="W371" s="2">
        <v>58</v>
      </c>
      <c r="X371">
        <v>0</v>
      </c>
      <c r="Y371" s="2">
        <v>118</v>
      </c>
      <c r="Z371" s="2" t="s">
        <v>88</v>
      </c>
    </row>
    <row r="372" spans="1:26" x14ac:dyDescent="0.25">
      <c r="A372">
        <v>0</v>
      </c>
      <c r="B372">
        <v>0</v>
      </c>
      <c r="C372">
        <v>0</v>
      </c>
      <c r="D372">
        <v>0</v>
      </c>
      <c r="E372">
        <f t="shared" si="65"/>
        <v>3.7999999999999999E-2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f t="shared" si="64"/>
        <v>0.96199999999999997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298</v>
      </c>
      <c r="T372">
        <v>0.5</v>
      </c>
      <c r="U372">
        <v>0</v>
      </c>
      <c r="V372" s="2">
        <v>-0.9</v>
      </c>
      <c r="W372" s="2">
        <v>65</v>
      </c>
      <c r="X372">
        <v>0</v>
      </c>
      <c r="Y372" s="2">
        <v>118</v>
      </c>
      <c r="Z372" s="2" t="s">
        <v>88</v>
      </c>
    </row>
    <row r="373" spans="1:26" x14ac:dyDescent="0.25">
      <c r="A373">
        <v>0</v>
      </c>
      <c r="B373">
        <v>0</v>
      </c>
      <c r="C373">
        <v>0</v>
      </c>
      <c r="D373">
        <v>0</v>
      </c>
      <c r="E373">
        <f t="shared" si="65"/>
        <v>3.7999999999999999E-2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f t="shared" si="64"/>
        <v>0.96199999999999997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298</v>
      </c>
      <c r="T373">
        <v>0.5</v>
      </c>
      <c r="U373">
        <v>0</v>
      </c>
      <c r="V373" s="2">
        <v>-0.95</v>
      </c>
      <c r="W373" s="2">
        <v>40</v>
      </c>
      <c r="X373">
        <v>0</v>
      </c>
      <c r="Y373" s="2">
        <v>118</v>
      </c>
      <c r="Z373" s="2" t="s">
        <v>88</v>
      </c>
    </row>
    <row r="374" spans="1:26" x14ac:dyDescent="0.25">
      <c r="A374">
        <v>0</v>
      </c>
      <c r="B374">
        <v>0</v>
      </c>
      <c r="C374">
        <v>0</v>
      </c>
      <c r="D374">
        <v>0</v>
      </c>
      <c r="E374">
        <f t="shared" si="65"/>
        <v>3.7999999999999999E-2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f t="shared" si="64"/>
        <v>0.96199999999999997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298</v>
      </c>
      <c r="T374">
        <v>0.5</v>
      </c>
      <c r="U374">
        <v>0</v>
      </c>
      <c r="V374" s="2">
        <v>-1</v>
      </c>
      <c r="W374" s="2">
        <v>22</v>
      </c>
      <c r="X374">
        <v>0</v>
      </c>
      <c r="Y374" s="2">
        <v>118</v>
      </c>
      <c r="Z374" s="2" t="s">
        <v>88</v>
      </c>
    </row>
    <row r="375" spans="1:26" x14ac:dyDescent="0.25">
      <c r="A375">
        <v>0</v>
      </c>
      <c r="B375">
        <v>0</v>
      </c>
      <c r="C375">
        <v>0</v>
      </c>
      <c r="D375">
        <v>0</v>
      </c>
      <c r="E375">
        <f t="shared" si="65"/>
        <v>3.7999999999999999E-2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f t="shared" si="64"/>
        <v>0.96199999999999997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298</v>
      </c>
      <c r="T375">
        <v>0.5</v>
      </c>
      <c r="U375">
        <v>0</v>
      </c>
      <c r="V375" s="2">
        <v>-1.1000000000000001</v>
      </c>
      <c r="W375" s="2">
        <v>10</v>
      </c>
      <c r="X375">
        <v>0</v>
      </c>
      <c r="Y375" s="2">
        <v>118</v>
      </c>
      <c r="Z375" s="2" t="s">
        <v>88</v>
      </c>
    </row>
    <row r="376" spans="1:26" x14ac:dyDescent="0.25">
      <c r="A376">
        <v>0</v>
      </c>
      <c r="B376">
        <v>0</v>
      </c>
      <c r="C376">
        <f>1-N376</f>
        <v>0.99180000000000001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f>0.82/100</f>
        <v>8.199999999999999E-3</v>
      </c>
      <c r="O376">
        <v>0</v>
      </c>
      <c r="P376">
        <v>0</v>
      </c>
      <c r="Q376">
        <v>0</v>
      </c>
      <c r="R376">
        <v>1</v>
      </c>
      <c r="S376">
        <v>1073</v>
      </c>
      <c r="T376">
        <v>0.25</v>
      </c>
      <c r="U376">
        <v>0</v>
      </c>
      <c r="V376" s="2">
        <v>-1.0018780070852351</v>
      </c>
      <c r="W376" s="2">
        <v>4.2</v>
      </c>
      <c r="X376">
        <v>0</v>
      </c>
      <c r="Y376" s="2">
        <v>121</v>
      </c>
      <c r="Z376" s="2" t="s">
        <v>92</v>
      </c>
    </row>
    <row r="377" spans="1:26" x14ac:dyDescent="0.25">
      <c r="A377">
        <v>0</v>
      </c>
      <c r="B377">
        <v>0</v>
      </c>
      <c r="C377">
        <f t="shared" ref="C377:C384" si="67">1-N377</f>
        <v>0.99180000000000001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f t="shared" ref="N377:N383" si="68">0.82/100</f>
        <v>8.199999999999999E-3</v>
      </c>
      <c r="O377">
        <v>0</v>
      </c>
      <c r="P377">
        <v>0</v>
      </c>
      <c r="Q377">
        <v>0</v>
      </c>
      <c r="R377">
        <v>1</v>
      </c>
      <c r="S377">
        <v>1073</v>
      </c>
      <c r="T377">
        <v>0.25</v>
      </c>
      <c r="U377">
        <v>0</v>
      </c>
      <c r="V377" s="2">
        <v>-1.0998305653961598</v>
      </c>
      <c r="W377" s="2">
        <v>6</v>
      </c>
      <c r="X377">
        <v>0</v>
      </c>
      <c r="Y377" s="2">
        <v>121</v>
      </c>
      <c r="Z377" s="2" t="s">
        <v>92</v>
      </c>
    </row>
    <row r="378" spans="1:26" x14ac:dyDescent="0.25">
      <c r="A378">
        <v>0</v>
      </c>
      <c r="B378">
        <v>0</v>
      </c>
      <c r="C378">
        <f t="shared" si="67"/>
        <v>0.99180000000000001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f t="shared" si="68"/>
        <v>8.199999999999999E-3</v>
      </c>
      <c r="O378">
        <v>0</v>
      </c>
      <c r="P378">
        <v>0</v>
      </c>
      <c r="Q378">
        <v>0</v>
      </c>
      <c r="R378">
        <v>1</v>
      </c>
      <c r="S378">
        <v>1073</v>
      </c>
      <c r="T378">
        <v>0.25</v>
      </c>
      <c r="U378">
        <v>0</v>
      </c>
      <c r="V378" s="2">
        <v>-1.2047797350150078</v>
      </c>
      <c r="W378" s="2">
        <v>14.1</v>
      </c>
      <c r="X378">
        <v>0</v>
      </c>
      <c r="Y378" s="2">
        <v>121</v>
      </c>
      <c r="Z378" s="2" t="s">
        <v>92</v>
      </c>
    </row>
    <row r="379" spans="1:26" x14ac:dyDescent="0.25">
      <c r="A379">
        <v>0</v>
      </c>
      <c r="B379">
        <v>0</v>
      </c>
      <c r="C379">
        <f t="shared" si="67"/>
        <v>0.99180000000000001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f t="shared" si="68"/>
        <v>8.199999999999999E-3</v>
      </c>
      <c r="O379">
        <v>0</v>
      </c>
      <c r="P379">
        <v>0</v>
      </c>
      <c r="Q379">
        <v>0</v>
      </c>
      <c r="R379">
        <v>1</v>
      </c>
      <c r="S379">
        <v>1073</v>
      </c>
      <c r="T379">
        <v>0.25</v>
      </c>
      <c r="U379">
        <v>0</v>
      </c>
      <c r="V379" s="2">
        <v>-1.299233987671971</v>
      </c>
      <c r="W379" s="2">
        <v>28.5</v>
      </c>
      <c r="X379">
        <v>0</v>
      </c>
      <c r="Y379" s="2">
        <v>121</v>
      </c>
      <c r="Z379" s="2" t="s">
        <v>92</v>
      </c>
    </row>
    <row r="380" spans="1:26" x14ac:dyDescent="0.25">
      <c r="A380">
        <v>0</v>
      </c>
      <c r="B380">
        <v>0</v>
      </c>
      <c r="C380">
        <f t="shared" si="67"/>
        <v>0.99180000000000001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f t="shared" si="68"/>
        <v>8.199999999999999E-3</v>
      </c>
      <c r="O380">
        <v>0</v>
      </c>
      <c r="P380">
        <v>0</v>
      </c>
      <c r="Q380">
        <v>0</v>
      </c>
      <c r="R380">
        <v>1</v>
      </c>
      <c r="S380">
        <v>1073</v>
      </c>
      <c r="T380">
        <v>0.25</v>
      </c>
      <c r="U380">
        <v>0</v>
      </c>
      <c r="V380" s="2">
        <v>-1.4006848516368573</v>
      </c>
      <c r="W380" s="2">
        <v>42.9</v>
      </c>
      <c r="X380">
        <v>0</v>
      </c>
      <c r="Y380" s="2">
        <v>121</v>
      </c>
      <c r="Z380" s="2" t="s">
        <v>92</v>
      </c>
    </row>
    <row r="381" spans="1:26" x14ac:dyDescent="0.25">
      <c r="A381">
        <v>0</v>
      </c>
      <c r="B381">
        <v>0</v>
      </c>
      <c r="C381">
        <f t="shared" si="67"/>
        <v>0.99180000000000001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f t="shared" si="68"/>
        <v>8.199999999999999E-3</v>
      </c>
      <c r="O381">
        <v>0</v>
      </c>
      <c r="P381">
        <v>0</v>
      </c>
      <c r="Q381">
        <v>0</v>
      </c>
      <c r="R381">
        <v>1</v>
      </c>
      <c r="S381">
        <v>1073</v>
      </c>
      <c r="T381">
        <v>0.25</v>
      </c>
      <c r="U381">
        <v>0</v>
      </c>
      <c r="V381" s="2">
        <v>-1.4986374099477819</v>
      </c>
      <c r="W381" s="2">
        <v>60</v>
      </c>
      <c r="X381">
        <v>0</v>
      </c>
      <c r="Y381" s="2">
        <v>121</v>
      </c>
      <c r="Z381" s="2" t="s">
        <v>92</v>
      </c>
    </row>
    <row r="382" spans="1:26" x14ac:dyDescent="0.25">
      <c r="A382">
        <v>0</v>
      </c>
      <c r="B382">
        <v>0</v>
      </c>
      <c r="C382">
        <f t="shared" si="67"/>
        <v>0.99180000000000001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f t="shared" si="68"/>
        <v>8.199999999999999E-3</v>
      </c>
      <c r="O382">
        <v>0</v>
      </c>
      <c r="P382">
        <v>0</v>
      </c>
      <c r="Q382">
        <v>0</v>
      </c>
      <c r="R382">
        <v>1</v>
      </c>
      <c r="S382">
        <v>1073</v>
      </c>
      <c r="T382">
        <v>0.25</v>
      </c>
      <c r="U382">
        <v>0</v>
      </c>
      <c r="V382" s="2">
        <v>-1.5965899682587068</v>
      </c>
      <c r="W382" s="2">
        <v>72.599999999999994</v>
      </c>
      <c r="X382">
        <v>0</v>
      </c>
      <c r="Y382" s="2">
        <v>121</v>
      </c>
      <c r="Z382" s="2" t="s">
        <v>92</v>
      </c>
    </row>
    <row r="383" spans="1:26" x14ac:dyDescent="0.25">
      <c r="A383">
        <v>0</v>
      </c>
      <c r="B383">
        <v>0</v>
      </c>
      <c r="C383">
        <f t="shared" si="67"/>
        <v>0.99180000000000001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f t="shared" si="68"/>
        <v>8.199999999999999E-3</v>
      </c>
      <c r="O383">
        <v>0</v>
      </c>
      <c r="P383">
        <v>0</v>
      </c>
      <c r="Q383">
        <v>0</v>
      </c>
      <c r="R383">
        <v>1</v>
      </c>
      <c r="S383">
        <v>1073</v>
      </c>
      <c r="T383">
        <v>0.25</v>
      </c>
      <c r="U383">
        <v>0</v>
      </c>
      <c r="V383" s="2">
        <v>-1.6945425265696317</v>
      </c>
      <c r="W383" s="2">
        <v>65.400000000000006</v>
      </c>
      <c r="X383">
        <v>0</v>
      </c>
      <c r="Y383" s="2">
        <v>121</v>
      </c>
      <c r="Z383" s="2" t="s">
        <v>92</v>
      </c>
    </row>
    <row r="384" spans="1:26" x14ac:dyDescent="0.25">
      <c r="A384">
        <v>0</v>
      </c>
      <c r="B384">
        <v>0</v>
      </c>
      <c r="C384">
        <f t="shared" si="67"/>
        <v>0.99180000000000001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f>0.82/100</f>
        <v>8.199999999999999E-3</v>
      </c>
      <c r="O384">
        <v>0</v>
      </c>
      <c r="P384">
        <v>0</v>
      </c>
      <c r="Q384">
        <v>0</v>
      </c>
      <c r="R384">
        <v>1</v>
      </c>
      <c r="S384">
        <v>1073</v>
      </c>
      <c r="T384">
        <v>0.25</v>
      </c>
      <c r="U384">
        <v>0</v>
      </c>
      <c r="V384" s="2">
        <v>-1.7994916961884795</v>
      </c>
      <c r="W384" s="2">
        <v>51</v>
      </c>
      <c r="X384">
        <v>0</v>
      </c>
      <c r="Y384" s="2">
        <v>121</v>
      </c>
      <c r="Z384" s="2" t="s">
        <v>92</v>
      </c>
    </row>
    <row r="385" spans="1:26" x14ac:dyDescent="0.25">
      <c r="A385">
        <v>0</v>
      </c>
      <c r="B385">
        <v>0</v>
      </c>
      <c r="C385">
        <v>0</v>
      </c>
      <c r="D385">
        <f>1-F385</f>
        <v>0.998</v>
      </c>
      <c r="E385">
        <v>0</v>
      </c>
      <c r="F385">
        <f>0.2/100</f>
        <v>2E-3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1</v>
      </c>
      <c r="S385">
        <f>1000+273</f>
        <v>1273</v>
      </c>
      <c r="T385">
        <v>0</v>
      </c>
      <c r="U385">
        <v>0.1</v>
      </c>
      <c r="V385" s="2">
        <v>-0.37441860465116272</v>
      </c>
      <c r="W385" s="2">
        <v>92</v>
      </c>
      <c r="X385">
        <v>1</v>
      </c>
      <c r="Y385" s="2">
        <v>123</v>
      </c>
      <c r="Z385" s="2" t="s">
        <v>94</v>
      </c>
    </row>
    <row r="386" spans="1:26" x14ac:dyDescent="0.25">
      <c r="A386">
        <v>0</v>
      </c>
      <c r="B386">
        <v>0</v>
      </c>
      <c r="C386">
        <v>0</v>
      </c>
      <c r="D386">
        <f t="shared" ref="D386:D396" si="69">1-F386</f>
        <v>0.998</v>
      </c>
      <c r="E386">
        <v>0</v>
      </c>
      <c r="F386">
        <f t="shared" ref="F386:F396" si="70">0.2/100</f>
        <v>2E-3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</v>
      </c>
      <c r="S386">
        <f t="shared" ref="S386:S396" si="71">1000+273</f>
        <v>1273</v>
      </c>
      <c r="T386">
        <v>0</v>
      </c>
      <c r="U386">
        <v>0.1</v>
      </c>
      <c r="V386" s="2">
        <v>-0.44418604651162785</v>
      </c>
      <c r="W386" s="2">
        <v>96</v>
      </c>
      <c r="X386">
        <v>1</v>
      </c>
      <c r="Y386" s="2">
        <v>123</v>
      </c>
      <c r="Z386" s="2" t="s">
        <v>94</v>
      </c>
    </row>
    <row r="387" spans="1:26" x14ac:dyDescent="0.25">
      <c r="A387">
        <v>0</v>
      </c>
      <c r="B387">
        <v>0</v>
      </c>
      <c r="C387">
        <v>0</v>
      </c>
      <c r="D387">
        <f t="shared" si="69"/>
        <v>0.998</v>
      </c>
      <c r="E387">
        <v>0</v>
      </c>
      <c r="F387">
        <f t="shared" si="70"/>
        <v>2E-3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</v>
      </c>
      <c r="S387">
        <f t="shared" si="71"/>
        <v>1273</v>
      </c>
      <c r="T387">
        <v>0</v>
      </c>
      <c r="U387">
        <v>0.1</v>
      </c>
      <c r="V387" s="2">
        <v>-0.50465116279069755</v>
      </c>
      <c r="W387" s="2">
        <v>98</v>
      </c>
      <c r="X387">
        <v>1</v>
      </c>
      <c r="Y387" s="2">
        <v>123</v>
      </c>
      <c r="Z387" s="2" t="s">
        <v>94</v>
      </c>
    </row>
    <row r="388" spans="1:26" x14ac:dyDescent="0.25">
      <c r="A388">
        <v>0</v>
      </c>
      <c r="B388">
        <v>0</v>
      </c>
      <c r="C388">
        <v>0</v>
      </c>
      <c r="D388">
        <f t="shared" si="69"/>
        <v>0.998</v>
      </c>
      <c r="E388">
        <v>0</v>
      </c>
      <c r="F388">
        <f t="shared" si="70"/>
        <v>2E-3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1</v>
      </c>
      <c r="S388">
        <f t="shared" si="71"/>
        <v>1273</v>
      </c>
      <c r="T388">
        <v>0</v>
      </c>
      <c r="U388">
        <v>0.1</v>
      </c>
      <c r="V388" s="2">
        <v>-0.56744186046511624</v>
      </c>
      <c r="W388" s="2">
        <v>91</v>
      </c>
      <c r="X388">
        <v>1</v>
      </c>
      <c r="Y388" s="2">
        <v>123</v>
      </c>
      <c r="Z388" s="2" t="s">
        <v>94</v>
      </c>
    </row>
    <row r="389" spans="1:26" x14ac:dyDescent="0.25">
      <c r="A389">
        <v>0</v>
      </c>
      <c r="B389">
        <v>0</v>
      </c>
      <c r="C389">
        <v>0</v>
      </c>
      <c r="D389">
        <f t="shared" si="69"/>
        <v>0.998</v>
      </c>
      <c r="E389">
        <v>0</v>
      </c>
      <c r="F389">
        <f t="shared" si="70"/>
        <v>2E-3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</v>
      </c>
      <c r="S389">
        <f t="shared" si="71"/>
        <v>1273</v>
      </c>
      <c r="T389">
        <v>0</v>
      </c>
      <c r="U389">
        <v>0.1</v>
      </c>
      <c r="V389" s="2">
        <v>-0.63023255813953483</v>
      </c>
      <c r="W389" s="2">
        <v>85</v>
      </c>
      <c r="X389">
        <v>1</v>
      </c>
      <c r="Y389" s="2">
        <v>123</v>
      </c>
      <c r="Z389" s="2" t="s">
        <v>94</v>
      </c>
    </row>
    <row r="390" spans="1:26" x14ac:dyDescent="0.25">
      <c r="A390">
        <v>0</v>
      </c>
      <c r="B390">
        <v>0</v>
      </c>
      <c r="C390">
        <v>0</v>
      </c>
      <c r="D390">
        <f t="shared" si="69"/>
        <v>0.998</v>
      </c>
      <c r="E390">
        <v>0</v>
      </c>
      <c r="F390">
        <f t="shared" si="70"/>
        <v>2E-3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</v>
      </c>
      <c r="S390">
        <f t="shared" si="71"/>
        <v>1273</v>
      </c>
      <c r="T390">
        <v>0</v>
      </c>
      <c r="U390">
        <v>0.1</v>
      </c>
      <c r="V390" s="2">
        <v>-0.68604651162790697</v>
      </c>
      <c r="W390" s="2">
        <v>72</v>
      </c>
      <c r="X390">
        <v>0</v>
      </c>
      <c r="Y390" s="2">
        <v>123</v>
      </c>
      <c r="Z390" s="2" t="s">
        <v>94</v>
      </c>
    </row>
    <row r="391" spans="1:26" x14ac:dyDescent="0.25">
      <c r="A391">
        <v>0</v>
      </c>
      <c r="B391">
        <v>0</v>
      </c>
      <c r="C391">
        <v>0</v>
      </c>
      <c r="D391">
        <f t="shared" si="69"/>
        <v>0.998</v>
      </c>
      <c r="E391">
        <v>0</v>
      </c>
      <c r="F391">
        <f t="shared" si="70"/>
        <v>2E-3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f t="shared" si="71"/>
        <v>1273</v>
      </c>
      <c r="T391">
        <v>0</v>
      </c>
      <c r="U391">
        <v>0.1</v>
      </c>
      <c r="V391" s="2">
        <v>-0.34186046511627899</v>
      </c>
      <c r="W391" s="2">
        <v>10</v>
      </c>
      <c r="X391">
        <v>0</v>
      </c>
      <c r="Y391" s="2">
        <v>123</v>
      </c>
      <c r="Z391" s="2" t="s">
        <v>94</v>
      </c>
    </row>
    <row r="392" spans="1:26" x14ac:dyDescent="0.25">
      <c r="A392">
        <v>0</v>
      </c>
      <c r="B392">
        <v>0</v>
      </c>
      <c r="C392">
        <v>0</v>
      </c>
      <c r="D392">
        <f t="shared" si="69"/>
        <v>0.998</v>
      </c>
      <c r="E392">
        <v>0</v>
      </c>
      <c r="F392">
        <f t="shared" si="70"/>
        <v>2E-3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f t="shared" si="71"/>
        <v>1273</v>
      </c>
      <c r="T392">
        <v>0</v>
      </c>
      <c r="U392">
        <v>0.1</v>
      </c>
      <c r="V392" s="2">
        <v>-0.39534883720930225</v>
      </c>
      <c r="W392" s="2">
        <v>15</v>
      </c>
      <c r="X392">
        <v>0</v>
      </c>
      <c r="Y392" s="2">
        <v>123</v>
      </c>
      <c r="Z392" s="2" t="s">
        <v>94</v>
      </c>
    </row>
    <row r="393" spans="1:26" x14ac:dyDescent="0.25">
      <c r="A393">
        <v>0</v>
      </c>
      <c r="B393">
        <v>0</v>
      </c>
      <c r="C393">
        <v>0</v>
      </c>
      <c r="D393">
        <f t="shared" si="69"/>
        <v>0.998</v>
      </c>
      <c r="E393">
        <v>0</v>
      </c>
      <c r="F393">
        <f t="shared" si="70"/>
        <v>2E-3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f t="shared" si="71"/>
        <v>1273</v>
      </c>
      <c r="T393">
        <v>0</v>
      </c>
      <c r="U393">
        <v>0.1</v>
      </c>
      <c r="V393" s="2">
        <v>-0.47906976744186036</v>
      </c>
      <c r="W393" s="2">
        <v>20</v>
      </c>
      <c r="X393">
        <v>0</v>
      </c>
      <c r="Y393" s="2">
        <v>123</v>
      </c>
      <c r="Z393" s="2" t="s">
        <v>94</v>
      </c>
    </row>
    <row r="394" spans="1:26" x14ac:dyDescent="0.25">
      <c r="A394">
        <v>0</v>
      </c>
      <c r="B394">
        <v>0</v>
      </c>
      <c r="C394">
        <v>0</v>
      </c>
      <c r="D394">
        <f t="shared" si="69"/>
        <v>0.998</v>
      </c>
      <c r="E394">
        <v>0</v>
      </c>
      <c r="F394">
        <f t="shared" si="70"/>
        <v>2E-3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f t="shared" si="71"/>
        <v>1273</v>
      </c>
      <c r="T394">
        <v>0</v>
      </c>
      <c r="U394">
        <v>0.1</v>
      </c>
      <c r="V394" s="2">
        <v>-0.53720930232558128</v>
      </c>
      <c r="W394" s="2">
        <v>17</v>
      </c>
      <c r="X394">
        <v>0</v>
      </c>
      <c r="Y394" s="2">
        <v>123</v>
      </c>
      <c r="Z394" s="2" t="s">
        <v>94</v>
      </c>
    </row>
    <row r="395" spans="1:26" x14ac:dyDescent="0.25">
      <c r="A395">
        <v>0</v>
      </c>
      <c r="B395">
        <v>0</v>
      </c>
      <c r="C395">
        <v>0</v>
      </c>
      <c r="D395">
        <f t="shared" si="69"/>
        <v>0.998</v>
      </c>
      <c r="E395">
        <v>0</v>
      </c>
      <c r="F395">
        <f t="shared" si="70"/>
        <v>2E-3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f t="shared" si="71"/>
        <v>1273</v>
      </c>
      <c r="T395">
        <v>0</v>
      </c>
      <c r="U395">
        <v>0.1</v>
      </c>
      <c r="V395" s="2">
        <v>-0.57674418604651156</v>
      </c>
      <c r="W395" s="2">
        <v>10</v>
      </c>
      <c r="X395">
        <v>0</v>
      </c>
      <c r="Y395" s="2">
        <v>123</v>
      </c>
      <c r="Z395" s="2" t="s">
        <v>94</v>
      </c>
    </row>
    <row r="396" spans="1:26" x14ac:dyDescent="0.25">
      <c r="A396">
        <v>0</v>
      </c>
      <c r="B396">
        <v>0</v>
      </c>
      <c r="C396">
        <v>0</v>
      </c>
      <c r="D396">
        <f t="shared" si="69"/>
        <v>0.998</v>
      </c>
      <c r="E396">
        <v>0</v>
      </c>
      <c r="F396">
        <f t="shared" si="70"/>
        <v>2E-3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f t="shared" si="71"/>
        <v>1273</v>
      </c>
      <c r="T396">
        <v>0</v>
      </c>
      <c r="U396">
        <v>0.1</v>
      </c>
      <c r="V396" s="2">
        <v>-0.6093023255813953</v>
      </c>
      <c r="W396" s="2">
        <v>8</v>
      </c>
      <c r="X396">
        <v>0</v>
      </c>
      <c r="Y396" s="2">
        <v>123</v>
      </c>
      <c r="Z396" s="11" t="s">
        <v>94</v>
      </c>
    </row>
    <row r="397" spans="1:26" x14ac:dyDescent="0.25">
      <c r="A397">
        <v>0</v>
      </c>
      <c r="B397">
        <v>0</v>
      </c>
      <c r="C397">
        <v>0</v>
      </c>
      <c r="D397">
        <f>1-O397</f>
        <v>0.99970000000000003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f>0.03/100</f>
        <v>2.9999999999999997E-4</v>
      </c>
      <c r="P397">
        <v>0</v>
      </c>
      <c r="Q397">
        <v>0</v>
      </c>
      <c r="R397">
        <v>1</v>
      </c>
      <c r="S397">
        <v>1073</v>
      </c>
      <c r="T397">
        <v>0.1</v>
      </c>
      <c r="U397">
        <v>0</v>
      </c>
      <c r="V397" s="2">
        <v>-0.6</v>
      </c>
      <c r="W397" s="2">
        <v>59</v>
      </c>
      <c r="X397">
        <v>0</v>
      </c>
      <c r="Y397" s="2">
        <v>124</v>
      </c>
      <c r="Z397" s="11" t="s">
        <v>96</v>
      </c>
    </row>
    <row r="398" spans="1:26" x14ac:dyDescent="0.25">
      <c r="A398">
        <v>0</v>
      </c>
      <c r="B398">
        <v>0</v>
      </c>
      <c r="C398">
        <v>0</v>
      </c>
      <c r="D398">
        <f t="shared" ref="D398:D411" si="72">1-O398</f>
        <v>0.99970000000000003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f t="shared" ref="O398:O403" si="73">0.03/100</f>
        <v>2.9999999999999997E-4</v>
      </c>
      <c r="P398">
        <v>0</v>
      </c>
      <c r="Q398">
        <v>0</v>
      </c>
      <c r="R398">
        <v>1</v>
      </c>
      <c r="S398">
        <v>1073</v>
      </c>
      <c r="T398">
        <v>0.1</v>
      </c>
      <c r="U398">
        <v>0</v>
      </c>
      <c r="V398" s="2">
        <v>-0.7</v>
      </c>
      <c r="W398" s="2">
        <v>62</v>
      </c>
      <c r="X398">
        <v>0</v>
      </c>
      <c r="Y398" s="2">
        <v>124</v>
      </c>
      <c r="Z398" s="11" t="s">
        <v>96</v>
      </c>
    </row>
    <row r="399" spans="1:26" x14ac:dyDescent="0.25">
      <c r="A399">
        <v>0</v>
      </c>
      <c r="B399">
        <v>0</v>
      </c>
      <c r="C399">
        <v>0</v>
      </c>
      <c r="D399">
        <f t="shared" si="72"/>
        <v>0.99970000000000003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f t="shared" si="73"/>
        <v>2.9999999999999997E-4</v>
      </c>
      <c r="P399">
        <v>0</v>
      </c>
      <c r="Q399">
        <v>0</v>
      </c>
      <c r="R399">
        <v>1</v>
      </c>
      <c r="S399">
        <v>1073</v>
      </c>
      <c r="T399">
        <v>0.1</v>
      </c>
      <c r="U399">
        <v>0</v>
      </c>
      <c r="V399" s="2">
        <v>-0.8</v>
      </c>
      <c r="W399" s="2">
        <v>79</v>
      </c>
      <c r="X399">
        <v>0</v>
      </c>
      <c r="Y399" s="2">
        <v>124</v>
      </c>
      <c r="Z399" s="11" t="s">
        <v>96</v>
      </c>
    </row>
    <row r="400" spans="1:26" x14ac:dyDescent="0.25">
      <c r="A400">
        <v>0</v>
      </c>
      <c r="B400">
        <v>0</v>
      </c>
      <c r="C400">
        <v>0</v>
      </c>
      <c r="D400">
        <f t="shared" si="72"/>
        <v>0.99970000000000003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f t="shared" si="73"/>
        <v>2.9999999999999997E-4</v>
      </c>
      <c r="P400">
        <v>0</v>
      </c>
      <c r="Q400">
        <v>0</v>
      </c>
      <c r="R400">
        <v>1</v>
      </c>
      <c r="S400">
        <v>1073</v>
      </c>
      <c r="T400">
        <v>0.1</v>
      </c>
      <c r="U400">
        <v>0</v>
      </c>
      <c r="V400" s="2">
        <v>-0.9</v>
      </c>
      <c r="W400" s="2">
        <v>81</v>
      </c>
      <c r="X400">
        <v>1</v>
      </c>
      <c r="Y400" s="2">
        <v>124</v>
      </c>
      <c r="Z400" s="11" t="s">
        <v>96</v>
      </c>
    </row>
    <row r="401" spans="1:26" x14ac:dyDescent="0.25">
      <c r="A401">
        <v>0</v>
      </c>
      <c r="B401">
        <v>0</v>
      </c>
      <c r="C401">
        <v>0</v>
      </c>
      <c r="D401">
        <f t="shared" si="72"/>
        <v>0.99970000000000003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f t="shared" si="73"/>
        <v>2.9999999999999997E-4</v>
      </c>
      <c r="P401">
        <v>0</v>
      </c>
      <c r="Q401">
        <v>0</v>
      </c>
      <c r="R401">
        <v>1</v>
      </c>
      <c r="S401">
        <v>1073</v>
      </c>
      <c r="T401">
        <v>0.1</v>
      </c>
      <c r="U401">
        <v>0</v>
      </c>
      <c r="V401" s="2">
        <v>-1</v>
      </c>
      <c r="W401" s="2">
        <v>51</v>
      </c>
      <c r="X401">
        <v>0</v>
      </c>
      <c r="Y401" s="2">
        <v>124</v>
      </c>
      <c r="Z401" s="11" t="s">
        <v>96</v>
      </c>
    </row>
    <row r="402" spans="1:26" x14ac:dyDescent="0.25">
      <c r="A402">
        <v>0</v>
      </c>
      <c r="B402">
        <v>0</v>
      </c>
      <c r="C402">
        <v>0</v>
      </c>
      <c r="D402">
        <f t="shared" si="72"/>
        <v>0.99970000000000003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f t="shared" si="73"/>
        <v>2.9999999999999997E-4</v>
      </c>
      <c r="P402">
        <v>0</v>
      </c>
      <c r="Q402">
        <v>0</v>
      </c>
      <c r="R402">
        <v>1</v>
      </c>
      <c r="S402">
        <v>1073</v>
      </c>
      <c r="T402">
        <v>0.1</v>
      </c>
      <c r="U402">
        <v>0</v>
      </c>
      <c r="V402" s="2">
        <v>-1.1000000000000001</v>
      </c>
      <c r="W402" s="2">
        <v>28</v>
      </c>
      <c r="X402">
        <v>0</v>
      </c>
      <c r="Y402" s="2">
        <v>124</v>
      </c>
      <c r="Z402" s="11" t="s">
        <v>96</v>
      </c>
    </row>
    <row r="403" spans="1:26" x14ac:dyDescent="0.25">
      <c r="A403">
        <v>0</v>
      </c>
      <c r="B403">
        <v>0</v>
      </c>
      <c r="C403">
        <v>0</v>
      </c>
      <c r="D403">
        <f t="shared" si="72"/>
        <v>0.99970000000000003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f t="shared" si="73"/>
        <v>2.9999999999999997E-4</v>
      </c>
      <c r="P403">
        <v>0</v>
      </c>
      <c r="Q403">
        <v>0</v>
      </c>
      <c r="R403">
        <v>1</v>
      </c>
      <c r="S403">
        <v>1073</v>
      </c>
      <c r="T403">
        <v>0.1</v>
      </c>
      <c r="U403">
        <v>0</v>
      </c>
      <c r="V403" s="2">
        <v>-1.2</v>
      </c>
      <c r="W403" s="2">
        <v>12</v>
      </c>
      <c r="X403">
        <v>0</v>
      </c>
      <c r="Y403" s="2">
        <v>124</v>
      </c>
      <c r="Z403" s="11" t="s">
        <v>96</v>
      </c>
    </row>
    <row r="404" spans="1:26" x14ac:dyDescent="0.25">
      <c r="A404">
        <v>0</v>
      </c>
      <c r="B404">
        <v>0</v>
      </c>
      <c r="C404">
        <v>0</v>
      </c>
      <c r="D404">
        <f t="shared" si="72"/>
        <v>0.97140000000000004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f>2.86/100</f>
        <v>2.86E-2</v>
      </c>
      <c r="P404">
        <v>0</v>
      </c>
      <c r="Q404">
        <v>0</v>
      </c>
      <c r="R404">
        <v>1</v>
      </c>
      <c r="S404">
        <v>1073</v>
      </c>
      <c r="T404">
        <v>0.5</v>
      </c>
      <c r="U404">
        <v>0</v>
      </c>
      <c r="V404" s="2">
        <v>-0.4</v>
      </c>
      <c r="W404" s="2">
        <v>7</v>
      </c>
      <c r="X404">
        <v>0</v>
      </c>
      <c r="Y404" s="2">
        <v>126</v>
      </c>
      <c r="Z404" s="2" t="s">
        <v>97</v>
      </c>
    </row>
    <row r="405" spans="1:26" x14ac:dyDescent="0.25">
      <c r="A405">
        <v>0</v>
      </c>
      <c r="B405">
        <v>0</v>
      </c>
      <c r="C405">
        <v>0</v>
      </c>
      <c r="D405">
        <f t="shared" si="72"/>
        <v>0.97140000000000004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f t="shared" ref="O405:O411" si="74">2.86/100</f>
        <v>2.86E-2</v>
      </c>
      <c r="P405">
        <v>0</v>
      </c>
      <c r="Q405">
        <v>0</v>
      </c>
      <c r="R405">
        <v>1</v>
      </c>
      <c r="S405">
        <v>1073</v>
      </c>
      <c r="T405">
        <v>0.5</v>
      </c>
      <c r="U405">
        <v>0</v>
      </c>
      <c r="V405" s="2">
        <v>-0.5</v>
      </c>
      <c r="W405" s="2">
        <v>10</v>
      </c>
      <c r="X405">
        <v>0</v>
      </c>
      <c r="Y405" s="2">
        <v>126</v>
      </c>
      <c r="Z405" s="2" t="s">
        <v>97</v>
      </c>
    </row>
    <row r="406" spans="1:26" x14ac:dyDescent="0.25">
      <c r="A406">
        <v>0</v>
      </c>
      <c r="B406">
        <v>0</v>
      </c>
      <c r="C406">
        <v>0</v>
      </c>
      <c r="D406">
        <f t="shared" si="72"/>
        <v>0.97140000000000004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f t="shared" si="74"/>
        <v>2.86E-2</v>
      </c>
      <c r="P406">
        <v>0</v>
      </c>
      <c r="Q406">
        <v>0</v>
      </c>
      <c r="R406">
        <v>1</v>
      </c>
      <c r="S406">
        <v>1073</v>
      </c>
      <c r="T406">
        <v>0.5</v>
      </c>
      <c r="U406">
        <v>0</v>
      </c>
      <c r="V406" s="2">
        <v>-0.6</v>
      </c>
      <c r="W406" s="2">
        <v>2</v>
      </c>
      <c r="X406">
        <v>0</v>
      </c>
      <c r="Y406" s="2">
        <v>126</v>
      </c>
      <c r="Z406" s="2" t="s">
        <v>97</v>
      </c>
    </row>
    <row r="407" spans="1:26" x14ac:dyDescent="0.25">
      <c r="A407">
        <v>0</v>
      </c>
      <c r="B407">
        <v>0</v>
      </c>
      <c r="C407">
        <v>0</v>
      </c>
      <c r="D407">
        <f t="shared" si="72"/>
        <v>0.97140000000000004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f t="shared" si="74"/>
        <v>2.86E-2</v>
      </c>
      <c r="P407">
        <v>0</v>
      </c>
      <c r="Q407">
        <v>0</v>
      </c>
      <c r="R407">
        <v>1</v>
      </c>
      <c r="S407">
        <v>1073</v>
      </c>
      <c r="T407">
        <v>0.5</v>
      </c>
      <c r="U407">
        <v>0</v>
      </c>
      <c r="V407" s="2">
        <v>-0.7</v>
      </c>
      <c r="W407" s="2">
        <v>5</v>
      </c>
      <c r="X407">
        <v>0</v>
      </c>
      <c r="Y407" s="2">
        <v>126</v>
      </c>
      <c r="Z407" s="2" t="s">
        <v>97</v>
      </c>
    </row>
    <row r="408" spans="1:26" x14ac:dyDescent="0.25">
      <c r="A408">
        <v>0</v>
      </c>
      <c r="B408">
        <v>0</v>
      </c>
      <c r="C408">
        <v>0</v>
      </c>
      <c r="D408">
        <f t="shared" si="72"/>
        <v>0.97140000000000004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f t="shared" si="74"/>
        <v>2.86E-2</v>
      </c>
      <c r="P408">
        <v>0</v>
      </c>
      <c r="Q408">
        <v>0</v>
      </c>
      <c r="R408">
        <v>1</v>
      </c>
      <c r="S408">
        <v>1073</v>
      </c>
      <c r="T408">
        <v>0.5</v>
      </c>
      <c r="U408">
        <v>0</v>
      </c>
      <c r="V408" s="2">
        <v>-0.8</v>
      </c>
      <c r="W408" s="2">
        <v>2</v>
      </c>
      <c r="X408">
        <v>0</v>
      </c>
      <c r="Y408" s="2">
        <v>126</v>
      </c>
      <c r="Z408" s="2" t="s">
        <v>97</v>
      </c>
    </row>
    <row r="409" spans="1:26" x14ac:dyDescent="0.25">
      <c r="A409">
        <v>0</v>
      </c>
      <c r="B409">
        <v>0</v>
      </c>
      <c r="C409">
        <v>0</v>
      </c>
      <c r="D409">
        <f t="shared" si="72"/>
        <v>0.97140000000000004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f t="shared" si="74"/>
        <v>2.86E-2</v>
      </c>
      <c r="P409">
        <v>0</v>
      </c>
      <c r="Q409">
        <v>0</v>
      </c>
      <c r="R409">
        <v>1</v>
      </c>
      <c r="S409">
        <v>1073</v>
      </c>
      <c r="T409">
        <v>0.5</v>
      </c>
      <c r="U409">
        <v>0</v>
      </c>
      <c r="V409" s="2">
        <v>-0.9</v>
      </c>
      <c r="W409" s="2">
        <v>4</v>
      </c>
      <c r="X409">
        <v>0</v>
      </c>
      <c r="Y409" s="2">
        <v>126</v>
      </c>
      <c r="Z409" s="2" t="s">
        <v>97</v>
      </c>
    </row>
    <row r="410" spans="1:26" x14ac:dyDescent="0.25">
      <c r="A410">
        <v>0</v>
      </c>
      <c r="B410">
        <v>0</v>
      </c>
      <c r="C410">
        <v>0</v>
      </c>
      <c r="D410">
        <f t="shared" si="72"/>
        <v>0.97140000000000004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f t="shared" si="74"/>
        <v>2.86E-2</v>
      </c>
      <c r="P410">
        <v>0</v>
      </c>
      <c r="Q410">
        <v>0</v>
      </c>
      <c r="R410">
        <v>1</v>
      </c>
      <c r="S410">
        <v>1073</v>
      </c>
      <c r="T410">
        <v>0.5</v>
      </c>
      <c r="U410">
        <v>0</v>
      </c>
      <c r="V410" s="2">
        <v>-1</v>
      </c>
      <c r="W410" s="2">
        <v>3</v>
      </c>
      <c r="X410">
        <v>0</v>
      </c>
      <c r="Y410" s="2">
        <v>126</v>
      </c>
      <c r="Z410" s="2" t="s">
        <v>97</v>
      </c>
    </row>
    <row r="411" spans="1:26" x14ac:dyDescent="0.25">
      <c r="A411">
        <v>0</v>
      </c>
      <c r="B411">
        <v>0</v>
      </c>
      <c r="C411">
        <v>0</v>
      </c>
      <c r="D411">
        <f t="shared" si="72"/>
        <v>0.97140000000000004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f t="shared" si="74"/>
        <v>2.86E-2</v>
      </c>
      <c r="P411">
        <v>0</v>
      </c>
      <c r="Q411">
        <v>0</v>
      </c>
      <c r="R411">
        <v>1</v>
      </c>
      <c r="S411">
        <v>1073</v>
      </c>
      <c r="T411">
        <v>0.5</v>
      </c>
      <c r="U411">
        <v>0</v>
      </c>
      <c r="V411" s="2">
        <v>-1.1000000000000001</v>
      </c>
      <c r="W411" s="2">
        <v>2</v>
      </c>
      <c r="X411">
        <v>0</v>
      </c>
      <c r="Y411" s="2">
        <v>126</v>
      </c>
      <c r="Z411" s="2" t="s">
        <v>97</v>
      </c>
    </row>
    <row r="412" spans="1:26" x14ac:dyDescent="0.25">
      <c r="A412">
        <v>0</v>
      </c>
      <c r="B412">
        <v>0</v>
      </c>
      <c r="C412">
        <v>0</v>
      </c>
      <c r="D412">
        <f>1-G412</f>
        <v>0.98799999999999999</v>
      </c>
      <c r="E412">
        <v>0</v>
      </c>
      <c r="F412">
        <v>0</v>
      </c>
      <c r="G412">
        <v>1.2E-2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1</v>
      </c>
      <c r="S412">
        <f>900+273</f>
        <v>1173</v>
      </c>
      <c r="T412">
        <v>0.5</v>
      </c>
      <c r="U412">
        <v>0</v>
      </c>
      <c r="V412" s="2">
        <v>-0.5</v>
      </c>
      <c r="W412" s="2">
        <v>20</v>
      </c>
      <c r="X412">
        <v>0</v>
      </c>
      <c r="Y412" s="2">
        <v>145</v>
      </c>
      <c r="Z412" s="11" t="s">
        <v>98</v>
      </c>
    </row>
    <row r="413" spans="1:26" x14ac:dyDescent="0.25">
      <c r="A413">
        <v>0</v>
      </c>
      <c r="B413">
        <v>0</v>
      </c>
      <c r="C413">
        <v>0</v>
      </c>
      <c r="D413">
        <f t="shared" ref="D413:D417" si="75">1-G413</f>
        <v>0.98799999999999999</v>
      </c>
      <c r="E413">
        <v>0</v>
      </c>
      <c r="F413">
        <v>0</v>
      </c>
      <c r="G413">
        <v>1.2E-2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1</v>
      </c>
      <c r="S413">
        <f t="shared" ref="S413:S447" si="76">900+273</f>
        <v>1173</v>
      </c>
      <c r="T413">
        <v>0.5</v>
      </c>
      <c r="U413">
        <v>0</v>
      </c>
      <c r="V413" s="2">
        <v>-0.6</v>
      </c>
      <c r="W413" s="2">
        <v>22</v>
      </c>
      <c r="X413">
        <v>0</v>
      </c>
      <c r="Y413" s="2">
        <v>145</v>
      </c>
      <c r="Z413" s="11" t="s">
        <v>98</v>
      </c>
    </row>
    <row r="414" spans="1:26" x14ac:dyDescent="0.25">
      <c r="A414">
        <v>0</v>
      </c>
      <c r="B414">
        <v>0</v>
      </c>
      <c r="C414">
        <v>0</v>
      </c>
      <c r="D414">
        <f t="shared" si="75"/>
        <v>0.98799999999999999</v>
      </c>
      <c r="E414">
        <v>0</v>
      </c>
      <c r="F414">
        <v>0</v>
      </c>
      <c r="G414">
        <v>1.2E-2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1</v>
      </c>
      <c r="S414">
        <f t="shared" si="76"/>
        <v>1173</v>
      </c>
      <c r="T414">
        <v>0.5</v>
      </c>
      <c r="U414">
        <v>0</v>
      </c>
      <c r="V414" s="2">
        <v>-0.7</v>
      </c>
      <c r="W414" s="2">
        <v>25</v>
      </c>
      <c r="X414">
        <v>0</v>
      </c>
      <c r="Y414" s="2">
        <v>145</v>
      </c>
      <c r="Z414" s="11" t="s">
        <v>98</v>
      </c>
    </row>
    <row r="415" spans="1:26" x14ac:dyDescent="0.25">
      <c r="A415">
        <v>0</v>
      </c>
      <c r="B415">
        <v>0</v>
      </c>
      <c r="C415">
        <v>0</v>
      </c>
      <c r="D415">
        <f t="shared" si="75"/>
        <v>0.98799999999999999</v>
      </c>
      <c r="E415">
        <v>0</v>
      </c>
      <c r="F415">
        <v>0</v>
      </c>
      <c r="G415">
        <v>1.2E-2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1</v>
      </c>
      <c r="S415">
        <f t="shared" si="76"/>
        <v>1173</v>
      </c>
      <c r="T415">
        <v>0.5</v>
      </c>
      <c r="U415">
        <v>0</v>
      </c>
      <c r="V415" s="2">
        <v>-0.8</v>
      </c>
      <c r="W415" s="2">
        <v>22</v>
      </c>
      <c r="X415">
        <v>0</v>
      </c>
      <c r="Y415" s="2">
        <v>145</v>
      </c>
      <c r="Z415" s="11" t="s">
        <v>98</v>
      </c>
    </row>
    <row r="416" spans="1:26" x14ac:dyDescent="0.25">
      <c r="A416">
        <v>0</v>
      </c>
      <c r="B416">
        <v>0</v>
      </c>
      <c r="C416">
        <v>0</v>
      </c>
      <c r="D416">
        <f t="shared" si="75"/>
        <v>0.98799999999999999</v>
      </c>
      <c r="E416">
        <v>0</v>
      </c>
      <c r="F416">
        <v>0</v>
      </c>
      <c r="G416">
        <v>1.2E-2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1</v>
      </c>
      <c r="S416">
        <f t="shared" si="76"/>
        <v>1173</v>
      </c>
      <c r="T416">
        <v>0.5</v>
      </c>
      <c r="U416">
        <v>0</v>
      </c>
      <c r="V416" s="2">
        <v>-0.9</v>
      </c>
      <c r="W416" s="2">
        <v>22</v>
      </c>
      <c r="X416">
        <v>0</v>
      </c>
      <c r="Y416" s="2">
        <v>145</v>
      </c>
      <c r="Z416" s="11" t="s">
        <v>98</v>
      </c>
    </row>
    <row r="417" spans="1:26" x14ac:dyDescent="0.25">
      <c r="A417">
        <v>0</v>
      </c>
      <c r="B417">
        <v>0</v>
      </c>
      <c r="C417">
        <v>0</v>
      </c>
      <c r="D417">
        <f t="shared" si="75"/>
        <v>0.98799999999999999</v>
      </c>
      <c r="E417">
        <v>0</v>
      </c>
      <c r="F417">
        <v>0</v>
      </c>
      <c r="G417">
        <v>1.2E-2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1</v>
      </c>
      <c r="S417">
        <f t="shared" si="76"/>
        <v>1173</v>
      </c>
      <c r="T417">
        <v>0.5</v>
      </c>
      <c r="U417">
        <v>0</v>
      </c>
      <c r="V417" s="2">
        <v>-1</v>
      </c>
      <c r="W417" s="2">
        <v>20</v>
      </c>
      <c r="X417">
        <v>0</v>
      </c>
      <c r="Y417" s="2">
        <v>145</v>
      </c>
      <c r="Z417" s="11" t="s">
        <v>98</v>
      </c>
    </row>
    <row r="418" spans="1:26" x14ac:dyDescent="0.25">
      <c r="A418">
        <v>0</v>
      </c>
      <c r="B418">
        <v>0</v>
      </c>
      <c r="C418">
        <v>0</v>
      </c>
      <c r="D418">
        <f>1-G418-M418</f>
        <v>0.9879</v>
      </c>
      <c r="E418">
        <v>0</v>
      </c>
      <c r="F418">
        <v>0</v>
      </c>
      <c r="G418">
        <f>2.7/1000</f>
        <v>2.7000000000000001E-3</v>
      </c>
      <c r="H418">
        <v>0</v>
      </c>
      <c r="I418">
        <v>0</v>
      </c>
      <c r="J418">
        <v>0</v>
      </c>
      <c r="K418">
        <v>0</v>
      </c>
      <c r="L418">
        <v>0</v>
      </c>
      <c r="M418">
        <f>9.4/1000</f>
        <v>9.4000000000000004E-3</v>
      </c>
      <c r="N418">
        <v>0</v>
      </c>
      <c r="O418">
        <v>0</v>
      </c>
      <c r="P418">
        <v>0</v>
      </c>
      <c r="Q418">
        <v>0</v>
      </c>
      <c r="R418">
        <v>1</v>
      </c>
      <c r="S418">
        <f t="shared" si="76"/>
        <v>1173</v>
      </c>
      <c r="T418">
        <v>0.5</v>
      </c>
      <c r="U418">
        <v>0</v>
      </c>
      <c r="V418" s="2">
        <v>-0.5</v>
      </c>
      <c r="W418" s="2">
        <v>50</v>
      </c>
      <c r="X418">
        <v>0</v>
      </c>
      <c r="Y418" s="2">
        <v>145</v>
      </c>
      <c r="Z418" s="11" t="s">
        <v>98</v>
      </c>
    </row>
    <row r="419" spans="1:26" x14ac:dyDescent="0.25">
      <c r="A419">
        <v>0</v>
      </c>
      <c r="B419">
        <v>0</v>
      </c>
      <c r="C419">
        <v>0</v>
      </c>
      <c r="D419">
        <f t="shared" ref="D419:D447" si="77">1-G419-M419</f>
        <v>0.9879</v>
      </c>
      <c r="E419">
        <v>0</v>
      </c>
      <c r="F419">
        <v>0</v>
      </c>
      <c r="G419">
        <f t="shared" ref="G419:G423" si="78">2.7/1000</f>
        <v>2.7000000000000001E-3</v>
      </c>
      <c r="H419">
        <v>0</v>
      </c>
      <c r="I419">
        <v>0</v>
      </c>
      <c r="J419">
        <v>0</v>
      </c>
      <c r="K419">
        <v>0</v>
      </c>
      <c r="L419">
        <v>0</v>
      </c>
      <c r="M419">
        <f t="shared" ref="M419:M423" si="79">9.4/1000</f>
        <v>9.4000000000000004E-3</v>
      </c>
      <c r="N419">
        <v>0</v>
      </c>
      <c r="O419">
        <v>0</v>
      </c>
      <c r="P419">
        <v>0</v>
      </c>
      <c r="Q419">
        <v>0</v>
      </c>
      <c r="R419">
        <v>1</v>
      </c>
      <c r="S419">
        <f t="shared" si="76"/>
        <v>1173</v>
      </c>
      <c r="T419">
        <v>0.5</v>
      </c>
      <c r="U419">
        <v>0</v>
      </c>
      <c r="V419" s="2">
        <v>-0.6</v>
      </c>
      <c r="W419" s="2">
        <v>62</v>
      </c>
      <c r="X419">
        <v>0</v>
      </c>
      <c r="Y419" s="2">
        <v>145</v>
      </c>
      <c r="Z419" s="11" t="s">
        <v>98</v>
      </c>
    </row>
    <row r="420" spans="1:26" x14ac:dyDescent="0.25">
      <c r="A420">
        <v>0</v>
      </c>
      <c r="B420">
        <v>0</v>
      </c>
      <c r="C420">
        <v>0</v>
      </c>
      <c r="D420">
        <f t="shared" si="77"/>
        <v>0.9879</v>
      </c>
      <c r="E420">
        <v>0</v>
      </c>
      <c r="F420">
        <v>0</v>
      </c>
      <c r="G420">
        <f t="shared" si="78"/>
        <v>2.7000000000000001E-3</v>
      </c>
      <c r="H420">
        <v>0</v>
      </c>
      <c r="I420">
        <v>0</v>
      </c>
      <c r="J420">
        <v>0</v>
      </c>
      <c r="K420">
        <v>0</v>
      </c>
      <c r="L420">
        <v>0</v>
      </c>
      <c r="M420">
        <f t="shared" si="79"/>
        <v>9.4000000000000004E-3</v>
      </c>
      <c r="N420">
        <v>0</v>
      </c>
      <c r="O420">
        <v>0</v>
      </c>
      <c r="P420">
        <v>0</v>
      </c>
      <c r="Q420">
        <v>0</v>
      </c>
      <c r="R420">
        <v>1</v>
      </c>
      <c r="S420">
        <f t="shared" si="76"/>
        <v>1173</v>
      </c>
      <c r="T420">
        <v>0.5</v>
      </c>
      <c r="U420">
        <v>0</v>
      </c>
      <c r="V420" s="2">
        <v>-0.7</v>
      </c>
      <c r="W420" s="2">
        <v>72</v>
      </c>
      <c r="X420">
        <v>0</v>
      </c>
      <c r="Y420" s="2">
        <v>145</v>
      </c>
      <c r="Z420" s="11" t="s">
        <v>98</v>
      </c>
    </row>
    <row r="421" spans="1:26" x14ac:dyDescent="0.25">
      <c r="A421">
        <v>0</v>
      </c>
      <c r="B421">
        <v>0</v>
      </c>
      <c r="C421">
        <v>0</v>
      </c>
      <c r="D421">
        <f t="shared" si="77"/>
        <v>0.9879</v>
      </c>
      <c r="E421">
        <v>0</v>
      </c>
      <c r="F421">
        <v>0</v>
      </c>
      <c r="G421">
        <f t="shared" si="78"/>
        <v>2.7000000000000001E-3</v>
      </c>
      <c r="H421">
        <v>0</v>
      </c>
      <c r="I421">
        <v>0</v>
      </c>
      <c r="J421">
        <v>0</v>
      </c>
      <c r="K421">
        <v>0</v>
      </c>
      <c r="L421">
        <v>0</v>
      </c>
      <c r="M421">
        <f t="shared" si="79"/>
        <v>9.4000000000000004E-3</v>
      </c>
      <c r="N421">
        <v>0</v>
      </c>
      <c r="O421">
        <v>0</v>
      </c>
      <c r="P421">
        <v>0</v>
      </c>
      <c r="Q421">
        <v>0</v>
      </c>
      <c r="R421">
        <v>1</v>
      </c>
      <c r="S421">
        <f t="shared" si="76"/>
        <v>1173</v>
      </c>
      <c r="T421">
        <v>0.5</v>
      </c>
      <c r="U421">
        <v>0</v>
      </c>
      <c r="V421" s="2">
        <v>-0.8</v>
      </c>
      <c r="W421" s="2">
        <v>79</v>
      </c>
      <c r="X421">
        <v>0</v>
      </c>
      <c r="Y421" s="2">
        <v>145</v>
      </c>
      <c r="Z421" s="11" t="s">
        <v>98</v>
      </c>
    </row>
    <row r="422" spans="1:26" x14ac:dyDescent="0.25">
      <c r="A422">
        <v>0</v>
      </c>
      <c r="B422">
        <v>0</v>
      </c>
      <c r="C422">
        <v>0</v>
      </c>
      <c r="D422">
        <f t="shared" si="77"/>
        <v>0.9879</v>
      </c>
      <c r="E422">
        <v>0</v>
      </c>
      <c r="F422">
        <v>0</v>
      </c>
      <c r="G422">
        <f t="shared" si="78"/>
        <v>2.7000000000000001E-3</v>
      </c>
      <c r="H422">
        <v>0</v>
      </c>
      <c r="I422">
        <v>0</v>
      </c>
      <c r="J422">
        <v>0</v>
      </c>
      <c r="K422">
        <v>0</v>
      </c>
      <c r="L422">
        <v>0</v>
      </c>
      <c r="M422">
        <f t="shared" si="79"/>
        <v>9.4000000000000004E-3</v>
      </c>
      <c r="N422">
        <v>0</v>
      </c>
      <c r="O422">
        <v>0</v>
      </c>
      <c r="P422">
        <v>0</v>
      </c>
      <c r="Q422">
        <v>0</v>
      </c>
      <c r="R422">
        <v>1</v>
      </c>
      <c r="S422">
        <f t="shared" si="76"/>
        <v>1173</v>
      </c>
      <c r="T422">
        <v>0.5</v>
      </c>
      <c r="U422">
        <v>0</v>
      </c>
      <c r="V422" s="2">
        <v>-0.9</v>
      </c>
      <c r="W422" s="2">
        <v>78</v>
      </c>
      <c r="X422">
        <v>0</v>
      </c>
      <c r="Y422" s="2">
        <v>145</v>
      </c>
      <c r="Z422" s="11" t="s">
        <v>98</v>
      </c>
    </row>
    <row r="423" spans="1:26" x14ac:dyDescent="0.25">
      <c r="A423">
        <v>0</v>
      </c>
      <c r="B423">
        <v>0</v>
      </c>
      <c r="C423">
        <v>0</v>
      </c>
      <c r="D423">
        <f t="shared" si="77"/>
        <v>0.9879</v>
      </c>
      <c r="E423">
        <v>0</v>
      </c>
      <c r="F423">
        <v>0</v>
      </c>
      <c r="G423">
        <f t="shared" si="78"/>
        <v>2.7000000000000001E-3</v>
      </c>
      <c r="H423">
        <v>0</v>
      </c>
      <c r="I423">
        <v>0</v>
      </c>
      <c r="J423">
        <v>0</v>
      </c>
      <c r="K423">
        <v>0</v>
      </c>
      <c r="L423">
        <v>0</v>
      </c>
      <c r="M423">
        <f t="shared" si="79"/>
        <v>9.4000000000000004E-3</v>
      </c>
      <c r="N423">
        <v>0</v>
      </c>
      <c r="O423">
        <v>0</v>
      </c>
      <c r="P423">
        <v>0</v>
      </c>
      <c r="Q423">
        <v>0</v>
      </c>
      <c r="R423">
        <v>1</v>
      </c>
      <c r="S423">
        <f t="shared" si="76"/>
        <v>1173</v>
      </c>
      <c r="T423">
        <v>0.5</v>
      </c>
      <c r="U423">
        <v>0</v>
      </c>
      <c r="V423" s="2">
        <v>-1</v>
      </c>
      <c r="W423" s="2">
        <v>70</v>
      </c>
      <c r="X423">
        <v>0</v>
      </c>
      <c r="Y423" s="2">
        <v>145</v>
      </c>
      <c r="Z423" s="11" t="s">
        <v>98</v>
      </c>
    </row>
    <row r="424" spans="1:26" x14ac:dyDescent="0.25">
      <c r="A424">
        <v>0</v>
      </c>
      <c r="B424">
        <v>0</v>
      </c>
      <c r="C424">
        <v>0</v>
      </c>
      <c r="D424">
        <f t="shared" si="77"/>
        <v>0.98759999999999992</v>
      </c>
      <c r="E424">
        <v>0</v>
      </c>
      <c r="F424">
        <v>0</v>
      </c>
      <c r="G424">
        <f>3.8/1000</f>
        <v>3.8E-3</v>
      </c>
      <c r="H424">
        <v>0</v>
      </c>
      <c r="I424">
        <v>0</v>
      </c>
      <c r="J424">
        <v>0</v>
      </c>
      <c r="K424">
        <v>0</v>
      </c>
      <c r="L424">
        <v>0</v>
      </c>
      <c r="M424">
        <f>8.6/1000</f>
        <v>8.6E-3</v>
      </c>
      <c r="N424">
        <v>0</v>
      </c>
      <c r="O424">
        <v>0</v>
      </c>
      <c r="P424">
        <v>0</v>
      </c>
      <c r="Q424">
        <v>0</v>
      </c>
      <c r="R424">
        <v>1</v>
      </c>
      <c r="S424">
        <f t="shared" si="76"/>
        <v>1173</v>
      </c>
      <c r="T424">
        <v>0.5</v>
      </c>
      <c r="U424">
        <v>0</v>
      </c>
      <c r="V424" s="2">
        <v>-0.5</v>
      </c>
      <c r="W424" s="2">
        <v>42</v>
      </c>
      <c r="X424">
        <v>0</v>
      </c>
      <c r="Y424" s="2">
        <v>145</v>
      </c>
      <c r="Z424" s="11" t="s">
        <v>98</v>
      </c>
    </row>
    <row r="425" spans="1:26" x14ac:dyDescent="0.25">
      <c r="A425">
        <v>0</v>
      </c>
      <c r="B425">
        <v>0</v>
      </c>
      <c r="C425">
        <v>0</v>
      </c>
      <c r="D425">
        <f t="shared" si="77"/>
        <v>0.98759999999999992</v>
      </c>
      <c r="E425">
        <v>0</v>
      </c>
      <c r="F425">
        <v>0</v>
      </c>
      <c r="G425">
        <f t="shared" ref="G425:G429" si="80">3.8/1000</f>
        <v>3.8E-3</v>
      </c>
      <c r="H425">
        <v>0</v>
      </c>
      <c r="I425">
        <v>0</v>
      </c>
      <c r="J425">
        <v>0</v>
      </c>
      <c r="K425">
        <v>0</v>
      </c>
      <c r="L425">
        <v>0</v>
      </c>
      <c r="M425">
        <f t="shared" ref="M425:M429" si="81">8.6/1000</f>
        <v>8.6E-3</v>
      </c>
      <c r="N425">
        <v>0</v>
      </c>
      <c r="O425">
        <v>0</v>
      </c>
      <c r="P425">
        <v>0</v>
      </c>
      <c r="Q425">
        <v>0</v>
      </c>
      <c r="R425">
        <v>1</v>
      </c>
      <c r="S425">
        <f t="shared" si="76"/>
        <v>1173</v>
      </c>
      <c r="T425">
        <v>0.5</v>
      </c>
      <c r="U425">
        <v>0</v>
      </c>
      <c r="V425" s="2">
        <v>-0.6</v>
      </c>
      <c r="W425" s="2">
        <v>60</v>
      </c>
      <c r="X425">
        <v>0</v>
      </c>
      <c r="Y425" s="2">
        <v>145</v>
      </c>
      <c r="Z425" s="11" t="s">
        <v>98</v>
      </c>
    </row>
    <row r="426" spans="1:26" x14ac:dyDescent="0.25">
      <c r="A426">
        <v>0</v>
      </c>
      <c r="B426">
        <v>0</v>
      </c>
      <c r="C426">
        <v>0</v>
      </c>
      <c r="D426">
        <f t="shared" si="77"/>
        <v>0.98759999999999992</v>
      </c>
      <c r="E426">
        <v>0</v>
      </c>
      <c r="F426">
        <v>0</v>
      </c>
      <c r="G426">
        <f t="shared" si="80"/>
        <v>3.8E-3</v>
      </c>
      <c r="H426">
        <v>0</v>
      </c>
      <c r="I426">
        <v>0</v>
      </c>
      <c r="J426">
        <v>0</v>
      </c>
      <c r="K426">
        <v>0</v>
      </c>
      <c r="L426">
        <v>0</v>
      </c>
      <c r="M426">
        <f t="shared" si="81"/>
        <v>8.6E-3</v>
      </c>
      <c r="N426">
        <v>0</v>
      </c>
      <c r="O426">
        <v>0</v>
      </c>
      <c r="P426">
        <v>0</v>
      </c>
      <c r="Q426">
        <v>0</v>
      </c>
      <c r="R426">
        <v>1</v>
      </c>
      <c r="S426">
        <f t="shared" si="76"/>
        <v>1173</v>
      </c>
      <c r="T426">
        <v>0.5</v>
      </c>
      <c r="U426">
        <v>0</v>
      </c>
      <c r="V426" s="2">
        <v>-0.7</v>
      </c>
      <c r="W426" s="2">
        <v>69</v>
      </c>
      <c r="X426">
        <v>0</v>
      </c>
      <c r="Y426" s="2">
        <v>145</v>
      </c>
      <c r="Z426" s="11" t="s">
        <v>98</v>
      </c>
    </row>
    <row r="427" spans="1:26" x14ac:dyDescent="0.25">
      <c r="A427">
        <v>0</v>
      </c>
      <c r="B427">
        <v>0</v>
      </c>
      <c r="C427">
        <v>0</v>
      </c>
      <c r="D427">
        <f t="shared" si="77"/>
        <v>0.98759999999999992</v>
      </c>
      <c r="E427">
        <v>0</v>
      </c>
      <c r="F427">
        <v>0</v>
      </c>
      <c r="G427">
        <f t="shared" si="80"/>
        <v>3.8E-3</v>
      </c>
      <c r="H427">
        <v>0</v>
      </c>
      <c r="I427">
        <v>0</v>
      </c>
      <c r="J427">
        <v>0</v>
      </c>
      <c r="K427">
        <v>0</v>
      </c>
      <c r="L427">
        <v>0</v>
      </c>
      <c r="M427">
        <f t="shared" si="81"/>
        <v>8.6E-3</v>
      </c>
      <c r="N427">
        <v>0</v>
      </c>
      <c r="O427">
        <v>0</v>
      </c>
      <c r="P427">
        <v>0</v>
      </c>
      <c r="Q427">
        <v>0</v>
      </c>
      <c r="R427">
        <v>1</v>
      </c>
      <c r="S427">
        <f t="shared" si="76"/>
        <v>1173</v>
      </c>
      <c r="T427">
        <v>0.5</v>
      </c>
      <c r="U427">
        <v>0</v>
      </c>
      <c r="V427" s="2">
        <v>-0.8</v>
      </c>
      <c r="W427" s="2">
        <v>78</v>
      </c>
      <c r="X427">
        <v>0</v>
      </c>
      <c r="Y427" s="2">
        <v>145</v>
      </c>
      <c r="Z427" s="11" t="s">
        <v>98</v>
      </c>
    </row>
    <row r="428" spans="1:26" x14ac:dyDescent="0.25">
      <c r="A428">
        <v>0</v>
      </c>
      <c r="B428">
        <v>0</v>
      </c>
      <c r="C428">
        <v>0</v>
      </c>
      <c r="D428">
        <f t="shared" si="77"/>
        <v>0.98759999999999992</v>
      </c>
      <c r="E428">
        <v>0</v>
      </c>
      <c r="F428">
        <v>0</v>
      </c>
      <c r="G428">
        <f t="shared" si="80"/>
        <v>3.8E-3</v>
      </c>
      <c r="H428">
        <v>0</v>
      </c>
      <c r="I428">
        <v>0</v>
      </c>
      <c r="J428">
        <v>0</v>
      </c>
      <c r="K428">
        <v>0</v>
      </c>
      <c r="L428">
        <v>0</v>
      </c>
      <c r="M428">
        <f t="shared" si="81"/>
        <v>8.6E-3</v>
      </c>
      <c r="N428">
        <v>0</v>
      </c>
      <c r="O428">
        <v>0</v>
      </c>
      <c r="P428">
        <v>0</v>
      </c>
      <c r="Q428">
        <v>0</v>
      </c>
      <c r="R428">
        <v>1</v>
      </c>
      <c r="S428">
        <f t="shared" si="76"/>
        <v>1173</v>
      </c>
      <c r="T428">
        <v>0.5</v>
      </c>
      <c r="U428">
        <v>0</v>
      </c>
      <c r="V428" s="2">
        <v>-0.9</v>
      </c>
      <c r="W428" s="2">
        <v>75</v>
      </c>
      <c r="X428">
        <v>0</v>
      </c>
      <c r="Y428" s="2">
        <v>145</v>
      </c>
      <c r="Z428" s="11" t="s">
        <v>98</v>
      </c>
    </row>
    <row r="429" spans="1:26" x14ac:dyDescent="0.25">
      <c r="A429">
        <v>0</v>
      </c>
      <c r="B429">
        <v>0</v>
      </c>
      <c r="C429">
        <v>0</v>
      </c>
      <c r="D429">
        <f t="shared" si="77"/>
        <v>0.98759999999999992</v>
      </c>
      <c r="E429">
        <v>0</v>
      </c>
      <c r="F429">
        <v>0</v>
      </c>
      <c r="G429">
        <f t="shared" si="80"/>
        <v>3.8E-3</v>
      </c>
      <c r="H429">
        <v>0</v>
      </c>
      <c r="I429">
        <v>0</v>
      </c>
      <c r="J429">
        <v>0</v>
      </c>
      <c r="K429">
        <v>0</v>
      </c>
      <c r="L429">
        <v>0</v>
      </c>
      <c r="M429">
        <f t="shared" si="81"/>
        <v>8.6E-3</v>
      </c>
      <c r="N429">
        <v>0</v>
      </c>
      <c r="O429">
        <v>0</v>
      </c>
      <c r="P429">
        <v>0</v>
      </c>
      <c r="Q429">
        <v>0</v>
      </c>
      <c r="R429">
        <v>1</v>
      </c>
      <c r="S429">
        <f t="shared" si="76"/>
        <v>1173</v>
      </c>
      <c r="T429">
        <v>0.5</v>
      </c>
      <c r="U429">
        <v>0</v>
      </c>
      <c r="V429" s="2">
        <v>-1</v>
      </c>
      <c r="W429" s="2">
        <v>69</v>
      </c>
      <c r="X429">
        <v>0</v>
      </c>
      <c r="Y429" s="2">
        <v>145</v>
      </c>
      <c r="Z429" s="11" t="s">
        <v>98</v>
      </c>
    </row>
    <row r="430" spans="1:26" x14ac:dyDescent="0.25">
      <c r="A430">
        <v>0</v>
      </c>
      <c r="B430">
        <v>0</v>
      </c>
      <c r="C430">
        <v>0</v>
      </c>
      <c r="D430">
        <f t="shared" si="77"/>
        <v>0.98720000000000008</v>
      </c>
      <c r="E430">
        <v>0</v>
      </c>
      <c r="F430">
        <v>0</v>
      </c>
      <c r="G430">
        <f>8.3/1000</f>
        <v>8.3000000000000001E-3</v>
      </c>
      <c r="H430">
        <v>0</v>
      </c>
      <c r="I430">
        <v>0</v>
      </c>
      <c r="J430">
        <v>0</v>
      </c>
      <c r="K430">
        <v>0</v>
      </c>
      <c r="L430">
        <v>0</v>
      </c>
      <c r="M430">
        <f>4.5/1000</f>
        <v>4.4999999999999997E-3</v>
      </c>
      <c r="N430">
        <v>0</v>
      </c>
      <c r="O430">
        <v>0</v>
      </c>
      <c r="P430">
        <v>0</v>
      </c>
      <c r="Q430">
        <v>0</v>
      </c>
      <c r="R430">
        <v>1</v>
      </c>
      <c r="S430">
        <f t="shared" si="76"/>
        <v>1173</v>
      </c>
      <c r="T430">
        <v>0.5</v>
      </c>
      <c r="U430">
        <v>0</v>
      </c>
      <c r="V430" s="2">
        <v>-0.5</v>
      </c>
      <c r="W430" s="2">
        <v>30</v>
      </c>
      <c r="X430">
        <v>0</v>
      </c>
      <c r="Y430" s="2">
        <v>145</v>
      </c>
      <c r="Z430" s="11" t="s">
        <v>98</v>
      </c>
    </row>
    <row r="431" spans="1:26" x14ac:dyDescent="0.25">
      <c r="A431">
        <v>0</v>
      </c>
      <c r="B431">
        <v>0</v>
      </c>
      <c r="C431">
        <v>0</v>
      </c>
      <c r="D431">
        <f t="shared" si="77"/>
        <v>0.98720000000000008</v>
      </c>
      <c r="E431">
        <v>0</v>
      </c>
      <c r="F431">
        <v>0</v>
      </c>
      <c r="G431">
        <f t="shared" ref="G431:G435" si="82">8.3/1000</f>
        <v>8.3000000000000001E-3</v>
      </c>
      <c r="H431">
        <v>0</v>
      </c>
      <c r="I431">
        <v>0</v>
      </c>
      <c r="J431">
        <v>0</v>
      </c>
      <c r="K431">
        <v>0</v>
      </c>
      <c r="L431">
        <v>0</v>
      </c>
      <c r="M431">
        <f t="shared" ref="M431:M435" si="83">4.5/1000</f>
        <v>4.4999999999999997E-3</v>
      </c>
      <c r="N431">
        <v>0</v>
      </c>
      <c r="O431">
        <v>0</v>
      </c>
      <c r="P431">
        <v>0</v>
      </c>
      <c r="Q431">
        <v>0</v>
      </c>
      <c r="R431">
        <v>1</v>
      </c>
      <c r="S431">
        <f t="shared" si="76"/>
        <v>1173</v>
      </c>
      <c r="T431">
        <v>0.5</v>
      </c>
      <c r="U431">
        <v>0</v>
      </c>
      <c r="V431" s="2">
        <v>-0.6</v>
      </c>
      <c r="W431" s="2">
        <v>34</v>
      </c>
      <c r="X431">
        <v>0</v>
      </c>
      <c r="Y431" s="2">
        <v>145</v>
      </c>
      <c r="Z431" s="11" t="s">
        <v>98</v>
      </c>
    </row>
    <row r="432" spans="1:26" x14ac:dyDescent="0.25">
      <c r="A432">
        <v>0</v>
      </c>
      <c r="B432">
        <v>0</v>
      </c>
      <c r="C432">
        <v>0</v>
      </c>
      <c r="D432">
        <f t="shared" si="77"/>
        <v>0.98720000000000008</v>
      </c>
      <c r="E432">
        <v>0</v>
      </c>
      <c r="F432">
        <v>0</v>
      </c>
      <c r="G432">
        <f t="shared" si="82"/>
        <v>8.3000000000000001E-3</v>
      </c>
      <c r="H432">
        <v>0</v>
      </c>
      <c r="I432">
        <v>0</v>
      </c>
      <c r="J432">
        <v>0</v>
      </c>
      <c r="K432">
        <v>0</v>
      </c>
      <c r="L432">
        <v>0</v>
      </c>
      <c r="M432">
        <f t="shared" si="83"/>
        <v>4.4999999999999997E-3</v>
      </c>
      <c r="N432">
        <v>0</v>
      </c>
      <c r="O432">
        <v>0</v>
      </c>
      <c r="P432">
        <v>0</v>
      </c>
      <c r="Q432">
        <v>0</v>
      </c>
      <c r="R432">
        <v>1</v>
      </c>
      <c r="S432">
        <f t="shared" si="76"/>
        <v>1173</v>
      </c>
      <c r="T432">
        <v>0.5</v>
      </c>
      <c r="U432">
        <v>0</v>
      </c>
      <c r="V432" s="2">
        <v>-0.7</v>
      </c>
      <c r="W432" s="2">
        <v>35</v>
      </c>
      <c r="X432">
        <v>0</v>
      </c>
      <c r="Y432" s="2">
        <v>145</v>
      </c>
      <c r="Z432" s="11" t="s">
        <v>98</v>
      </c>
    </row>
    <row r="433" spans="1:26" x14ac:dyDescent="0.25">
      <c r="A433">
        <v>0</v>
      </c>
      <c r="B433">
        <v>0</v>
      </c>
      <c r="C433">
        <v>0</v>
      </c>
      <c r="D433">
        <f t="shared" si="77"/>
        <v>0.98720000000000008</v>
      </c>
      <c r="E433">
        <v>0</v>
      </c>
      <c r="F433">
        <v>0</v>
      </c>
      <c r="G433">
        <f t="shared" si="82"/>
        <v>8.3000000000000001E-3</v>
      </c>
      <c r="H433">
        <v>0</v>
      </c>
      <c r="I433">
        <v>0</v>
      </c>
      <c r="J433">
        <v>0</v>
      </c>
      <c r="K433">
        <v>0</v>
      </c>
      <c r="L433">
        <v>0</v>
      </c>
      <c r="M433">
        <f t="shared" si="83"/>
        <v>4.4999999999999997E-3</v>
      </c>
      <c r="N433">
        <v>0</v>
      </c>
      <c r="O433">
        <v>0</v>
      </c>
      <c r="P433">
        <v>0</v>
      </c>
      <c r="Q433">
        <v>0</v>
      </c>
      <c r="R433">
        <v>1</v>
      </c>
      <c r="S433">
        <f t="shared" si="76"/>
        <v>1173</v>
      </c>
      <c r="T433">
        <v>0.5</v>
      </c>
      <c r="U433">
        <v>0</v>
      </c>
      <c r="V433" s="2">
        <v>-0.8</v>
      </c>
      <c r="W433" s="2">
        <v>41</v>
      </c>
      <c r="X433">
        <v>0</v>
      </c>
      <c r="Y433" s="2">
        <v>145</v>
      </c>
      <c r="Z433" s="11" t="s">
        <v>98</v>
      </c>
    </row>
    <row r="434" spans="1:26" x14ac:dyDescent="0.25">
      <c r="A434">
        <v>0</v>
      </c>
      <c r="B434">
        <v>0</v>
      </c>
      <c r="C434">
        <v>0</v>
      </c>
      <c r="D434">
        <f t="shared" si="77"/>
        <v>0.98720000000000008</v>
      </c>
      <c r="E434">
        <v>0</v>
      </c>
      <c r="F434">
        <v>0</v>
      </c>
      <c r="G434">
        <f t="shared" si="82"/>
        <v>8.3000000000000001E-3</v>
      </c>
      <c r="H434">
        <v>0</v>
      </c>
      <c r="I434">
        <v>0</v>
      </c>
      <c r="J434">
        <v>0</v>
      </c>
      <c r="K434">
        <v>0</v>
      </c>
      <c r="L434">
        <v>0</v>
      </c>
      <c r="M434">
        <f t="shared" si="83"/>
        <v>4.4999999999999997E-3</v>
      </c>
      <c r="N434">
        <v>0</v>
      </c>
      <c r="O434">
        <v>0</v>
      </c>
      <c r="P434">
        <v>0</v>
      </c>
      <c r="Q434">
        <v>0</v>
      </c>
      <c r="R434">
        <v>1</v>
      </c>
      <c r="S434">
        <f t="shared" si="76"/>
        <v>1173</v>
      </c>
      <c r="T434">
        <v>0.5</v>
      </c>
      <c r="U434">
        <v>0</v>
      </c>
      <c r="V434" s="2">
        <v>-0.9</v>
      </c>
      <c r="W434" s="2">
        <v>40</v>
      </c>
      <c r="X434">
        <v>0</v>
      </c>
      <c r="Y434" s="2">
        <v>145</v>
      </c>
      <c r="Z434" s="11" t="s">
        <v>98</v>
      </c>
    </row>
    <row r="435" spans="1:26" x14ac:dyDescent="0.25">
      <c r="A435">
        <v>0</v>
      </c>
      <c r="B435">
        <v>0</v>
      </c>
      <c r="C435">
        <v>0</v>
      </c>
      <c r="D435">
        <f t="shared" si="77"/>
        <v>0.98720000000000008</v>
      </c>
      <c r="E435">
        <v>0</v>
      </c>
      <c r="F435">
        <v>0</v>
      </c>
      <c r="G435">
        <f t="shared" si="82"/>
        <v>8.3000000000000001E-3</v>
      </c>
      <c r="H435">
        <v>0</v>
      </c>
      <c r="I435">
        <v>0</v>
      </c>
      <c r="J435">
        <v>0</v>
      </c>
      <c r="K435">
        <v>0</v>
      </c>
      <c r="L435">
        <v>0</v>
      </c>
      <c r="M435">
        <f t="shared" si="83"/>
        <v>4.4999999999999997E-3</v>
      </c>
      <c r="N435">
        <v>0</v>
      </c>
      <c r="O435">
        <v>0</v>
      </c>
      <c r="P435">
        <v>0</v>
      </c>
      <c r="Q435">
        <v>0</v>
      </c>
      <c r="R435">
        <v>1</v>
      </c>
      <c r="S435">
        <f t="shared" si="76"/>
        <v>1173</v>
      </c>
      <c r="T435">
        <v>0.5</v>
      </c>
      <c r="U435">
        <v>0</v>
      </c>
      <c r="V435" s="2">
        <v>-1</v>
      </c>
      <c r="W435" s="2">
        <v>35</v>
      </c>
      <c r="X435">
        <v>0</v>
      </c>
      <c r="Y435" s="2">
        <v>145</v>
      </c>
      <c r="Z435" s="11" t="s">
        <v>98</v>
      </c>
    </row>
    <row r="436" spans="1:26" x14ac:dyDescent="0.25">
      <c r="A436">
        <v>0</v>
      </c>
      <c r="B436">
        <v>0</v>
      </c>
      <c r="C436">
        <v>0</v>
      </c>
      <c r="D436">
        <f t="shared" si="77"/>
        <v>0.98699999999999999</v>
      </c>
      <c r="E436">
        <v>0</v>
      </c>
      <c r="F436">
        <v>0</v>
      </c>
      <c r="G436">
        <f>10/1000</f>
        <v>0.01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f>3/1000</f>
        <v>3.0000000000000001E-3</v>
      </c>
      <c r="N436">
        <v>0</v>
      </c>
      <c r="O436">
        <v>0</v>
      </c>
      <c r="P436">
        <v>0</v>
      </c>
      <c r="Q436">
        <v>0</v>
      </c>
      <c r="R436">
        <v>1</v>
      </c>
      <c r="S436">
        <f t="shared" si="76"/>
        <v>1173</v>
      </c>
      <c r="T436">
        <v>0.5</v>
      </c>
      <c r="U436">
        <v>0</v>
      </c>
      <c r="V436" s="2">
        <v>-0.5</v>
      </c>
      <c r="W436" s="2">
        <v>25</v>
      </c>
      <c r="X436">
        <v>0</v>
      </c>
      <c r="Y436" s="2">
        <v>145</v>
      </c>
      <c r="Z436" s="11" t="s">
        <v>98</v>
      </c>
    </row>
    <row r="437" spans="1:26" x14ac:dyDescent="0.25">
      <c r="A437">
        <v>0</v>
      </c>
      <c r="B437">
        <v>0</v>
      </c>
      <c r="C437">
        <v>0</v>
      </c>
      <c r="D437">
        <f t="shared" si="77"/>
        <v>0.98699999999999999</v>
      </c>
      <c r="E437">
        <v>0</v>
      </c>
      <c r="F437">
        <v>0</v>
      </c>
      <c r="G437">
        <f t="shared" ref="G437:G441" si="84">10/1000</f>
        <v>0.01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f t="shared" ref="M437:M441" si="85">3/1000</f>
        <v>3.0000000000000001E-3</v>
      </c>
      <c r="N437">
        <v>0</v>
      </c>
      <c r="O437">
        <v>0</v>
      </c>
      <c r="P437">
        <v>0</v>
      </c>
      <c r="Q437">
        <v>0</v>
      </c>
      <c r="R437">
        <v>1</v>
      </c>
      <c r="S437">
        <f t="shared" si="76"/>
        <v>1173</v>
      </c>
      <c r="T437">
        <v>0.5</v>
      </c>
      <c r="U437">
        <v>0</v>
      </c>
      <c r="V437" s="2">
        <v>-0.6</v>
      </c>
      <c r="W437" s="2">
        <v>30</v>
      </c>
      <c r="X437">
        <v>0</v>
      </c>
      <c r="Y437" s="2">
        <v>145</v>
      </c>
      <c r="Z437" s="11" t="s">
        <v>98</v>
      </c>
    </row>
    <row r="438" spans="1:26" x14ac:dyDescent="0.25">
      <c r="A438">
        <v>0</v>
      </c>
      <c r="B438">
        <v>0</v>
      </c>
      <c r="C438">
        <v>0</v>
      </c>
      <c r="D438">
        <f t="shared" si="77"/>
        <v>0.98699999999999999</v>
      </c>
      <c r="E438">
        <v>0</v>
      </c>
      <c r="F438">
        <v>0</v>
      </c>
      <c r="G438">
        <f t="shared" si="84"/>
        <v>0.01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f t="shared" si="85"/>
        <v>3.0000000000000001E-3</v>
      </c>
      <c r="N438">
        <v>0</v>
      </c>
      <c r="O438">
        <v>0</v>
      </c>
      <c r="P438">
        <v>0</v>
      </c>
      <c r="Q438">
        <v>0</v>
      </c>
      <c r="R438">
        <v>1</v>
      </c>
      <c r="S438">
        <f t="shared" si="76"/>
        <v>1173</v>
      </c>
      <c r="T438">
        <v>0.5</v>
      </c>
      <c r="U438">
        <v>0</v>
      </c>
      <c r="V438" s="2">
        <v>-0.7</v>
      </c>
      <c r="W438" s="2">
        <v>38</v>
      </c>
      <c r="X438">
        <v>0</v>
      </c>
      <c r="Y438" s="2">
        <v>145</v>
      </c>
      <c r="Z438" s="11" t="s">
        <v>98</v>
      </c>
    </row>
    <row r="439" spans="1:26" x14ac:dyDescent="0.25">
      <c r="A439">
        <v>0</v>
      </c>
      <c r="B439">
        <v>0</v>
      </c>
      <c r="C439">
        <v>0</v>
      </c>
      <c r="D439">
        <f t="shared" si="77"/>
        <v>0.98699999999999999</v>
      </c>
      <c r="E439">
        <v>0</v>
      </c>
      <c r="F439">
        <v>0</v>
      </c>
      <c r="G439">
        <f t="shared" si="84"/>
        <v>0.01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f t="shared" si="85"/>
        <v>3.0000000000000001E-3</v>
      </c>
      <c r="N439">
        <v>0</v>
      </c>
      <c r="O439">
        <v>0</v>
      </c>
      <c r="P439">
        <v>0</v>
      </c>
      <c r="Q439">
        <v>0</v>
      </c>
      <c r="R439">
        <v>1</v>
      </c>
      <c r="S439">
        <f t="shared" si="76"/>
        <v>1173</v>
      </c>
      <c r="T439">
        <v>0.5</v>
      </c>
      <c r="U439">
        <v>0</v>
      </c>
      <c r="V439" s="2">
        <v>-0.8</v>
      </c>
      <c r="W439" s="2">
        <v>30</v>
      </c>
      <c r="X439">
        <v>0</v>
      </c>
      <c r="Y439" s="2">
        <v>145</v>
      </c>
      <c r="Z439" s="11" t="s">
        <v>98</v>
      </c>
    </row>
    <row r="440" spans="1:26" x14ac:dyDescent="0.25">
      <c r="A440">
        <v>0</v>
      </c>
      <c r="B440">
        <v>0</v>
      </c>
      <c r="C440">
        <v>0</v>
      </c>
      <c r="D440">
        <f t="shared" si="77"/>
        <v>0.98699999999999999</v>
      </c>
      <c r="E440">
        <v>0</v>
      </c>
      <c r="F440">
        <v>0</v>
      </c>
      <c r="G440">
        <f t="shared" si="84"/>
        <v>0.01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f t="shared" si="85"/>
        <v>3.0000000000000001E-3</v>
      </c>
      <c r="N440">
        <v>0</v>
      </c>
      <c r="O440">
        <v>0</v>
      </c>
      <c r="P440">
        <v>0</v>
      </c>
      <c r="Q440">
        <v>0</v>
      </c>
      <c r="R440">
        <v>1</v>
      </c>
      <c r="S440">
        <f t="shared" si="76"/>
        <v>1173</v>
      </c>
      <c r="T440">
        <v>0.5</v>
      </c>
      <c r="U440">
        <v>0</v>
      </c>
      <c r="V440" s="2">
        <v>-0.9</v>
      </c>
      <c r="W440" s="2">
        <v>29</v>
      </c>
      <c r="X440">
        <v>0</v>
      </c>
      <c r="Y440" s="2">
        <v>145</v>
      </c>
      <c r="Z440" s="11" t="s">
        <v>98</v>
      </c>
    </row>
    <row r="441" spans="1:26" x14ac:dyDescent="0.25">
      <c r="A441">
        <v>0</v>
      </c>
      <c r="B441">
        <v>0</v>
      </c>
      <c r="C441">
        <v>0</v>
      </c>
      <c r="D441">
        <f t="shared" si="77"/>
        <v>0.98699999999999999</v>
      </c>
      <c r="E441">
        <v>0</v>
      </c>
      <c r="F441">
        <v>0</v>
      </c>
      <c r="G441">
        <f t="shared" si="84"/>
        <v>0.01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f t="shared" si="85"/>
        <v>3.0000000000000001E-3</v>
      </c>
      <c r="N441">
        <v>0</v>
      </c>
      <c r="O441">
        <v>0</v>
      </c>
      <c r="P441">
        <v>0</v>
      </c>
      <c r="Q441">
        <v>0</v>
      </c>
      <c r="R441">
        <v>1</v>
      </c>
      <c r="S441">
        <f t="shared" si="76"/>
        <v>1173</v>
      </c>
      <c r="T441">
        <v>0.5</v>
      </c>
      <c r="U441">
        <v>0</v>
      </c>
      <c r="V441" s="2">
        <v>-1</v>
      </c>
      <c r="W441" s="2">
        <v>22</v>
      </c>
      <c r="X441">
        <v>0</v>
      </c>
      <c r="Y441" s="2">
        <v>145</v>
      </c>
      <c r="Z441" s="11" t="s">
        <v>98</v>
      </c>
    </row>
    <row r="442" spans="1:26" x14ac:dyDescent="0.25">
      <c r="A442">
        <v>0</v>
      </c>
      <c r="B442">
        <v>0</v>
      </c>
      <c r="C442">
        <v>0</v>
      </c>
      <c r="D442">
        <f t="shared" si="77"/>
        <v>0.98799999999999999</v>
      </c>
      <c r="E442">
        <v>0</v>
      </c>
      <c r="F442">
        <v>0</v>
      </c>
      <c r="G442">
        <f>6/1000</f>
        <v>6.0000000000000001E-3</v>
      </c>
      <c r="H442">
        <v>0</v>
      </c>
      <c r="I442">
        <v>0</v>
      </c>
      <c r="J442">
        <v>0</v>
      </c>
      <c r="K442">
        <v>0</v>
      </c>
      <c r="L442">
        <v>0</v>
      </c>
      <c r="M442">
        <f>6/1000</f>
        <v>6.0000000000000001E-3</v>
      </c>
      <c r="N442">
        <v>0</v>
      </c>
      <c r="O442">
        <v>0</v>
      </c>
      <c r="P442">
        <v>0</v>
      </c>
      <c r="Q442">
        <v>0</v>
      </c>
      <c r="R442">
        <v>1</v>
      </c>
      <c r="S442">
        <f t="shared" si="76"/>
        <v>1173</v>
      </c>
      <c r="T442">
        <v>0.5</v>
      </c>
      <c r="U442">
        <v>0</v>
      </c>
      <c r="V442" s="2">
        <v>-0.5</v>
      </c>
      <c r="W442" s="2">
        <v>52</v>
      </c>
      <c r="X442">
        <v>0</v>
      </c>
      <c r="Y442" s="2">
        <v>145</v>
      </c>
      <c r="Z442" s="11" t="s">
        <v>98</v>
      </c>
    </row>
    <row r="443" spans="1:26" x14ac:dyDescent="0.25">
      <c r="A443">
        <v>0</v>
      </c>
      <c r="B443">
        <v>0</v>
      </c>
      <c r="C443">
        <v>0</v>
      </c>
      <c r="D443">
        <f t="shared" si="77"/>
        <v>0.98799999999999999</v>
      </c>
      <c r="E443">
        <v>0</v>
      </c>
      <c r="F443">
        <v>0</v>
      </c>
      <c r="G443">
        <f t="shared" ref="G443:G447" si="86">6/1000</f>
        <v>6.0000000000000001E-3</v>
      </c>
      <c r="H443">
        <v>0</v>
      </c>
      <c r="I443">
        <v>0</v>
      </c>
      <c r="J443">
        <v>0</v>
      </c>
      <c r="K443">
        <v>0</v>
      </c>
      <c r="L443">
        <v>0</v>
      </c>
      <c r="M443">
        <f t="shared" ref="M443:M447" si="87">6/1000</f>
        <v>6.0000000000000001E-3</v>
      </c>
      <c r="N443">
        <v>0</v>
      </c>
      <c r="O443">
        <v>0</v>
      </c>
      <c r="P443">
        <v>0</v>
      </c>
      <c r="Q443">
        <v>0</v>
      </c>
      <c r="R443">
        <v>1</v>
      </c>
      <c r="S443">
        <f t="shared" si="76"/>
        <v>1173</v>
      </c>
      <c r="T443">
        <v>0.5</v>
      </c>
      <c r="U443">
        <v>0</v>
      </c>
      <c r="V443" s="2">
        <v>-0.6</v>
      </c>
      <c r="W443" s="2">
        <v>59</v>
      </c>
      <c r="X443">
        <v>0</v>
      </c>
      <c r="Y443" s="2">
        <v>145</v>
      </c>
      <c r="Z443" s="11" t="s">
        <v>98</v>
      </c>
    </row>
    <row r="444" spans="1:26" x14ac:dyDescent="0.25">
      <c r="A444">
        <v>0</v>
      </c>
      <c r="B444">
        <v>0</v>
      </c>
      <c r="C444">
        <v>0</v>
      </c>
      <c r="D444">
        <f t="shared" si="77"/>
        <v>0.98799999999999999</v>
      </c>
      <c r="E444">
        <v>0</v>
      </c>
      <c r="F444">
        <v>0</v>
      </c>
      <c r="G444">
        <f t="shared" si="86"/>
        <v>6.0000000000000001E-3</v>
      </c>
      <c r="H444">
        <v>0</v>
      </c>
      <c r="I444">
        <v>0</v>
      </c>
      <c r="J444">
        <v>0</v>
      </c>
      <c r="K444">
        <v>0</v>
      </c>
      <c r="L444">
        <v>0</v>
      </c>
      <c r="M444">
        <f t="shared" si="87"/>
        <v>6.0000000000000001E-3</v>
      </c>
      <c r="N444">
        <v>0</v>
      </c>
      <c r="O444">
        <v>0</v>
      </c>
      <c r="P444">
        <v>0</v>
      </c>
      <c r="Q444">
        <v>0</v>
      </c>
      <c r="R444">
        <v>1</v>
      </c>
      <c r="S444">
        <f t="shared" si="76"/>
        <v>1173</v>
      </c>
      <c r="T444">
        <v>0.5</v>
      </c>
      <c r="U444">
        <v>0</v>
      </c>
      <c r="V444" s="2">
        <v>-0.7</v>
      </c>
      <c r="W444" s="2">
        <v>60</v>
      </c>
      <c r="X444">
        <v>0</v>
      </c>
      <c r="Y444" s="2">
        <v>145</v>
      </c>
      <c r="Z444" s="11" t="s">
        <v>98</v>
      </c>
    </row>
    <row r="445" spans="1:26" x14ac:dyDescent="0.25">
      <c r="A445">
        <v>0</v>
      </c>
      <c r="B445">
        <v>0</v>
      </c>
      <c r="C445">
        <v>0</v>
      </c>
      <c r="D445">
        <f t="shared" si="77"/>
        <v>0.98799999999999999</v>
      </c>
      <c r="E445">
        <v>0</v>
      </c>
      <c r="F445">
        <v>0</v>
      </c>
      <c r="G445">
        <f t="shared" si="86"/>
        <v>6.0000000000000001E-3</v>
      </c>
      <c r="H445">
        <v>0</v>
      </c>
      <c r="I445">
        <v>0</v>
      </c>
      <c r="J445">
        <v>0</v>
      </c>
      <c r="K445">
        <v>0</v>
      </c>
      <c r="L445">
        <v>0</v>
      </c>
      <c r="M445">
        <f t="shared" si="87"/>
        <v>6.0000000000000001E-3</v>
      </c>
      <c r="N445">
        <v>0</v>
      </c>
      <c r="O445">
        <v>0</v>
      </c>
      <c r="P445">
        <v>0</v>
      </c>
      <c r="Q445">
        <v>0</v>
      </c>
      <c r="R445">
        <v>1</v>
      </c>
      <c r="S445">
        <f t="shared" si="76"/>
        <v>1173</v>
      </c>
      <c r="T445">
        <v>0.5</v>
      </c>
      <c r="U445">
        <v>0</v>
      </c>
      <c r="V445" s="2">
        <v>-0.8</v>
      </c>
      <c r="W445" s="2">
        <v>60</v>
      </c>
      <c r="X445">
        <v>0</v>
      </c>
      <c r="Y445" s="2">
        <v>145</v>
      </c>
      <c r="Z445" s="11" t="s">
        <v>98</v>
      </c>
    </row>
    <row r="446" spans="1:26" x14ac:dyDescent="0.25">
      <c r="A446">
        <v>0</v>
      </c>
      <c r="B446">
        <v>0</v>
      </c>
      <c r="C446">
        <v>0</v>
      </c>
      <c r="D446">
        <f t="shared" si="77"/>
        <v>0.98799999999999999</v>
      </c>
      <c r="E446">
        <v>0</v>
      </c>
      <c r="F446">
        <v>0</v>
      </c>
      <c r="G446">
        <f t="shared" si="86"/>
        <v>6.0000000000000001E-3</v>
      </c>
      <c r="H446">
        <v>0</v>
      </c>
      <c r="I446">
        <v>0</v>
      </c>
      <c r="J446">
        <v>0</v>
      </c>
      <c r="K446">
        <v>0</v>
      </c>
      <c r="L446">
        <v>0</v>
      </c>
      <c r="M446">
        <f t="shared" si="87"/>
        <v>6.0000000000000001E-3</v>
      </c>
      <c r="N446">
        <v>0</v>
      </c>
      <c r="O446">
        <v>0</v>
      </c>
      <c r="P446">
        <v>0</v>
      </c>
      <c r="Q446">
        <v>0</v>
      </c>
      <c r="R446">
        <v>1</v>
      </c>
      <c r="S446">
        <f t="shared" si="76"/>
        <v>1173</v>
      </c>
      <c r="T446">
        <v>0.5</v>
      </c>
      <c r="U446">
        <v>0</v>
      </c>
      <c r="V446" s="2">
        <v>-0.9</v>
      </c>
      <c r="W446" s="2">
        <v>52</v>
      </c>
      <c r="X446">
        <v>0</v>
      </c>
      <c r="Y446" s="2">
        <v>145</v>
      </c>
      <c r="Z446" s="11" t="s">
        <v>98</v>
      </c>
    </row>
    <row r="447" spans="1:26" x14ac:dyDescent="0.25">
      <c r="A447">
        <v>0</v>
      </c>
      <c r="B447">
        <v>0</v>
      </c>
      <c r="C447">
        <v>0</v>
      </c>
      <c r="D447">
        <f t="shared" si="77"/>
        <v>0.98799999999999999</v>
      </c>
      <c r="E447">
        <v>0</v>
      </c>
      <c r="F447">
        <v>0</v>
      </c>
      <c r="G447">
        <f t="shared" si="86"/>
        <v>6.0000000000000001E-3</v>
      </c>
      <c r="H447">
        <v>0</v>
      </c>
      <c r="I447">
        <v>0</v>
      </c>
      <c r="J447">
        <v>0</v>
      </c>
      <c r="K447">
        <v>0</v>
      </c>
      <c r="L447">
        <v>0</v>
      </c>
      <c r="M447">
        <f t="shared" si="87"/>
        <v>6.0000000000000001E-3</v>
      </c>
      <c r="N447">
        <v>0</v>
      </c>
      <c r="O447">
        <v>0</v>
      </c>
      <c r="P447">
        <v>0</v>
      </c>
      <c r="Q447">
        <v>0</v>
      </c>
      <c r="R447">
        <v>1</v>
      </c>
      <c r="S447">
        <f t="shared" si="76"/>
        <v>1173</v>
      </c>
      <c r="T447">
        <v>0.5</v>
      </c>
      <c r="U447">
        <v>0</v>
      </c>
      <c r="V447" s="2">
        <v>-1</v>
      </c>
      <c r="W447" s="2">
        <v>45</v>
      </c>
      <c r="X447">
        <v>0</v>
      </c>
      <c r="Y447" s="2">
        <v>145</v>
      </c>
      <c r="Z447" s="11" t="s">
        <v>98</v>
      </c>
    </row>
    <row r="448" spans="1:26" x14ac:dyDescent="0.25">
      <c r="A448">
        <v>0</v>
      </c>
      <c r="B448">
        <v>0</v>
      </c>
      <c r="C448">
        <v>0</v>
      </c>
      <c r="D448">
        <f>1-Q448</f>
        <v>0.9819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f>1.81/100</f>
        <v>1.8100000000000002E-2</v>
      </c>
      <c r="R448">
        <v>1</v>
      </c>
      <c r="S448">
        <f>550+273</f>
        <v>823</v>
      </c>
      <c r="T448">
        <v>0.1</v>
      </c>
      <c r="U448">
        <v>0</v>
      </c>
      <c r="V448" s="2">
        <v>-1.3</v>
      </c>
      <c r="W448" s="2">
        <v>33.333333333333336</v>
      </c>
      <c r="X448">
        <v>0</v>
      </c>
      <c r="Y448" s="2">
        <v>146</v>
      </c>
      <c r="Z448" s="11" t="s">
        <v>102</v>
      </c>
    </row>
    <row r="449" spans="1:26" x14ac:dyDescent="0.25">
      <c r="A449">
        <v>0</v>
      </c>
      <c r="B449">
        <v>0</v>
      </c>
      <c r="C449">
        <v>0</v>
      </c>
      <c r="D449">
        <f t="shared" ref="D449:D451" si="88">1-Q449</f>
        <v>0.9819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f t="shared" ref="Q449:Q451" si="89">1.81/100</f>
        <v>1.8100000000000002E-2</v>
      </c>
      <c r="R449">
        <v>1</v>
      </c>
      <c r="S449">
        <f t="shared" ref="S449:S463" si="90">550+273</f>
        <v>823</v>
      </c>
      <c r="T449">
        <v>0.1</v>
      </c>
      <c r="U449">
        <v>0</v>
      </c>
      <c r="V449" s="2">
        <v>-1.4</v>
      </c>
      <c r="W449" s="2">
        <v>41</v>
      </c>
      <c r="X449">
        <v>0</v>
      </c>
      <c r="Y449" s="2">
        <v>146</v>
      </c>
      <c r="Z449" s="2" t="s">
        <v>102</v>
      </c>
    </row>
    <row r="450" spans="1:26" x14ac:dyDescent="0.25">
      <c r="A450">
        <v>0</v>
      </c>
      <c r="B450">
        <v>0</v>
      </c>
      <c r="C450">
        <v>0</v>
      </c>
      <c r="D450">
        <f t="shared" si="88"/>
        <v>0.9819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f t="shared" si="89"/>
        <v>1.8100000000000002E-2</v>
      </c>
      <c r="R450">
        <v>1</v>
      </c>
      <c r="S450">
        <f t="shared" si="90"/>
        <v>823</v>
      </c>
      <c r="T450">
        <v>0.1</v>
      </c>
      <c r="U450">
        <v>0</v>
      </c>
      <c r="V450" s="2">
        <v>-1.5</v>
      </c>
      <c r="W450" s="2">
        <v>35.666666666666664</v>
      </c>
      <c r="X450">
        <v>0</v>
      </c>
      <c r="Y450" s="2">
        <v>146</v>
      </c>
      <c r="Z450" s="11" t="s">
        <v>102</v>
      </c>
    </row>
    <row r="451" spans="1:26" x14ac:dyDescent="0.25">
      <c r="A451">
        <v>0</v>
      </c>
      <c r="B451">
        <v>0</v>
      </c>
      <c r="C451">
        <v>0</v>
      </c>
      <c r="D451">
        <f t="shared" si="88"/>
        <v>0.9819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f t="shared" si="89"/>
        <v>1.8100000000000002E-2</v>
      </c>
      <c r="R451">
        <v>1</v>
      </c>
      <c r="S451">
        <f t="shared" si="90"/>
        <v>823</v>
      </c>
      <c r="T451">
        <v>0.1</v>
      </c>
      <c r="U451">
        <v>0</v>
      </c>
      <c r="V451" s="2">
        <v>-1.6</v>
      </c>
      <c r="W451" s="2">
        <v>38</v>
      </c>
      <c r="X451">
        <v>0</v>
      </c>
      <c r="Y451" s="2">
        <v>146</v>
      </c>
      <c r="Z451" s="2" t="s">
        <v>102</v>
      </c>
    </row>
    <row r="452" spans="1:26" x14ac:dyDescent="0.25">
      <c r="A452">
        <v>0</v>
      </c>
      <c r="B452">
        <v>0</v>
      </c>
      <c r="C452">
        <v>0</v>
      </c>
      <c r="D452">
        <f>1-Q452-J452</f>
        <v>0.96320000000000006</v>
      </c>
      <c r="E452">
        <v>0</v>
      </c>
      <c r="F452">
        <v>0</v>
      </c>
      <c r="G452">
        <v>0</v>
      </c>
      <c r="H452">
        <v>0</v>
      </c>
      <c r="I452">
        <v>0</v>
      </c>
      <c r="J452">
        <f>1.16/100</f>
        <v>1.1599999999999999E-2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f>2.52/100</f>
        <v>2.52E-2</v>
      </c>
      <c r="R452">
        <v>1</v>
      </c>
      <c r="S452">
        <f t="shared" si="90"/>
        <v>823</v>
      </c>
      <c r="T452">
        <v>0.1</v>
      </c>
      <c r="U452">
        <v>0</v>
      </c>
      <c r="V452" s="2">
        <v>-1.3</v>
      </c>
      <c r="W452" s="2">
        <v>27.333333333333332</v>
      </c>
      <c r="X452">
        <v>0</v>
      </c>
      <c r="Y452" s="2">
        <v>146</v>
      </c>
      <c r="Z452" s="11" t="s">
        <v>102</v>
      </c>
    </row>
    <row r="453" spans="1:26" x14ac:dyDescent="0.25">
      <c r="A453">
        <v>0</v>
      </c>
      <c r="B453">
        <v>0</v>
      </c>
      <c r="C453">
        <v>0</v>
      </c>
      <c r="D453">
        <f t="shared" ref="D453:D462" si="91">1-Q453-J453</f>
        <v>0.96320000000000006</v>
      </c>
      <c r="E453">
        <v>0</v>
      </c>
      <c r="F453">
        <v>0</v>
      </c>
      <c r="G453">
        <v>0</v>
      </c>
      <c r="H453">
        <v>0</v>
      </c>
      <c r="I453">
        <v>0</v>
      </c>
      <c r="J453">
        <f t="shared" ref="J453:J455" si="92">1.16/100</f>
        <v>1.1599999999999999E-2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f t="shared" ref="Q453:Q455" si="93">2.52/100</f>
        <v>2.52E-2</v>
      </c>
      <c r="R453">
        <v>1</v>
      </c>
      <c r="S453">
        <f t="shared" si="90"/>
        <v>823</v>
      </c>
      <c r="T453">
        <v>0.1</v>
      </c>
      <c r="U453">
        <v>0</v>
      </c>
      <c r="V453" s="2">
        <v>-1.4</v>
      </c>
      <c r="W453" s="2">
        <v>18.666666666666668</v>
      </c>
      <c r="X453">
        <v>0</v>
      </c>
      <c r="Y453" s="2">
        <v>146</v>
      </c>
      <c r="Z453" s="2" t="s">
        <v>102</v>
      </c>
    </row>
    <row r="454" spans="1:26" x14ac:dyDescent="0.25">
      <c r="A454">
        <v>0</v>
      </c>
      <c r="B454">
        <v>0</v>
      </c>
      <c r="C454">
        <v>0</v>
      </c>
      <c r="D454">
        <f t="shared" si="91"/>
        <v>0.96320000000000006</v>
      </c>
      <c r="E454">
        <v>0</v>
      </c>
      <c r="F454">
        <v>0</v>
      </c>
      <c r="G454">
        <v>0</v>
      </c>
      <c r="H454">
        <v>0</v>
      </c>
      <c r="I454">
        <v>0</v>
      </c>
      <c r="J454">
        <f t="shared" si="92"/>
        <v>1.1599999999999999E-2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f t="shared" si="93"/>
        <v>2.52E-2</v>
      </c>
      <c r="R454">
        <v>1</v>
      </c>
      <c r="S454">
        <f t="shared" si="90"/>
        <v>823</v>
      </c>
      <c r="T454">
        <v>0.1</v>
      </c>
      <c r="U454">
        <v>0</v>
      </c>
      <c r="V454" s="2">
        <v>-1.5</v>
      </c>
      <c r="W454" s="2">
        <v>26.666666666666668</v>
      </c>
      <c r="X454">
        <v>0</v>
      </c>
      <c r="Y454" s="2">
        <v>146</v>
      </c>
      <c r="Z454" s="11" t="s">
        <v>102</v>
      </c>
    </row>
    <row r="455" spans="1:26" x14ac:dyDescent="0.25">
      <c r="A455">
        <v>0</v>
      </c>
      <c r="B455">
        <v>0</v>
      </c>
      <c r="C455">
        <v>0</v>
      </c>
      <c r="D455">
        <f t="shared" si="91"/>
        <v>0.96320000000000006</v>
      </c>
      <c r="E455">
        <v>0</v>
      </c>
      <c r="F455">
        <v>0</v>
      </c>
      <c r="G455">
        <v>0</v>
      </c>
      <c r="H455">
        <v>0</v>
      </c>
      <c r="I455">
        <v>0</v>
      </c>
      <c r="J455">
        <f t="shared" si="92"/>
        <v>1.1599999999999999E-2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f t="shared" si="93"/>
        <v>2.52E-2</v>
      </c>
      <c r="R455">
        <v>1</v>
      </c>
      <c r="S455">
        <f t="shared" si="90"/>
        <v>823</v>
      </c>
      <c r="T455">
        <v>0.1</v>
      </c>
      <c r="U455">
        <v>0</v>
      </c>
      <c r="V455" s="2">
        <v>-1.6</v>
      </c>
      <c r="W455" s="2">
        <v>26.666666666666668</v>
      </c>
      <c r="X455">
        <v>0</v>
      </c>
      <c r="Y455" s="2">
        <v>146</v>
      </c>
      <c r="Z455" s="2" t="s">
        <v>102</v>
      </c>
    </row>
    <row r="456" spans="1:26" x14ac:dyDescent="0.25">
      <c r="A456">
        <v>0</v>
      </c>
      <c r="B456">
        <v>0</v>
      </c>
      <c r="C456">
        <v>0</v>
      </c>
      <c r="D456">
        <f t="shared" si="91"/>
        <v>0.95369999999999999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f>2.86/100</f>
        <v>2.86E-2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f>1.77/100</f>
        <v>1.77E-2</v>
      </c>
      <c r="R456">
        <v>1</v>
      </c>
      <c r="S456">
        <f t="shared" si="90"/>
        <v>823</v>
      </c>
      <c r="T456">
        <v>0.1</v>
      </c>
      <c r="U456">
        <v>0</v>
      </c>
      <c r="V456" s="2">
        <v>-1.3</v>
      </c>
      <c r="W456" s="2">
        <v>26.666666666666668</v>
      </c>
      <c r="X456">
        <v>0</v>
      </c>
      <c r="Y456" s="2">
        <v>146</v>
      </c>
      <c r="Z456" s="11" t="s">
        <v>102</v>
      </c>
    </row>
    <row r="457" spans="1:26" x14ac:dyDescent="0.25">
      <c r="A457">
        <v>0</v>
      </c>
      <c r="B457">
        <v>0</v>
      </c>
      <c r="C457">
        <v>0</v>
      </c>
      <c r="D457">
        <f t="shared" si="91"/>
        <v>0.95369999999999999</v>
      </c>
      <c r="E457">
        <v>0</v>
      </c>
      <c r="F457">
        <v>0</v>
      </c>
      <c r="G457">
        <v>0</v>
      </c>
      <c r="H457">
        <v>0</v>
      </c>
      <c r="I457">
        <v>0</v>
      </c>
      <c r="J457">
        <f t="shared" ref="J457:J459" si="94">2.86/100</f>
        <v>2.86E-2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f t="shared" ref="Q457:Q459" si="95">1.77/100</f>
        <v>1.77E-2</v>
      </c>
      <c r="R457">
        <v>1</v>
      </c>
      <c r="S457">
        <f t="shared" si="90"/>
        <v>823</v>
      </c>
      <c r="T457">
        <v>0.1</v>
      </c>
      <c r="U457">
        <v>0</v>
      </c>
      <c r="V457" s="2">
        <v>-1.4</v>
      </c>
      <c r="W457" s="2">
        <v>10.666666666666666</v>
      </c>
      <c r="X457">
        <v>0</v>
      </c>
      <c r="Y457" s="2">
        <v>146</v>
      </c>
      <c r="Z457" s="2" t="s">
        <v>102</v>
      </c>
    </row>
    <row r="458" spans="1:26" x14ac:dyDescent="0.25">
      <c r="A458">
        <v>0</v>
      </c>
      <c r="B458">
        <v>0</v>
      </c>
      <c r="C458">
        <v>0</v>
      </c>
      <c r="D458">
        <f t="shared" si="91"/>
        <v>0.95369999999999999</v>
      </c>
      <c r="E458">
        <v>0</v>
      </c>
      <c r="F458">
        <v>0</v>
      </c>
      <c r="G458">
        <v>0</v>
      </c>
      <c r="H458">
        <v>0</v>
      </c>
      <c r="I458">
        <v>0</v>
      </c>
      <c r="J458">
        <f t="shared" si="94"/>
        <v>2.86E-2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f t="shared" si="95"/>
        <v>1.77E-2</v>
      </c>
      <c r="R458">
        <v>1</v>
      </c>
      <c r="S458">
        <f t="shared" si="90"/>
        <v>823</v>
      </c>
      <c r="T458">
        <v>0.1</v>
      </c>
      <c r="U458">
        <v>0</v>
      </c>
      <c r="V458" s="2">
        <v>-1.5</v>
      </c>
      <c r="W458" s="2">
        <v>14.6666666666667</v>
      </c>
      <c r="X458">
        <v>0</v>
      </c>
      <c r="Y458" s="2">
        <v>146</v>
      </c>
      <c r="Z458" s="11" t="s">
        <v>102</v>
      </c>
    </row>
    <row r="459" spans="1:26" x14ac:dyDescent="0.25">
      <c r="A459">
        <v>0</v>
      </c>
      <c r="B459">
        <v>0</v>
      </c>
      <c r="C459">
        <v>0</v>
      </c>
      <c r="D459">
        <f t="shared" si="91"/>
        <v>0.95369999999999999</v>
      </c>
      <c r="E459">
        <v>0</v>
      </c>
      <c r="F459">
        <v>0</v>
      </c>
      <c r="G459">
        <v>0</v>
      </c>
      <c r="H459">
        <v>0</v>
      </c>
      <c r="I459">
        <v>0</v>
      </c>
      <c r="J459">
        <f t="shared" si="94"/>
        <v>2.86E-2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f t="shared" si="95"/>
        <v>1.77E-2</v>
      </c>
      <c r="R459">
        <v>1</v>
      </c>
      <c r="S459">
        <f t="shared" si="90"/>
        <v>823</v>
      </c>
      <c r="T459">
        <v>0.1</v>
      </c>
      <c r="U459">
        <v>0</v>
      </c>
      <c r="V459" s="2">
        <v>-1.6</v>
      </c>
      <c r="W459" s="2">
        <v>24.333333333333332</v>
      </c>
      <c r="X459">
        <v>0</v>
      </c>
      <c r="Y459" s="2">
        <v>146</v>
      </c>
      <c r="Z459" s="2" t="s">
        <v>102</v>
      </c>
    </row>
    <row r="460" spans="1:26" x14ac:dyDescent="0.25">
      <c r="A460">
        <v>0</v>
      </c>
      <c r="B460">
        <v>0</v>
      </c>
      <c r="C460">
        <v>0</v>
      </c>
      <c r="D460">
        <f t="shared" si="91"/>
        <v>0.97419999999999995</v>
      </c>
      <c r="E460">
        <v>0</v>
      </c>
      <c r="F460">
        <v>0</v>
      </c>
      <c r="G460">
        <v>0</v>
      </c>
      <c r="H460">
        <v>0</v>
      </c>
      <c r="I460">
        <v>0</v>
      </c>
      <c r="J460">
        <f>2.58/100</f>
        <v>2.58E-2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</v>
      </c>
      <c r="S460">
        <f t="shared" si="90"/>
        <v>823</v>
      </c>
      <c r="T460">
        <v>0.1</v>
      </c>
      <c r="U460">
        <v>0</v>
      </c>
      <c r="V460" s="2">
        <v>-1.6</v>
      </c>
      <c r="W460" s="2">
        <v>20</v>
      </c>
      <c r="X460">
        <v>0</v>
      </c>
      <c r="Y460" s="2">
        <v>146</v>
      </c>
      <c r="Z460" s="11" t="s">
        <v>102</v>
      </c>
    </row>
    <row r="461" spans="1:26" x14ac:dyDescent="0.25">
      <c r="A461">
        <v>0</v>
      </c>
      <c r="B461">
        <v>0</v>
      </c>
      <c r="C461">
        <v>0</v>
      </c>
      <c r="D461">
        <f t="shared" si="91"/>
        <v>0.97419999999999995</v>
      </c>
      <c r="E461">
        <v>0</v>
      </c>
      <c r="F461">
        <v>0</v>
      </c>
      <c r="G461">
        <v>0</v>
      </c>
      <c r="H461">
        <v>0</v>
      </c>
      <c r="I461">
        <v>0</v>
      </c>
      <c r="J461">
        <f t="shared" ref="J461:J463" si="96">2.58/100</f>
        <v>2.58E-2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1</v>
      </c>
      <c r="S461">
        <f t="shared" si="90"/>
        <v>823</v>
      </c>
      <c r="T461">
        <v>0.1</v>
      </c>
      <c r="U461">
        <v>0</v>
      </c>
      <c r="V461" s="2">
        <v>-1.5</v>
      </c>
      <c r="W461" s="2">
        <v>9.3333333333333339</v>
      </c>
      <c r="X461">
        <v>0</v>
      </c>
      <c r="Y461" s="2">
        <v>146</v>
      </c>
      <c r="Z461" s="2" t="s">
        <v>102</v>
      </c>
    </row>
    <row r="462" spans="1:26" x14ac:dyDescent="0.25">
      <c r="A462">
        <v>0</v>
      </c>
      <c r="B462">
        <v>0</v>
      </c>
      <c r="C462">
        <v>0</v>
      </c>
      <c r="D462">
        <f t="shared" si="91"/>
        <v>0.97419999999999995</v>
      </c>
      <c r="E462">
        <v>0</v>
      </c>
      <c r="F462">
        <v>0</v>
      </c>
      <c r="G462">
        <v>0</v>
      </c>
      <c r="H462">
        <v>0</v>
      </c>
      <c r="I462">
        <v>0</v>
      </c>
      <c r="J462">
        <f t="shared" si="96"/>
        <v>2.58E-2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1</v>
      </c>
      <c r="S462">
        <f t="shared" si="90"/>
        <v>823</v>
      </c>
      <c r="T462">
        <v>0.1</v>
      </c>
      <c r="U462">
        <v>0</v>
      </c>
      <c r="V462" s="2">
        <v>-1.4</v>
      </c>
      <c r="W462" s="2">
        <v>8</v>
      </c>
      <c r="X462">
        <v>0</v>
      </c>
      <c r="Y462" s="2">
        <v>146</v>
      </c>
      <c r="Z462" s="11" t="s">
        <v>102</v>
      </c>
    </row>
    <row r="463" spans="1:26" x14ac:dyDescent="0.25">
      <c r="A463">
        <v>0</v>
      </c>
      <c r="B463">
        <v>0</v>
      </c>
      <c r="C463">
        <v>0</v>
      </c>
      <c r="D463">
        <f>1-Q463-J463</f>
        <v>0.97419999999999995</v>
      </c>
      <c r="E463">
        <v>0</v>
      </c>
      <c r="F463">
        <v>0</v>
      </c>
      <c r="G463">
        <v>0</v>
      </c>
      <c r="H463">
        <v>0</v>
      </c>
      <c r="I463">
        <v>0</v>
      </c>
      <c r="J463">
        <f t="shared" si="96"/>
        <v>2.58E-2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1</v>
      </c>
      <c r="S463">
        <f t="shared" si="90"/>
        <v>823</v>
      </c>
      <c r="T463">
        <v>0.1</v>
      </c>
      <c r="U463">
        <v>0</v>
      </c>
      <c r="V463" s="2">
        <v>-1.3</v>
      </c>
      <c r="W463" s="2">
        <v>22</v>
      </c>
      <c r="X463">
        <v>0</v>
      </c>
      <c r="Y463" s="2">
        <v>146</v>
      </c>
      <c r="Z463" s="2" t="s">
        <v>102</v>
      </c>
    </row>
    <row r="464" spans="1:26" x14ac:dyDescent="0.25">
      <c r="A464">
        <v>0</v>
      </c>
      <c r="B464">
        <v>0</v>
      </c>
      <c r="C464">
        <v>0</v>
      </c>
      <c r="D464">
        <f>1-M464-Q464</f>
        <v>0.97840000000000005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f>0.84/100</f>
        <v>8.3999999999999995E-3</v>
      </c>
      <c r="N464">
        <v>0</v>
      </c>
      <c r="O464">
        <v>0</v>
      </c>
      <c r="P464">
        <v>0</v>
      </c>
      <c r="Q464">
        <f>1.32/100</f>
        <v>1.32E-2</v>
      </c>
      <c r="R464">
        <v>1</v>
      </c>
      <c r="S464">
        <f>750+273</f>
        <v>1023</v>
      </c>
      <c r="T464">
        <v>0.5</v>
      </c>
      <c r="U464">
        <v>0</v>
      </c>
      <c r="V464" s="2">
        <v>-0.5</v>
      </c>
      <c r="W464" s="2">
        <v>100</v>
      </c>
      <c r="X464">
        <v>1</v>
      </c>
      <c r="Y464" s="2">
        <v>148</v>
      </c>
      <c r="Z464" s="2" t="s">
        <v>103</v>
      </c>
    </row>
    <row r="465" spans="1:26" x14ac:dyDescent="0.25">
      <c r="A465">
        <v>0</v>
      </c>
      <c r="B465">
        <v>0</v>
      </c>
      <c r="C465">
        <v>0</v>
      </c>
      <c r="D465">
        <f t="shared" ref="D465:D469" si="97">1-M465-Q465</f>
        <v>0.97840000000000005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f t="shared" ref="M465:M469" si="98">0.84/100</f>
        <v>8.3999999999999995E-3</v>
      </c>
      <c r="N465">
        <v>0</v>
      </c>
      <c r="O465">
        <v>0</v>
      </c>
      <c r="P465">
        <v>0</v>
      </c>
      <c r="Q465">
        <f t="shared" ref="Q465:Q469" si="99">1.32/100</f>
        <v>1.32E-2</v>
      </c>
      <c r="R465">
        <v>1</v>
      </c>
      <c r="S465">
        <f t="shared" ref="S465:S469" si="100">750+273</f>
        <v>1023</v>
      </c>
      <c r="T465">
        <v>0.5</v>
      </c>
      <c r="U465">
        <v>0</v>
      </c>
      <c r="V465" s="2">
        <v>-0.6</v>
      </c>
      <c r="W465" s="2">
        <v>100</v>
      </c>
      <c r="X465">
        <v>1</v>
      </c>
      <c r="Y465" s="2">
        <v>148</v>
      </c>
      <c r="Z465" s="2" t="s">
        <v>103</v>
      </c>
    </row>
    <row r="466" spans="1:26" x14ac:dyDescent="0.25">
      <c r="A466">
        <v>0</v>
      </c>
      <c r="B466">
        <v>0</v>
      </c>
      <c r="C466">
        <v>0</v>
      </c>
      <c r="D466">
        <f t="shared" si="97"/>
        <v>0.97840000000000005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f t="shared" si="98"/>
        <v>8.3999999999999995E-3</v>
      </c>
      <c r="N466">
        <v>0</v>
      </c>
      <c r="O466">
        <v>0</v>
      </c>
      <c r="P466">
        <v>0</v>
      </c>
      <c r="Q466">
        <f t="shared" si="99"/>
        <v>1.32E-2</v>
      </c>
      <c r="R466">
        <v>1</v>
      </c>
      <c r="S466">
        <f t="shared" si="100"/>
        <v>1023</v>
      </c>
      <c r="T466">
        <v>0.5</v>
      </c>
      <c r="U466">
        <v>0</v>
      </c>
      <c r="V466" s="2">
        <v>-0.7</v>
      </c>
      <c r="W466" s="2">
        <v>100</v>
      </c>
      <c r="X466">
        <v>1</v>
      </c>
      <c r="Y466" s="2">
        <v>148</v>
      </c>
      <c r="Z466" s="2" t="s">
        <v>103</v>
      </c>
    </row>
    <row r="467" spans="1:26" x14ac:dyDescent="0.25">
      <c r="A467">
        <v>0</v>
      </c>
      <c r="B467">
        <v>0</v>
      </c>
      <c r="C467">
        <v>0</v>
      </c>
      <c r="D467">
        <f t="shared" si="97"/>
        <v>0.97840000000000005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f t="shared" si="98"/>
        <v>8.3999999999999995E-3</v>
      </c>
      <c r="N467">
        <v>0</v>
      </c>
      <c r="O467">
        <v>0</v>
      </c>
      <c r="P467">
        <v>0</v>
      </c>
      <c r="Q467">
        <f t="shared" si="99"/>
        <v>1.32E-2</v>
      </c>
      <c r="R467">
        <v>1</v>
      </c>
      <c r="S467">
        <f t="shared" si="100"/>
        <v>1023</v>
      </c>
      <c r="T467">
        <v>0.5</v>
      </c>
      <c r="U467">
        <v>0</v>
      </c>
      <c r="V467" s="2">
        <v>-0.8</v>
      </c>
      <c r="W467" s="2">
        <v>100</v>
      </c>
      <c r="X467">
        <v>1</v>
      </c>
      <c r="Y467" s="2">
        <v>148</v>
      </c>
      <c r="Z467" s="2" t="s">
        <v>103</v>
      </c>
    </row>
    <row r="468" spans="1:26" x14ac:dyDescent="0.25">
      <c r="A468">
        <v>0</v>
      </c>
      <c r="B468">
        <v>0</v>
      </c>
      <c r="C468">
        <v>0</v>
      </c>
      <c r="D468">
        <f t="shared" si="97"/>
        <v>0.97840000000000005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f t="shared" si="98"/>
        <v>8.3999999999999995E-3</v>
      </c>
      <c r="N468">
        <v>0</v>
      </c>
      <c r="O468">
        <v>0</v>
      </c>
      <c r="P468">
        <v>0</v>
      </c>
      <c r="Q468">
        <f t="shared" si="99"/>
        <v>1.32E-2</v>
      </c>
      <c r="R468">
        <v>1</v>
      </c>
      <c r="S468">
        <f t="shared" si="100"/>
        <v>1023</v>
      </c>
      <c r="T468">
        <v>0.5</v>
      </c>
      <c r="U468">
        <v>0</v>
      </c>
      <c r="V468" s="2">
        <v>-0.9</v>
      </c>
      <c r="W468" s="2">
        <v>98</v>
      </c>
      <c r="X468">
        <v>1</v>
      </c>
      <c r="Y468" s="2">
        <v>148</v>
      </c>
      <c r="Z468" s="2" t="s">
        <v>103</v>
      </c>
    </row>
    <row r="469" spans="1:26" x14ac:dyDescent="0.25">
      <c r="A469">
        <v>0</v>
      </c>
      <c r="B469">
        <v>0</v>
      </c>
      <c r="C469">
        <v>0</v>
      </c>
      <c r="D469">
        <f t="shared" si="97"/>
        <v>0.97840000000000005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f t="shared" si="98"/>
        <v>8.3999999999999995E-3</v>
      </c>
      <c r="N469">
        <v>0</v>
      </c>
      <c r="O469">
        <v>0</v>
      </c>
      <c r="P469">
        <v>0</v>
      </c>
      <c r="Q469">
        <f t="shared" si="99"/>
        <v>1.32E-2</v>
      </c>
      <c r="R469">
        <v>1</v>
      </c>
      <c r="S469">
        <f t="shared" si="100"/>
        <v>1023</v>
      </c>
      <c r="T469">
        <v>0.5</v>
      </c>
      <c r="U469">
        <v>0</v>
      </c>
      <c r="V469" s="2">
        <v>-1</v>
      </c>
      <c r="W469" s="2">
        <v>98</v>
      </c>
      <c r="X469">
        <v>1</v>
      </c>
      <c r="Y469" s="2">
        <v>148</v>
      </c>
      <c r="Z469" s="11" t="s">
        <v>103</v>
      </c>
    </row>
    <row r="470" spans="1:26" x14ac:dyDescent="0.25">
      <c r="A470">
        <v>0</v>
      </c>
      <c r="B470">
        <v>0</v>
      </c>
      <c r="C470">
        <v>0</v>
      </c>
      <c r="D470">
        <f>1-I470-M470</f>
        <v>0.9869</v>
      </c>
      <c r="E470">
        <v>0</v>
      </c>
      <c r="F470">
        <v>0</v>
      </c>
      <c r="G470">
        <v>0</v>
      </c>
      <c r="H470">
        <v>0</v>
      </c>
      <c r="I470">
        <f>0.34/100</f>
        <v>3.4000000000000002E-3</v>
      </c>
      <c r="J470">
        <v>0</v>
      </c>
      <c r="K470">
        <v>0</v>
      </c>
      <c r="L470">
        <v>0</v>
      </c>
      <c r="M470">
        <f>0.97/100</f>
        <v>9.7000000000000003E-3</v>
      </c>
      <c r="N470">
        <v>0</v>
      </c>
      <c r="O470">
        <v>0</v>
      </c>
      <c r="P470">
        <v>0</v>
      </c>
      <c r="Q470">
        <v>0</v>
      </c>
      <c r="R470">
        <v>1</v>
      </c>
      <c r="S470">
        <f>1000+273</f>
        <v>1273</v>
      </c>
      <c r="T470">
        <v>0.5</v>
      </c>
      <c r="U470">
        <v>0</v>
      </c>
      <c r="V470" s="2">
        <v>-0.4</v>
      </c>
      <c r="W470" s="2">
        <v>88</v>
      </c>
      <c r="X470">
        <v>1</v>
      </c>
      <c r="Y470" s="2">
        <v>149</v>
      </c>
      <c r="Z470" s="11" t="s">
        <v>104</v>
      </c>
    </row>
    <row r="471" spans="1:26" x14ac:dyDescent="0.25">
      <c r="A471">
        <v>0</v>
      </c>
      <c r="B471">
        <v>0</v>
      </c>
      <c r="C471">
        <v>0</v>
      </c>
      <c r="D471">
        <f t="shared" ref="D471:D476" si="101">1-I471-M471</f>
        <v>0.9869</v>
      </c>
      <c r="E471">
        <v>0</v>
      </c>
      <c r="F471">
        <v>0</v>
      </c>
      <c r="G471">
        <v>0</v>
      </c>
      <c r="H471">
        <v>0</v>
      </c>
      <c r="I471">
        <f t="shared" ref="I471:I476" si="102">0.34/100</f>
        <v>3.4000000000000002E-3</v>
      </c>
      <c r="J471">
        <v>0</v>
      </c>
      <c r="K471">
        <v>0</v>
      </c>
      <c r="L471">
        <v>0</v>
      </c>
      <c r="M471">
        <f t="shared" ref="M471:M476" si="103">0.97/100</f>
        <v>9.7000000000000003E-3</v>
      </c>
      <c r="N471">
        <v>0</v>
      </c>
      <c r="O471">
        <v>0</v>
      </c>
      <c r="P471">
        <v>0</v>
      </c>
      <c r="Q471">
        <v>0</v>
      </c>
      <c r="R471">
        <v>1</v>
      </c>
      <c r="S471">
        <f t="shared" ref="S471:S476" si="104">1000+273</f>
        <v>1273</v>
      </c>
      <c r="T471">
        <v>0.5</v>
      </c>
      <c r="U471">
        <v>0</v>
      </c>
      <c r="V471" s="2">
        <v>-0.5</v>
      </c>
      <c r="W471" s="2">
        <v>92</v>
      </c>
      <c r="X471">
        <v>1</v>
      </c>
      <c r="Y471" s="2">
        <v>149</v>
      </c>
      <c r="Z471" s="2" t="s">
        <v>104</v>
      </c>
    </row>
    <row r="472" spans="1:26" x14ac:dyDescent="0.25">
      <c r="A472">
        <v>0</v>
      </c>
      <c r="B472">
        <v>0</v>
      </c>
      <c r="C472">
        <v>0</v>
      </c>
      <c r="D472">
        <f t="shared" si="101"/>
        <v>0.9869</v>
      </c>
      <c r="E472">
        <v>0</v>
      </c>
      <c r="F472">
        <v>0</v>
      </c>
      <c r="G472">
        <v>0</v>
      </c>
      <c r="H472">
        <v>0</v>
      </c>
      <c r="I472">
        <f t="shared" si="102"/>
        <v>3.4000000000000002E-3</v>
      </c>
      <c r="J472">
        <v>0</v>
      </c>
      <c r="K472">
        <v>0</v>
      </c>
      <c r="L472">
        <v>0</v>
      </c>
      <c r="M472">
        <f t="shared" si="103"/>
        <v>9.7000000000000003E-3</v>
      </c>
      <c r="N472">
        <v>0</v>
      </c>
      <c r="O472">
        <v>0</v>
      </c>
      <c r="P472">
        <v>0</v>
      </c>
      <c r="Q472">
        <v>0</v>
      </c>
      <c r="R472">
        <v>1</v>
      </c>
      <c r="S472">
        <f t="shared" si="104"/>
        <v>1273</v>
      </c>
      <c r="T472">
        <v>0.5</v>
      </c>
      <c r="U472">
        <v>0</v>
      </c>
      <c r="V472" s="2">
        <v>-0.6</v>
      </c>
      <c r="W472" s="2">
        <v>98</v>
      </c>
      <c r="X472">
        <v>1</v>
      </c>
      <c r="Y472" s="2">
        <v>149</v>
      </c>
      <c r="Z472" s="11" t="s">
        <v>104</v>
      </c>
    </row>
    <row r="473" spans="1:26" x14ac:dyDescent="0.25">
      <c r="A473">
        <v>0</v>
      </c>
      <c r="B473">
        <v>0</v>
      </c>
      <c r="C473">
        <v>0</v>
      </c>
      <c r="D473">
        <f t="shared" si="101"/>
        <v>0.9869</v>
      </c>
      <c r="E473">
        <v>0</v>
      </c>
      <c r="F473">
        <v>0</v>
      </c>
      <c r="G473">
        <v>0</v>
      </c>
      <c r="H473">
        <v>0</v>
      </c>
      <c r="I473">
        <f t="shared" si="102"/>
        <v>3.4000000000000002E-3</v>
      </c>
      <c r="J473">
        <v>0</v>
      </c>
      <c r="K473">
        <v>0</v>
      </c>
      <c r="L473">
        <v>0</v>
      </c>
      <c r="M473">
        <f t="shared" si="103"/>
        <v>9.7000000000000003E-3</v>
      </c>
      <c r="N473">
        <v>0</v>
      </c>
      <c r="O473">
        <v>0</v>
      </c>
      <c r="P473">
        <v>0</v>
      </c>
      <c r="Q473">
        <v>0</v>
      </c>
      <c r="R473">
        <v>1</v>
      </c>
      <c r="S473">
        <f t="shared" si="104"/>
        <v>1273</v>
      </c>
      <c r="T473">
        <v>0.5</v>
      </c>
      <c r="U473">
        <v>0</v>
      </c>
      <c r="V473" s="2">
        <v>-0.7</v>
      </c>
      <c r="W473" s="2">
        <v>98</v>
      </c>
      <c r="X473">
        <v>1</v>
      </c>
      <c r="Y473" s="2">
        <v>149</v>
      </c>
      <c r="Z473" s="2" t="s">
        <v>104</v>
      </c>
    </row>
    <row r="474" spans="1:26" x14ac:dyDescent="0.25">
      <c r="A474">
        <v>0</v>
      </c>
      <c r="B474">
        <v>0</v>
      </c>
      <c r="C474">
        <v>0</v>
      </c>
      <c r="D474">
        <f t="shared" si="101"/>
        <v>0.9869</v>
      </c>
      <c r="E474">
        <v>0</v>
      </c>
      <c r="F474">
        <v>0</v>
      </c>
      <c r="G474">
        <v>0</v>
      </c>
      <c r="H474">
        <v>0</v>
      </c>
      <c r="I474">
        <f t="shared" si="102"/>
        <v>3.4000000000000002E-3</v>
      </c>
      <c r="J474">
        <v>0</v>
      </c>
      <c r="K474">
        <v>0</v>
      </c>
      <c r="L474">
        <v>0</v>
      </c>
      <c r="M474">
        <f t="shared" si="103"/>
        <v>9.7000000000000003E-3</v>
      </c>
      <c r="N474">
        <v>0</v>
      </c>
      <c r="O474">
        <v>0</v>
      </c>
      <c r="P474">
        <v>0</v>
      </c>
      <c r="Q474">
        <v>0</v>
      </c>
      <c r="R474">
        <v>1</v>
      </c>
      <c r="S474">
        <f t="shared" si="104"/>
        <v>1273</v>
      </c>
      <c r="T474">
        <v>0.5</v>
      </c>
      <c r="U474">
        <v>0</v>
      </c>
      <c r="V474" s="2">
        <v>-0.8</v>
      </c>
      <c r="W474" s="2">
        <v>92</v>
      </c>
      <c r="X474">
        <v>1</v>
      </c>
      <c r="Y474" s="2">
        <v>149</v>
      </c>
      <c r="Z474" s="11" t="s">
        <v>104</v>
      </c>
    </row>
    <row r="475" spans="1:26" x14ac:dyDescent="0.25">
      <c r="A475">
        <v>0</v>
      </c>
      <c r="B475">
        <v>0</v>
      </c>
      <c r="C475">
        <v>0</v>
      </c>
      <c r="D475">
        <f t="shared" si="101"/>
        <v>0.9869</v>
      </c>
      <c r="E475">
        <v>0</v>
      </c>
      <c r="F475">
        <v>0</v>
      </c>
      <c r="G475">
        <v>0</v>
      </c>
      <c r="H475">
        <v>0</v>
      </c>
      <c r="I475">
        <f t="shared" si="102"/>
        <v>3.4000000000000002E-3</v>
      </c>
      <c r="J475">
        <v>0</v>
      </c>
      <c r="K475">
        <v>0</v>
      </c>
      <c r="L475">
        <v>0</v>
      </c>
      <c r="M475">
        <f t="shared" si="103"/>
        <v>9.7000000000000003E-3</v>
      </c>
      <c r="N475">
        <v>0</v>
      </c>
      <c r="O475">
        <v>0</v>
      </c>
      <c r="P475">
        <v>0</v>
      </c>
      <c r="Q475">
        <v>0</v>
      </c>
      <c r="R475">
        <v>1</v>
      </c>
      <c r="S475">
        <f t="shared" si="104"/>
        <v>1273</v>
      </c>
      <c r="T475">
        <v>0.5</v>
      </c>
      <c r="U475">
        <v>0</v>
      </c>
      <c r="V475" s="2">
        <v>-0.9</v>
      </c>
      <c r="W475" s="2">
        <v>90</v>
      </c>
      <c r="X475">
        <v>1</v>
      </c>
      <c r="Y475" s="2">
        <v>149</v>
      </c>
      <c r="Z475" s="2" t="s">
        <v>104</v>
      </c>
    </row>
    <row r="476" spans="1:26" x14ac:dyDescent="0.25">
      <c r="A476">
        <v>0</v>
      </c>
      <c r="B476">
        <v>0</v>
      </c>
      <c r="C476">
        <v>0</v>
      </c>
      <c r="D476">
        <f t="shared" si="101"/>
        <v>0.9869</v>
      </c>
      <c r="E476">
        <v>0</v>
      </c>
      <c r="F476">
        <v>0</v>
      </c>
      <c r="G476">
        <v>0</v>
      </c>
      <c r="H476">
        <v>0</v>
      </c>
      <c r="I476">
        <f t="shared" si="102"/>
        <v>3.4000000000000002E-3</v>
      </c>
      <c r="J476">
        <v>0</v>
      </c>
      <c r="K476">
        <v>0</v>
      </c>
      <c r="L476">
        <v>0</v>
      </c>
      <c r="M476">
        <f t="shared" si="103"/>
        <v>9.7000000000000003E-3</v>
      </c>
      <c r="N476">
        <v>0</v>
      </c>
      <c r="O476">
        <v>0</v>
      </c>
      <c r="P476">
        <v>0</v>
      </c>
      <c r="Q476">
        <v>0</v>
      </c>
      <c r="R476">
        <v>1</v>
      </c>
      <c r="S476">
        <f t="shared" si="104"/>
        <v>1273</v>
      </c>
      <c r="T476">
        <v>0.5</v>
      </c>
      <c r="U476">
        <v>0</v>
      </c>
      <c r="V476" s="2">
        <v>-1</v>
      </c>
      <c r="W476" s="2">
        <v>80</v>
      </c>
      <c r="X476">
        <v>1</v>
      </c>
      <c r="Y476" s="2">
        <v>149</v>
      </c>
      <c r="Z476" s="11" t="s">
        <v>104</v>
      </c>
    </row>
    <row r="477" spans="1:26" x14ac:dyDescent="0.25">
      <c r="A477">
        <v>0</v>
      </c>
      <c r="B477">
        <v>0</v>
      </c>
      <c r="C477">
        <v>0</v>
      </c>
      <c r="D477">
        <f>1-G477-Q477</f>
        <v>0.98930000000000007</v>
      </c>
      <c r="E477">
        <v>0</v>
      </c>
      <c r="F477">
        <v>0</v>
      </c>
      <c r="G477">
        <f>0.72/100</f>
        <v>7.1999999999999998E-3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f>0.35/100</f>
        <v>3.4999999999999996E-3</v>
      </c>
      <c r="R477">
        <v>1</v>
      </c>
      <c r="S477">
        <f>700+273</f>
        <v>973</v>
      </c>
      <c r="T477">
        <v>0.1</v>
      </c>
      <c r="U477">
        <v>0</v>
      </c>
      <c r="V477" s="2">
        <v>-0.5</v>
      </c>
      <c r="W477" s="2">
        <v>42</v>
      </c>
      <c r="X477">
        <v>0</v>
      </c>
      <c r="Y477" s="2">
        <v>151</v>
      </c>
      <c r="Z477" s="2" t="s">
        <v>105</v>
      </c>
    </row>
    <row r="478" spans="1:26" x14ac:dyDescent="0.25">
      <c r="A478">
        <v>0</v>
      </c>
      <c r="B478">
        <v>0</v>
      </c>
      <c r="C478">
        <v>0</v>
      </c>
      <c r="D478">
        <f t="shared" ref="D478:D481" si="105">1-G478-Q478</f>
        <v>0.98930000000000007</v>
      </c>
      <c r="E478">
        <v>0</v>
      </c>
      <c r="F478">
        <v>0</v>
      </c>
      <c r="G478">
        <f t="shared" ref="G478:G480" si="106">0.72/100</f>
        <v>7.1999999999999998E-3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f t="shared" ref="Q478:Q481" si="107">0.35/100</f>
        <v>3.4999999999999996E-3</v>
      </c>
      <c r="R478">
        <v>1</v>
      </c>
      <c r="S478">
        <f t="shared" ref="S478:S481" si="108">700+273</f>
        <v>973</v>
      </c>
      <c r="T478">
        <v>0.1</v>
      </c>
      <c r="U478">
        <v>0</v>
      </c>
      <c r="V478" s="2">
        <v>-0.6</v>
      </c>
      <c r="W478" s="2">
        <v>70</v>
      </c>
      <c r="X478">
        <v>0</v>
      </c>
      <c r="Y478" s="2">
        <v>151</v>
      </c>
      <c r="Z478" s="2" t="s">
        <v>105</v>
      </c>
    </row>
    <row r="479" spans="1:26" x14ac:dyDescent="0.25">
      <c r="A479">
        <v>0</v>
      </c>
      <c r="B479">
        <v>0</v>
      </c>
      <c r="C479">
        <v>0</v>
      </c>
      <c r="D479">
        <f t="shared" si="105"/>
        <v>0.98930000000000007</v>
      </c>
      <c r="E479">
        <v>0</v>
      </c>
      <c r="F479">
        <v>0</v>
      </c>
      <c r="G479">
        <f t="shared" si="106"/>
        <v>7.1999999999999998E-3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f t="shared" si="107"/>
        <v>3.4999999999999996E-3</v>
      </c>
      <c r="R479">
        <v>1</v>
      </c>
      <c r="S479">
        <f t="shared" si="108"/>
        <v>973</v>
      </c>
      <c r="T479">
        <v>0.1</v>
      </c>
      <c r="U479">
        <v>0</v>
      </c>
      <c r="V479" s="2">
        <v>-0.7</v>
      </c>
      <c r="W479" s="2">
        <v>85</v>
      </c>
      <c r="X479">
        <v>1</v>
      </c>
      <c r="Y479" s="2">
        <v>151</v>
      </c>
      <c r="Z479" s="2" t="s">
        <v>105</v>
      </c>
    </row>
    <row r="480" spans="1:26" x14ac:dyDescent="0.25">
      <c r="A480">
        <v>0</v>
      </c>
      <c r="B480">
        <v>0</v>
      </c>
      <c r="C480">
        <v>0</v>
      </c>
      <c r="D480">
        <f t="shared" si="105"/>
        <v>0.98930000000000007</v>
      </c>
      <c r="E480">
        <v>0</v>
      </c>
      <c r="F480">
        <v>0</v>
      </c>
      <c r="G480">
        <f t="shared" si="106"/>
        <v>7.1999999999999998E-3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f t="shared" si="107"/>
        <v>3.4999999999999996E-3</v>
      </c>
      <c r="R480">
        <v>1</v>
      </c>
      <c r="S480">
        <f t="shared" si="108"/>
        <v>973</v>
      </c>
      <c r="T480">
        <v>0.1</v>
      </c>
      <c r="U480">
        <v>0</v>
      </c>
      <c r="V480" s="2">
        <v>-0.8</v>
      </c>
      <c r="W480" s="2">
        <v>80</v>
      </c>
      <c r="X480">
        <v>1</v>
      </c>
      <c r="Y480" s="2">
        <v>151</v>
      </c>
      <c r="Z480" s="2" t="s">
        <v>105</v>
      </c>
    </row>
    <row r="481" spans="1:26" x14ac:dyDescent="0.25">
      <c r="A481">
        <v>0</v>
      </c>
      <c r="B481">
        <v>0</v>
      </c>
      <c r="C481">
        <v>0</v>
      </c>
      <c r="D481">
        <f t="shared" si="105"/>
        <v>0.98930000000000007</v>
      </c>
      <c r="E481">
        <v>0</v>
      </c>
      <c r="F481">
        <v>0</v>
      </c>
      <c r="G481">
        <f>0.72/100</f>
        <v>7.1999999999999998E-3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f t="shared" si="107"/>
        <v>3.4999999999999996E-3</v>
      </c>
      <c r="R481">
        <v>1</v>
      </c>
      <c r="S481">
        <f t="shared" si="108"/>
        <v>973</v>
      </c>
      <c r="T481">
        <v>0.1</v>
      </c>
      <c r="U481">
        <v>0</v>
      </c>
      <c r="V481" s="2">
        <v>-0.9</v>
      </c>
      <c r="W481" s="2">
        <v>78</v>
      </c>
      <c r="X481">
        <v>0</v>
      </c>
      <c r="Y481" s="2">
        <v>151</v>
      </c>
      <c r="Z481" s="2" t="s">
        <v>105</v>
      </c>
    </row>
  </sheetData>
  <hyperlinks>
    <hyperlink ref="Z177" r:id="rId1"/>
    <hyperlink ref="Z195" r:id="rId2"/>
    <hyperlink ref="Z196" r:id="rId3"/>
    <hyperlink ref="Z197" r:id="rId4"/>
    <hyperlink ref="Z199" r:id="rId5"/>
    <hyperlink ref="Z201" r:id="rId6"/>
    <hyperlink ref="Z203" r:id="rId7"/>
    <hyperlink ref="Z205" r:id="rId8"/>
    <hyperlink ref="Z207" r:id="rId9"/>
    <hyperlink ref="Z209" r:id="rId10"/>
    <hyperlink ref="Z211" r:id="rId11"/>
    <hyperlink ref="Z198" r:id="rId12"/>
    <hyperlink ref="Z200" r:id="rId13"/>
    <hyperlink ref="Z202" r:id="rId14"/>
    <hyperlink ref="Z204" r:id="rId15"/>
    <hyperlink ref="Z206" r:id="rId16"/>
    <hyperlink ref="Z208" r:id="rId17"/>
    <hyperlink ref="Z210" r:id="rId18"/>
    <hyperlink ref="Z212" r:id="rId19"/>
    <hyperlink ref="Z396" r:id="rId20"/>
    <hyperlink ref="Z397" r:id="rId21"/>
    <hyperlink ref="Z398:Z403" r:id="rId22" display="https://doi.org/10.1039/C9CC06178A"/>
    <hyperlink ref="Z412" r:id="rId23"/>
    <hyperlink ref="Z413" r:id="rId24"/>
    <hyperlink ref="Z414" r:id="rId25"/>
    <hyperlink ref="Z416" r:id="rId26"/>
    <hyperlink ref="Z418" r:id="rId27"/>
    <hyperlink ref="Z420" r:id="rId28"/>
    <hyperlink ref="Z422" r:id="rId29"/>
    <hyperlink ref="Z424" r:id="rId30"/>
    <hyperlink ref="Z426" r:id="rId31"/>
    <hyperlink ref="Z428" r:id="rId32"/>
    <hyperlink ref="Z430" r:id="rId33"/>
    <hyperlink ref="Z432" r:id="rId34"/>
    <hyperlink ref="Z434" r:id="rId35"/>
    <hyperlink ref="Z436" r:id="rId36"/>
    <hyperlink ref="Z438" r:id="rId37"/>
    <hyperlink ref="Z440" r:id="rId38"/>
    <hyperlink ref="Z442" r:id="rId39"/>
    <hyperlink ref="Z444" r:id="rId40"/>
    <hyperlink ref="Z446" r:id="rId41"/>
    <hyperlink ref="Z415" r:id="rId42"/>
    <hyperlink ref="Z417" r:id="rId43"/>
    <hyperlink ref="Z419" r:id="rId44"/>
    <hyperlink ref="Z421" r:id="rId45"/>
    <hyperlink ref="Z423" r:id="rId46"/>
    <hyperlink ref="Z425" r:id="rId47"/>
    <hyperlink ref="Z427" r:id="rId48"/>
    <hyperlink ref="Z429" r:id="rId49"/>
    <hyperlink ref="Z431" r:id="rId50"/>
    <hyperlink ref="Z433" r:id="rId51"/>
    <hyperlink ref="Z435" r:id="rId52"/>
    <hyperlink ref="Z437" r:id="rId53"/>
    <hyperlink ref="Z439" r:id="rId54"/>
    <hyperlink ref="Z441" r:id="rId55"/>
    <hyperlink ref="Z443" r:id="rId56"/>
    <hyperlink ref="Z445" r:id="rId57"/>
    <hyperlink ref="Z447" r:id="rId58"/>
    <hyperlink ref="Z448" r:id="rId59"/>
    <hyperlink ref="Z450" r:id="rId60"/>
    <hyperlink ref="Z452" r:id="rId61"/>
    <hyperlink ref="Z454" r:id="rId62"/>
    <hyperlink ref="Z456" r:id="rId63"/>
    <hyperlink ref="Z458" r:id="rId64"/>
    <hyperlink ref="Z460" r:id="rId65"/>
    <hyperlink ref="Z462" r:id="rId66"/>
    <hyperlink ref="Z469" r:id="rId67"/>
    <hyperlink ref="Z470" r:id="rId68"/>
    <hyperlink ref="Z472" r:id="rId69"/>
    <hyperlink ref="Z474" r:id="rId70"/>
    <hyperlink ref="Z476" r:id="rId7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1"/>
  <sheetViews>
    <sheetView topLeftCell="E1" zoomScale="75" zoomScaleNormal="75" workbookViewId="0">
      <pane ySplit="1" topLeftCell="A2" activePane="bottomLeft" state="frozen"/>
      <selection pane="bottomLeft" activeCell="E1" sqref="A1:XFD1048576"/>
    </sheetView>
  </sheetViews>
  <sheetFormatPr defaultRowHeight="15" x14ac:dyDescent="0.25"/>
  <cols>
    <col min="3" max="3" width="8.140625" customWidth="1"/>
    <col min="18" max="18" width="11.5703125" customWidth="1"/>
    <col min="19" max="19" width="9.85546875" customWidth="1"/>
    <col min="22" max="25" width="9.140625" style="2"/>
    <col min="26" max="26" width="44.85546875" style="2" customWidth="1"/>
  </cols>
  <sheetData>
    <row r="1" spans="1:26" ht="30" x14ac:dyDescent="0.25">
      <c r="A1" t="s">
        <v>72</v>
      </c>
      <c r="B1" t="s">
        <v>36</v>
      </c>
      <c r="C1" s="12" t="s">
        <v>37</v>
      </c>
      <c r="D1" t="s">
        <v>35</v>
      </c>
      <c r="E1" t="s">
        <v>85</v>
      </c>
      <c r="F1" t="s">
        <v>93</v>
      </c>
      <c r="G1" t="s">
        <v>80</v>
      </c>
      <c r="H1" t="s">
        <v>71</v>
      </c>
      <c r="I1" t="s">
        <v>64</v>
      </c>
      <c r="J1" t="s">
        <v>99</v>
      </c>
      <c r="K1" t="s">
        <v>47</v>
      </c>
      <c r="L1" t="s">
        <v>86</v>
      </c>
      <c r="M1" t="s">
        <v>0</v>
      </c>
      <c r="N1" t="s">
        <v>91</v>
      </c>
      <c r="O1" t="s">
        <v>95</v>
      </c>
      <c r="P1" t="s">
        <v>84</v>
      </c>
      <c r="Q1" t="s">
        <v>70</v>
      </c>
      <c r="R1" t="s">
        <v>42</v>
      </c>
      <c r="S1" t="s">
        <v>5</v>
      </c>
      <c r="T1" t="s">
        <v>1</v>
      </c>
      <c r="U1" t="s">
        <v>81</v>
      </c>
      <c r="V1" s="2" t="s">
        <v>2</v>
      </c>
      <c r="W1" s="2" t="s">
        <v>3</v>
      </c>
      <c r="X1" s="2" t="s">
        <v>4</v>
      </c>
      <c r="Y1" s="2" t="s">
        <v>18</v>
      </c>
      <c r="Z1" s="2" t="s">
        <v>19</v>
      </c>
    </row>
    <row r="2" spans="1:26" x14ac:dyDescent="0.25">
      <c r="A2">
        <v>0</v>
      </c>
      <c r="B2">
        <v>0</v>
      </c>
      <c r="C2">
        <v>0</v>
      </c>
      <c r="D2">
        <f t="shared" ref="D2:D30" si="0">1-M2</f>
        <v>0.98470000000000002</v>
      </c>
      <c r="E2">
        <v>0</v>
      </c>
      <c r="F2">
        <v>0</v>
      </c>
      <c r="G2">
        <v>0</v>
      </c>
      <c r="H2">
        <v>0</v>
      </c>
      <c r="I2">
        <v>0</v>
      </c>
      <c r="K2">
        <v>0</v>
      </c>
      <c r="L2">
        <v>0</v>
      </c>
      <c r="M2">
        <f t="shared" ref="M2:M12" si="1">1.53/100</f>
        <v>1.5300000000000001E-2</v>
      </c>
      <c r="N2">
        <v>0</v>
      </c>
      <c r="O2">
        <v>0</v>
      </c>
      <c r="P2">
        <v>0</v>
      </c>
      <c r="Q2">
        <v>0</v>
      </c>
      <c r="R2">
        <v>1</v>
      </c>
      <c r="S2">
        <f>1000+273</f>
        <v>1273</v>
      </c>
      <c r="T2">
        <v>0.5</v>
      </c>
      <c r="V2" s="2">
        <v>-0.7</v>
      </c>
      <c r="W2" s="2">
        <v>55</v>
      </c>
      <c r="X2" s="2">
        <f t="shared" ref="X2:X33" si="2">100-W2</f>
        <v>45</v>
      </c>
      <c r="Y2" s="2">
        <v>79</v>
      </c>
      <c r="Z2" s="2" t="s">
        <v>20</v>
      </c>
    </row>
    <row r="3" spans="1:26" x14ac:dyDescent="0.25">
      <c r="A3">
        <v>0</v>
      </c>
      <c r="B3">
        <v>0</v>
      </c>
      <c r="C3">
        <v>0</v>
      </c>
      <c r="D3">
        <f t="shared" si="0"/>
        <v>0.98470000000000002</v>
      </c>
      <c r="E3">
        <v>0</v>
      </c>
      <c r="F3">
        <v>0</v>
      </c>
      <c r="G3">
        <v>0</v>
      </c>
      <c r="H3">
        <v>0</v>
      </c>
      <c r="I3">
        <v>0</v>
      </c>
      <c r="K3">
        <v>0</v>
      </c>
      <c r="L3">
        <v>0</v>
      </c>
      <c r="M3">
        <f t="shared" si="1"/>
        <v>1.5300000000000001E-2</v>
      </c>
      <c r="N3">
        <v>0</v>
      </c>
      <c r="O3">
        <v>0</v>
      </c>
      <c r="P3">
        <v>0</v>
      </c>
      <c r="Q3">
        <v>0</v>
      </c>
      <c r="R3">
        <v>1</v>
      </c>
      <c r="S3">
        <f t="shared" ref="S3:S23" si="3">1000+273</f>
        <v>1273</v>
      </c>
      <c r="T3">
        <v>0.5</v>
      </c>
      <c r="V3" s="2">
        <v>-0.75</v>
      </c>
      <c r="W3" s="2">
        <v>59</v>
      </c>
      <c r="X3" s="2">
        <f t="shared" si="2"/>
        <v>41</v>
      </c>
      <c r="Y3" s="2">
        <v>79</v>
      </c>
      <c r="Z3" s="2" t="s">
        <v>20</v>
      </c>
    </row>
    <row r="4" spans="1:26" x14ac:dyDescent="0.25">
      <c r="A4">
        <v>0</v>
      </c>
      <c r="B4">
        <v>0</v>
      </c>
      <c r="C4">
        <v>0</v>
      </c>
      <c r="D4">
        <f t="shared" si="0"/>
        <v>0.98470000000000002</v>
      </c>
      <c r="E4">
        <v>0</v>
      </c>
      <c r="F4">
        <v>0</v>
      </c>
      <c r="G4">
        <v>0</v>
      </c>
      <c r="H4">
        <v>0</v>
      </c>
      <c r="I4">
        <v>0</v>
      </c>
      <c r="K4">
        <v>0</v>
      </c>
      <c r="L4">
        <v>0</v>
      </c>
      <c r="M4">
        <f t="shared" si="1"/>
        <v>1.5300000000000001E-2</v>
      </c>
      <c r="N4">
        <v>0</v>
      </c>
      <c r="O4">
        <v>0</v>
      </c>
      <c r="P4">
        <v>0</v>
      </c>
      <c r="Q4">
        <v>0</v>
      </c>
      <c r="R4">
        <v>1</v>
      </c>
      <c r="S4">
        <f t="shared" si="3"/>
        <v>1273</v>
      </c>
      <c r="T4">
        <v>0.5</v>
      </c>
      <c r="V4" s="2">
        <v>-0.8</v>
      </c>
      <c r="W4" s="2">
        <v>63</v>
      </c>
      <c r="X4" s="2">
        <f t="shared" si="2"/>
        <v>37</v>
      </c>
      <c r="Y4" s="2">
        <v>79</v>
      </c>
      <c r="Z4" s="2" t="s">
        <v>20</v>
      </c>
    </row>
    <row r="5" spans="1:26" x14ac:dyDescent="0.25">
      <c r="A5">
        <v>0</v>
      </c>
      <c r="B5">
        <v>0</v>
      </c>
      <c r="C5">
        <v>0</v>
      </c>
      <c r="D5">
        <f t="shared" si="0"/>
        <v>0.98470000000000002</v>
      </c>
      <c r="E5">
        <v>0</v>
      </c>
      <c r="F5">
        <v>0</v>
      </c>
      <c r="G5">
        <v>0</v>
      </c>
      <c r="H5">
        <v>0</v>
      </c>
      <c r="I5">
        <v>0</v>
      </c>
      <c r="K5">
        <v>0</v>
      </c>
      <c r="L5">
        <v>0</v>
      </c>
      <c r="M5">
        <f t="shared" si="1"/>
        <v>1.5300000000000001E-2</v>
      </c>
      <c r="N5">
        <v>0</v>
      </c>
      <c r="O5">
        <v>0</v>
      </c>
      <c r="P5">
        <v>0</v>
      </c>
      <c r="Q5">
        <v>0</v>
      </c>
      <c r="R5">
        <v>1</v>
      </c>
      <c r="S5">
        <f t="shared" si="3"/>
        <v>1273</v>
      </c>
      <c r="T5">
        <v>0.5</v>
      </c>
      <c r="V5" s="2">
        <v>-0.85</v>
      </c>
      <c r="W5" s="2">
        <v>76</v>
      </c>
      <c r="X5" s="2">
        <f t="shared" si="2"/>
        <v>24</v>
      </c>
      <c r="Y5" s="2">
        <v>79</v>
      </c>
      <c r="Z5" s="2" t="s">
        <v>20</v>
      </c>
    </row>
    <row r="6" spans="1:26" x14ac:dyDescent="0.25">
      <c r="A6">
        <v>0</v>
      </c>
      <c r="B6">
        <v>0</v>
      </c>
      <c r="C6">
        <v>0</v>
      </c>
      <c r="D6">
        <f t="shared" si="0"/>
        <v>0.98470000000000002</v>
      </c>
      <c r="E6">
        <v>0</v>
      </c>
      <c r="F6">
        <v>0</v>
      </c>
      <c r="G6">
        <v>0</v>
      </c>
      <c r="H6">
        <v>0</v>
      </c>
      <c r="I6">
        <v>0</v>
      </c>
      <c r="K6">
        <v>0</v>
      </c>
      <c r="L6">
        <v>0</v>
      </c>
      <c r="M6">
        <f t="shared" si="1"/>
        <v>1.5300000000000001E-2</v>
      </c>
      <c r="N6">
        <v>0</v>
      </c>
      <c r="O6">
        <v>0</v>
      </c>
      <c r="P6">
        <v>0</v>
      </c>
      <c r="Q6">
        <v>0</v>
      </c>
      <c r="R6">
        <v>1</v>
      </c>
      <c r="S6">
        <f t="shared" si="3"/>
        <v>1273</v>
      </c>
      <c r="T6">
        <v>0.5</v>
      </c>
      <c r="V6" s="2">
        <v>-0.9</v>
      </c>
      <c r="W6" s="2">
        <v>72</v>
      </c>
      <c r="X6" s="2">
        <f t="shared" si="2"/>
        <v>28</v>
      </c>
      <c r="Y6" s="2">
        <v>79</v>
      </c>
      <c r="Z6" s="2" t="s">
        <v>20</v>
      </c>
    </row>
    <row r="7" spans="1:26" x14ac:dyDescent="0.25">
      <c r="A7">
        <v>0</v>
      </c>
      <c r="B7">
        <v>0</v>
      </c>
      <c r="C7">
        <v>0</v>
      </c>
      <c r="D7">
        <f t="shared" si="0"/>
        <v>0.98470000000000002</v>
      </c>
      <c r="E7">
        <v>0</v>
      </c>
      <c r="F7">
        <v>0</v>
      </c>
      <c r="G7">
        <v>0</v>
      </c>
      <c r="H7">
        <v>0</v>
      </c>
      <c r="I7">
        <v>0</v>
      </c>
      <c r="K7">
        <v>0</v>
      </c>
      <c r="L7">
        <v>0</v>
      </c>
      <c r="M7">
        <f t="shared" si="1"/>
        <v>1.5300000000000001E-2</v>
      </c>
      <c r="N7">
        <v>0</v>
      </c>
      <c r="O7">
        <v>0</v>
      </c>
      <c r="P7">
        <v>0</v>
      </c>
      <c r="Q7">
        <v>0</v>
      </c>
      <c r="R7">
        <v>1</v>
      </c>
      <c r="S7">
        <f t="shared" si="3"/>
        <v>1273</v>
      </c>
      <c r="T7">
        <v>0.5</v>
      </c>
      <c r="V7" s="2">
        <v>-0.95</v>
      </c>
      <c r="W7" s="2">
        <v>70</v>
      </c>
      <c r="X7" s="2">
        <f t="shared" si="2"/>
        <v>30</v>
      </c>
      <c r="Y7" s="2">
        <v>79</v>
      </c>
      <c r="Z7" s="2" t="s">
        <v>20</v>
      </c>
    </row>
    <row r="8" spans="1:26" x14ac:dyDescent="0.25">
      <c r="A8">
        <v>0</v>
      </c>
      <c r="B8">
        <v>0</v>
      </c>
      <c r="C8">
        <v>0</v>
      </c>
      <c r="D8">
        <f t="shared" si="0"/>
        <v>0.98470000000000002</v>
      </c>
      <c r="E8">
        <v>0</v>
      </c>
      <c r="F8">
        <v>0</v>
      </c>
      <c r="G8">
        <v>0</v>
      </c>
      <c r="H8">
        <v>0</v>
      </c>
      <c r="I8">
        <v>0</v>
      </c>
      <c r="K8">
        <v>0</v>
      </c>
      <c r="L8">
        <v>0</v>
      </c>
      <c r="M8">
        <f t="shared" si="1"/>
        <v>1.5300000000000001E-2</v>
      </c>
      <c r="N8">
        <v>0</v>
      </c>
      <c r="O8">
        <v>0</v>
      </c>
      <c r="P8">
        <v>0</v>
      </c>
      <c r="Q8">
        <v>0</v>
      </c>
      <c r="R8">
        <v>1</v>
      </c>
      <c r="S8">
        <f t="shared" si="3"/>
        <v>1273</v>
      </c>
      <c r="T8">
        <v>0.5</v>
      </c>
      <c r="V8" s="2">
        <v>-1</v>
      </c>
      <c r="W8" s="2">
        <v>70</v>
      </c>
      <c r="X8" s="2">
        <f t="shared" si="2"/>
        <v>30</v>
      </c>
      <c r="Y8" s="2">
        <v>79</v>
      </c>
      <c r="Z8" s="2" t="s">
        <v>20</v>
      </c>
    </row>
    <row r="9" spans="1:26" x14ac:dyDescent="0.25">
      <c r="A9">
        <v>0</v>
      </c>
      <c r="B9">
        <v>0</v>
      </c>
      <c r="C9">
        <v>0</v>
      </c>
      <c r="D9">
        <f t="shared" si="0"/>
        <v>0.98470000000000002</v>
      </c>
      <c r="E9">
        <v>0</v>
      </c>
      <c r="F9">
        <v>0</v>
      </c>
      <c r="G9">
        <v>0</v>
      </c>
      <c r="H9">
        <v>0</v>
      </c>
      <c r="I9">
        <v>0</v>
      </c>
      <c r="K9">
        <v>0</v>
      </c>
      <c r="L9">
        <v>0</v>
      </c>
      <c r="M9">
        <f t="shared" si="1"/>
        <v>1.5300000000000001E-2</v>
      </c>
      <c r="N9">
        <v>0</v>
      </c>
      <c r="O9">
        <v>0</v>
      </c>
      <c r="P9">
        <v>0</v>
      </c>
      <c r="Q9">
        <v>0</v>
      </c>
      <c r="R9">
        <v>1</v>
      </c>
      <c r="S9">
        <f t="shared" si="3"/>
        <v>1273</v>
      </c>
      <c r="T9">
        <v>0.5</v>
      </c>
      <c r="V9" s="2">
        <v>-1.05</v>
      </c>
      <c r="W9" s="2">
        <v>59</v>
      </c>
      <c r="X9" s="2">
        <f t="shared" si="2"/>
        <v>41</v>
      </c>
      <c r="Y9" s="2">
        <v>79</v>
      </c>
      <c r="Z9" s="2" t="s">
        <v>20</v>
      </c>
    </row>
    <row r="10" spans="1:26" x14ac:dyDescent="0.25">
      <c r="A10">
        <v>0</v>
      </c>
      <c r="B10">
        <v>0</v>
      </c>
      <c r="C10">
        <v>0</v>
      </c>
      <c r="D10">
        <f t="shared" si="0"/>
        <v>0.98470000000000002</v>
      </c>
      <c r="E10">
        <v>0</v>
      </c>
      <c r="F10">
        <v>0</v>
      </c>
      <c r="G10">
        <v>0</v>
      </c>
      <c r="H10">
        <v>0</v>
      </c>
      <c r="I10">
        <v>0</v>
      </c>
      <c r="K10">
        <v>0</v>
      </c>
      <c r="L10">
        <v>0</v>
      </c>
      <c r="M10">
        <f t="shared" si="1"/>
        <v>1.5300000000000001E-2</v>
      </c>
      <c r="N10">
        <v>0</v>
      </c>
      <c r="O10">
        <v>0</v>
      </c>
      <c r="P10">
        <v>0</v>
      </c>
      <c r="Q10">
        <v>0</v>
      </c>
      <c r="R10">
        <v>1</v>
      </c>
      <c r="S10">
        <f t="shared" si="3"/>
        <v>1273</v>
      </c>
      <c r="T10">
        <v>0.5</v>
      </c>
      <c r="V10" s="2">
        <v>-1.1000000000000001</v>
      </c>
      <c r="W10" s="2">
        <v>47</v>
      </c>
      <c r="X10" s="2">
        <f t="shared" si="2"/>
        <v>53</v>
      </c>
      <c r="Y10" s="2">
        <v>79</v>
      </c>
      <c r="Z10" s="2" t="s">
        <v>20</v>
      </c>
    </row>
    <row r="11" spans="1:26" x14ac:dyDescent="0.25">
      <c r="A11">
        <v>0</v>
      </c>
      <c r="B11">
        <v>0</v>
      </c>
      <c r="C11">
        <v>0</v>
      </c>
      <c r="D11">
        <f t="shared" si="0"/>
        <v>0.98470000000000002</v>
      </c>
      <c r="E11">
        <v>0</v>
      </c>
      <c r="F11">
        <v>0</v>
      </c>
      <c r="G11">
        <v>0</v>
      </c>
      <c r="H11">
        <v>0</v>
      </c>
      <c r="I11">
        <v>0</v>
      </c>
      <c r="K11">
        <v>0</v>
      </c>
      <c r="L11">
        <v>0</v>
      </c>
      <c r="M11">
        <f t="shared" si="1"/>
        <v>1.5300000000000001E-2</v>
      </c>
      <c r="N11">
        <v>0</v>
      </c>
      <c r="O11">
        <v>0</v>
      </c>
      <c r="P11">
        <v>0</v>
      </c>
      <c r="Q11">
        <v>0</v>
      </c>
      <c r="R11">
        <v>1</v>
      </c>
      <c r="S11">
        <f t="shared" si="3"/>
        <v>1273</v>
      </c>
      <c r="T11">
        <v>0.5</v>
      </c>
      <c r="V11" s="2">
        <v>-1.1499999999999999</v>
      </c>
      <c r="W11" s="2">
        <v>39</v>
      </c>
      <c r="X11" s="2">
        <f t="shared" si="2"/>
        <v>61</v>
      </c>
      <c r="Y11" s="2">
        <v>79</v>
      </c>
      <c r="Z11" s="2" t="s">
        <v>20</v>
      </c>
    </row>
    <row r="12" spans="1:26" x14ac:dyDescent="0.25">
      <c r="A12">
        <v>0</v>
      </c>
      <c r="B12">
        <v>0</v>
      </c>
      <c r="C12">
        <v>0</v>
      </c>
      <c r="D12">
        <f t="shared" si="0"/>
        <v>0.98470000000000002</v>
      </c>
      <c r="E12">
        <v>0</v>
      </c>
      <c r="F12">
        <v>0</v>
      </c>
      <c r="G12">
        <v>0</v>
      </c>
      <c r="H12">
        <v>0</v>
      </c>
      <c r="I12">
        <v>0</v>
      </c>
      <c r="K12">
        <v>0</v>
      </c>
      <c r="L12">
        <v>0</v>
      </c>
      <c r="M12">
        <f t="shared" si="1"/>
        <v>1.5300000000000001E-2</v>
      </c>
      <c r="N12">
        <v>0</v>
      </c>
      <c r="O12">
        <v>0</v>
      </c>
      <c r="P12">
        <v>0</v>
      </c>
      <c r="Q12">
        <v>0</v>
      </c>
      <c r="R12">
        <v>1</v>
      </c>
      <c r="S12">
        <f t="shared" si="3"/>
        <v>1273</v>
      </c>
      <c r="T12">
        <v>0.5</v>
      </c>
      <c r="V12" s="2">
        <v>-1.2</v>
      </c>
      <c r="W12" s="2">
        <v>31</v>
      </c>
      <c r="X12" s="2">
        <f t="shared" si="2"/>
        <v>69</v>
      </c>
      <c r="Y12" s="2">
        <v>79</v>
      </c>
      <c r="Z12" s="2" t="s">
        <v>20</v>
      </c>
    </row>
    <row r="13" spans="1:26" x14ac:dyDescent="0.25">
      <c r="A13">
        <v>0</v>
      </c>
      <c r="B13">
        <v>0</v>
      </c>
      <c r="C13">
        <v>0</v>
      </c>
      <c r="D13">
        <f t="shared" si="0"/>
        <v>0.24</v>
      </c>
      <c r="E13">
        <v>0</v>
      </c>
      <c r="F13">
        <v>0</v>
      </c>
      <c r="G13">
        <v>0</v>
      </c>
      <c r="H13">
        <v>0</v>
      </c>
      <c r="I13">
        <v>0</v>
      </c>
      <c r="K13">
        <v>0</v>
      </c>
      <c r="L13">
        <v>0</v>
      </c>
      <c r="M13">
        <v>0.76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3"/>
        <v>1273</v>
      </c>
      <c r="T13">
        <v>0.5</v>
      </c>
      <c r="V13" s="2">
        <v>-0.7</v>
      </c>
      <c r="W13" s="2">
        <v>24</v>
      </c>
      <c r="X13" s="2">
        <f t="shared" si="2"/>
        <v>76</v>
      </c>
      <c r="Y13" s="2">
        <v>79</v>
      </c>
      <c r="Z13" s="2" t="s">
        <v>20</v>
      </c>
    </row>
    <row r="14" spans="1:26" x14ac:dyDescent="0.25">
      <c r="A14">
        <v>0</v>
      </c>
      <c r="B14">
        <v>0</v>
      </c>
      <c r="C14">
        <v>0</v>
      </c>
      <c r="D14">
        <f t="shared" si="0"/>
        <v>0.24</v>
      </c>
      <c r="E14">
        <v>0</v>
      </c>
      <c r="F14">
        <v>0</v>
      </c>
      <c r="G14">
        <v>0</v>
      </c>
      <c r="H14">
        <v>0</v>
      </c>
      <c r="I14">
        <v>0</v>
      </c>
      <c r="K14">
        <v>0</v>
      </c>
      <c r="L14">
        <v>0</v>
      </c>
      <c r="M14">
        <v>0.76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3"/>
        <v>1273</v>
      </c>
      <c r="T14">
        <v>0.5</v>
      </c>
      <c r="V14" s="2">
        <v>-0.75</v>
      </c>
      <c r="W14" s="2">
        <v>25</v>
      </c>
      <c r="X14" s="2">
        <f t="shared" si="2"/>
        <v>75</v>
      </c>
      <c r="Y14" s="2">
        <v>79</v>
      </c>
      <c r="Z14" s="2" t="s">
        <v>20</v>
      </c>
    </row>
    <row r="15" spans="1:26" x14ac:dyDescent="0.25">
      <c r="A15">
        <v>0</v>
      </c>
      <c r="B15">
        <v>0</v>
      </c>
      <c r="C15">
        <v>0</v>
      </c>
      <c r="D15">
        <f t="shared" si="0"/>
        <v>0.24</v>
      </c>
      <c r="E15">
        <v>0</v>
      </c>
      <c r="F15">
        <v>0</v>
      </c>
      <c r="G15">
        <v>0</v>
      </c>
      <c r="H15">
        <v>0</v>
      </c>
      <c r="I15">
        <v>0</v>
      </c>
      <c r="K15">
        <v>0</v>
      </c>
      <c r="L15">
        <v>0</v>
      </c>
      <c r="M15">
        <v>0.76</v>
      </c>
      <c r="N15">
        <v>0</v>
      </c>
      <c r="O15">
        <v>0</v>
      </c>
      <c r="P15">
        <v>0</v>
      </c>
      <c r="Q15">
        <v>0</v>
      </c>
      <c r="R15">
        <v>0</v>
      </c>
      <c r="S15">
        <f t="shared" si="3"/>
        <v>1273</v>
      </c>
      <c r="T15">
        <v>0.5</v>
      </c>
      <c r="V15" s="2">
        <v>-0.8</v>
      </c>
      <c r="W15" s="2">
        <v>28</v>
      </c>
      <c r="X15" s="2">
        <f t="shared" si="2"/>
        <v>72</v>
      </c>
      <c r="Y15" s="2">
        <v>79</v>
      </c>
      <c r="Z15" s="2" t="s">
        <v>20</v>
      </c>
    </row>
    <row r="16" spans="1:26" x14ac:dyDescent="0.25">
      <c r="A16">
        <v>0</v>
      </c>
      <c r="B16">
        <v>0</v>
      </c>
      <c r="C16">
        <v>0</v>
      </c>
      <c r="D16">
        <f t="shared" si="0"/>
        <v>0.24</v>
      </c>
      <c r="E16">
        <v>0</v>
      </c>
      <c r="F16">
        <v>0</v>
      </c>
      <c r="G16">
        <v>0</v>
      </c>
      <c r="H16">
        <v>0</v>
      </c>
      <c r="I16">
        <v>0</v>
      </c>
      <c r="K16">
        <v>0</v>
      </c>
      <c r="L16">
        <v>0</v>
      </c>
      <c r="M16">
        <v>0.76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3"/>
        <v>1273</v>
      </c>
      <c r="T16">
        <v>0.5</v>
      </c>
      <c r="V16" s="2">
        <v>-0.85</v>
      </c>
      <c r="W16" s="2">
        <v>25</v>
      </c>
      <c r="X16" s="2">
        <f t="shared" si="2"/>
        <v>75</v>
      </c>
      <c r="Y16" s="2">
        <v>79</v>
      </c>
      <c r="Z16" s="2" t="s">
        <v>20</v>
      </c>
    </row>
    <row r="17" spans="1:26" x14ac:dyDescent="0.25">
      <c r="A17">
        <v>0</v>
      </c>
      <c r="B17">
        <v>0</v>
      </c>
      <c r="C17">
        <v>0</v>
      </c>
      <c r="D17">
        <f t="shared" si="0"/>
        <v>0.24</v>
      </c>
      <c r="E17">
        <v>0</v>
      </c>
      <c r="F17">
        <v>0</v>
      </c>
      <c r="G17">
        <v>0</v>
      </c>
      <c r="H17">
        <v>0</v>
      </c>
      <c r="I17">
        <v>0</v>
      </c>
      <c r="K17">
        <v>0</v>
      </c>
      <c r="L17">
        <v>0</v>
      </c>
      <c r="M17">
        <v>0.76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si="3"/>
        <v>1273</v>
      </c>
      <c r="T17">
        <v>0.5</v>
      </c>
      <c r="V17" s="2">
        <v>-0.9</v>
      </c>
      <c r="W17" s="2">
        <v>22</v>
      </c>
      <c r="X17" s="2">
        <f t="shared" si="2"/>
        <v>78</v>
      </c>
      <c r="Y17" s="2">
        <v>79</v>
      </c>
      <c r="Z17" s="2" t="s">
        <v>20</v>
      </c>
    </row>
    <row r="18" spans="1:26" x14ac:dyDescent="0.25">
      <c r="A18">
        <v>0</v>
      </c>
      <c r="B18">
        <v>0</v>
      </c>
      <c r="C18">
        <v>0</v>
      </c>
      <c r="D18">
        <f t="shared" si="0"/>
        <v>0.24</v>
      </c>
      <c r="E18">
        <v>0</v>
      </c>
      <c r="F18">
        <v>0</v>
      </c>
      <c r="G18">
        <v>0</v>
      </c>
      <c r="H18">
        <v>0</v>
      </c>
      <c r="I18">
        <v>0</v>
      </c>
      <c r="K18">
        <v>0</v>
      </c>
      <c r="L18">
        <v>0</v>
      </c>
      <c r="M18">
        <v>0.76</v>
      </c>
      <c r="N18">
        <v>0</v>
      </c>
      <c r="O18">
        <v>0</v>
      </c>
      <c r="P18">
        <v>0</v>
      </c>
      <c r="Q18">
        <v>0</v>
      </c>
      <c r="R18">
        <v>0</v>
      </c>
      <c r="S18">
        <f t="shared" si="3"/>
        <v>1273</v>
      </c>
      <c r="T18">
        <v>0.5</v>
      </c>
      <c r="V18" s="2">
        <v>-0.95</v>
      </c>
      <c r="W18" s="2">
        <v>15</v>
      </c>
      <c r="X18" s="2">
        <f t="shared" si="2"/>
        <v>85</v>
      </c>
      <c r="Y18" s="2">
        <v>79</v>
      </c>
      <c r="Z18" s="2" t="s">
        <v>20</v>
      </c>
    </row>
    <row r="19" spans="1:26" x14ac:dyDescent="0.25">
      <c r="A19">
        <v>0</v>
      </c>
      <c r="B19">
        <v>0</v>
      </c>
      <c r="C19">
        <v>0</v>
      </c>
      <c r="D19">
        <f t="shared" si="0"/>
        <v>0.24</v>
      </c>
      <c r="E19">
        <v>0</v>
      </c>
      <c r="F19">
        <v>0</v>
      </c>
      <c r="G19">
        <v>0</v>
      </c>
      <c r="H19">
        <v>0</v>
      </c>
      <c r="I19">
        <v>0</v>
      </c>
      <c r="K19">
        <v>0</v>
      </c>
      <c r="L19">
        <v>0</v>
      </c>
      <c r="M19">
        <v>0.76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3"/>
        <v>1273</v>
      </c>
      <c r="T19">
        <v>0.5</v>
      </c>
      <c r="V19" s="2">
        <v>-1</v>
      </c>
      <c r="W19" s="2">
        <v>11</v>
      </c>
      <c r="X19" s="2">
        <f t="shared" si="2"/>
        <v>89</v>
      </c>
      <c r="Y19" s="2">
        <v>79</v>
      </c>
      <c r="Z19" s="2" t="s">
        <v>20</v>
      </c>
    </row>
    <row r="20" spans="1:26" x14ac:dyDescent="0.25">
      <c r="A20">
        <v>0</v>
      </c>
      <c r="B20">
        <v>0</v>
      </c>
      <c r="C20">
        <v>0</v>
      </c>
      <c r="D20">
        <f t="shared" si="0"/>
        <v>0.24</v>
      </c>
      <c r="E20">
        <v>0</v>
      </c>
      <c r="F20">
        <v>0</v>
      </c>
      <c r="G20">
        <v>0</v>
      </c>
      <c r="H20">
        <v>0</v>
      </c>
      <c r="I20">
        <v>0</v>
      </c>
      <c r="K20">
        <v>0</v>
      </c>
      <c r="L20">
        <v>0</v>
      </c>
      <c r="M20">
        <v>0.76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3"/>
        <v>1273</v>
      </c>
      <c r="T20">
        <v>0.5</v>
      </c>
      <c r="V20" s="2">
        <v>-1.05</v>
      </c>
      <c r="W20" s="2">
        <v>9</v>
      </c>
      <c r="X20" s="2">
        <f t="shared" si="2"/>
        <v>91</v>
      </c>
      <c r="Y20" s="2">
        <v>79</v>
      </c>
      <c r="Z20" s="2" t="s">
        <v>20</v>
      </c>
    </row>
    <row r="21" spans="1:26" x14ac:dyDescent="0.25">
      <c r="A21">
        <v>0</v>
      </c>
      <c r="B21">
        <v>0</v>
      </c>
      <c r="C21">
        <v>0</v>
      </c>
      <c r="D21">
        <f t="shared" si="0"/>
        <v>0.24</v>
      </c>
      <c r="E21">
        <v>0</v>
      </c>
      <c r="F21">
        <v>0</v>
      </c>
      <c r="G21">
        <v>0</v>
      </c>
      <c r="H21">
        <v>0</v>
      </c>
      <c r="I21">
        <v>0</v>
      </c>
      <c r="K21">
        <v>0</v>
      </c>
      <c r="L21">
        <v>0</v>
      </c>
      <c r="M21">
        <v>0.76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3"/>
        <v>1273</v>
      </c>
      <c r="T21">
        <v>0.5</v>
      </c>
      <c r="V21" s="2">
        <v>-1.1000000000000001</v>
      </c>
      <c r="W21" s="2">
        <v>7</v>
      </c>
      <c r="X21" s="2">
        <f t="shared" si="2"/>
        <v>93</v>
      </c>
      <c r="Y21" s="2">
        <v>79</v>
      </c>
      <c r="Z21" s="2" t="s">
        <v>20</v>
      </c>
    </row>
    <row r="22" spans="1:26" x14ac:dyDescent="0.25">
      <c r="A22">
        <v>0</v>
      </c>
      <c r="B22">
        <v>0</v>
      </c>
      <c r="C22">
        <v>0</v>
      </c>
      <c r="D22">
        <f t="shared" si="0"/>
        <v>0.24</v>
      </c>
      <c r="E22">
        <v>0</v>
      </c>
      <c r="F22">
        <v>0</v>
      </c>
      <c r="G22">
        <v>0</v>
      </c>
      <c r="H22">
        <v>0</v>
      </c>
      <c r="I22">
        <v>0</v>
      </c>
      <c r="K22">
        <v>0</v>
      </c>
      <c r="L22">
        <v>0</v>
      </c>
      <c r="M22">
        <v>0.76</v>
      </c>
      <c r="N22">
        <v>0</v>
      </c>
      <c r="O22">
        <v>0</v>
      </c>
      <c r="P22">
        <v>0</v>
      </c>
      <c r="Q22">
        <v>0</v>
      </c>
      <c r="R22">
        <v>0</v>
      </c>
      <c r="S22">
        <f t="shared" si="3"/>
        <v>1273</v>
      </c>
      <c r="T22">
        <v>0.5</v>
      </c>
      <c r="V22" s="2">
        <v>-1.1499999999999999</v>
      </c>
      <c r="W22" s="2">
        <v>6</v>
      </c>
      <c r="X22" s="2">
        <f t="shared" si="2"/>
        <v>94</v>
      </c>
      <c r="Y22" s="2">
        <v>79</v>
      </c>
      <c r="Z22" s="2" t="s">
        <v>20</v>
      </c>
    </row>
    <row r="23" spans="1:26" x14ac:dyDescent="0.25">
      <c r="A23">
        <v>0</v>
      </c>
      <c r="B23">
        <v>0</v>
      </c>
      <c r="C23">
        <v>0</v>
      </c>
      <c r="D23">
        <f t="shared" si="0"/>
        <v>0.24</v>
      </c>
      <c r="E23">
        <v>0</v>
      </c>
      <c r="F23">
        <v>0</v>
      </c>
      <c r="G23">
        <v>0</v>
      </c>
      <c r="H23">
        <v>0</v>
      </c>
      <c r="I23">
        <v>0</v>
      </c>
      <c r="K23">
        <v>0</v>
      </c>
      <c r="L23">
        <v>0</v>
      </c>
      <c r="M23">
        <v>0.76</v>
      </c>
      <c r="N23">
        <v>0</v>
      </c>
      <c r="O23">
        <v>0</v>
      </c>
      <c r="P23">
        <v>0</v>
      </c>
      <c r="Q23">
        <v>0</v>
      </c>
      <c r="R23">
        <v>0</v>
      </c>
      <c r="S23">
        <f t="shared" si="3"/>
        <v>1273</v>
      </c>
      <c r="T23">
        <v>0.5</v>
      </c>
      <c r="V23" s="2">
        <v>-1.2</v>
      </c>
      <c r="W23" s="2">
        <v>5</v>
      </c>
      <c r="X23" s="2">
        <f t="shared" si="2"/>
        <v>95</v>
      </c>
      <c r="Y23" s="2">
        <v>79</v>
      </c>
      <c r="Z23" s="2" t="s">
        <v>20</v>
      </c>
    </row>
    <row r="24" spans="1:26" x14ac:dyDescent="0.25">
      <c r="A24">
        <v>0</v>
      </c>
      <c r="B24">
        <v>0</v>
      </c>
      <c r="C24">
        <v>0</v>
      </c>
      <c r="D24">
        <f t="shared" si="0"/>
        <v>0.9859</v>
      </c>
      <c r="E24">
        <v>0</v>
      </c>
      <c r="F24">
        <v>0</v>
      </c>
      <c r="G24">
        <v>0</v>
      </c>
      <c r="H24">
        <v>0</v>
      </c>
      <c r="I24">
        <v>0</v>
      </c>
      <c r="K24">
        <v>0</v>
      </c>
      <c r="L24">
        <v>0</v>
      </c>
      <c r="M24">
        <v>1.41E-2</v>
      </c>
      <c r="N24">
        <v>0</v>
      </c>
      <c r="O24">
        <v>0</v>
      </c>
      <c r="P24">
        <v>0</v>
      </c>
      <c r="Q24">
        <v>0</v>
      </c>
      <c r="R24">
        <v>1</v>
      </c>
      <c r="S24">
        <v>1273</v>
      </c>
      <c r="T24">
        <v>0.5</v>
      </c>
      <c r="V24" s="2">
        <v>-0.4</v>
      </c>
      <c r="W24" s="2">
        <v>68</v>
      </c>
      <c r="X24" s="2">
        <f t="shared" si="2"/>
        <v>32</v>
      </c>
      <c r="Y24" s="2">
        <v>81</v>
      </c>
      <c r="Z24" s="2" t="s">
        <v>34</v>
      </c>
    </row>
    <row r="25" spans="1:26" x14ac:dyDescent="0.25">
      <c r="A25">
        <v>0</v>
      </c>
      <c r="B25">
        <v>0</v>
      </c>
      <c r="C25">
        <v>0</v>
      </c>
      <c r="D25">
        <f t="shared" si="0"/>
        <v>0.9859</v>
      </c>
      <c r="E25">
        <v>0</v>
      </c>
      <c r="F25">
        <v>0</v>
      </c>
      <c r="G25">
        <v>0</v>
      </c>
      <c r="H25">
        <v>0</v>
      </c>
      <c r="I25">
        <v>0</v>
      </c>
      <c r="K25">
        <v>0</v>
      </c>
      <c r="L25">
        <v>0</v>
      </c>
      <c r="M25">
        <v>1.41E-2</v>
      </c>
      <c r="N25">
        <v>0</v>
      </c>
      <c r="O25">
        <v>0</v>
      </c>
      <c r="P25">
        <v>0</v>
      </c>
      <c r="Q25">
        <v>0</v>
      </c>
      <c r="R25">
        <v>1</v>
      </c>
      <c r="S25">
        <v>1273</v>
      </c>
      <c r="T25">
        <v>0.5</v>
      </c>
      <c r="V25" s="2">
        <v>-0.5</v>
      </c>
      <c r="W25" s="2">
        <v>90</v>
      </c>
      <c r="X25" s="2">
        <f t="shared" si="2"/>
        <v>10</v>
      </c>
      <c r="Y25" s="2">
        <v>81</v>
      </c>
      <c r="Z25" s="2" t="s">
        <v>34</v>
      </c>
    </row>
    <row r="26" spans="1:26" x14ac:dyDescent="0.25">
      <c r="A26">
        <v>0</v>
      </c>
      <c r="B26">
        <v>0</v>
      </c>
      <c r="C26">
        <v>0</v>
      </c>
      <c r="D26">
        <f t="shared" si="0"/>
        <v>0.9859</v>
      </c>
      <c r="E26">
        <v>0</v>
      </c>
      <c r="F26">
        <v>0</v>
      </c>
      <c r="G26">
        <v>0</v>
      </c>
      <c r="H26">
        <v>0</v>
      </c>
      <c r="I26">
        <v>0</v>
      </c>
      <c r="K26">
        <v>0</v>
      </c>
      <c r="L26">
        <v>0</v>
      </c>
      <c r="M26">
        <v>1.41E-2</v>
      </c>
      <c r="N26">
        <v>0</v>
      </c>
      <c r="O26">
        <v>0</v>
      </c>
      <c r="P26">
        <v>0</v>
      </c>
      <c r="Q26">
        <v>0</v>
      </c>
      <c r="R26">
        <v>1</v>
      </c>
      <c r="S26">
        <v>1273</v>
      </c>
      <c r="T26">
        <v>0.5</v>
      </c>
      <c r="V26" s="2">
        <v>-0.6</v>
      </c>
      <c r="W26" s="2">
        <v>97</v>
      </c>
      <c r="X26" s="2">
        <f t="shared" si="2"/>
        <v>3</v>
      </c>
      <c r="Y26" s="2">
        <v>81</v>
      </c>
      <c r="Z26" s="2" t="s">
        <v>34</v>
      </c>
    </row>
    <row r="27" spans="1:26" x14ac:dyDescent="0.25">
      <c r="A27">
        <v>0</v>
      </c>
      <c r="B27">
        <v>0</v>
      </c>
      <c r="C27">
        <v>0</v>
      </c>
      <c r="D27">
        <f t="shared" si="0"/>
        <v>0.9859</v>
      </c>
      <c r="E27">
        <v>0</v>
      </c>
      <c r="F27">
        <v>0</v>
      </c>
      <c r="G27">
        <v>0</v>
      </c>
      <c r="H27">
        <v>0</v>
      </c>
      <c r="I27">
        <v>0</v>
      </c>
      <c r="K27">
        <v>0</v>
      </c>
      <c r="L27">
        <v>0</v>
      </c>
      <c r="M27">
        <v>1.41E-2</v>
      </c>
      <c r="N27">
        <v>0</v>
      </c>
      <c r="O27">
        <v>0</v>
      </c>
      <c r="P27">
        <v>0</v>
      </c>
      <c r="Q27">
        <v>0</v>
      </c>
      <c r="R27">
        <v>1</v>
      </c>
      <c r="S27">
        <v>1273</v>
      </c>
      <c r="T27">
        <v>0.5</v>
      </c>
      <c r="V27" s="2">
        <v>-0.7</v>
      </c>
      <c r="W27" s="2">
        <v>98</v>
      </c>
      <c r="X27" s="2">
        <f t="shared" si="2"/>
        <v>2</v>
      </c>
      <c r="Y27" s="2">
        <v>81</v>
      </c>
      <c r="Z27" s="2" t="s">
        <v>34</v>
      </c>
    </row>
    <row r="28" spans="1:26" x14ac:dyDescent="0.25">
      <c r="A28">
        <v>0</v>
      </c>
      <c r="B28">
        <v>0</v>
      </c>
      <c r="C28">
        <v>0</v>
      </c>
      <c r="D28">
        <f t="shared" si="0"/>
        <v>0.9859</v>
      </c>
      <c r="E28">
        <v>0</v>
      </c>
      <c r="F28">
        <v>0</v>
      </c>
      <c r="G28">
        <v>0</v>
      </c>
      <c r="H28">
        <v>0</v>
      </c>
      <c r="I28">
        <v>0</v>
      </c>
      <c r="K28">
        <v>0</v>
      </c>
      <c r="L28">
        <v>0</v>
      </c>
      <c r="M28">
        <v>1.41E-2</v>
      </c>
      <c r="N28">
        <v>0</v>
      </c>
      <c r="O28">
        <v>0</v>
      </c>
      <c r="P28">
        <v>0</v>
      </c>
      <c r="Q28">
        <v>0</v>
      </c>
      <c r="R28">
        <v>1</v>
      </c>
      <c r="S28">
        <v>1273</v>
      </c>
      <c r="T28">
        <v>0.5</v>
      </c>
      <c r="V28" s="2">
        <v>-0.8</v>
      </c>
      <c r="W28" s="2">
        <v>98</v>
      </c>
      <c r="X28" s="2">
        <f t="shared" si="2"/>
        <v>2</v>
      </c>
      <c r="Y28" s="2">
        <v>81</v>
      </c>
      <c r="Z28" s="2" t="s">
        <v>34</v>
      </c>
    </row>
    <row r="29" spans="1:26" x14ac:dyDescent="0.25">
      <c r="A29">
        <v>0</v>
      </c>
      <c r="B29">
        <v>0</v>
      </c>
      <c r="C29">
        <v>0</v>
      </c>
      <c r="D29">
        <f t="shared" si="0"/>
        <v>0.9859</v>
      </c>
      <c r="E29">
        <v>0</v>
      </c>
      <c r="F29">
        <v>0</v>
      </c>
      <c r="G29">
        <v>0</v>
      </c>
      <c r="H29">
        <v>0</v>
      </c>
      <c r="I29">
        <v>0</v>
      </c>
      <c r="K29">
        <v>0</v>
      </c>
      <c r="L29">
        <v>0</v>
      </c>
      <c r="M29">
        <v>1.41E-2</v>
      </c>
      <c r="N29">
        <v>0</v>
      </c>
      <c r="O29">
        <v>0</v>
      </c>
      <c r="P29">
        <v>0</v>
      </c>
      <c r="Q29">
        <v>0</v>
      </c>
      <c r="R29">
        <v>1</v>
      </c>
      <c r="S29">
        <v>1273</v>
      </c>
      <c r="T29">
        <v>0.5</v>
      </c>
      <c r="V29" s="2">
        <v>-0.9</v>
      </c>
      <c r="W29" s="2">
        <v>98</v>
      </c>
      <c r="X29" s="2">
        <f t="shared" si="2"/>
        <v>2</v>
      </c>
      <c r="Y29" s="2">
        <v>81</v>
      </c>
      <c r="Z29" s="2" t="s">
        <v>34</v>
      </c>
    </row>
    <row r="30" spans="1:26" x14ac:dyDescent="0.25">
      <c r="A30">
        <v>0</v>
      </c>
      <c r="B30">
        <v>0</v>
      </c>
      <c r="C30">
        <v>0</v>
      </c>
      <c r="D30">
        <f t="shared" si="0"/>
        <v>0.9859</v>
      </c>
      <c r="E30">
        <v>0</v>
      </c>
      <c r="F30">
        <v>0</v>
      </c>
      <c r="G30">
        <v>0</v>
      </c>
      <c r="H30">
        <v>0</v>
      </c>
      <c r="I30">
        <v>0</v>
      </c>
      <c r="K30">
        <v>0</v>
      </c>
      <c r="L30">
        <v>0</v>
      </c>
      <c r="M30">
        <v>1.41E-2</v>
      </c>
      <c r="N30">
        <v>0</v>
      </c>
      <c r="O30">
        <v>0</v>
      </c>
      <c r="P30">
        <v>0</v>
      </c>
      <c r="Q30">
        <v>0</v>
      </c>
      <c r="R30">
        <v>1</v>
      </c>
      <c r="S30">
        <v>1273</v>
      </c>
      <c r="T30">
        <v>0.5</v>
      </c>
      <c r="V30" s="2">
        <v>-1</v>
      </c>
      <c r="W30" s="2">
        <v>98</v>
      </c>
      <c r="X30" s="2">
        <f t="shared" si="2"/>
        <v>2</v>
      </c>
      <c r="Y30" s="2">
        <v>81</v>
      </c>
      <c r="Z30" s="2" t="s">
        <v>34</v>
      </c>
    </row>
    <row r="31" spans="1:26" x14ac:dyDescent="0.25">
      <c r="A31">
        <v>0</v>
      </c>
      <c r="B31">
        <v>0</v>
      </c>
      <c r="C31">
        <f t="shared" ref="C31:C40" si="4">1-M31</f>
        <v>0.95399999999999996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>
        <v>0</v>
      </c>
      <c r="L31">
        <v>0</v>
      </c>
      <c r="M31">
        <f t="shared" ref="M31:M40" si="5">4.6/100</f>
        <v>4.5999999999999999E-2</v>
      </c>
      <c r="N31">
        <v>0</v>
      </c>
      <c r="O31">
        <v>0</v>
      </c>
      <c r="P31">
        <v>0</v>
      </c>
      <c r="Q31">
        <v>0</v>
      </c>
      <c r="R31">
        <v>1</v>
      </c>
      <c r="S31">
        <f>900+273</f>
        <v>1173</v>
      </c>
      <c r="T31">
        <v>0.5</v>
      </c>
      <c r="V31" s="2">
        <v>-1.32</v>
      </c>
      <c r="W31" s="2">
        <v>80</v>
      </c>
      <c r="X31" s="2">
        <f t="shared" si="2"/>
        <v>20</v>
      </c>
      <c r="Y31" s="2">
        <v>82</v>
      </c>
      <c r="Z31" s="2" t="s">
        <v>40</v>
      </c>
    </row>
    <row r="32" spans="1:26" x14ac:dyDescent="0.25">
      <c r="A32">
        <v>0</v>
      </c>
      <c r="B32">
        <v>0</v>
      </c>
      <c r="C32">
        <f t="shared" si="4"/>
        <v>0.95399999999999996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>
        <v>0</v>
      </c>
      <c r="L32">
        <v>0</v>
      </c>
      <c r="M32">
        <f t="shared" si="5"/>
        <v>4.5999999999999999E-2</v>
      </c>
      <c r="N32">
        <v>0</v>
      </c>
      <c r="O32">
        <v>0</v>
      </c>
      <c r="P32">
        <v>0</v>
      </c>
      <c r="Q32">
        <v>0</v>
      </c>
      <c r="R32">
        <v>1</v>
      </c>
      <c r="S32">
        <f t="shared" ref="S32:S50" si="6">900+273</f>
        <v>1173</v>
      </c>
      <c r="T32">
        <v>0.5</v>
      </c>
      <c r="V32" s="2">
        <v>-1.1200000000000001</v>
      </c>
      <c r="W32" s="2">
        <v>90</v>
      </c>
      <c r="X32" s="2">
        <f t="shared" si="2"/>
        <v>10</v>
      </c>
      <c r="Y32" s="2">
        <v>82</v>
      </c>
      <c r="Z32" s="2" t="s">
        <v>40</v>
      </c>
    </row>
    <row r="33" spans="1:26" x14ac:dyDescent="0.25">
      <c r="A33">
        <v>0</v>
      </c>
      <c r="B33">
        <v>0</v>
      </c>
      <c r="C33">
        <f t="shared" si="4"/>
        <v>0.95399999999999996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>
        <v>0</v>
      </c>
      <c r="L33">
        <v>0</v>
      </c>
      <c r="M33">
        <f t="shared" si="5"/>
        <v>4.5999999999999999E-2</v>
      </c>
      <c r="N33">
        <v>0</v>
      </c>
      <c r="O33">
        <v>0</v>
      </c>
      <c r="P33">
        <v>0</v>
      </c>
      <c r="Q33">
        <v>0</v>
      </c>
      <c r="R33">
        <v>1</v>
      </c>
      <c r="S33">
        <f t="shared" si="6"/>
        <v>1173</v>
      </c>
      <c r="T33">
        <v>0.5</v>
      </c>
      <c r="V33" s="2">
        <v>-0.92</v>
      </c>
      <c r="W33" s="2">
        <v>98</v>
      </c>
      <c r="X33" s="2">
        <f t="shared" si="2"/>
        <v>2</v>
      </c>
      <c r="Y33" s="2">
        <v>82</v>
      </c>
      <c r="Z33" s="2" t="s">
        <v>40</v>
      </c>
    </row>
    <row r="34" spans="1:26" x14ac:dyDescent="0.25">
      <c r="A34">
        <v>0</v>
      </c>
      <c r="B34">
        <v>0</v>
      </c>
      <c r="C34">
        <f t="shared" si="4"/>
        <v>0.95399999999999996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K34">
        <v>0</v>
      </c>
      <c r="L34">
        <v>0</v>
      </c>
      <c r="M34">
        <f t="shared" si="5"/>
        <v>4.5999999999999999E-2</v>
      </c>
      <c r="N34">
        <v>0</v>
      </c>
      <c r="O34">
        <v>0</v>
      </c>
      <c r="P34">
        <v>0</v>
      </c>
      <c r="Q34">
        <v>0</v>
      </c>
      <c r="R34">
        <v>1</v>
      </c>
      <c r="S34">
        <f t="shared" si="6"/>
        <v>1173</v>
      </c>
      <c r="T34">
        <v>0.5</v>
      </c>
      <c r="V34" s="2">
        <v>-0.82000000000000006</v>
      </c>
      <c r="W34" s="2">
        <v>98</v>
      </c>
      <c r="X34" s="2">
        <f t="shared" ref="X34:X65" si="7">100-W34</f>
        <v>2</v>
      </c>
      <c r="Y34" s="2">
        <v>82</v>
      </c>
      <c r="Z34" s="2" t="s">
        <v>40</v>
      </c>
    </row>
    <row r="35" spans="1:26" x14ac:dyDescent="0.25">
      <c r="A35">
        <v>0</v>
      </c>
      <c r="B35">
        <v>0</v>
      </c>
      <c r="C35">
        <f t="shared" si="4"/>
        <v>0.95399999999999996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K35">
        <v>0</v>
      </c>
      <c r="L35">
        <v>0</v>
      </c>
      <c r="M35">
        <f t="shared" si="5"/>
        <v>4.5999999999999999E-2</v>
      </c>
      <c r="N35">
        <v>0</v>
      </c>
      <c r="O35">
        <v>0</v>
      </c>
      <c r="P35">
        <v>0</v>
      </c>
      <c r="Q35">
        <v>0</v>
      </c>
      <c r="R35">
        <v>1</v>
      </c>
      <c r="S35">
        <f t="shared" si="6"/>
        <v>1173</v>
      </c>
      <c r="T35">
        <v>0.5</v>
      </c>
      <c r="V35" s="2">
        <v>-0.72</v>
      </c>
      <c r="W35" s="2">
        <v>97</v>
      </c>
      <c r="X35" s="2">
        <f t="shared" si="7"/>
        <v>3</v>
      </c>
      <c r="Y35" s="2">
        <v>82</v>
      </c>
      <c r="Z35" s="2" t="s">
        <v>40</v>
      </c>
    </row>
    <row r="36" spans="1:26" x14ac:dyDescent="0.25">
      <c r="A36">
        <v>0</v>
      </c>
      <c r="B36">
        <v>0</v>
      </c>
      <c r="C36">
        <f t="shared" si="4"/>
        <v>0.95399999999999996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>
        <v>0</v>
      </c>
      <c r="L36">
        <v>0</v>
      </c>
      <c r="M36">
        <f t="shared" si="5"/>
        <v>4.5999999999999999E-2</v>
      </c>
      <c r="N36">
        <v>0</v>
      </c>
      <c r="O36">
        <v>0</v>
      </c>
      <c r="P36">
        <v>0</v>
      </c>
      <c r="Q36">
        <v>0</v>
      </c>
      <c r="R36">
        <v>1</v>
      </c>
      <c r="S36">
        <f t="shared" si="6"/>
        <v>1173</v>
      </c>
      <c r="T36">
        <v>0.5</v>
      </c>
      <c r="V36" s="2">
        <v>-0.62</v>
      </c>
      <c r="W36" s="2">
        <v>92</v>
      </c>
      <c r="X36" s="2">
        <f t="shared" si="7"/>
        <v>8</v>
      </c>
      <c r="Y36" s="2">
        <v>82</v>
      </c>
      <c r="Z36" s="2" t="s">
        <v>40</v>
      </c>
    </row>
    <row r="37" spans="1:26" x14ac:dyDescent="0.25">
      <c r="A37">
        <v>0</v>
      </c>
      <c r="B37">
        <v>0</v>
      </c>
      <c r="C37">
        <f t="shared" si="4"/>
        <v>0.95399999999999996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K37">
        <v>0</v>
      </c>
      <c r="L37">
        <v>0</v>
      </c>
      <c r="M37">
        <f t="shared" si="5"/>
        <v>4.5999999999999999E-2</v>
      </c>
      <c r="N37">
        <v>0</v>
      </c>
      <c r="O37">
        <v>0</v>
      </c>
      <c r="P37">
        <v>0</v>
      </c>
      <c r="Q37">
        <v>0</v>
      </c>
      <c r="R37">
        <v>1</v>
      </c>
      <c r="S37">
        <f t="shared" si="6"/>
        <v>1173</v>
      </c>
      <c r="T37">
        <v>0.5</v>
      </c>
      <c r="V37" s="2">
        <v>-0.52</v>
      </c>
      <c r="W37" s="2">
        <v>80</v>
      </c>
      <c r="X37" s="2">
        <f t="shared" si="7"/>
        <v>20</v>
      </c>
      <c r="Y37" s="2">
        <v>82</v>
      </c>
      <c r="Z37" s="2" t="s">
        <v>40</v>
      </c>
    </row>
    <row r="38" spans="1:26" x14ac:dyDescent="0.25">
      <c r="A38">
        <v>0</v>
      </c>
      <c r="B38">
        <v>0</v>
      </c>
      <c r="C38">
        <f t="shared" si="4"/>
        <v>0.95399999999999996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>
        <v>0</v>
      </c>
      <c r="L38">
        <v>0</v>
      </c>
      <c r="M38">
        <f t="shared" si="5"/>
        <v>4.5999999999999999E-2</v>
      </c>
      <c r="N38">
        <v>0</v>
      </c>
      <c r="O38">
        <v>0</v>
      </c>
      <c r="P38">
        <v>0</v>
      </c>
      <c r="Q38">
        <v>0</v>
      </c>
      <c r="R38">
        <v>1</v>
      </c>
      <c r="S38">
        <f t="shared" si="6"/>
        <v>1173</v>
      </c>
      <c r="T38">
        <v>0.5</v>
      </c>
      <c r="V38" s="2">
        <v>-0.41999999999999993</v>
      </c>
      <c r="W38" s="2">
        <v>43</v>
      </c>
      <c r="X38" s="2">
        <f t="shared" si="7"/>
        <v>57</v>
      </c>
      <c r="Y38" s="2">
        <v>82</v>
      </c>
      <c r="Z38" s="2" t="s">
        <v>40</v>
      </c>
    </row>
    <row r="39" spans="1:26" x14ac:dyDescent="0.25">
      <c r="A39">
        <v>0</v>
      </c>
      <c r="B39">
        <v>0</v>
      </c>
      <c r="C39">
        <f t="shared" si="4"/>
        <v>0.95399999999999996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K39">
        <v>0</v>
      </c>
      <c r="L39">
        <v>0</v>
      </c>
      <c r="M39">
        <f t="shared" si="5"/>
        <v>4.5999999999999999E-2</v>
      </c>
      <c r="N39">
        <v>0</v>
      </c>
      <c r="O39">
        <v>0</v>
      </c>
      <c r="P39">
        <v>0</v>
      </c>
      <c r="Q39">
        <v>0</v>
      </c>
      <c r="R39">
        <v>1</v>
      </c>
      <c r="S39">
        <f t="shared" si="6"/>
        <v>1173</v>
      </c>
      <c r="T39">
        <v>0.5</v>
      </c>
      <c r="V39" s="2">
        <v>-0.31999999999999984</v>
      </c>
      <c r="W39" s="2">
        <v>19</v>
      </c>
      <c r="X39" s="2">
        <f t="shared" si="7"/>
        <v>81</v>
      </c>
      <c r="Y39" s="2">
        <v>82</v>
      </c>
      <c r="Z39" s="2" t="s">
        <v>40</v>
      </c>
    </row>
    <row r="40" spans="1:26" x14ac:dyDescent="0.25">
      <c r="A40">
        <v>0</v>
      </c>
      <c r="B40">
        <v>0</v>
      </c>
      <c r="C40">
        <f t="shared" si="4"/>
        <v>0.95399999999999996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K40">
        <v>0</v>
      </c>
      <c r="L40">
        <v>0</v>
      </c>
      <c r="M40">
        <f t="shared" si="5"/>
        <v>4.5999999999999999E-2</v>
      </c>
      <c r="N40">
        <v>0</v>
      </c>
      <c r="O40">
        <v>0</v>
      </c>
      <c r="P40">
        <v>0</v>
      </c>
      <c r="Q40">
        <v>0</v>
      </c>
      <c r="R40">
        <v>1</v>
      </c>
      <c r="S40">
        <f t="shared" si="6"/>
        <v>1173</v>
      </c>
      <c r="T40">
        <v>0.5</v>
      </c>
      <c r="V40" s="2">
        <v>-0.21999999999999997</v>
      </c>
      <c r="W40" s="2">
        <v>10</v>
      </c>
      <c r="X40" s="2">
        <f t="shared" si="7"/>
        <v>90</v>
      </c>
      <c r="Y40" s="2">
        <v>82</v>
      </c>
      <c r="Z40" s="2" t="s">
        <v>40</v>
      </c>
    </row>
    <row r="41" spans="1:26" x14ac:dyDescent="0.25">
      <c r="A41">
        <v>0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6"/>
        <v>1173</v>
      </c>
      <c r="T41">
        <v>0.5</v>
      </c>
      <c r="V41" s="2">
        <v>-1.32</v>
      </c>
      <c r="W41" s="2">
        <v>0</v>
      </c>
      <c r="X41" s="2">
        <f t="shared" si="7"/>
        <v>100</v>
      </c>
      <c r="Y41" s="2">
        <v>82</v>
      </c>
      <c r="Z41" s="2" t="s">
        <v>40</v>
      </c>
    </row>
    <row r="42" spans="1:26" x14ac:dyDescent="0.25">
      <c r="A42">
        <v>0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6"/>
        <v>1173</v>
      </c>
      <c r="T42">
        <v>0.5</v>
      </c>
      <c r="V42" s="2">
        <v>-1.1200000000000001</v>
      </c>
      <c r="W42" s="2">
        <v>0</v>
      </c>
      <c r="X42" s="2">
        <f t="shared" si="7"/>
        <v>100</v>
      </c>
      <c r="Y42" s="2">
        <v>82</v>
      </c>
      <c r="Z42" s="2" t="s">
        <v>40</v>
      </c>
    </row>
    <row r="43" spans="1:26" x14ac:dyDescent="0.25">
      <c r="A43">
        <v>0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 t="shared" si="6"/>
        <v>1173</v>
      </c>
      <c r="T43">
        <v>0.5</v>
      </c>
      <c r="V43" s="2">
        <v>-0.92</v>
      </c>
      <c r="W43" s="2">
        <v>0</v>
      </c>
      <c r="X43" s="2">
        <f t="shared" si="7"/>
        <v>100</v>
      </c>
      <c r="Y43" s="2">
        <v>82</v>
      </c>
      <c r="Z43" s="2" t="s">
        <v>40</v>
      </c>
    </row>
    <row r="44" spans="1:26" x14ac:dyDescent="0.25">
      <c r="A44">
        <v>0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6"/>
        <v>1173</v>
      </c>
      <c r="T44">
        <v>0.5</v>
      </c>
      <c r="V44" s="2">
        <v>-0.82000000000000006</v>
      </c>
      <c r="W44" s="2">
        <v>0</v>
      </c>
      <c r="X44" s="2">
        <f t="shared" si="7"/>
        <v>100</v>
      </c>
      <c r="Y44" s="2">
        <v>82</v>
      </c>
      <c r="Z44" s="2" t="s">
        <v>40</v>
      </c>
    </row>
    <row r="45" spans="1:26" x14ac:dyDescent="0.25">
      <c r="A45">
        <v>0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 t="shared" si="6"/>
        <v>1173</v>
      </c>
      <c r="T45">
        <v>0.5</v>
      </c>
      <c r="V45" s="2">
        <v>-0.72</v>
      </c>
      <c r="W45" s="2">
        <v>0</v>
      </c>
      <c r="X45" s="2">
        <f t="shared" si="7"/>
        <v>100</v>
      </c>
      <c r="Y45" s="2">
        <v>82</v>
      </c>
      <c r="Z45" s="2" t="s">
        <v>40</v>
      </c>
    </row>
    <row r="46" spans="1:26" x14ac:dyDescent="0.25">
      <c r="A46">
        <v>0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6"/>
        <v>1173</v>
      </c>
      <c r="T46">
        <v>0.5</v>
      </c>
      <c r="V46" s="2">
        <v>-0.62</v>
      </c>
      <c r="W46" s="2">
        <v>1</v>
      </c>
      <c r="X46" s="2">
        <f t="shared" si="7"/>
        <v>99</v>
      </c>
      <c r="Y46" s="2">
        <v>82</v>
      </c>
      <c r="Z46" s="2" t="s">
        <v>40</v>
      </c>
    </row>
    <row r="47" spans="1:26" x14ac:dyDescent="0.25">
      <c r="A47">
        <v>0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 t="shared" si="6"/>
        <v>1173</v>
      </c>
      <c r="T47">
        <v>0.5</v>
      </c>
      <c r="V47" s="2">
        <v>-0.52</v>
      </c>
      <c r="W47" s="2">
        <v>3</v>
      </c>
      <c r="X47" s="2">
        <f t="shared" si="7"/>
        <v>97</v>
      </c>
      <c r="Y47" s="2">
        <v>82</v>
      </c>
      <c r="Z47" s="2" t="s">
        <v>40</v>
      </c>
    </row>
    <row r="48" spans="1:26" x14ac:dyDescent="0.25">
      <c r="A48">
        <v>0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 t="shared" si="6"/>
        <v>1173</v>
      </c>
      <c r="T48">
        <v>0.5</v>
      </c>
      <c r="V48" s="2">
        <v>-0.41999999999999993</v>
      </c>
      <c r="W48" s="2">
        <v>25</v>
      </c>
      <c r="X48" s="2">
        <f t="shared" si="7"/>
        <v>75</v>
      </c>
      <c r="Y48" s="2">
        <v>82</v>
      </c>
      <c r="Z48" s="2" t="s">
        <v>40</v>
      </c>
    </row>
    <row r="49" spans="1:26" x14ac:dyDescent="0.25">
      <c r="A49">
        <v>0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 t="shared" si="6"/>
        <v>1173</v>
      </c>
      <c r="T49">
        <v>0.5</v>
      </c>
      <c r="V49" s="2">
        <v>-0.31999999999999984</v>
      </c>
      <c r="W49" s="2">
        <v>18</v>
      </c>
      <c r="X49" s="2">
        <f t="shared" si="7"/>
        <v>82</v>
      </c>
      <c r="Y49" s="2">
        <v>82</v>
      </c>
      <c r="Z49" s="2" t="s">
        <v>40</v>
      </c>
    </row>
    <row r="50" spans="1:26" x14ac:dyDescent="0.25">
      <c r="A50">
        <v>0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 t="shared" si="6"/>
        <v>1173</v>
      </c>
      <c r="T50">
        <v>0.5</v>
      </c>
      <c r="V50" s="2">
        <v>-0.21999999999999997</v>
      </c>
      <c r="W50" s="2">
        <v>15</v>
      </c>
      <c r="X50" s="2">
        <f t="shared" si="7"/>
        <v>85</v>
      </c>
      <c r="Y50" s="2">
        <v>82</v>
      </c>
      <c r="Z50" s="2" t="s">
        <v>40</v>
      </c>
    </row>
    <row r="51" spans="1:26" x14ac:dyDescent="0.25">
      <c r="A51">
        <v>0</v>
      </c>
      <c r="B51">
        <v>0.33300000000000002</v>
      </c>
      <c r="C51">
        <v>0</v>
      </c>
      <c r="D51">
        <v>0.66600000000000004</v>
      </c>
      <c r="E51">
        <v>0</v>
      </c>
      <c r="F51">
        <v>0</v>
      </c>
      <c r="G51">
        <v>0</v>
      </c>
      <c r="H51">
        <v>0</v>
      </c>
      <c r="I51">
        <v>0</v>
      </c>
      <c r="K51">
        <v>0</v>
      </c>
      <c r="L51">
        <v>0</v>
      </c>
      <c r="M51">
        <f t="shared" ref="M51:M68" si="8">0.087/100</f>
        <v>8.699999999999999E-4</v>
      </c>
      <c r="N51">
        <v>0</v>
      </c>
      <c r="O51">
        <v>0</v>
      </c>
      <c r="P51">
        <v>0</v>
      </c>
      <c r="Q51">
        <v>0</v>
      </c>
      <c r="R51">
        <v>1</v>
      </c>
      <c r="S51">
        <f>973</f>
        <v>973</v>
      </c>
      <c r="T51">
        <v>0.1</v>
      </c>
      <c r="V51" s="2">
        <v>-0.6</v>
      </c>
      <c r="W51" s="2">
        <v>35</v>
      </c>
      <c r="X51" s="2">
        <f t="shared" si="7"/>
        <v>65</v>
      </c>
      <c r="Y51" s="2">
        <v>83</v>
      </c>
      <c r="Z51" s="2" t="s">
        <v>44</v>
      </c>
    </row>
    <row r="52" spans="1:26" x14ac:dyDescent="0.25">
      <c r="A52">
        <v>0</v>
      </c>
      <c r="B52">
        <v>0.33300000000000002</v>
      </c>
      <c r="C52">
        <v>0</v>
      </c>
      <c r="D52">
        <v>0.66600000000000004</v>
      </c>
      <c r="E52">
        <v>0</v>
      </c>
      <c r="F52">
        <v>0</v>
      </c>
      <c r="G52">
        <v>0</v>
      </c>
      <c r="H52">
        <v>0</v>
      </c>
      <c r="I52">
        <v>0</v>
      </c>
      <c r="K52">
        <v>0</v>
      </c>
      <c r="L52">
        <v>0</v>
      </c>
      <c r="M52">
        <f t="shared" si="8"/>
        <v>8.699999999999999E-4</v>
      </c>
      <c r="N52">
        <v>0</v>
      </c>
      <c r="O52">
        <v>0</v>
      </c>
      <c r="P52">
        <v>0</v>
      </c>
      <c r="Q52">
        <v>0</v>
      </c>
      <c r="R52">
        <v>1</v>
      </c>
      <c r="S52">
        <f>973</f>
        <v>973</v>
      </c>
      <c r="T52">
        <v>0.1</v>
      </c>
      <c r="V52" s="2">
        <v>-0.7</v>
      </c>
      <c r="W52" s="2">
        <v>65</v>
      </c>
      <c r="X52" s="2">
        <f t="shared" si="7"/>
        <v>35</v>
      </c>
      <c r="Y52" s="2">
        <v>83</v>
      </c>
      <c r="Z52" s="2" t="s">
        <v>44</v>
      </c>
    </row>
    <row r="53" spans="1:26" x14ac:dyDescent="0.25">
      <c r="A53">
        <v>0</v>
      </c>
      <c r="B53">
        <v>0.33300000000000002</v>
      </c>
      <c r="C53">
        <v>0</v>
      </c>
      <c r="D53">
        <v>0.66600000000000004</v>
      </c>
      <c r="E53">
        <v>0</v>
      </c>
      <c r="F53">
        <v>0</v>
      </c>
      <c r="G53">
        <v>0</v>
      </c>
      <c r="H53">
        <v>0</v>
      </c>
      <c r="I53">
        <v>0</v>
      </c>
      <c r="K53">
        <v>0</v>
      </c>
      <c r="L53">
        <v>0</v>
      </c>
      <c r="M53">
        <f t="shared" si="8"/>
        <v>8.699999999999999E-4</v>
      </c>
      <c r="N53">
        <v>0</v>
      </c>
      <c r="O53">
        <v>0</v>
      </c>
      <c r="P53">
        <v>0</v>
      </c>
      <c r="Q53">
        <v>0</v>
      </c>
      <c r="R53">
        <v>1</v>
      </c>
      <c r="S53">
        <f>973</f>
        <v>973</v>
      </c>
      <c r="T53">
        <v>0.1</v>
      </c>
      <c r="V53" s="2">
        <v>-0.8</v>
      </c>
      <c r="W53" s="2">
        <v>79</v>
      </c>
      <c r="X53" s="2">
        <f t="shared" si="7"/>
        <v>21</v>
      </c>
      <c r="Y53" s="2">
        <v>83</v>
      </c>
      <c r="Z53" s="2" t="s">
        <v>44</v>
      </c>
    </row>
    <row r="54" spans="1:26" x14ac:dyDescent="0.25">
      <c r="A54">
        <v>0</v>
      </c>
      <c r="B54">
        <v>0.33300000000000002</v>
      </c>
      <c r="C54">
        <v>0</v>
      </c>
      <c r="D54">
        <v>0.66600000000000004</v>
      </c>
      <c r="E54">
        <v>0</v>
      </c>
      <c r="F54">
        <v>0</v>
      </c>
      <c r="G54">
        <v>0</v>
      </c>
      <c r="H54">
        <v>0</v>
      </c>
      <c r="I54">
        <v>0</v>
      </c>
      <c r="K54">
        <v>0</v>
      </c>
      <c r="L54">
        <v>0</v>
      </c>
      <c r="M54">
        <f t="shared" si="8"/>
        <v>8.699999999999999E-4</v>
      </c>
      <c r="N54">
        <v>0</v>
      </c>
      <c r="O54">
        <v>0</v>
      </c>
      <c r="P54">
        <v>0</v>
      </c>
      <c r="Q54">
        <v>0</v>
      </c>
      <c r="R54">
        <v>1</v>
      </c>
      <c r="S54">
        <f>973</f>
        <v>973</v>
      </c>
      <c r="T54">
        <v>0.1</v>
      </c>
      <c r="V54" s="2">
        <v>-0.9</v>
      </c>
      <c r="W54" s="2">
        <v>80</v>
      </c>
      <c r="X54" s="2">
        <f t="shared" si="7"/>
        <v>20</v>
      </c>
      <c r="Y54" s="2">
        <v>83</v>
      </c>
      <c r="Z54" s="2" t="s">
        <v>44</v>
      </c>
    </row>
    <row r="55" spans="1:26" x14ac:dyDescent="0.25">
      <c r="A55">
        <v>0</v>
      </c>
      <c r="B55">
        <v>0.33300000000000002</v>
      </c>
      <c r="C55">
        <v>0</v>
      </c>
      <c r="D55">
        <v>0.66600000000000004</v>
      </c>
      <c r="E55">
        <v>0</v>
      </c>
      <c r="F55">
        <v>0</v>
      </c>
      <c r="G55">
        <v>0</v>
      </c>
      <c r="H55">
        <v>0</v>
      </c>
      <c r="I55">
        <v>0</v>
      </c>
      <c r="K55">
        <v>0</v>
      </c>
      <c r="L55">
        <v>0</v>
      </c>
      <c r="M55">
        <f t="shared" si="8"/>
        <v>8.699999999999999E-4</v>
      </c>
      <c r="N55">
        <v>0</v>
      </c>
      <c r="O55">
        <v>0</v>
      </c>
      <c r="P55">
        <v>0</v>
      </c>
      <c r="Q55">
        <v>0</v>
      </c>
      <c r="R55">
        <v>1</v>
      </c>
      <c r="S55">
        <f>973</f>
        <v>973</v>
      </c>
      <c r="T55">
        <v>0.1</v>
      </c>
      <c r="V55" s="2">
        <v>-1</v>
      </c>
      <c r="W55" s="2">
        <v>78</v>
      </c>
      <c r="X55" s="2">
        <f t="shared" si="7"/>
        <v>22</v>
      </c>
      <c r="Y55" s="2">
        <v>83</v>
      </c>
      <c r="Z55" s="2" t="s">
        <v>44</v>
      </c>
    </row>
    <row r="56" spans="1:26" x14ac:dyDescent="0.25">
      <c r="A56">
        <v>0</v>
      </c>
      <c r="B56">
        <v>0.33300000000000002</v>
      </c>
      <c r="C56">
        <v>0</v>
      </c>
      <c r="D56">
        <v>0.66600000000000004</v>
      </c>
      <c r="E56">
        <v>0</v>
      </c>
      <c r="F56">
        <v>0</v>
      </c>
      <c r="G56">
        <v>0</v>
      </c>
      <c r="H56">
        <v>0</v>
      </c>
      <c r="I56">
        <v>0</v>
      </c>
      <c r="K56">
        <v>0</v>
      </c>
      <c r="L56">
        <v>0</v>
      </c>
      <c r="M56">
        <f t="shared" si="8"/>
        <v>8.699999999999999E-4</v>
      </c>
      <c r="N56">
        <v>0</v>
      </c>
      <c r="O56">
        <v>0</v>
      </c>
      <c r="P56">
        <v>0</v>
      </c>
      <c r="Q56">
        <v>0</v>
      </c>
      <c r="R56">
        <v>1</v>
      </c>
      <c r="S56">
        <f>973</f>
        <v>973</v>
      </c>
      <c r="T56">
        <v>0.1</v>
      </c>
      <c r="V56" s="2">
        <v>-1.1000000000000001</v>
      </c>
      <c r="W56" s="2">
        <v>68</v>
      </c>
      <c r="X56" s="2">
        <f t="shared" si="7"/>
        <v>32</v>
      </c>
      <c r="Y56" s="2">
        <v>83</v>
      </c>
      <c r="Z56" s="2" t="s">
        <v>44</v>
      </c>
    </row>
    <row r="57" spans="1:26" x14ac:dyDescent="0.25">
      <c r="A57">
        <v>0</v>
      </c>
      <c r="B57">
        <v>0.33300000000000002</v>
      </c>
      <c r="C57">
        <v>0</v>
      </c>
      <c r="D57">
        <v>0.66600000000000004</v>
      </c>
      <c r="E57">
        <v>0</v>
      </c>
      <c r="F57">
        <v>0</v>
      </c>
      <c r="G57">
        <v>0</v>
      </c>
      <c r="H57">
        <v>0</v>
      </c>
      <c r="I57">
        <v>0</v>
      </c>
      <c r="K57">
        <v>0</v>
      </c>
      <c r="L57">
        <v>0</v>
      </c>
      <c r="M57">
        <f t="shared" si="8"/>
        <v>8.699999999999999E-4</v>
      </c>
      <c r="N57">
        <v>0</v>
      </c>
      <c r="O57">
        <v>0</v>
      </c>
      <c r="P57">
        <v>0</v>
      </c>
      <c r="Q57">
        <v>0</v>
      </c>
      <c r="R57">
        <v>1</v>
      </c>
      <c r="S57">
        <v>1073</v>
      </c>
      <c r="T57">
        <v>0.1</v>
      </c>
      <c r="V57" s="2">
        <v>-0.6</v>
      </c>
      <c r="W57" s="2">
        <v>68</v>
      </c>
      <c r="X57" s="2">
        <f t="shared" si="7"/>
        <v>32</v>
      </c>
      <c r="Y57" s="2">
        <v>83</v>
      </c>
      <c r="Z57" s="2" t="s">
        <v>44</v>
      </c>
    </row>
    <row r="58" spans="1:26" x14ac:dyDescent="0.25">
      <c r="A58">
        <v>0</v>
      </c>
      <c r="B58">
        <v>0.33300000000000002</v>
      </c>
      <c r="C58">
        <v>0</v>
      </c>
      <c r="D58">
        <v>0.66600000000000004</v>
      </c>
      <c r="E58">
        <v>0</v>
      </c>
      <c r="F58">
        <v>0</v>
      </c>
      <c r="G58">
        <v>0</v>
      </c>
      <c r="H58">
        <v>0</v>
      </c>
      <c r="I58">
        <v>0</v>
      </c>
      <c r="K58">
        <v>0</v>
      </c>
      <c r="L58">
        <v>0</v>
      </c>
      <c r="M58">
        <f t="shared" si="8"/>
        <v>8.699999999999999E-4</v>
      </c>
      <c r="N58">
        <v>0</v>
      </c>
      <c r="O58">
        <v>0</v>
      </c>
      <c r="P58">
        <v>0</v>
      </c>
      <c r="Q58">
        <v>0</v>
      </c>
      <c r="R58">
        <v>1</v>
      </c>
      <c r="S58">
        <v>1073</v>
      </c>
      <c r="T58">
        <v>0.1</v>
      </c>
      <c r="V58" s="2">
        <v>-0.7</v>
      </c>
      <c r="W58" s="2">
        <v>81</v>
      </c>
      <c r="X58" s="2">
        <f t="shared" si="7"/>
        <v>19</v>
      </c>
      <c r="Y58" s="2">
        <v>83</v>
      </c>
      <c r="Z58" s="2" t="s">
        <v>44</v>
      </c>
    </row>
    <row r="59" spans="1:26" x14ac:dyDescent="0.25">
      <c r="A59">
        <v>0</v>
      </c>
      <c r="B59">
        <v>0.33300000000000002</v>
      </c>
      <c r="C59">
        <v>0</v>
      </c>
      <c r="D59">
        <v>0.66600000000000004</v>
      </c>
      <c r="E59">
        <v>0</v>
      </c>
      <c r="F59">
        <v>0</v>
      </c>
      <c r="G59">
        <v>0</v>
      </c>
      <c r="H59">
        <v>0</v>
      </c>
      <c r="I59">
        <v>0</v>
      </c>
      <c r="K59">
        <v>0</v>
      </c>
      <c r="L59">
        <v>0</v>
      </c>
      <c r="M59">
        <f t="shared" si="8"/>
        <v>8.699999999999999E-4</v>
      </c>
      <c r="N59">
        <v>0</v>
      </c>
      <c r="O59">
        <v>0</v>
      </c>
      <c r="P59">
        <v>0</v>
      </c>
      <c r="Q59">
        <v>0</v>
      </c>
      <c r="R59">
        <v>1</v>
      </c>
      <c r="S59">
        <v>1073</v>
      </c>
      <c r="T59">
        <v>0.1</v>
      </c>
      <c r="V59" s="2">
        <v>-0.8</v>
      </c>
      <c r="W59" s="2">
        <v>90</v>
      </c>
      <c r="X59" s="2">
        <f t="shared" si="7"/>
        <v>10</v>
      </c>
      <c r="Y59" s="2">
        <v>83</v>
      </c>
      <c r="Z59" s="2" t="s">
        <v>44</v>
      </c>
    </row>
    <row r="60" spans="1:26" x14ac:dyDescent="0.25">
      <c r="A60">
        <v>0</v>
      </c>
      <c r="B60">
        <v>0.33300000000000002</v>
      </c>
      <c r="C60">
        <v>0</v>
      </c>
      <c r="D60">
        <v>0.66600000000000004</v>
      </c>
      <c r="E60">
        <v>0</v>
      </c>
      <c r="F60">
        <v>0</v>
      </c>
      <c r="G60">
        <v>0</v>
      </c>
      <c r="H60">
        <v>0</v>
      </c>
      <c r="I60">
        <v>0</v>
      </c>
      <c r="K60">
        <v>0</v>
      </c>
      <c r="L60">
        <v>0</v>
      </c>
      <c r="M60">
        <f t="shared" si="8"/>
        <v>8.699999999999999E-4</v>
      </c>
      <c r="N60">
        <v>0</v>
      </c>
      <c r="O60">
        <v>0</v>
      </c>
      <c r="P60">
        <v>0</v>
      </c>
      <c r="Q60">
        <v>0</v>
      </c>
      <c r="R60">
        <v>1</v>
      </c>
      <c r="S60">
        <v>1073</v>
      </c>
      <c r="T60">
        <v>0.1</v>
      </c>
      <c r="V60" s="2">
        <v>-0.9</v>
      </c>
      <c r="W60" s="2">
        <v>90</v>
      </c>
      <c r="X60" s="2">
        <f t="shared" si="7"/>
        <v>10</v>
      </c>
      <c r="Y60" s="2">
        <v>83</v>
      </c>
      <c r="Z60" s="2" t="s">
        <v>44</v>
      </c>
    </row>
    <row r="61" spans="1:26" x14ac:dyDescent="0.25">
      <c r="A61">
        <v>0</v>
      </c>
      <c r="B61">
        <v>0.33300000000000002</v>
      </c>
      <c r="C61">
        <v>0</v>
      </c>
      <c r="D61">
        <v>0.66600000000000004</v>
      </c>
      <c r="E61">
        <v>0</v>
      </c>
      <c r="F61">
        <v>0</v>
      </c>
      <c r="G61">
        <v>0</v>
      </c>
      <c r="H61">
        <v>0</v>
      </c>
      <c r="I61">
        <v>0</v>
      </c>
      <c r="K61">
        <v>0</v>
      </c>
      <c r="L61">
        <v>0</v>
      </c>
      <c r="M61">
        <f t="shared" si="8"/>
        <v>8.699999999999999E-4</v>
      </c>
      <c r="N61">
        <v>0</v>
      </c>
      <c r="O61">
        <v>0</v>
      </c>
      <c r="P61">
        <v>0</v>
      </c>
      <c r="Q61">
        <v>0</v>
      </c>
      <c r="R61">
        <v>1</v>
      </c>
      <c r="S61">
        <v>1073</v>
      </c>
      <c r="T61">
        <v>0.1</v>
      </c>
      <c r="V61" s="2">
        <v>-1</v>
      </c>
      <c r="W61" s="2">
        <v>83</v>
      </c>
      <c r="X61" s="2">
        <f t="shared" si="7"/>
        <v>17</v>
      </c>
      <c r="Y61" s="2">
        <v>83</v>
      </c>
      <c r="Z61" s="2" t="s">
        <v>44</v>
      </c>
    </row>
    <row r="62" spans="1:26" x14ac:dyDescent="0.25">
      <c r="A62">
        <v>0</v>
      </c>
      <c r="B62">
        <v>0.33300000000000002</v>
      </c>
      <c r="C62">
        <v>0</v>
      </c>
      <c r="D62">
        <v>0.66600000000000004</v>
      </c>
      <c r="E62">
        <v>0</v>
      </c>
      <c r="F62">
        <v>0</v>
      </c>
      <c r="G62">
        <v>0</v>
      </c>
      <c r="H62">
        <v>0</v>
      </c>
      <c r="I62">
        <v>0</v>
      </c>
      <c r="K62">
        <v>0</v>
      </c>
      <c r="L62">
        <v>0</v>
      </c>
      <c r="M62">
        <f t="shared" si="8"/>
        <v>8.699999999999999E-4</v>
      </c>
      <c r="N62">
        <v>0</v>
      </c>
      <c r="O62">
        <v>0</v>
      </c>
      <c r="P62">
        <v>0</v>
      </c>
      <c r="Q62">
        <v>0</v>
      </c>
      <c r="R62">
        <v>1</v>
      </c>
      <c r="S62">
        <v>1073</v>
      </c>
      <c r="T62">
        <v>0.1</v>
      </c>
      <c r="V62" s="2">
        <v>-1.1000000000000001</v>
      </c>
      <c r="W62" s="2">
        <v>78</v>
      </c>
      <c r="X62" s="2">
        <f t="shared" si="7"/>
        <v>22</v>
      </c>
      <c r="Y62" s="2">
        <v>83</v>
      </c>
      <c r="Z62" s="2" t="s">
        <v>44</v>
      </c>
    </row>
    <row r="63" spans="1:26" x14ac:dyDescent="0.25">
      <c r="A63">
        <v>0</v>
      </c>
      <c r="B63">
        <v>0.33300000000000002</v>
      </c>
      <c r="C63">
        <v>0</v>
      </c>
      <c r="D63">
        <v>0.66600000000000004</v>
      </c>
      <c r="E63">
        <v>0</v>
      </c>
      <c r="F63">
        <v>0</v>
      </c>
      <c r="G63">
        <v>0</v>
      </c>
      <c r="H63">
        <v>0</v>
      </c>
      <c r="I63">
        <v>0</v>
      </c>
      <c r="K63">
        <v>0</v>
      </c>
      <c r="L63">
        <v>0</v>
      </c>
      <c r="M63">
        <f t="shared" si="8"/>
        <v>8.699999999999999E-4</v>
      </c>
      <c r="N63">
        <v>0</v>
      </c>
      <c r="O63">
        <v>0</v>
      </c>
      <c r="P63">
        <v>0</v>
      </c>
      <c r="Q63">
        <v>0</v>
      </c>
      <c r="R63">
        <v>1</v>
      </c>
      <c r="S63">
        <v>1173</v>
      </c>
      <c r="T63">
        <v>0.1</v>
      </c>
      <c r="V63" s="2">
        <v>-0.6</v>
      </c>
      <c r="W63" s="2">
        <v>44</v>
      </c>
      <c r="X63" s="2">
        <f t="shared" si="7"/>
        <v>56</v>
      </c>
      <c r="Y63" s="2">
        <v>83</v>
      </c>
      <c r="Z63" s="2" t="s">
        <v>44</v>
      </c>
    </row>
    <row r="64" spans="1:26" x14ac:dyDescent="0.25">
      <c r="A64">
        <v>0</v>
      </c>
      <c r="B64">
        <v>0.33300000000000002</v>
      </c>
      <c r="C64">
        <v>0</v>
      </c>
      <c r="D64">
        <v>0.66600000000000004</v>
      </c>
      <c r="E64">
        <v>0</v>
      </c>
      <c r="F64">
        <v>0</v>
      </c>
      <c r="G64">
        <v>0</v>
      </c>
      <c r="H64">
        <v>0</v>
      </c>
      <c r="I64">
        <v>0</v>
      </c>
      <c r="K64">
        <v>0</v>
      </c>
      <c r="L64">
        <v>0</v>
      </c>
      <c r="M64">
        <f t="shared" si="8"/>
        <v>8.699999999999999E-4</v>
      </c>
      <c r="N64">
        <v>0</v>
      </c>
      <c r="O64">
        <v>0</v>
      </c>
      <c r="P64">
        <v>0</v>
      </c>
      <c r="Q64">
        <v>0</v>
      </c>
      <c r="R64">
        <v>1</v>
      </c>
      <c r="S64">
        <v>1173</v>
      </c>
      <c r="T64">
        <v>0.1</v>
      </c>
      <c r="V64" s="2">
        <v>-0.7</v>
      </c>
      <c r="W64" s="2">
        <v>83</v>
      </c>
      <c r="X64" s="2">
        <f t="shared" si="7"/>
        <v>17</v>
      </c>
      <c r="Y64" s="2">
        <v>83</v>
      </c>
      <c r="Z64" s="2" t="s">
        <v>44</v>
      </c>
    </row>
    <row r="65" spans="1:26" x14ac:dyDescent="0.25">
      <c r="A65">
        <v>0</v>
      </c>
      <c r="B65">
        <v>0.33300000000000002</v>
      </c>
      <c r="C65">
        <v>0</v>
      </c>
      <c r="D65">
        <v>0.66600000000000004</v>
      </c>
      <c r="E65">
        <v>0</v>
      </c>
      <c r="F65">
        <v>0</v>
      </c>
      <c r="G65">
        <v>0</v>
      </c>
      <c r="H65">
        <v>0</v>
      </c>
      <c r="I65">
        <v>0</v>
      </c>
      <c r="K65">
        <v>0</v>
      </c>
      <c r="L65">
        <v>0</v>
      </c>
      <c r="M65">
        <f t="shared" si="8"/>
        <v>8.699999999999999E-4</v>
      </c>
      <c r="N65">
        <v>0</v>
      </c>
      <c r="O65">
        <v>0</v>
      </c>
      <c r="P65">
        <v>0</v>
      </c>
      <c r="Q65">
        <v>0</v>
      </c>
      <c r="R65">
        <v>1</v>
      </c>
      <c r="S65">
        <v>1173</v>
      </c>
      <c r="T65">
        <v>0.1</v>
      </c>
      <c r="V65" s="2">
        <v>-0.8</v>
      </c>
      <c r="W65" s="2">
        <v>93</v>
      </c>
      <c r="X65" s="2">
        <f t="shared" si="7"/>
        <v>7</v>
      </c>
      <c r="Y65" s="2">
        <v>83</v>
      </c>
      <c r="Z65" s="2" t="s">
        <v>44</v>
      </c>
    </row>
    <row r="66" spans="1:26" x14ac:dyDescent="0.25">
      <c r="A66">
        <v>0</v>
      </c>
      <c r="B66">
        <v>0.33300000000000002</v>
      </c>
      <c r="C66">
        <v>0</v>
      </c>
      <c r="D66">
        <v>0.66600000000000004</v>
      </c>
      <c r="E66">
        <v>0</v>
      </c>
      <c r="F66">
        <v>0</v>
      </c>
      <c r="G66">
        <v>0</v>
      </c>
      <c r="H66">
        <v>0</v>
      </c>
      <c r="I66">
        <v>0</v>
      </c>
      <c r="K66">
        <v>0</v>
      </c>
      <c r="L66">
        <v>0</v>
      </c>
      <c r="M66">
        <f t="shared" si="8"/>
        <v>8.699999999999999E-4</v>
      </c>
      <c r="N66">
        <v>0</v>
      </c>
      <c r="O66">
        <v>0</v>
      </c>
      <c r="P66">
        <v>0</v>
      </c>
      <c r="Q66">
        <v>0</v>
      </c>
      <c r="R66">
        <v>1</v>
      </c>
      <c r="S66">
        <v>1173</v>
      </c>
      <c r="T66">
        <v>0.1</v>
      </c>
      <c r="V66" s="2">
        <v>-0.9</v>
      </c>
      <c r="W66" s="2">
        <v>95</v>
      </c>
      <c r="X66" s="2">
        <f t="shared" ref="X66:X97" si="9">100-W66</f>
        <v>5</v>
      </c>
      <c r="Y66" s="2">
        <v>83</v>
      </c>
      <c r="Z66" s="2" t="s">
        <v>44</v>
      </c>
    </row>
    <row r="67" spans="1:26" x14ac:dyDescent="0.25">
      <c r="A67">
        <v>0</v>
      </c>
      <c r="B67">
        <v>0.33300000000000002</v>
      </c>
      <c r="C67">
        <v>0</v>
      </c>
      <c r="D67">
        <v>0.66600000000000004</v>
      </c>
      <c r="E67">
        <v>0</v>
      </c>
      <c r="F67">
        <v>0</v>
      </c>
      <c r="G67">
        <v>0</v>
      </c>
      <c r="H67">
        <v>0</v>
      </c>
      <c r="I67">
        <v>0</v>
      </c>
      <c r="K67">
        <v>0</v>
      </c>
      <c r="L67">
        <v>0</v>
      </c>
      <c r="M67">
        <f t="shared" si="8"/>
        <v>8.699999999999999E-4</v>
      </c>
      <c r="N67">
        <v>0</v>
      </c>
      <c r="O67">
        <v>0</v>
      </c>
      <c r="P67">
        <v>0</v>
      </c>
      <c r="Q67">
        <v>0</v>
      </c>
      <c r="R67">
        <v>1</v>
      </c>
      <c r="S67">
        <v>1173</v>
      </c>
      <c r="T67">
        <v>0.1</v>
      </c>
      <c r="V67" s="2">
        <v>-1</v>
      </c>
      <c r="W67" s="2">
        <v>90</v>
      </c>
      <c r="X67" s="2">
        <f t="shared" si="9"/>
        <v>10</v>
      </c>
      <c r="Y67" s="2">
        <v>83</v>
      </c>
      <c r="Z67" s="2" t="s">
        <v>44</v>
      </c>
    </row>
    <row r="68" spans="1:26" x14ac:dyDescent="0.25">
      <c r="A68">
        <v>0</v>
      </c>
      <c r="B68">
        <v>0.33300000000000002</v>
      </c>
      <c r="C68">
        <v>0</v>
      </c>
      <c r="D68">
        <v>0.66600000000000004</v>
      </c>
      <c r="E68">
        <v>0</v>
      </c>
      <c r="F68">
        <v>0</v>
      </c>
      <c r="G68">
        <v>0</v>
      </c>
      <c r="H68">
        <v>0</v>
      </c>
      <c r="I68">
        <v>0</v>
      </c>
      <c r="K68">
        <v>0</v>
      </c>
      <c r="L68">
        <v>0</v>
      </c>
      <c r="M68">
        <f t="shared" si="8"/>
        <v>8.699999999999999E-4</v>
      </c>
      <c r="N68">
        <v>0</v>
      </c>
      <c r="O68">
        <v>0</v>
      </c>
      <c r="P68">
        <v>0</v>
      </c>
      <c r="Q68">
        <v>0</v>
      </c>
      <c r="R68">
        <v>1</v>
      </c>
      <c r="S68">
        <v>1173</v>
      </c>
      <c r="T68">
        <v>0.1</v>
      </c>
      <c r="V68" s="2">
        <v>-1.1000000000000001</v>
      </c>
      <c r="W68" s="2">
        <v>88</v>
      </c>
      <c r="X68" s="2">
        <f t="shared" si="9"/>
        <v>12</v>
      </c>
      <c r="Y68" s="2">
        <v>83</v>
      </c>
      <c r="Z68" s="2" t="s">
        <v>44</v>
      </c>
    </row>
    <row r="69" spans="1:26" x14ac:dyDescent="0.25">
      <c r="A69">
        <v>0</v>
      </c>
      <c r="B69">
        <f t="shared" ref="B69:B78" si="10">1-M69</f>
        <v>0.98319999999999996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K69">
        <v>0</v>
      </c>
      <c r="L69">
        <v>0</v>
      </c>
      <c r="M69">
        <f>1.68/100</f>
        <v>1.6799999999999999E-2</v>
      </c>
      <c r="N69">
        <v>0</v>
      </c>
      <c r="O69">
        <v>0</v>
      </c>
      <c r="P69">
        <v>0</v>
      </c>
      <c r="Q69">
        <f>0.039/100</f>
        <v>3.8999999999999999E-4</v>
      </c>
      <c r="R69">
        <v>1</v>
      </c>
      <c r="S69">
        <v>1073</v>
      </c>
      <c r="T69">
        <v>0.5</v>
      </c>
      <c r="V69" s="2">
        <v>-0.5</v>
      </c>
      <c r="W69" s="2">
        <v>95</v>
      </c>
      <c r="X69" s="2">
        <f t="shared" si="9"/>
        <v>5</v>
      </c>
      <c r="Y69" s="2">
        <v>84</v>
      </c>
      <c r="Z69" s="2" t="s">
        <v>46</v>
      </c>
    </row>
    <row r="70" spans="1:26" x14ac:dyDescent="0.25">
      <c r="A70">
        <v>0</v>
      </c>
      <c r="B70">
        <f t="shared" si="10"/>
        <v>0.98319999999999996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K70">
        <v>0</v>
      </c>
      <c r="L70">
        <v>0</v>
      </c>
      <c r="M70">
        <f t="shared" ref="M70:M73" si="11">1.68/100</f>
        <v>1.6799999999999999E-2</v>
      </c>
      <c r="N70">
        <v>0</v>
      </c>
      <c r="O70">
        <v>0</v>
      </c>
      <c r="P70">
        <v>0</v>
      </c>
      <c r="Q70">
        <f>0.039/100</f>
        <v>3.8999999999999999E-4</v>
      </c>
      <c r="R70">
        <v>1</v>
      </c>
      <c r="S70">
        <v>1073</v>
      </c>
      <c r="T70">
        <v>0.5</v>
      </c>
      <c r="V70" s="2">
        <v>-0.7</v>
      </c>
      <c r="W70" s="2">
        <v>98</v>
      </c>
      <c r="X70" s="2">
        <f t="shared" si="9"/>
        <v>2</v>
      </c>
      <c r="Y70" s="2">
        <v>84</v>
      </c>
      <c r="Z70" s="2" t="s">
        <v>46</v>
      </c>
    </row>
    <row r="71" spans="1:26" x14ac:dyDescent="0.25">
      <c r="A71">
        <v>0</v>
      </c>
      <c r="B71">
        <f t="shared" si="10"/>
        <v>0.98319999999999996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K71">
        <v>0</v>
      </c>
      <c r="L71">
        <v>0</v>
      </c>
      <c r="M71">
        <f t="shared" si="11"/>
        <v>1.6799999999999999E-2</v>
      </c>
      <c r="N71">
        <v>0</v>
      </c>
      <c r="O71">
        <v>0</v>
      </c>
      <c r="P71">
        <v>0</v>
      </c>
      <c r="Q71">
        <f>0.039/100</f>
        <v>3.8999999999999999E-4</v>
      </c>
      <c r="R71">
        <v>1</v>
      </c>
      <c r="S71">
        <v>1073</v>
      </c>
      <c r="T71">
        <v>0.5</v>
      </c>
      <c r="V71" s="2">
        <v>-0.8</v>
      </c>
      <c r="W71" s="2">
        <v>99</v>
      </c>
      <c r="X71" s="2">
        <f t="shared" si="9"/>
        <v>1</v>
      </c>
      <c r="Y71" s="2">
        <v>84</v>
      </c>
      <c r="Z71" s="2" t="s">
        <v>46</v>
      </c>
    </row>
    <row r="72" spans="1:26" x14ac:dyDescent="0.25">
      <c r="A72">
        <v>0</v>
      </c>
      <c r="B72">
        <f t="shared" si="10"/>
        <v>0.98319999999999996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K72">
        <v>0</v>
      </c>
      <c r="L72">
        <v>0</v>
      </c>
      <c r="M72">
        <f t="shared" si="11"/>
        <v>1.6799999999999999E-2</v>
      </c>
      <c r="N72">
        <v>0</v>
      </c>
      <c r="O72">
        <v>0</v>
      </c>
      <c r="P72">
        <v>0</v>
      </c>
      <c r="Q72">
        <f>0.039/100</f>
        <v>3.8999999999999999E-4</v>
      </c>
      <c r="R72">
        <v>1</v>
      </c>
      <c r="S72">
        <v>1073</v>
      </c>
      <c r="T72">
        <v>0.5</v>
      </c>
      <c r="V72" s="2">
        <v>-0.9</v>
      </c>
      <c r="W72" s="2">
        <v>99</v>
      </c>
      <c r="X72" s="2">
        <f t="shared" si="9"/>
        <v>1</v>
      </c>
      <c r="Y72" s="2">
        <v>84</v>
      </c>
      <c r="Z72" s="2" t="s">
        <v>46</v>
      </c>
    </row>
    <row r="73" spans="1:26" x14ac:dyDescent="0.25">
      <c r="A73">
        <v>0</v>
      </c>
      <c r="B73">
        <f t="shared" si="10"/>
        <v>0.98319999999999996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K73">
        <v>0</v>
      </c>
      <c r="L73">
        <v>0</v>
      </c>
      <c r="M73">
        <f t="shared" si="11"/>
        <v>1.6799999999999999E-2</v>
      </c>
      <c r="N73">
        <v>0</v>
      </c>
      <c r="O73">
        <v>0</v>
      </c>
      <c r="P73">
        <v>0</v>
      </c>
      <c r="Q73">
        <f>0.039/100</f>
        <v>3.8999999999999999E-4</v>
      </c>
      <c r="R73">
        <v>1</v>
      </c>
      <c r="S73">
        <v>1073</v>
      </c>
      <c r="T73">
        <v>0.5</v>
      </c>
      <c r="V73" s="2">
        <v>-1</v>
      </c>
      <c r="W73" s="2">
        <v>98</v>
      </c>
      <c r="X73" s="2">
        <f t="shared" si="9"/>
        <v>2</v>
      </c>
      <c r="Y73" s="2">
        <v>84</v>
      </c>
      <c r="Z73" s="2" t="s">
        <v>46</v>
      </c>
    </row>
    <row r="74" spans="1:26" x14ac:dyDescent="0.25">
      <c r="A74">
        <v>0</v>
      </c>
      <c r="B74">
        <f t="shared" si="10"/>
        <v>0.98499999999999999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K74">
        <v>0</v>
      </c>
      <c r="L74">
        <v>0</v>
      </c>
      <c r="M74">
        <v>1.4999999999999999E-2</v>
      </c>
      <c r="N74">
        <v>0</v>
      </c>
      <c r="O74">
        <v>0</v>
      </c>
      <c r="P74">
        <v>0</v>
      </c>
      <c r="Q74">
        <f>0.017/100</f>
        <v>1.7000000000000001E-4</v>
      </c>
      <c r="R74">
        <v>1</v>
      </c>
      <c r="S74">
        <v>1073</v>
      </c>
      <c r="T74">
        <v>0.5</v>
      </c>
      <c r="V74" s="2">
        <v>-0.5</v>
      </c>
      <c r="W74" s="2">
        <v>85</v>
      </c>
      <c r="X74" s="2">
        <f t="shared" si="9"/>
        <v>15</v>
      </c>
      <c r="Y74" s="2">
        <v>84</v>
      </c>
      <c r="Z74" s="2" t="s">
        <v>46</v>
      </c>
    </row>
    <row r="75" spans="1:26" x14ac:dyDescent="0.25">
      <c r="A75">
        <v>0</v>
      </c>
      <c r="B75">
        <f t="shared" si="10"/>
        <v>0.98499999999999999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K75">
        <v>0</v>
      </c>
      <c r="L75">
        <v>0</v>
      </c>
      <c r="M75">
        <v>1.4999999999999999E-2</v>
      </c>
      <c r="N75">
        <v>0</v>
      </c>
      <c r="O75">
        <v>0</v>
      </c>
      <c r="P75">
        <v>0</v>
      </c>
      <c r="Q75">
        <f>0.017/100</f>
        <v>1.7000000000000001E-4</v>
      </c>
      <c r="R75">
        <v>1</v>
      </c>
      <c r="S75">
        <v>1073</v>
      </c>
      <c r="T75">
        <v>0.5</v>
      </c>
      <c r="V75" s="2">
        <v>-0.7</v>
      </c>
      <c r="W75" s="2">
        <v>88</v>
      </c>
      <c r="X75" s="2">
        <f t="shared" si="9"/>
        <v>12</v>
      </c>
      <c r="Y75" s="2">
        <v>84</v>
      </c>
      <c r="Z75" s="2" t="s">
        <v>46</v>
      </c>
    </row>
    <row r="76" spans="1:26" x14ac:dyDescent="0.25">
      <c r="A76">
        <v>0</v>
      </c>
      <c r="B76">
        <f t="shared" si="10"/>
        <v>0.98499999999999999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K76">
        <v>0</v>
      </c>
      <c r="L76">
        <v>0</v>
      </c>
      <c r="M76">
        <v>1.4999999999999999E-2</v>
      </c>
      <c r="N76">
        <v>0</v>
      </c>
      <c r="O76">
        <v>0</v>
      </c>
      <c r="P76">
        <v>0</v>
      </c>
      <c r="Q76">
        <f>0.017/100</f>
        <v>1.7000000000000001E-4</v>
      </c>
      <c r="R76">
        <v>1</v>
      </c>
      <c r="S76">
        <v>1073</v>
      </c>
      <c r="T76">
        <v>0.5</v>
      </c>
      <c r="V76" s="2">
        <v>-0.8</v>
      </c>
      <c r="W76" s="2">
        <v>88</v>
      </c>
      <c r="X76" s="2">
        <f t="shared" si="9"/>
        <v>12</v>
      </c>
      <c r="Y76" s="2">
        <v>84</v>
      </c>
      <c r="Z76" s="2" t="s">
        <v>46</v>
      </c>
    </row>
    <row r="77" spans="1:26" x14ac:dyDescent="0.25">
      <c r="A77">
        <v>0</v>
      </c>
      <c r="B77">
        <f t="shared" si="10"/>
        <v>0.98499999999999999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K77">
        <v>0</v>
      </c>
      <c r="L77">
        <v>0</v>
      </c>
      <c r="M77">
        <v>1.4999999999999999E-2</v>
      </c>
      <c r="N77">
        <v>0</v>
      </c>
      <c r="O77">
        <v>0</v>
      </c>
      <c r="P77">
        <v>0</v>
      </c>
      <c r="Q77">
        <f>0.017/100</f>
        <v>1.7000000000000001E-4</v>
      </c>
      <c r="R77">
        <v>1</v>
      </c>
      <c r="S77">
        <v>1073</v>
      </c>
      <c r="T77">
        <v>0.5</v>
      </c>
      <c r="V77" s="2">
        <v>-0.9</v>
      </c>
      <c r="W77" s="2">
        <v>84</v>
      </c>
      <c r="X77" s="2">
        <f t="shared" si="9"/>
        <v>16</v>
      </c>
      <c r="Y77" s="2">
        <v>84</v>
      </c>
      <c r="Z77" s="2" t="s">
        <v>46</v>
      </c>
    </row>
    <row r="78" spans="1:26" x14ac:dyDescent="0.25">
      <c r="A78">
        <v>0</v>
      </c>
      <c r="B78">
        <f t="shared" si="10"/>
        <v>0.98499999999999999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K78">
        <v>0</v>
      </c>
      <c r="L78">
        <v>0</v>
      </c>
      <c r="M78">
        <v>1.4999999999999999E-2</v>
      </c>
      <c r="N78">
        <v>0</v>
      </c>
      <c r="O78">
        <v>0</v>
      </c>
      <c r="P78">
        <v>0</v>
      </c>
      <c r="Q78">
        <f>0.017/100</f>
        <v>1.7000000000000001E-4</v>
      </c>
      <c r="R78">
        <v>1</v>
      </c>
      <c r="S78">
        <v>1073</v>
      </c>
      <c r="T78">
        <v>0.5</v>
      </c>
      <c r="V78" s="2">
        <v>-1</v>
      </c>
      <c r="W78" s="2">
        <v>80</v>
      </c>
      <c r="X78" s="2">
        <f t="shared" si="9"/>
        <v>20</v>
      </c>
      <c r="Y78" s="2">
        <v>84</v>
      </c>
      <c r="Z78" s="2" t="s">
        <v>46</v>
      </c>
    </row>
    <row r="79" spans="1:26" x14ac:dyDescent="0.25">
      <c r="A79">
        <v>0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1073</v>
      </c>
      <c r="T79">
        <v>0.5</v>
      </c>
      <c r="V79" s="2">
        <v>-0.9</v>
      </c>
      <c r="W79" s="2">
        <v>15</v>
      </c>
      <c r="X79" s="2">
        <f t="shared" si="9"/>
        <v>85</v>
      </c>
      <c r="Y79" s="2">
        <v>84</v>
      </c>
      <c r="Z79" s="2" t="s">
        <v>46</v>
      </c>
    </row>
    <row r="80" spans="1:26" x14ac:dyDescent="0.25">
      <c r="A80">
        <v>0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1073</v>
      </c>
      <c r="T80">
        <v>0.5</v>
      </c>
      <c r="V80" s="2">
        <v>-1</v>
      </c>
      <c r="W80" s="2">
        <v>10</v>
      </c>
      <c r="X80" s="2">
        <f t="shared" si="9"/>
        <v>90</v>
      </c>
      <c r="Y80" s="2">
        <v>84</v>
      </c>
      <c r="Z80" s="2" t="s">
        <v>46</v>
      </c>
    </row>
    <row r="81" spans="1:26" x14ac:dyDescent="0.25">
      <c r="A81">
        <v>0</v>
      </c>
      <c r="B81">
        <v>0</v>
      </c>
      <c r="C81">
        <v>0</v>
      </c>
      <c r="D81">
        <f>0.9768+1.24/100</f>
        <v>0.98919999999999997</v>
      </c>
      <c r="E81">
        <v>0</v>
      </c>
      <c r="F81">
        <v>0</v>
      </c>
      <c r="G81">
        <v>0</v>
      </c>
      <c r="H81">
        <v>0</v>
      </c>
      <c r="I81">
        <v>0</v>
      </c>
      <c r="K81">
        <v>6.3E-3</v>
      </c>
      <c r="L81">
        <v>0</v>
      </c>
      <c r="M81">
        <v>4.4999999999999997E-3</v>
      </c>
      <c r="N81">
        <v>0</v>
      </c>
      <c r="O81">
        <v>0</v>
      </c>
      <c r="P81">
        <v>0</v>
      </c>
      <c r="Q81">
        <v>0</v>
      </c>
      <c r="R81">
        <v>1</v>
      </c>
      <c r="S81">
        <v>1273</v>
      </c>
      <c r="T81">
        <v>0.5</v>
      </c>
      <c r="V81" s="2">
        <v>-0.5</v>
      </c>
      <c r="W81" s="2">
        <v>92</v>
      </c>
      <c r="X81" s="2">
        <f t="shared" si="9"/>
        <v>8</v>
      </c>
      <c r="Y81" s="2">
        <v>85</v>
      </c>
      <c r="Z81" s="2" t="s">
        <v>48</v>
      </c>
    </row>
    <row r="82" spans="1:26" x14ac:dyDescent="0.25">
      <c r="A82">
        <v>0</v>
      </c>
      <c r="B82">
        <v>0</v>
      </c>
      <c r="C82">
        <v>0</v>
      </c>
      <c r="D82">
        <f t="shared" ref="D82:D86" si="12">0.9768+1.24/100</f>
        <v>0.98919999999999997</v>
      </c>
      <c r="E82">
        <v>0</v>
      </c>
      <c r="F82">
        <v>0</v>
      </c>
      <c r="G82">
        <v>0</v>
      </c>
      <c r="H82">
        <v>0</v>
      </c>
      <c r="I82">
        <v>0</v>
      </c>
      <c r="K82">
        <v>6.3E-3</v>
      </c>
      <c r="L82">
        <v>0</v>
      </c>
      <c r="M82">
        <v>4.4999999999999997E-3</v>
      </c>
      <c r="N82">
        <v>0</v>
      </c>
      <c r="O82">
        <v>0</v>
      </c>
      <c r="P82">
        <v>0</v>
      </c>
      <c r="Q82">
        <v>0</v>
      </c>
      <c r="R82">
        <v>1</v>
      </c>
      <c r="S82">
        <v>1273</v>
      </c>
      <c r="T82">
        <v>0.5</v>
      </c>
      <c r="V82" s="2">
        <v>-0.6</v>
      </c>
      <c r="W82" s="2">
        <v>99</v>
      </c>
      <c r="X82" s="2">
        <f t="shared" si="9"/>
        <v>1</v>
      </c>
      <c r="Y82" s="2">
        <v>85</v>
      </c>
      <c r="Z82" s="2" t="s">
        <v>48</v>
      </c>
    </row>
    <row r="83" spans="1:26" x14ac:dyDescent="0.25">
      <c r="A83">
        <v>0</v>
      </c>
      <c r="B83">
        <v>0</v>
      </c>
      <c r="C83">
        <v>0</v>
      </c>
      <c r="D83">
        <f t="shared" si="12"/>
        <v>0.98919999999999997</v>
      </c>
      <c r="E83">
        <v>0</v>
      </c>
      <c r="F83">
        <v>0</v>
      </c>
      <c r="G83">
        <v>0</v>
      </c>
      <c r="H83">
        <v>0</v>
      </c>
      <c r="I83">
        <v>0</v>
      </c>
      <c r="K83">
        <v>6.3E-3</v>
      </c>
      <c r="L83">
        <v>0</v>
      </c>
      <c r="M83">
        <v>4.4999999999999997E-3</v>
      </c>
      <c r="N83">
        <v>0</v>
      </c>
      <c r="O83">
        <v>0</v>
      </c>
      <c r="P83">
        <v>0</v>
      </c>
      <c r="Q83">
        <v>0</v>
      </c>
      <c r="R83">
        <v>1</v>
      </c>
      <c r="S83">
        <v>1273</v>
      </c>
      <c r="T83">
        <v>0.5</v>
      </c>
      <c r="V83" s="2">
        <v>-0.7</v>
      </c>
      <c r="W83" s="2">
        <v>99</v>
      </c>
      <c r="X83" s="2">
        <f t="shared" si="9"/>
        <v>1</v>
      </c>
      <c r="Y83" s="2">
        <v>85</v>
      </c>
      <c r="Z83" s="2" t="s">
        <v>48</v>
      </c>
    </row>
    <row r="84" spans="1:26" x14ac:dyDescent="0.25">
      <c r="A84">
        <v>0</v>
      </c>
      <c r="B84">
        <v>0</v>
      </c>
      <c r="C84">
        <v>0</v>
      </c>
      <c r="D84">
        <f t="shared" si="12"/>
        <v>0.98919999999999997</v>
      </c>
      <c r="E84">
        <v>0</v>
      </c>
      <c r="F84">
        <v>0</v>
      </c>
      <c r="G84">
        <v>0</v>
      </c>
      <c r="H84">
        <v>0</v>
      </c>
      <c r="I84">
        <v>0</v>
      </c>
      <c r="K84">
        <v>6.3E-3</v>
      </c>
      <c r="L84">
        <v>0</v>
      </c>
      <c r="M84">
        <v>4.4999999999999997E-3</v>
      </c>
      <c r="N84">
        <v>0</v>
      </c>
      <c r="O84">
        <v>0</v>
      </c>
      <c r="P84">
        <v>0</v>
      </c>
      <c r="Q84">
        <v>0</v>
      </c>
      <c r="R84">
        <v>1</v>
      </c>
      <c r="S84">
        <v>1273</v>
      </c>
      <c r="T84">
        <v>0.5</v>
      </c>
      <c r="V84" s="2">
        <v>-0.8</v>
      </c>
      <c r="W84" s="2">
        <v>98</v>
      </c>
      <c r="X84" s="2">
        <f t="shared" si="9"/>
        <v>2</v>
      </c>
      <c r="Y84" s="2">
        <v>85</v>
      </c>
      <c r="Z84" s="2" t="s">
        <v>48</v>
      </c>
    </row>
    <row r="85" spans="1:26" x14ac:dyDescent="0.25">
      <c r="A85">
        <v>0</v>
      </c>
      <c r="B85">
        <v>0</v>
      </c>
      <c r="C85">
        <v>0</v>
      </c>
      <c r="D85">
        <f t="shared" si="12"/>
        <v>0.98919999999999997</v>
      </c>
      <c r="E85">
        <v>0</v>
      </c>
      <c r="F85">
        <v>0</v>
      </c>
      <c r="G85">
        <v>0</v>
      </c>
      <c r="H85">
        <v>0</v>
      </c>
      <c r="I85">
        <v>0</v>
      </c>
      <c r="K85">
        <v>6.3E-3</v>
      </c>
      <c r="L85">
        <v>0</v>
      </c>
      <c r="M85">
        <v>4.4999999999999997E-3</v>
      </c>
      <c r="N85">
        <v>0</v>
      </c>
      <c r="O85">
        <v>0</v>
      </c>
      <c r="P85">
        <v>0</v>
      </c>
      <c r="Q85">
        <v>0</v>
      </c>
      <c r="R85">
        <v>1</v>
      </c>
      <c r="S85">
        <v>1273</v>
      </c>
      <c r="T85">
        <v>0.5</v>
      </c>
      <c r="V85" s="2">
        <v>-0.9</v>
      </c>
      <c r="W85" s="2">
        <v>92</v>
      </c>
      <c r="X85" s="2">
        <f t="shared" si="9"/>
        <v>8</v>
      </c>
      <c r="Y85" s="2">
        <v>85</v>
      </c>
      <c r="Z85" s="2" t="s">
        <v>48</v>
      </c>
    </row>
    <row r="86" spans="1:26" x14ac:dyDescent="0.25">
      <c r="A86">
        <v>0</v>
      </c>
      <c r="B86">
        <v>0</v>
      </c>
      <c r="C86">
        <v>0</v>
      </c>
      <c r="D86">
        <f t="shared" si="12"/>
        <v>0.98919999999999997</v>
      </c>
      <c r="E86">
        <v>0</v>
      </c>
      <c r="F86">
        <v>0</v>
      </c>
      <c r="G86">
        <v>0</v>
      </c>
      <c r="H86">
        <v>0</v>
      </c>
      <c r="I86">
        <v>0</v>
      </c>
      <c r="K86">
        <v>6.3E-3</v>
      </c>
      <c r="L86">
        <v>0</v>
      </c>
      <c r="M86">
        <v>4.4999999999999997E-3</v>
      </c>
      <c r="N86">
        <v>0</v>
      </c>
      <c r="O86">
        <v>0</v>
      </c>
      <c r="P86">
        <v>0</v>
      </c>
      <c r="Q86">
        <v>0</v>
      </c>
      <c r="R86">
        <v>1</v>
      </c>
      <c r="S86">
        <v>1273</v>
      </c>
      <c r="T86">
        <v>0.5</v>
      </c>
      <c r="V86" s="2">
        <v>-1</v>
      </c>
      <c r="W86" s="2">
        <v>81</v>
      </c>
      <c r="X86" s="2">
        <f t="shared" si="9"/>
        <v>19</v>
      </c>
      <c r="Y86" s="2">
        <v>85</v>
      </c>
      <c r="Z86" s="2" t="s">
        <v>48</v>
      </c>
    </row>
    <row r="87" spans="1:26" x14ac:dyDescent="0.25">
      <c r="A87">
        <v>0</v>
      </c>
      <c r="B87">
        <v>0</v>
      </c>
      <c r="C87">
        <v>0</v>
      </c>
      <c r="D87">
        <f t="shared" ref="D87:D104" si="13">1-M87</f>
        <v>0.95699999999999996</v>
      </c>
      <c r="E87">
        <v>0</v>
      </c>
      <c r="F87">
        <v>0</v>
      </c>
      <c r="G87">
        <v>0</v>
      </c>
      <c r="H87">
        <v>0</v>
      </c>
      <c r="I87">
        <v>0</v>
      </c>
      <c r="K87">
        <v>0</v>
      </c>
      <c r="L87">
        <v>0</v>
      </c>
      <c r="M87">
        <f>0.043</f>
        <v>4.2999999999999997E-2</v>
      </c>
      <c r="N87">
        <v>0</v>
      </c>
      <c r="O87">
        <v>0</v>
      </c>
      <c r="P87">
        <v>0</v>
      </c>
      <c r="Q87">
        <v>0</v>
      </c>
      <c r="R87">
        <v>1</v>
      </c>
      <c r="S87">
        <v>1273</v>
      </c>
      <c r="T87">
        <v>0.5</v>
      </c>
      <c r="V87" s="2">
        <v>-0.55000000000000004</v>
      </c>
      <c r="W87" s="2">
        <v>85</v>
      </c>
      <c r="X87" s="2">
        <f t="shared" si="9"/>
        <v>15</v>
      </c>
      <c r="Y87" s="2">
        <v>86</v>
      </c>
      <c r="Z87" s="2" t="s">
        <v>49</v>
      </c>
    </row>
    <row r="88" spans="1:26" x14ac:dyDescent="0.25">
      <c r="A88">
        <v>0</v>
      </c>
      <c r="B88">
        <v>0</v>
      </c>
      <c r="C88">
        <v>0</v>
      </c>
      <c r="D88">
        <f t="shared" si="13"/>
        <v>0.95699999999999996</v>
      </c>
      <c r="E88">
        <v>0</v>
      </c>
      <c r="F88">
        <v>0</v>
      </c>
      <c r="G88">
        <v>0</v>
      </c>
      <c r="H88">
        <v>0</v>
      </c>
      <c r="I88">
        <v>0</v>
      </c>
      <c r="K88">
        <v>0</v>
      </c>
      <c r="L88">
        <v>0</v>
      </c>
      <c r="M88">
        <f t="shared" ref="M88:M92" si="14">0.043</f>
        <v>4.2999999999999997E-2</v>
      </c>
      <c r="N88">
        <v>0</v>
      </c>
      <c r="O88">
        <v>0</v>
      </c>
      <c r="P88">
        <v>0</v>
      </c>
      <c r="Q88">
        <v>0</v>
      </c>
      <c r="R88">
        <v>1</v>
      </c>
      <c r="S88">
        <v>1273</v>
      </c>
      <c r="T88">
        <v>0.5</v>
      </c>
      <c r="V88" s="2">
        <v>-0.65</v>
      </c>
      <c r="W88" s="2">
        <v>90</v>
      </c>
      <c r="X88" s="2">
        <f t="shared" si="9"/>
        <v>10</v>
      </c>
      <c r="Y88" s="2">
        <v>86</v>
      </c>
      <c r="Z88" s="2" t="s">
        <v>49</v>
      </c>
    </row>
    <row r="89" spans="1:26" x14ac:dyDescent="0.25">
      <c r="A89">
        <v>0</v>
      </c>
      <c r="B89">
        <v>0</v>
      </c>
      <c r="C89">
        <v>0</v>
      </c>
      <c r="D89">
        <f t="shared" si="13"/>
        <v>0.95699999999999996</v>
      </c>
      <c r="E89">
        <v>0</v>
      </c>
      <c r="F89">
        <v>0</v>
      </c>
      <c r="G89">
        <v>0</v>
      </c>
      <c r="H89">
        <v>0</v>
      </c>
      <c r="I89">
        <v>0</v>
      </c>
      <c r="K89">
        <v>0</v>
      </c>
      <c r="L89">
        <v>0</v>
      </c>
      <c r="M89">
        <f t="shared" si="14"/>
        <v>4.2999999999999997E-2</v>
      </c>
      <c r="N89">
        <v>0</v>
      </c>
      <c r="O89">
        <v>0</v>
      </c>
      <c r="P89">
        <v>0</v>
      </c>
      <c r="Q89">
        <v>0</v>
      </c>
      <c r="R89">
        <v>1</v>
      </c>
      <c r="S89">
        <v>1273</v>
      </c>
      <c r="T89">
        <v>0.5</v>
      </c>
      <c r="V89" s="2">
        <v>-0.75</v>
      </c>
      <c r="W89" s="2">
        <v>95</v>
      </c>
      <c r="X89" s="2">
        <f t="shared" si="9"/>
        <v>5</v>
      </c>
      <c r="Y89" s="2">
        <v>86</v>
      </c>
      <c r="Z89" s="2" t="s">
        <v>49</v>
      </c>
    </row>
    <row r="90" spans="1:26" x14ac:dyDescent="0.25">
      <c r="A90">
        <v>0</v>
      </c>
      <c r="B90">
        <v>0</v>
      </c>
      <c r="C90">
        <v>0</v>
      </c>
      <c r="D90">
        <f t="shared" si="13"/>
        <v>0.95699999999999996</v>
      </c>
      <c r="E90">
        <v>0</v>
      </c>
      <c r="F90">
        <v>0</v>
      </c>
      <c r="G90">
        <v>0</v>
      </c>
      <c r="H90">
        <v>0</v>
      </c>
      <c r="I90">
        <v>0</v>
      </c>
      <c r="K90">
        <v>0</v>
      </c>
      <c r="L90">
        <v>0</v>
      </c>
      <c r="M90">
        <f t="shared" si="14"/>
        <v>4.2999999999999997E-2</v>
      </c>
      <c r="N90">
        <v>0</v>
      </c>
      <c r="O90">
        <v>0</v>
      </c>
      <c r="P90">
        <v>0</v>
      </c>
      <c r="Q90">
        <v>0</v>
      </c>
      <c r="R90">
        <v>1</v>
      </c>
      <c r="S90">
        <v>1273</v>
      </c>
      <c r="T90">
        <v>0.5</v>
      </c>
      <c r="V90" s="2">
        <v>-0.85</v>
      </c>
      <c r="W90" s="2">
        <v>92</v>
      </c>
      <c r="X90" s="2">
        <f t="shared" si="9"/>
        <v>8</v>
      </c>
      <c r="Y90" s="2">
        <v>86</v>
      </c>
      <c r="Z90" s="2" t="s">
        <v>49</v>
      </c>
    </row>
    <row r="91" spans="1:26" x14ac:dyDescent="0.25">
      <c r="A91">
        <v>0</v>
      </c>
      <c r="B91">
        <v>0</v>
      </c>
      <c r="C91">
        <v>0</v>
      </c>
      <c r="D91">
        <f t="shared" si="13"/>
        <v>0.95699999999999996</v>
      </c>
      <c r="E91">
        <v>0</v>
      </c>
      <c r="F91">
        <v>0</v>
      </c>
      <c r="G91">
        <v>0</v>
      </c>
      <c r="H91">
        <v>0</v>
      </c>
      <c r="I91">
        <v>0</v>
      </c>
      <c r="K91">
        <v>0</v>
      </c>
      <c r="L91">
        <v>0</v>
      </c>
      <c r="M91">
        <f t="shared" si="14"/>
        <v>4.2999999999999997E-2</v>
      </c>
      <c r="N91">
        <v>0</v>
      </c>
      <c r="O91">
        <v>0</v>
      </c>
      <c r="P91">
        <v>0</v>
      </c>
      <c r="Q91">
        <v>0</v>
      </c>
      <c r="R91">
        <v>1</v>
      </c>
      <c r="S91">
        <v>1273</v>
      </c>
      <c r="T91">
        <v>0.5</v>
      </c>
      <c r="V91" s="2">
        <v>-0.95</v>
      </c>
      <c r="W91" s="2">
        <v>95</v>
      </c>
      <c r="X91" s="2">
        <f t="shared" si="9"/>
        <v>5</v>
      </c>
      <c r="Y91" s="2">
        <v>86</v>
      </c>
      <c r="Z91" s="2" t="s">
        <v>49</v>
      </c>
    </row>
    <row r="92" spans="1:26" x14ac:dyDescent="0.25">
      <c r="A92">
        <v>0</v>
      </c>
      <c r="B92">
        <v>0</v>
      </c>
      <c r="C92">
        <v>0</v>
      </c>
      <c r="D92">
        <f t="shared" si="13"/>
        <v>0.95699999999999996</v>
      </c>
      <c r="E92">
        <v>0</v>
      </c>
      <c r="F92">
        <v>0</v>
      </c>
      <c r="G92">
        <v>0</v>
      </c>
      <c r="H92">
        <v>0</v>
      </c>
      <c r="I92">
        <v>0</v>
      </c>
      <c r="K92">
        <v>0</v>
      </c>
      <c r="L92">
        <v>0</v>
      </c>
      <c r="M92">
        <f t="shared" si="14"/>
        <v>4.2999999999999997E-2</v>
      </c>
      <c r="N92">
        <v>0</v>
      </c>
      <c r="O92">
        <v>0</v>
      </c>
      <c r="P92">
        <v>0</v>
      </c>
      <c r="Q92">
        <v>0</v>
      </c>
      <c r="R92">
        <v>1</v>
      </c>
      <c r="S92">
        <v>1273</v>
      </c>
      <c r="T92">
        <v>0.5</v>
      </c>
      <c r="V92" s="2">
        <v>-1.05</v>
      </c>
      <c r="W92" s="2">
        <v>95</v>
      </c>
      <c r="X92" s="2">
        <f t="shared" si="9"/>
        <v>5</v>
      </c>
      <c r="Y92" s="2">
        <v>86</v>
      </c>
      <c r="Z92" s="2" t="s">
        <v>49</v>
      </c>
    </row>
    <row r="93" spans="1:26" x14ac:dyDescent="0.25">
      <c r="A93">
        <v>0</v>
      </c>
      <c r="B93">
        <v>0</v>
      </c>
      <c r="C93">
        <v>0</v>
      </c>
      <c r="D93">
        <f t="shared" si="13"/>
        <v>0.99139999999999995</v>
      </c>
      <c r="E93">
        <v>0</v>
      </c>
      <c r="F93">
        <v>0</v>
      </c>
      <c r="G93">
        <v>0</v>
      </c>
      <c r="H93">
        <v>0</v>
      </c>
      <c r="I93">
        <v>0</v>
      </c>
      <c r="K93">
        <v>0</v>
      </c>
      <c r="L93">
        <v>0</v>
      </c>
      <c r="M93">
        <f>0.86/100</f>
        <v>8.6E-3</v>
      </c>
      <c r="N93">
        <v>0</v>
      </c>
      <c r="O93">
        <v>0</v>
      </c>
      <c r="P93">
        <v>0</v>
      </c>
      <c r="Q93">
        <v>0</v>
      </c>
      <c r="R93">
        <v>1</v>
      </c>
      <c r="S93">
        <v>1273</v>
      </c>
      <c r="T93">
        <v>0.5</v>
      </c>
      <c r="V93" s="2">
        <v>-0.55000000000000004</v>
      </c>
      <c r="W93" s="2">
        <v>80</v>
      </c>
      <c r="X93" s="2">
        <f t="shared" si="9"/>
        <v>20</v>
      </c>
      <c r="Y93" s="2">
        <v>86</v>
      </c>
      <c r="Z93" s="2" t="s">
        <v>49</v>
      </c>
    </row>
    <row r="94" spans="1:26" x14ac:dyDescent="0.25">
      <c r="A94">
        <v>0</v>
      </c>
      <c r="B94">
        <v>0</v>
      </c>
      <c r="C94">
        <v>0</v>
      </c>
      <c r="D94">
        <f t="shared" si="13"/>
        <v>0.99139999999999995</v>
      </c>
      <c r="E94">
        <v>0</v>
      </c>
      <c r="F94">
        <v>0</v>
      </c>
      <c r="G94">
        <v>0</v>
      </c>
      <c r="H94">
        <v>0</v>
      </c>
      <c r="I94">
        <v>0</v>
      </c>
      <c r="K94">
        <v>0</v>
      </c>
      <c r="L94">
        <v>0</v>
      </c>
      <c r="M94">
        <f t="shared" ref="M94:M98" si="15">0.86/100</f>
        <v>8.6E-3</v>
      </c>
      <c r="N94">
        <v>0</v>
      </c>
      <c r="O94">
        <v>0</v>
      </c>
      <c r="P94">
        <v>0</v>
      </c>
      <c r="Q94">
        <v>0</v>
      </c>
      <c r="R94">
        <v>1</v>
      </c>
      <c r="S94">
        <v>1273</v>
      </c>
      <c r="T94">
        <v>0.5</v>
      </c>
      <c r="V94" s="2">
        <v>-0.65</v>
      </c>
      <c r="W94" s="2">
        <v>90</v>
      </c>
      <c r="X94" s="2">
        <f t="shared" si="9"/>
        <v>10</v>
      </c>
      <c r="Y94" s="2">
        <v>86</v>
      </c>
      <c r="Z94" s="2" t="s">
        <v>49</v>
      </c>
    </row>
    <row r="95" spans="1:26" x14ac:dyDescent="0.25">
      <c r="A95">
        <v>0</v>
      </c>
      <c r="B95">
        <v>0</v>
      </c>
      <c r="C95">
        <v>0</v>
      </c>
      <c r="D95">
        <f t="shared" si="13"/>
        <v>0.99139999999999995</v>
      </c>
      <c r="E95">
        <v>0</v>
      </c>
      <c r="F95">
        <v>0</v>
      </c>
      <c r="G95">
        <v>0</v>
      </c>
      <c r="H95">
        <v>0</v>
      </c>
      <c r="I95">
        <v>0</v>
      </c>
      <c r="K95">
        <v>0</v>
      </c>
      <c r="L95">
        <v>0</v>
      </c>
      <c r="M95">
        <f t="shared" si="15"/>
        <v>8.6E-3</v>
      </c>
      <c r="N95">
        <v>0</v>
      </c>
      <c r="O95">
        <v>0</v>
      </c>
      <c r="P95">
        <v>0</v>
      </c>
      <c r="Q95">
        <v>0</v>
      </c>
      <c r="R95">
        <v>1</v>
      </c>
      <c r="S95">
        <v>1273</v>
      </c>
      <c r="T95">
        <v>0.5</v>
      </c>
      <c r="V95" s="2">
        <v>-0.75</v>
      </c>
      <c r="W95" s="2">
        <v>92</v>
      </c>
      <c r="X95" s="2">
        <f t="shared" si="9"/>
        <v>8</v>
      </c>
      <c r="Y95" s="2">
        <v>86</v>
      </c>
      <c r="Z95" s="2" t="s">
        <v>49</v>
      </c>
    </row>
    <row r="96" spans="1:26" x14ac:dyDescent="0.25">
      <c r="A96">
        <v>0</v>
      </c>
      <c r="B96">
        <v>0</v>
      </c>
      <c r="C96">
        <v>0</v>
      </c>
      <c r="D96">
        <f t="shared" si="13"/>
        <v>0.99139999999999995</v>
      </c>
      <c r="E96">
        <v>0</v>
      </c>
      <c r="F96">
        <v>0</v>
      </c>
      <c r="G96">
        <v>0</v>
      </c>
      <c r="H96">
        <v>0</v>
      </c>
      <c r="I96">
        <v>0</v>
      </c>
      <c r="K96">
        <v>0</v>
      </c>
      <c r="L96">
        <v>0</v>
      </c>
      <c r="M96">
        <f t="shared" si="15"/>
        <v>8.6E-3</v>
      </c>
      <c r="N96">
        <v>0</v>
      </c>
      <c r="O96">
        <v>0</v>
      </c>
      <c r="P96">
        <v>0</v>
      </c>
      <c r="Q96">
        <v>0</v>
      </c>
      <c r="R96">
        <v>1</v>
      </c>
      <c r="S96">
        <v>1273</v>
      </c>
      <c r="T96">
        <v>0.5</v>
      </c>
      <c r="V96" s="2">
        <v>-0.85</v>
      </c>
      <c r="W96" s="2">
        <v>98</v>
      </c>
      <c r="X96" s="2">
        <f t="shared" si="9"/>
        <v>2</v>
      </c>
      <c r="Y96" s="2">
        <v>86</v>
      </c>
      <c r="Z96" s="2" t="s">
        <v>49</v>
      </c>
    </row>
    <row r="97" spans="1:26" x14ac:dyDescent="0.25">
      <c r="A97">
        <v>0</v>
      </c>
      <c r="B97">
        <v>0</v>
      </c>
      <c r="C97">
        <v>0</v>
      </c>
      <c r="D97">
        <f t="shared" si="13"/>
        <v>0.99139999999999995</v>
      </c>
      <c r="E97">
        <v>0</v>
      </c>
      <c r="F97">
        <v>0</v>
      </c>
      <c r="G97">
        <v>0</v>
      </c>
      <c r="H97">
        <v>0</v>
      </c>
      <c r="I97">
        <v>0</v>
      </c>
      <c r="K97">
        <v>0</v>
      </c>
      <c r="L97">
        <v>0</v>
      </c>
      <c r="M97">
        <f t="shared" si="15"/>
        <v>8.6E-3</v>
      </c>
      <c r="N97">
        <v>0</v>
      </c>
      <c r="O97">
        <v>0</v>
      </c>
      <c r="P97">
        <v>0</v>
      </c>
      <c r="Q97">
        <v>0</v>
      </c>
      <c r="R97">
        <v>1</v>
      </c>
      <c r="S97">
        <v>1273</v>
      </c>
      <c r="T97">
        <v>0.5</v>
      </c>
      <c r="V97" s="2">
        <v>-0.95</v>
      </c>
      <c r="W97" s="2">
        <v>94</v>
      </c>
      <c r="X97" s="2">
        <f t="shared" si="9"/>
        <v>6</v>
      </c>
      <c r="Y97" s="2">
        <v>86</v>
      </c>
      <c r="Z97" s="2" t="s">
        <v>49</v>
      </c>
    </row>
    <row r="98" spans="1:26" x14ac:dyDescent="0.25">
      <c r="A98">
        <v>0</v>
      </c>
      <c r="B98">
        <v>0</v>
      </c>
      <c r="C98">
        <v>0</v>
      </c>
      <c r="D98">
        <f t="shared" si="13"/>
        <v>0.99139999999999995</v>
      </c>
      <c r="E98">
        <v>0</v>
      </c>
      <c r="F98">
        <v>0</v>
      </c>
      <c r="G98">
        <v>0</v>
      </c>
      <c r="H98">
        <v>0</v>
      </c>
      <c r="I98">
        <v>0</v>
      </c>
      <c r="K98">
        <v>0</v>
      </c>
      <c r="L98">
        <v>0</v>
      </c>
      <c r="M98">
        <f t="shared" si="15"/>
        <v>8.6E-3</v>
      </c>
      <c r="N98">
        <v>0</v>
      </c>
      <c r="O98">
        <v>0</v>
      </c>
      <c r="P98">
        <v>0</v>
      </c>
      <c r="Q98">
        <v>0</v>
      </c>
      <c r="R98">
        <v>1</v>
      </c>
      <c r="S98">
        <v>1273</v>
      </c>
      <c r="T98">
        <v>0.5</v>
      </c>
      <c r="V98" s="2">
        <v>-1.05</v>
      </c>
      <c r="W98" s="2">
        <v>94</v>
      </c>
      <c r="X98" s="2">
        <f t="shared" ref="X98:X129" si="16">100-W98</f>
        <v>6</v>
      </c>
      <c r="Y98" s="2">
        <v>86</v>
      </c>
      <c r="Z98" s="2" t="s">
        <v>49</v>
      </c>
    </row>
    <row r="99" spans="1:26" x14ac:dyDescent="0.25">
      <c r="A99">
        <v>0</v>
      </c>
      <c r="B99">
        <v>0</v>
      </c>
      <c r="C99">
        <v>0</v>
      </c>
      <c r="D99">
        <f t="shared" si="13"/>
        <v>0.995</v>
      </c>
      <c r="E99">
        <v>0</v>
      </c>
      <c r="F99">
        <v>0</v>
      </c>
      <c r="G99">
        <v>0</v>
      </c>
      <c r="H99">
        <v>0</v>
      </c>
      <c r="I99">
        <v>0</v>
      </c>
      <c r="K99">
        <v>0</v>
      </c>
      <c r="L99">
        <v>0</v>
      </c>
      <c r="M99">
        <f>0.5/100</f>
        <v>5.0000000000000001E-3</v>
      </c>
      <c r="N99">
        <v>0</v>
      </c>
      <c r="O99">
        <v>0</v>
      </c>
      <c r="P99">
        <v>0</v>
      </c>
      <c r="Q99">
        <v>0</v>
      </c>
      <c r="R99">
        <v>1</v>
      </c>
      <c r="S99">
        <v>1273</v>
      </c>
      <c r="T99">
        <v>0.5</v>
      </c>
      <c r="V99" s="2">
        <v>-0.55000000000000004</v>
      </c>
      <c r="W99" s="2">
        <v>65</v>
      </c>
      <c r="X99" s="2">
        <f t="shared" si="16"/>
        <v>35</v>
      </c>
      <c r="Y99" s="2">
        <v>86</v>
      </c>
      <c r="Z99" s="2" t="s">
        <v>49</v>
      </c>
    </row>
    <row r="100" spans="1:26" x14ac:dyDescent="0.25">
      <c r="A100">
        <v>0</v>
      </c>
      <c r="B100">
        <v>0</v>
      </c>
      <c r="C100">
        <v>0</v>
      </c>
      <c r="D100">
        <f t="shared" si="13"/>
        <v>0.995</v>
      </c>
      <c r="E100">
        <v>0</v>
      </c>
      <c r="F100">
        <v>0</v>
      </c>
      <c r="G100">
        <v>0</v>
      </c>
      <c r="H100">
        <v>0</v>
      </c>
      <c r="I100">
        <v>0</v>
      </c>
      <c r="K100">
        <v>0</v>
      </c>
      <c r="L100">
        <v>0</v>
      </c>
      <c r="M100">
        <f t="shared" ref="M100:M104" si="17">0.5/100</f>
        <v>5.0000000000000001E-3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1273</v>
      </c>
      <c r="T100">
        <v>0.5</v>
      </c>
      <c r="V100" s="2">
        <v>-0.65</v>
      </c>
      <c r="W100" s="2">
        <v>85</v>
      </c>
      <c r="X100" s="2">
        <f t="shared" si="16"/>
        <v>15</v>
      </c>
      <c r="Y100" s="2">
        <v>86</v>
      </c>
      <c r="Z100" s="2" t="s">
        <v>49</v>
      </c>
    </row>
    <row r="101" spans="1:26" x14ac:dyDescent="0.25">
      <c r="A101">
        <v>0</v>
      </c>
      <c r="B101">
        <v>0</v>
      </c>
      <c r="C101">
        <v>0</v>
      </c>
      <c r="D101">
        <f t="shared" si="13"/>
        <v>0.995</v>
      </c>
      <c r="E101">
        <v>0</v>
      </c>
      <c r="F101">
        <v>0</v>
      </c>
      <c r="G101">
        <v>0</v>
      </c>
      <c r="H101">
        <v>0</v>
      </c>
      <c r="I101">
        <v>0</v>
      </c>
      <c r="K101">
        <v>0</v>
      </c>
      <c r="L101">
        <v>0</v>
      </c>
      <c r="M101">
        <f t="shared" si="17"/>
        <v>5.0000000000000001E-3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1273</v>
      </c>
      <c r="T101">
        <v>0.5</v>
      </c>
      <c r="V101" s="2">
        <v>-0.75</v>
      </c>
      <c r="W101" s="2">
        <v>92</v>
      </c>
      <c r="X101" s="2">
        <f t="shared" si="16"/>
        <v>8</v>
      </c>
      <c r="Y101" s="2">
        <v>86</v>
      </c>
      <c r="Z101" s="2" t="s">
        <v>49</v>
      </c>
    </row>
    <row r="102" spans="1:26" x14ac:dyDescent="0.25">
      <c r="A102">
        <v>0</v>
      </c>
      <c r="B102">
        <v>0</v>
      </c>
      <c r="C102">
        <v>0</v>
      </c>
      <c r="D102">
        <f t="shared" si="13"/>
        <v>0.995</v>
      </c>
      <c r="E102">
        <v>0</v>
      </c>
      <c r="F102">
        <v>0</v>
      </c>
      <c r="G102">
        <v>0</v>
      </c>
      <c r="H102">
        <v>0</v>
      </c>
      <c r="I102">
        <v>0</v>
      </c>
      <c r="K102">
        <v>0</v>
      </c>
      <c r="L102">
        <v>0</v>
      </c>
      <c r="M102">
        <f t="shared" si="17"/>
        <v>5.0000000000000001E-3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1273</v>
      </c>
      <c r="T102">
        <v>0.5</v>
      </c>
      <c r="V102" s="2">
        <v>-0.85</v>
      </c>
      <c r="W102" s="2">
        <v>93</v>
      </c>
      <c r="X102" s="2">
        <f t="shared" si="16"/>
        <v>7</v>
      </c>
      <c r="Y102" s="2">
        <v>86</v>
      </c>
      <c r="Z102" s="2" t="s">
        <v>49</v>
      </c>
    </row>
    <row r="103" spans="1:26" x14ac:dyDescent="0.25">
      <c r="A103">
        <v>0</v>
      </c>
      <c r="B103">
        <v>0</v>
      </c>
      <c r="C103">
        <v>0</v>
      </c>
      <c r="D103">
        <f t="shared" si="13"/>
        <v>0.995</v>
      </c>
      <c r="E103">
        <v>0</v>
      </c>
      <c r="F103">
        <v>0</v>
      </c>
      <c r="G103">
        <v>0</v>
      </c>
      <c r="H103">
        <v>0</v>
      </c>
      <c r="I103">
        <v>0</v>
      </c>
      <c r="K103">
        <v>0</v>
      </c>
      <c r="L103">
        <v>0</v>
      </c>
      <c r="M103">
        <f t="shared" si="17"/>
        <v>5.0000000000000001E-3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1273</v>
      </c>
      <c r="T103">
        <v>0.5</v>
      </c>
      <c r="V103" s="2">
        <v>-0.95</v>
      </c>
      <c r="W103" s="2">
        <v>91</v>
      </c>
      <c r="X103" s="2">
        <f t="shared" si="16"/>
        <v>9</v>
      </c>
      <c r="Y103" s="2">
        <v>86</v>
      </c>
      <c r="Z103" s="2" t="s">
        <v>49</v>
      </c>
    </row>
    <row r="104" spans="1:26" x14ac:dyDescent="0.25">
      <c r="A104">
        <v>0</v>
      </c>
      <c r="B104">
        <v>0</v>
      </c>
      <c r="C104">
        <v>0</v>
      </c>
      <c r="D104">
        <f t="shared" si="13"/>
        <v>0.995</v>
      </c>
      <c r="E104">
        <v>0</v>
      </c>
      <c r="F104">
        <v>0</v>
      </c>
      <c r="G104">
        <v>0</v>
      </c>
      <c r="H104">
        <v>0</v>
      </c>
      <c r="I104">
        <v>0</v>
      </c>
      <c r="K104">
        <v>0</v>
      </c>
      <c r="L104">
        <v>0</v>
      </c>
      <c r="M104">
        <f t="shared" si="17"/>
        <v>5.0000000000000001E-3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1273</v>
      </c>
      <c r="T104">
        <v>0.5</v>
      </c>
      <c r="V104" s="2">
        <v>-1.05</v>
      </c>
      <c r="W104" s="2">
        <v>91</v>
      </c>
      <c r="X104" s="2">
        <f t="shared" si="16"/>
        <v>9</v>
      </c>
      <c r="Y104" s="2">
        <v>86</v>
      </c>
      <c r="Z104" s="2" t="s">
        <v>49</v>
      </c>
    </row>
    <row r="105" spans="1:26" x14ac:dyDescent="0.25">
      <c r="A105">
        <v>0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1273</v>
      </c>
      <c r="T105">
        <v>0.5</v>
      </c>
      <c r="V105" s="2">
        <v>-0.55000000000000004</v>
      </c>
      <c r="W105" s="2">
        <v>60</v>
      </c>
      <c r="X105" s="2">
        <f t="shared" si="16"/>
        <v>40</v>
      </c>
      <c r="Y105" s="2">
        <v>86</v>
      </c>
      <c r="Z105" s="2" t="s">
        <v>49</v>
      </c>
    </row>
    <row r="106" spans="1:26" x14ac:dyDescent="0.25">
      <c r="A106">
        <v>0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1273</v>
      </c>
      <c r="T106">
        <v>0.5</v>
      </c>
      <c r="V106" s="2">
        <v>-0.65</v>
      </c>
      <c r="W106" s="2">
        <v>51</v>
      </c>
      <c r="X106" s="2">
        <f t="shared" si="16"/>
        <v>49</v>
      </c>
      <c r="Y106" s="2">
        <v>86</v>
      </c>
      <c r="Z106" s="2" t="s">
        <v>49</v>
      </c>
    </row>
    <row r="107" spans="1:26" x14ac:dyDescent="0.25">
      <c r="A107">
        <v>0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1273</v>
      </c>
      <c r="T107">
        <v>0.5</v>
      </c>
      <c r="V107" s="2">
        <v>-0.75</v>
      </c>
      <c r="W107" s="2">
        <v>39</v>
      </c>
      <c r="X107" s="2">
        <f t="shared" si="16"/>
        <v>61</v>
      </c>
      <c r="Y107" s="2">
        <v>86</v>
      </c>
      <c r="Z107" s="2" t="s">
        <v>49</v>
      </c>
    </row>
    <row r="108" spans="1:26" x14ac:dyDescent="0.25">
      <c r="A108">
        <v>0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1273</v>
      </c>
      <c r="T108">
        <v>0.5</v>
      </c>
      <c r="V108" s="2">
        <v>-0.85</v>
      </c>
      <c r="W108" s="2">
        <v>30</v>
      </c>
      <c r="X108" s="2">
        <f t="shared" si="16"/>
        <v>70</v>
      </c>
      <c r="Y108" s="2">
        <v>86</v>
      </c>
      <c r="Z108" s="2" t="s">
        <v>49</v>
      </c>
    </row>
    <row r="109" spans="1:26" x14ac:dyDescent="0.25">
      <c r="A109">
        <v>0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1273</v>
      </c>
      <c r="T109">
        <v>0.5</v>
      </c>
      <c r="V109" s="2">
        <v>-0.95</v>
      </c>
      <c r="W109" s="2">
        <v>25</v>
      </c>
      <c r="X109" s="2">
        <f t="shared" si="16"/>
        <v>75</v>
      </c>
      <c r="Y109" s="2">
        <v>86</v>
      </c>
      <c r="Z109" s="2" t="s">
        <v>49</v>
      </c>
    </row>
    <row r="110" spans="1:26" x14ac:dyDescent="0.25">
      <c r="A110">
        <v>0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1273</v>
      </c>
      <c r="T110">
        <v>0.5</v>
      </c>
      <c r="V110" s="2">
        <v>-1.05</v>
      </c>
      <c r="W110" s="2">
        <v>20</v>
      </c>
      <c r="X110" s="2">
        <f t="shared" si="16"/>
        <v>80</v>
      </c>
      <c r="Y110" s="2">
        <v>86</v>
      </c>
      <c r="Z110" s="2" t="s">
        <v>49</v>
      </c>
    </row>
    <row r="111" spans="1:26" x14ac:dyDescent="0.25">
      <c r="A111">
        <v>0</v>
      </c>
      <c r="B111">
        <v>0</v>
      </c>
      <c r="C111">
        <f t="shared" ref="C111:C139" si="18">1-M111</f>
        <v>0.73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K111">
        <v>0</v>
      </c>
      <c r="L111">
        <v>0</v>
      </c>
      <c r="M111">
        <v>0.27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1173</v>
      </c>
      <c r="T111">
        <v>0.5</v>
      </c>
      <c r="V111" s="2">
        <v>-0.55000000000000004</v>
      </c>
      <c r="W111" s="2">
        <v>50</v>
      </c>
      <c r="X111" s="2">
        <f t="shared" si="16"/>
        <v>50</v>
      </c>
      <c r="Y111" s="2">
        <v>88</v>
      </c>
      <c r="Z111" s="2" t="s">
        <v>63</v>
      </c>
    </row>
    <row r="112" spans="1:26" x14ac:dyDescent="0.25">
      <c r="A112">
        <v>0</v>
      </c>
      <c r="B112">
        <v>0</v>
      </c>
      <c r="C112">
        <f t="shared" si="18"/>
        <v>0.73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K112">
        <v>0</v>
      </c>
      <c r="L112">
        <v>0</v>
      </c>
      <c r="M112">
        <v>0.27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1173</v>
      </c>
      <c r="T112">
        <v>0.5</v>
      </c>
      <c r="V112" s="2">
        <v>-0.6</v>
      </c>
      <c r="W112" s="2">
        <v>71</v>
      </c>
      <c r="X112" s="2">
        <f t="shared" si="16"/>
        <v>29</v>
      </c>
      <c r="Y112" s="2">
        <v>88</v>
      </c>
      <c r="Z112" s="2" t="s">
        <v>63</v>
      </c>
    </row>
    <row r="113" spans="1:26" x14ac:dyDescent="0.25">
      <c r="A113">
        <v>0</v>
      </c>
      <c r="B113">
        <v>0</v>
      </c>
      <c r="C113">
        <f t="shared" si="18"/>
        <v>0.73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K113">
        <v>0</v>
      </c>
      <c r="L113">
        <v>0</v>
      </c>
      <c r="M113">
        <v>0.27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1173</v>
      </c>
      <c r="T113">
        <v>0.5</v>
      </c>
      <c r="V113" s="2">
        <v>-0.7</v>
      </c>
      <c r="W113" s="2">
        <v>86</v>
      </c>
      <c r="X113" s="2">
        <f t="shared" si="16"/>
        <v>14</v>
      </c>
      <c r="Y113" s="2">
        <v>88</v>
      </c>
      <c r="Z113" s="2" t="s">
        <v>63</v>
      </c>
    </row>
    <row r="114" spans="1:26" x14ac:dyDescent="0.25">
      <c r="A114">
        <v>0</v>
      </c>
      <c r="B114">
        <v>0</v>
      </c>
      <c r="C114">
        <f t="shared" si="18"/>
        <v>0.73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K114">
        <v>0</v>
      </c>
      <c r="L114">
        <v>0</v>
      </c>
      <c r="M114">
        <v>0.27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1173</v>
      </c>
      <c r="T114">
        <v>0.5</v>
      </c>
      <c r="V114" s="2">
        <v>-0.8</v>
      </c>
      <c r="W114" s="2">
        <v>91</v>
      </c>
      <c r="X114" s="2">
        <f t="shared" si="16"/>
        <v>9</v>
      </c>
      <c r="Y114" s="2">
        <v>88</v>
      </c>
      <c r="Z114" s="2" t="s">
        <v>63</v>
      </c>
    </row>
    <row r="115" spans="1:26" x14ac:dyDescent="0.25">
      <c r="A115">
        <v>0</v>
      </c>
      <c r="B115">
        <v>0</v>
      </c>
      <c r="C115">
        <f t="shared" si="18"/>
        <v>0.73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K115">
        <v>0</v>
      </c>
      <c r="L115">
        <v>0</v>
      </c>
      <c r="M115">
        <v>0.27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1173</v>
      </c>
      <c r="T115">
        <v>0.5</v>
      </c>
      <c r="V115" s="2">
        <v>-0.9</v>
      </c>
      <c r="W115" s="2">
        <v>91</v>
      </c>
      <c r="X115" s="2">
        <f t="shared" si="16"/>
        <v>9</v>
      </c>
      <c r="Y115" s="2">
        <v>88</v>
      </c>
      <c r="Z115" s="2" t="s">
        <v>63</v>
      </c>
    </row>
    <row r="116" spans="1:26" x14ac:dyDescent="0.25">
      <c r="A116">
        <v>0</v>
      </c>
      <c r="B116">
        <v>0</v>
      </c>
      <c r="C116">
        <f t="shared" si="18"/>
        <v>0.73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K116">
        <v>0</v>
      </c>
      <c r="L116">
        <v>0</v>
      </c>
      <c r="M116">
        <v>0.27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1173</v>
      </c>
      <c r="T116">
        <v>0.5</v>
      </c>
      <c r="V116" s="2">
        <v>-1</v>
      </c>
      <c r="W116" s="2">
        <v>91</v>
      </c>
      <c r="X116" s="2">
        <f t="shared" si="16"/>
        <v>9</v>
      </c>
      <c r="Y116" s="2">
        <v>88</v>
      </c>
      <c r="Z116" s="2" t="s">
        <v>63</v>
      </c>
    </row>
    <row r="117" spans="1:26" x14ac:dyDescent="0.25">
      <c r="A117">
        <v>0</v>
      </c>
      <c r="B117">
        <v>0</v>
      </c>
      <c r="C117">
        <f t="shared" si="18"/>
        <v>0.73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K117">
        <v>0</v>
      </c>
      <c r="L117">
        <v>0</v>
      </c>
      <c r="M117">
        <v>0.27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1173</v>
      </c>
      <c r="T117">
        <v>0.5</v>
      </c>
      <c r="V117" s="2">
        <v>-1.1000000000000001</v>
      </c>
      <c r="W117" s="2">
        <v>70</v>
      </c>
      <c r="X117" s="2">
        <f t="shared" si="16"/>
        <v>30</v>
      </c>
      <c r="Y117" s="2">
        <v>88</v>
      </c>
      <c r="Z117" s="2" t="s">
        <v>63</v>
      </c>
    </row>
    <row r="118" spans="1:26" x14ac:dyDescent="0.25">
      <c r="A118">
        <v>0</v>
      </c>
      <c r="B118">
        <v>0</v>
      </c>
      <c r="C118">
        <f t="shared" si="18"/>
        <v>0.73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K118">
        <v>0</v>
      </c>
      <c r="L118">
        <v>0</v>
      </c>
      <c r="M118">
        <v>0.27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1173</v>
      </c>
      <c r="T118">
        <v>0.5</v>
      </c>
      <c r="V118" s="2">
        <v>-1.2</v>
      </c>
      <c r="W118" s="2">
        <v>65</v>
      </c>
      <c r="X118" s="2">
        <f t="shared" si="16"/>
        <v>35</v>
      </c>
      <c r="Y118" s="2">
        <v>88</v>
      </c>
      <c r="Z118" s="2" t="s">
        <v>63</v>
      </c>
    </row>
    <row r="119" spans="1:26" x14ac:dyDescent="0.25">
      <c r="A119">
        <v>0</v>
      </c>
      <c r="B119">
        <v>0</v>
      </c>
      <c r="C119">
        <f t="shared" si="18"/>
        <v>0.73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K119">
        <v>0</v>
      </c>
      <c r="L119">
        <v>0</v>
      </c>
      <c r="M119">
        <v>0.27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1173</v>
      </c>
      <c r="T119">
        <v>0.5</v>
      </c>
      <c r="V119" s="2">
        <v>-1.3</v>
      </c>
      <c r="W119" s="2">
        <v>39</v>
      </c>
      <c r="X119" s="2">
        <f t="shared" si="16"/>
        <v>61</v>
      </c>
      <c r="Y119" s="2">
        <v>88</v>
      </c>
      <c r="Z119" s="2" t="s">
        <v>63</v>
      </c>
    </row>
    <row r="120" spans="1:26" x14ac:dyDescent="0.25">
      <c r="A120">
        <v>0</v>
      </c>
      <c r="B120">
        <v>0</v>
      </c>
      <c r="C120">
        <f t="shared" si="18"/>
        <v>0.75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K120">
        <v>0</v>
      </c>
      <c r="L120">
        <v>0</v>
      </c>
      <c r="M120">
        <v>0.25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1173</v>
      </c>
      <c r="T120">
        <v>0.5</v>
      </c>
      <c r="V120" s="2">
        <v>-0.5</v>
      </c>
      <c r="W120" s="2">
        <v>44</v>
      </c>
      <c r="X120" s="2">
        <f t="shared" si="16"/>
        <v>56</v>
      </c>
      <c r="Y120" s="2">
        <v>88</v>
      </c>
      <c r="Z120" s="2" t="s">
        <v>63</v>
      </c>
    </row>
    <row r="121" spans="1:26" x14ac:dyDescent="0.25">
      <c r="A121">
        <v>0</v>
      </c>
      <c r="B121">
        <v>0</v>
      </c>
      <c r="C121">
        <f t="shared" si="18"/>
        <v>0.75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K121">
        <v>0</v>
      </c>
      <c r="L121">
        <v>0</v>
      </c>
      <c r="M121">
        <v>0.25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1173</v>
      </c>
      <c r="T121">
        <v>0.5</v>
      </c>
      <c r="V121" s="2">
        <v>-0.55000000000000004</v>
      </c>
      <c r="W121" s="2">
        <v>65</v>
      </c>
      <c r="X121" s="2">
        <f t="shared" si="16"/>
        <v>35</v>
      </c>
      <c r="Y121" s="2">
        <v>88</v>
      </c>
      <c r="Z121" s="2" t="s">
        <v>63</v>
      </c>
    </row>
    <row r="122" spans="1:26" x14ac:dyDescent="0.25">
      <c r="A122">
        <v>0</v>
      </c>
      <c r="B122">
        <v>0</v>
      </c>
      <c r="C122">
        <f t="shared" si="18"/>
        <v>0.75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K122">
        <v>0</v>
      </c>
      <c r="L122">
        <v>0</v>
      </c>
      <c r="M122">
        <v>0.25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1173</v>
      </c>
      <c r="T122">
        <v>0.5</v>
      </c>
      <c r="V122" s="2">
        <v>-0.6</v>
      </c>
      <c r="W122" s="2">
        <v>80</v>
      </c>
      <c r="X122" s="2">
        <f t="shared" si="16"/>
        <v>20</v>
      </c>
      <c r="Y122" s="2">
        <v>88</v>
      </c>
      <c r="Z122" s="2" t="s">
        <v>63</v>
      </c>
    </row>
    <row r="123" spans="1:26" x14ac:dyDescent="0.25">
      <c r="A123">
        <v>0</v>
      </c>
      <c r="B123">
        <v>0</v>
      </c>
      <c r="C123">
        <f t="shared" si="18"/>
        <v>0.75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K123">
        <v>0</v>
      </c>
      <c r="L123">
        <v>0</v>
      </c>
      <c r="M123">
        <v>0.25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1173</v>
      </c>
      <c r="T123">
        <v>0.5</v>
      </c>
      <c r="V123" s="2">
        <v>-0.7</v>
      </c>
      <c r="W123" s="2">
        <v>91</v>
      </c>
      <c r="X123" s="2">
        <f t="shared" si="16"/>
        <v>9</v>
      </c>
      <c r="Y123" s="2">
        <v>88</v>
      </c>
      <c r="Z123" s="2" t="s">
        <v>63</v>
      </c>
    </row>
    <row r="124" spans="1:26" x14ac:dyDescent="0.25">
      <c r="A124">
        <v>0</v>
      </c>
      <c r="B124">
        <v>0</v>
      </c>
      <c r="C124">
        <f t="shared" si="18"/>
        <v>0.75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K124">
        <v>0</v>
      </c>
      <c r="L124">
        <v>0</v>
      </c>
      <c r="M124">
        <v>0.25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1173</v>
      </c>
      <c r="T124">
        <v>0.5</v>
      </c>
      <c r="V124" s="2">
        <v>-0.8</v>
      </c>
      <c r="W124" s="2">
        <v>98</v>
      </c>
      <c r="X124" s="2">
        <f t="shared" si="16"/>
        <v>2</v>
      </c>
      <c r="Y124" s="2">
        <v>88</v>
      </c>
      <c r="Z124" s="2" t="s">
        <v>63</v>
      </c>
    </row>
    <row r="125" spans="1:26" x14ac:dyDescent="0.25">
      <c r="A125">
        <v>0</v>
      </c>
      <c r="B125">
        <v>0</v>
      </c>
      <c r="C125">
        <f t="shared" si="18"/>
        <v>0.75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K125">
        <v>0</v>
      </c>
      <c r="L125">
        <v>0</v>
      </c>
      <c r="M125">
        <v>0.25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1173</v>
      </c>
      <c r="T125">
        <v>0.5</v>
      </c>
      <c r="V125" s="2">
        <v>-0.9</v>
      </c>
      <c r="W125" s="2">
        <v>98</v>
      </c>
      <c r="X125" s="2">
        <f t="shared" si="16"/>
        <v>2</v>
      </c>
      <c r="Y125" s="2">
        <v>88</v>
      </c>
      <c r="Z125" s="2" t="s">
        <v>63</v>
      </c>
    </row>
    <row r="126" spans="1:26" x14ac:dyDescent="0.25">
      <c r="A126">
        <v>0</v>
      </c>
      <c r="B126">
        <v>0</v>
      </c>
      <c r="C126">
        <f t="shared" si="18"/>
        <v>0.75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K126">
        <v>0</v>
      </c>
      <c r="L126">
        <v>0</v>
      </c>
      <c r="M126">
        <v>0.25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1173</v>
      </c>
      <c r="T126">
        <v>0.5</v>
      </c>
      <c r="V126" s="2">
        <v>-1</v>
      </c>
      <c r="W126" s="2">
        <v>98</v>
      </c>
      <c r="X126" s="2">
        <f t="shared" si="16"/>
        <v>2</v>
      </c>
      <c r="Y126" s="2">
        <v>88</v>
      </c>
      <c r="Z126" s="2" t="s">
        <v>63</v>
      </c>
    </row>
    <row r="127" spans="1:26" x14ac:dyDescent="0.25">
      <c r="A127">
        <v>0</v>
      </c>
      <c r="B127">
        <v>0</v>
      </c>
      <c r="C127">
        <f t="shared" si="18"/>
        <v>0.75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K127">
        <v>0</v>
      </c>
      <c r="L127">
        <v>0</v>
      </c>
      <c r="M127">
        <v>0.25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1173</v>
      </c>
      <c r="T127">
        <v>0.5</v>
      </c>
      <c r="V127" s="2">
        <v>-1.1000000000000001</v>
      </c>
      <c r="W127" s="2">
        <v>97</v>
      </c>
      <c r="X127" s="2">
        <f t="shared" si="16"/>
        <v>3</v>
      </c>
      <c r="Y127" s="2">
        <v>88</v>
      </c>
      <c r="Z127" s="2" t="s">
        <v>63</v>
      </c>
    </row>
    <row r="128" spans="1:26" x14ac:dyDescent="0.25">
      <c r="A128">
        <v>0</v>
      </c>
      <c r="B128">
        <v>0</v>
      </c>
      <c r="C128">
        <f t="shared" si="18"/>
        <v>0.75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K128">
        <v>0</v>
      </c>
      <c r="L128">
        <v>0</v>
      </c>
      <c r="M128">
        <v>0.25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1173</v>
      </c>
      <c r="T128">
        <v>0.5</v>
      </c>
      <c r="V128" s="2">
        <v>-1.2</v>
      </c>
      <c r="W128" s="2">
        <v>80</v>
      </c>
      <c r="X128" s="2">
        <f t="shared" si="16"/>
        <v>20</v>
      </c>
      <c r="Y128" s="2">
        <v>88</v>
      </c>
      <c r="Z128" s="2" t="s">
        <v>63</v>
      </c>
    </row>
    <row r="129" spans="1:26" x14ac:dyDescent="0.25">
      <c r="A129">
        <v>0</v>
      </c>
      <c r="B129">
        <v>0</v>
      </c>
      <c r="C129">
        <f t="shared" si="18"/>
        <v>0.75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K129">
        <v>0</v>
      </c>
      <c r="L129">
        <v>0</v>
      </c>
      <c r="M129">
        <v>0.25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1173</v>
      </c>
      <c r="T129">
        <v>0.5</v>
      </c>
      <c r="V129" s="2">
        <v>-1.3</v>
      </c>
      <c r="W129" s="2">
        <v>75</v>
      </c>
      <c r="X129" s="2">
        <f t="shared" si="16"/>
        <v>25</v>
      </c>
      <c r="Y129" s="2">
        <v>88</v>
      </c>
      <c r="Z129" s="2" t="s">
        <v>63</v>
      </c>
    </row>
    <row r="130" spans="1:26" x14ac:dyDescent="0.25">
      <c r="A130">
        <v>0</v>
      </c>
      <c r="B130">
        <v>0</v>
      </c>
      <c r="C130">
        <f t="shared" si="18"/>
        <v>0.93120000000000003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K130">
        <v>0</v>
      </c>
      <c r="L130">
        <v>0</v>
      </c>
      <c r="M130">
        <v>6.88E-2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1173</v>
      </c>
      <c r="T130">
        <v>0.5</v>
      </c>
      <c r="V130" s="2">
        <v>-0.5</v>
      </c>
      <c r="W130" s="2">
        <v>72</v>
      </c>
      <c r="X130" s="2">
        <f t="shared" ref="X130:X161" si="19">100-W130</f>
        <v>28</v>
      </c>
      <c r="Y130" s="2">
        <v>88</v>
      </c>
      <c r="Z130" s="2" t="s">
        <v>63</v>
      </c>
    </row>
    <row r="131" spans="1:26" x14ac:dyDescent="0.25">
      <c r="A131">
        <v>0</v>
      </c>
      <c r="B131">
        <v>0</v>
      </c>
      <c r="C131">
        <f t="shared" si="18"/>
        <v>0.93120000000000003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K131">
        <v>0</v>
      </c>
      <c r="L131">
        <v>0</v>
      </c>
      <c r="M131">
        <v>6.88E-2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1173</v>
      </c>
      <c r="T131">
        <v>0.5</v>
      </c>
      <c r="V131" s="2">
        <v>-0.55000000000000004</v>
      </c>
      <c r="W131" s="2">
        <v>85</v>
      </c>
      <c r="X131" s="2">
        <f t="shared" si="19"/>
        <v>15</v>
      </c>
      <c r="Y131" s="2">
        <v>88</v>
      </c>
      <c r="Z131" s="2" t="s">
        <v>63</v>
      </c>
    </row>
    <row r="132" spans="1:26" x14ac:dyDescent="0.25">
      <c r="A132">
        <v>0</v>
      </c>
      <c r="B132">
        <v>0</v>
      </c>
      <c r="C132">
        <f t="shared" si="18"/>
        <v>0.93120000000000003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K132">
        <v>0</v>
      </c>
      <c r="L132">
        <v>0</v>
      </c>
      <c r="M132">
        <v>6.88E-2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1173</v>
      </c>
      <c r="T132">
        <v>0.5</v>
      </c>
      <c r="V132" s="2">
        <v>-0.6</v>
      </c>
      <c r="W132" s="2">
        <v>90</v>
      </c>
      <c r="X132" s="2">
        <f t="shared" si="19"/>
        <v>10</v>
      </c>
      <c r="Y132" s="2">
        <v>88</v>
      </c>
      <c r="Z132" s="2" t="s">
        <v>63</v>
      </c>
    </row>
    <row r="133" spans="1:26" x14ac:dyDescent="0.25">
      <c r="A133">
        <v>0</v>
      </c>
      <c r="B133">
        <v>0</v>
      </c>
      <c r="C133">
        <f t="shared" si="18"/>
        <v>0.93120000000000003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K133">
        <v>0</v>
      </c>
      <c r="L133">
        <v>0</v>
      </c>
      <c r="M133">
        <v>6.88E-2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1173</v>
      </c>
      <c r="T133">
        <v>0.5</v>
      </c>
      <c r="V133" s="2">
        <v>-0.7</v>
      </c>
      <c r="W133" s="2">
        <v>96</v>
      </c>
      <c r="X133" s="2">
        <f t="shared" si="19"/>
        <v>4</v>
      </c>
      <c r="Y133" s="2">
        <v>88</v>
      </c>
      <c r="Z133" s="2" t="s">
        <v>63</v>
      </c>
    </row>
    <row r="134" spans="1:26" x14ac:dyDescent="0.25">
      <c r="A134">
        <v>0</v>
      </c>
      <c r="B134">
        <v>0</v>
      </c>
      <c r="C134">
        <f t="shared" si="18"/>
        <v>0.93120000000000003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K134">
        <v>0</v>
      </c>
      <c r="L134">
        <v>0</v>
      </c>
      <c r="M134">
        <v>6.88E-2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1173</v>
      </c>
      <c r="T134">
        <v>0.5</v>
      </c>
      <c r="V134" s="2">
        <v>-0.8</v>
      </c>
      <c r="W134" s="2">
        <v>96</v>
      </c>
      <c r="X134" s="2">
        <f t="shared" si="19"/>
        <v>4</v>
      </c>
      <c r="Y134" s="2">
        <v>88</v>
      </c>
      <c r="Z134" s="2" t="s">
        <v>63</v>
      </c>
    </row>
    <row r="135" spans="1:26" x14ac:dyDescent="0.25">
      <c r="A135">
        <v>0</v>
      </c>
      <c r="B135">
        <v>0</v>
      </c>
      <c r="C135">
        <f t="shared" si="18"/>
        <v>0.93120000000000003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K135">
        <v>0</v>
      </c>
      <c r="L135">
        <v>0</v>
      </c>
      <c r="M135">
        <v>6.88E-2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1173</v>
      </c>
      <c r="T135">
        <v>0.5</v>
      </c>
      <c r="V135" s="2">
        <v>-0.9</v>
      </c>
      <c r="W135" s="2">
        <v>96</v>
      </c>
      <c r="X135" s="2">
        <f t="shared" si="19"/>
        <v>4</v>
      </c>
      <c r="Y135" s="2">
        <v>88</v>
      </c>
      <c r="Z135" s="2" t="s">
        <v>63</v>
      </c>
    </row>
    <row r="136" spans="1:26" x14ac:dyDescent="0.25">
      <c r="A136">
        <v>0</v>
      </c>
      <c r="B136">
        <v>0</v>
      </c>
      <c r="C136">
        <f t="shared" si="18"/>
        <v>0.93120000000000003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K136">
        <v>0</v>
      </c>
      <c r="L136">
        <v>0</v>
      </c>
      <c r="M136">
        <v>6.88E-2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1173</v>
      </c>
      <c r="T136">
        <v>0.5</v>
      </c>
      <c r="V136" s="2">
        <v>-1</v>
      </c>
      <c r="W136" s="2">
        <v>96</v>
      </c>
      <c r="X136" s="2">
        <f t="shared" si="19"/>
        <v>4</v>
      </c>
      <c r="Y136" s="2">
        <v>88</v>
      </c>
      <c r="Z136" s="2" t="s">
        <v>63</v>
      </c>
    </row>
    <row r="137" spans="1:26" x14ac:dyDescent="0.25">
      <c r="A137">
        <v>0</v>
      </c>
      <c r="B137">
        <v>0</v>
      </c>
      <c r="C137">
        <f t="shared" si="18"/>
        <v>0.93120000000000003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K137">
        <v>0</v>
      </c>
      <c r="L137">
        <v>0</v>
      </c>
      <c r="M137">
        <v>6.88E-2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1173</v>
      </c>
      <c r="T137">
        <v>0.5</v>
      </c>
      <c r="V137" s="2">
        <v>-1.1000000000000001</v>
      </c>
      <c r="W137" s="2">
        <v>96</v>
      </c>
      <c r="X137" s="2">
        <f t="shared" si="19"/>
        <v>4</v>
      </c>
      <c r="Y137" s="2">
        <v>88</v>
      </c>
      <c r="Z137" s="2" t="s">
        <v>63</v>
      </c>
    </row>
    <row r="138" spans="1:26" x14ac:dyDescent="0.25">
      <c r="A138">
        <v>0</v>
      </c>
      <c r="B138">
        <v>0</v>
      </c>
      <c r="C138">
        <f t="shared" si="18"/>
        <v>0.93120000000000003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K138">
        <v>0</v>
      </c>
      <c r="L138">
        <v>0</v>
      </c>
      <c r="M138">
        <v>6.88E-2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1173</v>
      </c>
      <c r="T138">
        <v>0.5</v>
      </c>
      <c r="V138" s="2">
        <v>-1.2</v>
      </c>
      <c r="W138" s="2">
        <v>92</v>
      </c>
      <c r="X138" s="2">
        <f t="shared" si="19"/>
        <v>8</v>
      </c>
      <c r="Y138" s="2">
        <v>88</v>
      </c>
      <c r="Z138" s="2" t="s">
        <v>63</v>
      </c>
    </row>
    <row r="139" spans="1:26" x14ac:dyDescent="0.25">
      <c r="A139">
        <v>0</v>
      </c>
      <c r="B139">
        <v>0</v>
      </c>
      <c r="C139">
        <f t="shared" si="18"/>
        <v>0.93120000000000003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K139">
        <v>0</v>
      </c>
      <c r="L139">
        <v>0</v>
      </c>
      <c r="M139">
        <v>6.88E-2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1173</v>
      </c>
      <c r="T139">
        <v>0.5</v>
      </c>
      <c r="V139" s="2">
        <v>-1.3</v>
      </c>
      <c r="W139" s="2">
        <v>85</v>
      </c>
      <c r="X139" s="2">
        <f t="shared" si="19"/>
        <v>15</v>
      </c>
      <c r="Y139" s="2">
        <v>88</v>
      </c>
      <c r="Z139" s="2" t="s">
        <v>63</v>
      </c>
    </row>
    <row r="140" spans="1:26" x14ac:dyDescent="0.25">
      <c r="A140">
        <v>0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1173</v>
      </c>
      <c r="T140">
        <v>0.5</v>
      </c>
      <c r="V140" s="2">
        <v>-0.5</v>
      </c>
      <c r="W140" s="2">
        <v>30</v>
      </c>
      <c r="X140" s="2">
        <f t="shared" si="19"/>
        <v>70</v>
      </c>
      <c r="Y140" s="2">
        <v>88</v>
      </c>
      <c r="Z140" s="2" t="s">
        <v>63</v>
      </c>
    </row>
    <row r="141" spans="1:26" x14ac:dyDescent="0.25">
      <c r="A141">
        <v>0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1173</v>
      </c>
      <c r="T141">
        <v>0.5</v>
      </c>
      <c r="V141" s="2">
        <v>-0.55000000000000004</v>
      </c>
      <c r="W141" s="2">
        <v>40</v>
      </c>
      <c r="X141" s="2">
        <f t="shared" si="19"/>
        <v>60</v>
      </c>
      <c r="Y141" s="2">
        <v>88</v>
      </c>
      <c r="Z141" s="2" t="s">
        <v>63</v>
      </c>
    </row>
    <row r="142" spans="1:26" x14ac:dyDescent="0.25">
      <c r="A142">
        <v>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1173</v>
      </c>
      <c r="T142">
        <v>0.5</v>
      </c>
      <c r="V142" s="2">
        <v>-0.6</v>
      </c>
      <c r="W142" s="2">
        <v>35</v>
      </c>
      <c r="X142" s="2">
        <f t="shared" si="19"/>
        <v>65</v>
      </c>
      <c r="Y142" s="2">
        <v>88</v>
      </c>
      <c r="Z142" s="2" t="s">
        <v>63</v>
      </c>
    </row>
    <row r="143" spans="1:26" x14ac:dyDescent="0.25">
      <c r="A143">
        <v>0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1173</v>
      </c>
      <c r="T143">
        <v>0.5</v>
      </c>
      <c r="V143" s="2">
        <v>-0.7</v>
      </c>
      <c r="W143" s="2">
        <v>29</v>
      </c>
      <c r="X143" s="2">
        <f t="shared" si="19"/>
        <v>71</v>
      </c>
      <c r="Y143" s="2">
        <v>88</v>
      </c>
      <c r="Z143" s="2" t="s">
        <v>63</v>
      </c>
    </row>
    <row r="144" spans="1:26" x14ac:dyDescent="0.25">
      <c r="A144">
        <v>0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1173</v>
      </c>
      <c r="T144">
        <v>0.5</v>
      </c>
      <c r="V144" s="2">
        <v>-0.8</v>
      </c>
      <c r="W144" s="2">
        <v>21</v>
      </c>
      <c r="X144" s="2">
        <f t="shared" si="19"/>
        <v>79</v>
      </c>
      <c r="Y144" s="2">
        <v>88</v>
      </c>
      <c r="Z144" s="2" t="s">
        <v>63</v>
      </c>
    </row>
    <row r="145" spans="1:26" x14ac:dyDescent="0.25">
      <c r="A145">
        <v>0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1173</v>
      </c>
      <c r="T145">
        <v>0.5</v>
      </c>
      <c r="V145" s="2">
        <v>-0.9</v>
      </c>
      <c r="W145" s="2">
        <v>20</v>
      </c>
      <c r="X145" s="2">
        <f t="shared" si="19"/>
        <v>80</v>
      </c>
      <c r="Y145" s="2">
        <v>88</v>
      </c>
      <c r="Z145" s="2" t="s">
        <v>63</v>
      </c>
    </row>
    <row r="146" spans="1:26" x14ac:dyDescent="0.25">
      <c r="A146">
        <v>0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1173</v>
      </c>
      <c r="T146">
        <v>0.5</v>
      </c>
      <c r="V146" s="2">
        <v>-1</v>
      </c>
      <c r="W146" s="2">
        <v>18</v>
      </c>
      <c r="X146" s="2">
        <f t="shared" si="19"/>
        <v>82</v>
      </c>
      <c r="Y146" s="2">
        <v>88</v>
      </c>
      <c r="Z146" s="2" t="s">
        <v>63</v>
      </c>
    </row>
    <row r="147" spans="1:26" x14ac:dyDescent="0.25">
      <c r="A147">
        <v>0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1173</v>
      </c>
      <c r="T147">
        <v>0.5</v>
      </c>
      <c r="V147" s="2">
        <v>-1.1000000000000001</v>
      </c>
      <c r="W147" s="2">
        <v>15</v>
      </c>
      <c r="X147" s="2">
        <f t="shared" si="19"/>
        <v>85</v>
      </c>
      <c r="Y147" s="2">
        <v>88</v>
      </c>
      <c r="Z147" s="2" t="s">
        <v>63</v>
      </c>
    </row>
    <row r="148" spans="1:26" x14ac:dyDescent="0.25">
      <c r="A148">
        <v>0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1173</v>
      </c>
      <c r="T148">
        <v>0.5</v>
      </c>
      <c r="V148" s="2">
        <v>-1.2</v>
      </c>
      <c r="W148" s="2">
        <v>10</v>
      </c>
      <c r="X148" s="2">
        <f t="shared" si="19"/>
        <v>90</v>
      </c>
      <c r="Y148" s="2">
        <v>88</v>
      </c>
      <c r="Z148" s="2" t="s">
        <v>63</v>
      </c>
    </row>
    <row r="149" spans="1:26" x14ac:dyDescent="0.25">
      <c r="A149">
        <v>0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1173</v>
      </c>
      <c r="T149">
        <v>0.5</v>
      </c>
      <c r="V149" s="2">
        <v>-1.3</v>
      </c>
      <c r="W149" s="2">
        <v>9</v>
      </c>
      <c r="X149" s="2">
        <f t="shared" si="19"/>
        <v>91</v>
      </c>
      <c r="Y149" s="2">
        <v>88</v>
      </c>
      <c r="Z149" s="2" t="s">
        <v>63</v>
      </c>
    </row>
    <row r="150" spans="1:26" x14ac:dyDescent="0.25">
      <c r="A150">
        <v>0</v>
      </c>
      <c r="B150">
        <v>0</v>
      </c>
      <c r="C150">
        <v>0</v>
      </c>
      <c r="D150">
        <f t="shared" ref="D150:D155" si="20">1-I150</f>
        <v>0.98070000000000002</v>
      </c>
      <c r="E150">
        <v>0</v>
      </c>
      <c r="F150">
        <v>0</v>
      </c>
      <c r="G150">
        <v>0</v>
      </c>
      <c r="H150">
        <v>0</v>
      </c>
      <c r="I150">
        <v>1.9300000000000001E-2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f t="shared" ref="S150:S155" si="21">950+273</f>
        <v>1223</v>
      </c>
      <c r="T150">
        <v>0.5</v>
      </c>
      <c r="V150" s="2">
        <v>-0.4</v>
      </c>
      <c r="W150" s="2">
        <v>94</v>
      </c>
      <c r="X150" s="2">
        <f t="shared" si="19"/>
        <v>6</v>
      </c>
      <c r="Y150" s="2">
        <v>94</v>
      </c>
      <c r="Z150" s="2" t="s">
        <v>65</v>
      </c>
    </row>
    <row r="151" spans="1:26" x14ac:dyDescent="0.25">
      <c r="A151">
        <v>0</v>
      </c>
      <c r="B151">
        <v>0</v>
      </c>
      <c r="C151">
        <v>0</v>
      </c>
      <c r="D151">
        <f t="shared" si="20"/>
        <v>0.98070000000000002</v>
      </c>
      <c r="E151">
        <v>0</v>
      </c>
      <c r="F151">
        <v>0</v>
      </c>
      <c r="G151">
        <v>0</v>
      </c>
      <c r="H151">
        <v>0</v>
      </c>
      <c r="I151">
        <v>1.9300000000000001E-2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f t="shared" si="21"/>
        <v>1223</v>
      </c>
      <c r="T151">
        <v>0.5</v>
      </c>
      <c r="V151" s="2">
        <v>-0.5</v>
      </c>
      <c r="W151" s="2">
        <v>90</v>
      </c>
      <c r="X151" s="2">
        <f t="shared" si="19"/>
        <v>10</v>
      </c>
      <c r="Y151" s="2">
        <v>94</v>
      </c>
      <c r="Z151" s="2" t="s">
        <v>65</v>
      </c>
    </row>
    <row r="152" spans="1:26" x14ac:dyDescent="0.25">
      <c r="A152">
        <v>0</v>
      </c>
      <c r="B152">
        <v>0</v>
      </c>
      <c r="C152">
        <v>0</v>
      </c>
      <c r="D152">
        <f t="shared" si="20"/>
        <v>0.98070000000000002</v>
      </c>
      <c r="E152">
        <v>0</v>
      </c>
      <c r="F152">
        <v>0</v>
      </c>
      <c r="G152">
        <v>0</v>
      </c>
      <c r="H152">
        <v>0</v>
      </c>
      <c r="I152">
        <v>1.9300000000000001E-2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f t="shared" si="21"/>
        <v>1223</v>
      </c>
      <c r="T152">
        <v>0.5</v>
      </c>
      <c r="V152" s="2">
        <v>-0.6</v>
      </c>
      <c r="W152" s="2">
        <v>78</v>
      </c>
      <c r="X152" s="2">
        <f t="shared" si="19"/>
        <v>22</v>
      </c>
      <c r="Y152" s="2">
        <v>94</v>
      </c>
      <c r="Z152" s="2" t="s">
        <v>65</v>
      </c>
    </row>
    <row r="153" spans="1:26" x14ac:dyDescent="0.25">
      <c r="A153">
        <v>0</v>
      </c>
      <c r="B153">
        <v>0</v>
      </c>
      <c r="C153">
        <v>0</v>
      </c>
      <c r="D153">
        <f t="shared" si="20"/>
        <v>0.98070000000000002</v>
      </c>
      <c r="E153">
        <v>0</v>
      </c>
      <c r="F153">
        <v>0</v>
      </c>
      <c r="G153">
        <v>0</v>
      </c>
      <c r="H153">
        <v>0</v>
      </c>
      <c r="I153">
        <v>1.9300000000000001E-2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</v>
      </c>
      <c r="S153">
        <f t="shared" si="21"/>
        <v>1223</v>
      </c>
      <c r="T153">
        <v>0.5</v>
      </c>
      <c r="V153" s="2">
        <v>-0.7</v>
      </c>
      <c r="W153" s="2">
        <v>55</v>
      </c>
      <c r="X153" s="2">
        <f t="shared" si="19"/>
        <v>45</v>
      </c>
      <c r="Y153" s="2">
        <v>94</v>
      </c>
      <c r="Z153" s="2" t="s">
        <v>65</v>
      </c>
    </row>
    <row r="154" spans="1:26" x14ac:dyDescent="0.25">
      <c r="A154">
        <v>0</v>
      </c>
      <c r="B154">
        <v>0</v>
      </c>
      <c r="C154">
        <v>0</v>
      </c>
      <c r="D154">
        <f t="shared" si="20"/>
        <v>0.98070000000000002</v>
      </c>
      <c r="E154">
        <v>0</v>
      </c>
      <c r="F154">
        <v>0</v>
      </c>
      <c r="G154">
        <v>0</v>
      </c>
      <c r="H154">
        <v>0</v>
      </c>
      <c r="I154">
        <v>1.9300000000000001E-2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f t="shared" si="21"/>
        <v>1223</v>
      </c>
      <c r="T154">
        <v>0.5</v>
      </c>
      <c r="V154" s="2">
        <v>-0.8</v>
      </c>
      <c r="W154" s="2">
        <v>39</v>
      </c>
      <c r="X154" s="2">
        <f t="shared" si="19"/>
        <v>61</v>
      </c>
      <c r="Y154" s="2">
        <v>94</v>
      </c>
      <c r="Z154" s="2" t="s">
        <v>65</v>
      </c>
    </row>
    <row r="155" spans="1:26" x14ac:dyDescent="0.25">
      <c r="A155">
        <v>0</v>
      </c>
      <c r="B155">
        <v>0</v>
      </c>
      <c r="C155">
        <v>0</v>
      </c>
      <c r="D155">
        <f t="shared" si="20"/>
        <v>0.98070000000000002</v>
      </c>
      <c r="E155">
        <v>0</v>
      </c>
      <c r="F155">
        <v>0</v>
      </c>
      <c r="G155">
        <v>0</v>
      </c>
      <c r="H155">
        <v>0</v>
      </c>
      <c r="I155">
        <v>1.9300000000000001E-2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f t="shared" si="21"/>
        <v>1223</v>
      </c>
      <c r="T155">
        <v>0.5</v>
      </c>
      <c r="V155" s="2">
        <v>-0.9</v>
      </c>
      <c r="W155" s="2">
        <v>30</v>
      </c>
      <c r="X155" s="2">
        <f t="shared" si="19"/>
        <v>70</v>
      </c>
      <c r="Y155" s="2">
        <v>94</v>
      </c>
      <c r="Z155" s="2" t="s">
        <v>65</v>
      </c>
    </row>
    <row r="156" spans="1:26" x14ac:dyDescent="0.25">
      <c r="A156">
        <v>0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1223</v>
      </c>
      <c r="T156">
        <v>0.5</v>
      </c>
      <c r="V156" s="2">
        <v>-0.4</v>
      </c>
      <c r="W156" s="2">
        <v>35</v>
      </c>
      <c r="X156" s="2">
        <f t="shared" si="19"/>
        <v>65</v>
      </c>
      <c r="Y156" s="2">
        <v>94</v>
      </c>
      <c r="Z156" s="2" t="s">
        <v>65</v>
      </c>
    </row>
    <row r="157" spans="1:26" x14ac:dyDescent="0.25">
      <c r="A157">
        <v>0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1223</v>
      </c>
      <c r="T157">
        <v>0.5</v>
      </c>
      <c r="V157" s="2">
        <v>-0.5</v>
      </c>
      <c r="W157" s="2">
        <v>29</v>
      </c>
      <c r="X157" s="2">
        <f t="shared" si="19"/>
        <v>71</v>
      </c>
      <c r="Y157" s="2">
        <v>94</v>
      </c>
      <c r="Z157" s="2" t="s">
        <v>65</v>
      </c>
    </row>
    <row r="158" spans="1:26" x14ac:dyDescent="0.25">
      <c r="A158">
        <v>0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1223</v>
      </c>
      <c r="T158">
        <v>0.5</v>
      </c>
      <c r="V158" s="2">
        <v>-0.6</v>
      </c>
      <c r="W158" s="2">
        <v>18</v>
      </c>
      <c r="X158" s="2">
        <f t="shared" si="19"/>
        <v>82</v>
      </c>
      <c r="Y158" s="2">
        <v>94</v>
      </c>
      <c r="Z158" s="2" t="s">
        <v>65</v>
      </c>
    </row>
    <row r="159" spans="1:26" x14ac:dyDescent="0.25">
      <c r="A159">
        <v>0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1223</v>
      </c>
      <c r="T159">
        <v>0.5</v>
      </c>
      <c r="V159" s="2">
        <v>-0.7</v>
      </c>
      <c r="W159" s="2">
        <v>10</v>
      </c>
      <c r="X159" s="2">
        <f t="shared" si="19"/>
        <v>90</v>
      </c>
      <c r="Y159" s="2">
        <v>94</v>
      </c>
      <c r="Z159" s="2" t="s">
        <v>65</v>
      </c>
    </row>
    <row r="160" spans="1:26" x14ac:dyDescent="0.25">
      <c r="A160">
        <v>0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1223</v>
      </c>
      <c r="T160">
        <v>0.5</v>
      </c>
      <c r="V160" s="2">
        <v>-0.8</v>
      </c>
      <c r="W160" s="2">
        <v>5</v>
      </c>
      <c r="X160" s="2">
        <f t="shared" si="19"/>
        <v>95</v>
      </c>
      <c r="Y160" s="2">
        <v>94</v>
      </c>
      <c r="Z160" s="2" t="s">
        <v>65</v>
      </c>
    </row>
    <row r="161" spans="1:26" x14ac:dyDescent="0.25">
      <c r="A161">
        <v>0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1223</v>
      </c>
      <c r="T161">
        <v>0.5</v>
      </c>
      <c r="V161" s="2">
        <v>-0.9</v>
      </c>
      <c r="W161" s="2">
        <v>2</v>
      </c>
      <c r="X161" s="2">
        <f t="shared" si="19"/>
        <v>98</v>
      </c>
      <c r="Y161" s="2">
        <v>94</v>
      </c>
      <c r="Z161" s="2" t="s">
        <v>65</v>
      </c>
    </row>
    <row r="162" spans="1:26" x14ac:dyDescent="0.25">
      <c r="A162">
        <v>0</v>
      </c>
      <c r="B162">
        <v>0</v>
      </c>
      <c r="C162">
        <f t="shared" ref="C162:C169" si="22">1-I162</f>
        <v>0.99639999999999995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f t="shared" ref="I162:I169" si="23">0.36/100</f>
        <v>3.5999999999999999E-3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f t="shared" ref="S162:S176" si="24">900+273</f>
        <v>1173</v>
      </c>
      <c r="T162">
        <v>0.1</v>
      </c>
      <c r="V162" s="2">
        <v>-0.81799999999999995</v>
      </c>
      <c r="W162" s="2">
        <v>35</v>
      </c>
      <c r="X162" s="2">
        <f t="shared" ref="X162:X191" si="25">100-W162</f>
        <v>65</v>
      </c>
      <c r="Y162" s="2">
        <v>96</v>
      </c>
      <c r="Z162" s="2" t="s">
        <v>66</v>
      </c>
    </row>
    <row r="163" spans="1:26" x14ac:dyDescent="0.25">
      <c r="A163">
        <v>0</v>
      </c>
      <c r="B163">
        <v>0</v>
      </c>
      <c r="C163">
        <f t="shared" si="22"/>
        <v>0.99639999999999995</v>
      </c>
      <c r="D163">
        <v>0</v>
      </c>
      <c r="E163">
        <v>0</v>
      </c>
      <c r="F163">
        <v>0</v>
      </c>
      <c r="G163">
        <v>0</v>
      </c>
      <c r="H163">
        <v>0</v>
      </c>
      <c r="I163">
        <f t="shared" si="23"/>
        <v>3.5999999999999999E-3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f t="shared" si="24"/>
        <v>1173</v>
      </c>
      <c r="T163">
        <v>0.1</v>
      </c>
      <c r="V163" s="2">
        <v>-0.746</v>
      </c>
      <c r="W163" s="2">
        <v>58</v>
      </c>
      <c r="X163" s="2">
        <f t="shared" si="25"/>
        <v>42</v>
      </c>
      <c r="Y163" s="2">
        <v>96</v>
      </c>
      <c r="Z163" s="2" t="s">
        <v>66</v>
      </c>
    </row>
    <row r="164" spans="1:26" x14ac:dyDescent="0.25">
      <c r="A164">
        <v>0</v>
      </c>
      <c r="B164">
        <v>0</v>
      </c>
      <c r="C164">
        <f t="shared" si="22"/>
        <v>0.99639999999999995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f t="shared" si="23"/>
        <v>3.5999999999999999E-3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f t="shared" si="24"/>
        <v>1173</v>
      </c>
      <c r="T164">
        <v>0.1</v>
      </c>
      <c r="V164" s="2">
        <v>-0.66999999999999993</v>
      </c>
      <c r="W164" s="2">
        <v>80</v>
      </c>
      <c r="X164" s="2">
        <f t="shared" si="25"/>
        <v>20</v>
      </c>
      <c r="Y164" s="2">
        <v>96</v>
      </c>
      <c r="Z164" s="2" t="s">
        <v>66</v>
      </c>
    </row>
    <row r="165" spans="1:26" x14ac:dyDescent="0.25">
      <c r="A165">
        <v>0</v>
      </c>
      <c r="B165">
        <v>0</v>
      </c>
      <c r="C165">
        <f t="shared" si="22"/>
        <v>0.99639999999999995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f t="shared" si="23"/>
        <v>3.5999999999999999E-3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f t="shared" si="24"/>
        <v>1173</v>
      </c>
      <c r="T165">
        <v>0.1</v>
      </c>
      <c r="V165" s="2">
        <v>-0.58199999999999996</v>
      </c>
      <c r="W165" s="2">
        <v>94</v>
      </c>
      <c r="X165" s="2">
        <f t="shared" si="25"/>
        <v>6</v>
      </c>
      <c r="Y165" s="2">
        <v>96</v>
      </c>
      <c r="Z165" s="2" t="s">
        <v>66</v>
      </c>
    </row>
    <row r="166" spans="1:26" x14ac:dyDescent="0.25">
      <c r="A166">
        <v>0</v>
      </c>
      <c r="B166">
        <v>0</v>
      </c>
      <c r="C166">
        <f t="shared" si="22"/>
        <v>0.99639999999999995</v>
      </c>
      <c r="D166">
        <v>0</v>
      </c>
      <c r="E166">
        <v>0</v>
      </c>
      <c r="F166">
        <v>0</v>
      </c>
      <c r="G166">
        <v>0</v>
      </c>
      <c r="H166">
        <v>0</v>
      </c>
      <c r="I166">
        <f t="shared" si="23"/>
        <v>3.5999999999999999E-3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f t="shared" si="24"/>
        <v>1173</v>
      </c>
      <c r="T166">
        <v>0.1</v>
      </c>
      <c r="V166" s="2">
        <v>-0.49</v>
      </c>
      <c r="W166" s="2">
        <v>89</v>
      </c>
      <c r="X166" s="2">
        <f t="shared" si="25"/>
        <v>11</v>
      </c>
      <c r="Y166" s="2">
        <v>96</v>
      </c>
      <c r="Z166" s="2" t="s">
        <v>66</v>
      </c>
    </row>
    <row r="167" spans="1:26" x14ac:dyDescent="0.25">
      <c r="A167">
        <v>0</v>
      </c>
      <c r="B167">
        <v>0</v>
      </c>
      <c r="C167">
        <f t="shared" si="22"/>
        <v>0.99639999999999995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f t="shared" si="23"/>
        <v>3.5999999999999999E-3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f t="shared" si="24"/>
        <v>1173</v>
      </c>
      <c r="T167">
        <v>0.1</v>
      </c>
      <c r="V167" s="2">
        <v>-0.39999999999999997</v>
      </c>
      <c r="W167" s="2">
        <v>81</v>
      </c>
      <c r="X167" s="2">
        <f t="shared" si="25"/>
        <v>19</v>
      </c>
      <c r="Y167" s="2">
        <v>96</v>
      </c>
      <c r="Z167" s="2" t="s">
        <v>66</v>
      </c>
    </row>
    <row r="168" spans="1:26" x14ac:dyDescent="0.25">
      <c r="A168">
        <v>0</v>
      </c>
      <c r="B168">
        <v>0</v>
      </c>
      <c r="C168">
        <f t="shared" si="22"/>
        <v>0.99639999999999995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f t="shared" si="23"/>
        <v>3.5999999999999999E-3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f t="shared" si="24"/>
        <v>1173</v>
      </c>
      <c r="T168">
        <v>0.1</v>
      </c>
      <c r="V168" s="2">
        <v>-0.29999999999999993</v>
      </c>
      <c r="W168" s="2">
        <v>58</v>
      </c>
      <c r="X168" s="2">
        <f t="shared" si="25"/>
        <v>42</v>
      </c>
      <c r="Y168" s="2">
        <v>96</v>
      </c>
      <c r="Z168" s="2" t="s">
        <v>66</v>
      </c>
    </row>
    <row r="169" spans="1:26" x14ac:dyDescent="0.25">
      <c r="A169">
        <v>0</v>
      </c>
      <c r="B169">
        <v>0</v>
      </c>
      <c r="C169">
        <f t="shared" si="22"/>
        <v>0.99639999999999995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f t="shared" si="23"/>
        <v>3.5999999999999999E-3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f t="shared" si="24"/>
        <v>1173</v>
      </c>
      <c r="T169">
        <v>0.1</v>
      </c>
      <c r="V169" s="2">
        <v>-0.25</v>
      </c>
      <c r="W169" s="2">
        <v>38</v>
      </c>
      <c r="X169" s="2">
        <f t="shared" si="25"/>
        <v>62</v>
      </c>
      <c r="Y169" s="2">
        <v>96</v>
      </c>
      <c r="Z169" s="2" t="s">
        <v>66</v>
      </c>
    </row>
    <row r="170" spans="1:26" x14ac:dyDescent="0.25">
      <c r="A170">
        <v>0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f t="shared" si="24"/>
        <v>1173</v>
      </c>
      <c r="T170">
        <v>0.1</v>
      </c>
      <c r="V170" s="2">
        <v>-0.81799999999999995</v>
      </c>
      <c r="W170" s="2">
        <v>11</v>
      </c>
      <c r="X170" s="2">
        <f t="shared" si="25"/>
        <v>89</v>
      </c>
      <c r="Y170" s="2">
        <v>96</v>
      </c>
      <c r="Z170" s="2" t="s">
        <v>66</v>
      </c>
    </row>
    <row r="171" spans="1:26" x14ac:dyDescent="0.25">
      <c r="A171">
        <v>0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f t="shared" si="24"/>
        <v>1173</v>
      </c>
      <c r="T171">
        <v>0.1</v>
      </c>
      <c r="V171" s="2">
        <v>-0.746</v>
      </c>
      <c r="W171" s="2">
        <v>15</v>
      </c>
      <c r="X171" s="2">
        <f t="shared" si="25"/>
        <v>85</v>
      </c>
      <c r="Y171" s="2">
        <v>96</v>
      </c>
      <c r="Z171" s="2" t="s">
        <v>66</v>
      </c>
    </row>
    <row r="172" spans="1:26" x14ac:dyDescent="0.25">
      <c r="A172">
        <v>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f t="shared" si="24"/>
        <v>1173</v>
      </c>
      <c r="T172">
        <v>0.1</v>
      </c>
      <c r="V172" s="2">
        <v>-0.66999999999999993</v>
      </c>
      <c r="W172" s="2">
        <v>30</v>
      </c>
      <c r="X172" s="2">
        <f t="shared" si="25"/>
        <v>70</v>
      </c>
      <c r="Y172" s="2">
        <v>96</v>
      </c>
      <c r="Z172" s="2" t="s">
        <v>66</v>
      </c>
    </row>
    <row r="173" spans="1:26" x14ac:dyDescent="0.25">
      <c r="A173">
        <v>0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f t="shared" si="24"/>
        <v>1173</v>
      </c>
      <c r="T173">
        <v>0.1</v>
      </c>
      <c r="V173" s="2">
        <v>-0.58199999999999996</v>
      </c>
      <c r="W173" s="2">
        <v>52</v>
      </c>
      <c r="X173" s="2">
        <f t="shared" si="25"/>
        <v>48</v>
      </c>
      <c r="Y173" s="2">
        <v>96</v>
      </c>
      <c r="Z173" s="2" t="s">
        <v>66</v>
      </c>
    </row>
    <row r="174" spans="1:26" x14ac:dyDescent="0.25">
      <c r="A174">
        <v>0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f t="shared" si="24"/>
        <v>1173</v>
      </c>
      <c r="T174">
        <v>0.1</v>
      </c>
      <c r="V174" s="2">
        <v>-0.49</v>
      </c>
      <c r="W174" s="2">
        <v>59</v>
      </c>
      <c r="X174" s="2">
        <f t="shared" si="25"/>
        <v>41</v>
      </c>
      <c r="Y174" s="2">
        <v>96</v>
      </c>
      <c r="Z174" s="2" t="s">
        <v>66</v>
      </c>
    </row>
    <row r="175" spans="1:26" x14ac:dyDescent="0.25">
      <c r="A175">
        <v>0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f t="shared" si="24"/>
        <v>1173</v>
      </c>
      <c r="T175">
        <v>0.1</v>
      </c>
      <c r="V175" s="2">
        <v>-0.39999999999999997</v>
      </c>
      <c r="W175" s="2">
        <v>41</v>
      </c>
      <c r="X175" s="2">
        <f t="shared" si="25"/>
        <v>59</v>
      </c>
      <c r="Y175" s="2">
        <v>96</v>
      </c>
      <c r="Z175" s="2" t="s">
        <v>66</v>
      </c>
    </row>
    <row r="176" spans="1:26" x14ac:dyDescent="0.25">
      <c r="A176">
        <v>0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f t="shared" si="24"/>
        <v>1173</v>
      </c>
      <c r="T176">
        <v>0.1</v>
      </c>
      <c r="V176" s="2">
        <v>-0.29999999999999993</v>
      </c>
      <c r="W176" s="2">
        <v>32</v>
      </c>
      <c r="X176" s="2">
        <f t="shared" si="25"/>
        <v>68</v>
      </c>
      <c r="Y176" s="2">
        <v>96</v>
      </c>
      <c r="Z176" s="2" t="s">
        <v>66</v>
      </c>
    </row>
    <row r="177" spans="1:26" x14ac:dyDescent="0.25">
      <c r="A177">
        <v>0</v>
      </c>
      <c r="B177">
        <v>0</v>
      </c>
      <c r="C177">
        <f t="shared" ref="C177:C186" si="26">1-I177</f>
        <v>0.99299999999999999</v>
      </c>
      <c r="D177">
        <v>0</v>
      </c>
      <c r="E177">
        <v>0</v>
      </c>
      <c r="F177">
        <v>0</v>
      </c>
      <c r="G177">
        <v>0</v>
      </c>
      <c r="H177">
        <v>0</v>
      </c>
      <c r="I177">
        <f t="shared" ref="I177:I186" si="27">0.7/100</f>
        <v>6.9999999999999993E-3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  <c r="S177">
        <f t="shared" ref="S177:S186" si="28">800+273</f>
        <v>1073</v>
      </c>
      <c r="T177">
        <v>0.1</v>
      </c>
      <c r="V177" s="2">
        <v>-0.25</v>
      </c>
      <c r="W177" s="2">
        <v>31.747383649706563</v>
      </c>
      <c r="X177" s="2">
        <f t="shared" si="25"/>
        <v>68.252616350293437</v>
      </c>
      <c r="Y177" s="2">
        <v>98</v>
      </c>
      <c r="Z177" s="11" t="s">
        <v>68</v>
      </c>
    </row>
    <row r="178" spans="1:26" x14ac:dyDescent="0.25">
      <c r="A178">
        <v>0</v>
      </c>
      <c r="B178">
        <v>0</v>
      </c>
      <c r="C178">
        <f t="shared" si="26"/>
        <v>0.99299999999999999</v>
      </c>
      <c r="D178">
        <v>0</v>
      </c>
      <c r="E178">
        <v>0</v>
      </c>
      <c r="F178">
        <v>0</v>
      </c>
      <c r="G178">
        <v>0</v>
      </c>
      <c r="H178">
        <v>0</v>
      </c>
      <c r="I178">
        <f t="shared" si="27"/>
        <v>6.9999999999999993E-3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</v>
      </c>
      <c r="S178">
        <f t="shared" si="28"/>
        <v>1073</v>
      </c>
      <c r="T178">
        <v>0.1</v>
      </c>
      <c r="V178" s="2">
        <v>-0.3</v>
      </c>
      <c r="W178" s="2">
        <v>55.89830943519501</v>
      </c>
      <c r="X178" s="2">
        <f t="shared" si="25"/>
        <v>44.10169056480499</v>
      </c>
      <c r="Y178" s="2">
        <v>98</v>
      </c>
      <c r="Z178" s="2" t="s">
        <v>68</v>
      </c>
    </row>
    <row r="179" spans="1:26" x14ac:dyDescent="0.25">
      <c r="A179">
        <v>0</v>
      </c>
      <c r="B179">
        <v>0</v>
      </c>
      <c r="C179">
        <f t="shared" si="26"/>
        <v>0.99299999999999999</v>
      </c>
      <c r="D179">
        <v>0</v>
      </c>
      <c r="E179">
        <v>0</v>
      </c>
      <c r="F179">
        <v>0</v>
      </c>
      <c r="G179">
        <v>0</v>
      </c>
      <c r="H179">
        <v>0</v>
      </c>
      <c r="I179">
        <f t="shared" si="27"/>
        <v>6.9999999999999993E-3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f t="shared" si="28"/>
        <v>1073</v>
      </c>
      <c r="T179">
        <v>0.1</v>
      </c>
      <c r="V179" s="2">
        <v>-0.35</v>
      </c>
      <c r="W179" s="2">
        <v>59.398443607004936</v>
      </c>
      <c r="X179" s="2">
        <f t="shared" si="25"/>
        <v>40.601556392995064</v>
      </c>
      <c r="Y179" s="2">
        <v>98</v>
      </c>
      <c r="Z179" s="2" t="s">
        <v>68</v>
      </c>
    </row>
    <row r="180" spans="1:26" x14ac:dyDescent="0.25">
      <c r="A180">
        <v>0</v>
      </c>
      <c r="B180">
        <v>0</v>
      </c>
      <c r="C180">
        <f t="shared" si="26"/>
        <v>0.99299999999999999</v>
      </c>
      <c r="D180">
        <v>0</v>
      </c>
      <c r="E180">
        <v>0</v>
      </c>
      <c r="F180">
        <v>0</v>
      </c>
      <c r="G180">
        <v>0</v>
      </c>
      <c r="H180">
        <v>0</v>
      </c>
      <c r="I180">
        <f t="shared" si="27"/>
        <v>6.9999999999999993E-3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f t="shared" si="28"/>
        <v>1073</v>
      </c>
      <c r="T180">
        <v>0.1</v>
      </c>
      <c r="V180" s="2">
        <v>-0.45</v>
      </c>
      <c r="W180" s="2">
        <v>70.598872956796669</v>
      </c>
      <c r="X180" s="2">
        <f t="shared" si="25"/>
        <v>29.401127043203331</v>
      </c>
      <c r="Y180" s="2">
        <v>98</v>
      </c>
      <c r="Z180" s="2" t="s">
        <v>68</v>
      </c>
    </row>
    <row r="181" spans="1:26" x14ac:dyDescent="0.25">
      <c r="A181">
        <v>0</v>
      </c>
      <c r="B181">
        <v>0</v>
      </c>
      <c r="C181">
        <f t="shared" si="26"/>
        <v>0.99299999999999999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f t="shared" si="27"/>
        <v>6.9999999999999993E-3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</v>
      </c>
      <c r="S181">
        <f t="shared" si="28"/>
        <v>1073</v>
      </c>
      <c r="T181">
        <v>0.1</v>
      </c>
      <c r="V181" s="2">
        <v>-0.5</v>
      </c>
      <c r="W181" s="2">
        <v>70.598872956796669</v>
      </c>
      <c r="X181" s="2">
        <f t="shared" si="25"/>
        <v>29.401127043203331</v>
      </c>
      <c r="Y181" s="2">
        <v>98</v>
      </c>
      <c r="Z181" s="2" t="s">
        <v>68</v>
      </c>
    </row>
    <row r="182" spans="1:26" x14ac:dyDescent="0.25">
      <c r="A182">
        <v>0</v>
      </c>
      <c r="B182">
        <v>0</v>
      </c>
      <c r="C182">
        <f t="shared" si="26"/>
        <v>0.99299999999999999</v>
      </c>
      <c r="D182">
        <v>0</v>
      </c>
      <c r="E182">
        <v>0</v>
      </c>
      <c r="F182">
        <v>0</v>
      </c>
      <c r="G182">
        <v>0</v>
      </c>
      <c r="H182">
        <v>0</v>
      </c>
      <c r="I182">
        <f t="shared" si="27"/>
        <v>6.9999999999999993E-3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f t="shared" si="28"/>
        <v>1073</v>
      </c>
      <c r="T182">
        <v>0.1</v>
      </c>
      <c r="V182" s="2">
        <v>-0.55000000000000004</v>
      </c>
      <c r="W182" s="2">
        <v>65.698685116262794</v>
      </c>
      <c r="X182" s="2">
        <f t="shared" si="25"/>
        <v>34.301314883737206</v>
      </c>
      <c r="Y182" s="2">
        <v>98</v>
      </c>
      <c r="Z182" s="2" t="s">
        <v>68</v>
      </c>
    </row>
    <row r="183" spans="1:26" x14ac:dyDescent="0.25">
      <c r="A183">
        <v>0</v>
      </c>
      <c r="B183">
        <v>0</v>
      </c>
      <c r="C183">
        <f t="shared" si="26"/>
        <v>0.99299999999999999</v>
      </c>
      <c r="D183">
        <v>0</v>
      </c>
      <c r="E183">
        <v>0</v>
      </c>
      <c r="F183">
        <v>0</v>
      </c>
      <c r="G183">
        <v>0</v>
      </c>
      <c r="H183">
        <v>0</v>
      </c>
      <c r="I183">
        <f t="shared" si="27"/>
        <v>6.9999999999999993E-3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f t="shared" si="28"/>
        <v>1073</v>
      </c>
      <c r="T183">
        <v>0.1</v>
      </c>
      <c r="V183" s="2">
        <v>-0.65</v>
      </c>
      <c r="W183" s="2">
        <v>53.098202097747077</v>
      </c>
      <c r="X183" s="2">
        <f t="shared" si="25"/>
        <v>46.901797902252923</v>
      </c>
      <c r="Y183" s="2">
        <v>98</v>
      </c>
      <c r="Z183" s="2" t="s">
        <v>68</v>
      </c>
    </row>
    <row r="184" spans="1:26" x14ac:dyDescent="0.25">
      <c r="A184">
        <v>0</v>
      </c>
      <c r="B184">
        <v>0</v>
      </c>
      <c r="C184">
        <f t="shared" si="26"/>
        <v>0.99299999999999999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f t="shared" si="27"/>
        <v>6.9999999999999993E-3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</v>
      </c>
      <c r="S184">
        <f t="shared" si="28"/>
        <v>1073</v>
      </c>
      <c r="T184">
        <v>0.1</v>
      </c>
      <c r="V184" s="2">
        <v>-0.75</v>
      </c>
      <c r="W184" s="2">
        <v>37.697611741783433</v>
      </c>
      <c r="X184" s="2">
        <f t="shared" si="25"/>
        <v>62.302388258216567</v>
      </c>
      <c r="Y184" s="2">
        <v>98</v>
      </c>
      <c r="Z184" s="2" t="s">
        <v>68</v>
      </c>
    </row>
    <row r="185" spans="1:26" x14ac:dyDescent="0.25">
      <c r="A185">
        <v>0</v>
      </c>
      <c r="B185">
        <v>0</v>
      </c>
      <c r="C185">
        <f t="shared" si="26"/>
        <v>0.99299999999999999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f t="shared" si="27"/>
        <v>6.9999999999999993E-3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f t="shared" si="28"/>
        <v>1073</v>
      </c>
      <c r="T185">
        <v>0.1</v>
      </c>
      <c r="V185" s="2">
        <v>-0.85</v>
      </c>
      <c r="W185" s="2">
        <v>35.597531238697485</v>
      </c>
      <c r="X185" s="2">
        <f t="shared" si="25"/>
        <v>64.402468761302515</v>
      </c>
      <c r="Y185" s="2">
        <v>98</v>
      </c>
      <c r="Z185" s="2" t="s">
        <v>68</v>
      </c>
    </row>
    <row r="186" spans="1:26" x14ac:dyDescent="0.25">
      <c r="A186">
        <v>0</v>
      </c>
      <c r="B186">
        <v>0</v>
      </c>
      <c r="C186">
        <f t="shared" si="26"/>
        <v>0.99299999999999999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f t="shared" si="27"/>
        <v>6.9999999999999993E-3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f t="shared" si="28"/>
        <v>1073</v>
      </c>
      <c r="T186">
        <v>0.1</v>
      </c>
      <c r="V186" s="2">
        <v>-0.85</v>
      </c>
      <c r="W186" s="2">
        <v>25.797155557629708</v>
      </c>
      <c r="X186" s="2">
        <f t="shared" si="25"/>
        <v>74.202844442370292</v>
      </c>
      <c r="Y186" s="2">
        <v>98</v>
      </c>
      <c r="Z186" s="2" t="s">
        <v>68</v>
      </c>
    </row>
    <row r="187" spans="1:26" x14ac:dyDescent="0.25">
      <c r="A187">
        <v>0</v>
      </c>
      <c r="B187">
        <v>0</v>
      </c>
      <c r="C187">
        <v>0</v>
      </c>
      <c r="D187">
        <f t="shared" ref="D187:D194" si="29">1-I187</f>
        <v>0.98870000000000002</v>
      </c>
      <c r="E187">
        <v>0</v>
      </c>
      <c r="F187">
        <v>0</v>
      </c>
      <c r="G187">
        <v>0</v>
      </c>
      <c r="H187">
        <v>0</v>
      </c>
      <c r="I187">
        <f t="shared" ref="I187:I194" si="30">1.13/100</f>
        <v>1.1299999999999999E-2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1273</v>
      </c>
      <c r="T187">
        <v>0.1</v>
      </c>
      <c r="V187" s="2">
        <v>-0.3</v>
      </c>
      <c r="W187" s="2">
        <v>90</v>
      </c>
      <c r="X187" s="2">
        <f t="shared" si="25"/>
        <v>10</v>
      </c>
      <c r="Y187" s="2">
        <v>103</v>
      </c>
      <c r="Z187" s="2" t="s">
        <v>69</v>
      </c>
    </row>
    <row r="188" spans="1:26" x14ac:dyDescent="0.25">
      <c r="A188">
        <v>0</v>
      </c>
      <c r="B188">
        <v>0</v>
      </c>
      <c r="C188">
        <v>0</v>
      </c>
      <c r="D188">
        <f t="shared" si="29"/>
        <v>0.98870000000000002</v>
      </c>
      <c r="E188">
        <v>0</v>
      </c>
      <c r="F188">
        <v>0</v>
      </c>
      <c r="G188">
        <v>0</v>
      </c>
      <c r="H188">
        <v>0</v>
      </c>
      <c r="I188">
        <f t="shared" si="30"/>
        <v>1.1299999999999999E-2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1273</v>
      </c>
      <c r="T188">
        <v>0.1</v>
      </c>
      <c r="V188" s="2">
        <v>-0.4</v>
      </c>
      <c r="W188" s="2">
        <v>98</v>
      </c>
      <c r="X188" s="2">
        <f t="shared" si="25"/>
        <v>2</v>
      </c>
      <c r="Y188" s="2">
        <v>103</v>
      </c>
      <c r="Z188" s="2" t="s">
        <v>69</v>
      </c>
    </row>
    <row r="189" spans="1:26" x14ac:dyDescent="0.25">
      <c r="A189">
        <v>0</v>
      </c>
      <c r="B189">
        <v>0</v>
      </c>
      <c r="C189">
        <v>0</v>
      </c>
      <c r="D189">
        <f t="shared" si="29"/>
        <v>0.98870000000000002</v>
      </c>
      <c r="E189">
        <v>0</v>
      </c>
      <c r="F189">
        <v>0</v>
      </c>
      <c r="G189">
        <v>0</v>
      </c>
      <c r="H189">
        <v>0</v>
      </c>
      <c r="I189">
        <f t="shared" si="30"/>
        <v>1.1299999999999999E-2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1273</v>
      </c>
      <c r="T189">
        <v>0.1</v>
      </c>
      <c r="V189" s="2">
        <v>-0.5</v>
      </c>
      <c r="W189" s="2">
        <v>98</v>
      </c>
      <c r="X189" s="2">
        <f t="shared" si="25"/>
        <v>2</v>
      </c>
      <c r="Y189" s="2">
        <v>103</v>
      </c>
      <c r="Z189" s="2" t="s">
        <v>69</v>
      </c>
    </row>
    <row r="190" spans="1:26" x14ac:dyDescent="0.25">
      <c r="A190">
        <v>0</v>
      </c>
      <c r="B190">
        <v>0</v>
      </c>
      <c r="C190">
        <v>0</v>
      </c>
      <c r="D190">
        <f t="shared" si="29"/>
        <v>0.98870000000000002</v>
      </c>
      <c r="E190">
        <v>0</v>
      </c>
      <c r="F190">
        <v>0</v>
      </c>
      <c r="G190">
        <v>0</v>
      </c>
      <c r="H190">
        <v>0</v>
      </c>
      <c r="I190">
        <f t="shared" si="30"/>
        <v>1.1299999999999999E-2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1273</v>
      </c>
      <c r="T190">
        <v>0.1</v>
      </c>
      <c r="V190" s="2">
        <v>-0.6</v>
      </c>
      <c r="W190" s="2">
        <v>99</v>
      </c>
      <c r="X190" s="2">
        <f t="shared" si="25"/>
        <v>1</v>
      </c>
      <c r="Y190" s="2">
        <v>103</v>
      </c>
      <c r="Z190" s="2" t="s">
        <v>69</v>
      </c>
    </row>
    <row r="191" spans="1:26" x14ac:dyDescent="0.25">
      <c r="A191">
        <v>0</v>
      </c>
      <c r="B191">
        <v>0</v>
      </c>
      <c r="C191">
        <v>0</v>
      </c>
      <c r="D191">
        <f t="shared" si="29"/>
        <v>0.98870000000000002</v>
      </c>
      <c r="E191">
        <v>0</v>
      </c>
      <c r="F191">
        <v>0</v>
      </c>
      <c r="G191">
        <v>0</v>
      </c>
      <c r="H191">
        <v>0</v>
      </c>
      <c r="I191">
        <f t="shared" si="30"/>
        <v>1.1299999999999999E-2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1273</v>
      </c>
      <c r="T191">
        <v>0.1</v>
      </c>
      <c r="V191" s="2">
        <v>-0.7</v>
      </c>
      <c r="W191" s="2">
        <v>99</v>
      </c>
      <c r="X191" s="2">
        <f t="shared" si="25"/>
        <v>1</v>
      </c>
      <c r="Y191" s="2">
        <v>103</v>
      </c>
      <c r="Z191" s="2" t="s">
        <v>69</v>
      </c>
    </row>
    <row r="192" spans="1:26" x14ac:dyDescent="0.25">
      <c r="A192">
        <v>0</v>
      </c>
      <c r="B192">
        <v>0</v>
      </c>
      <c r="C192">
        <v>0</v>
      </c>
      <c r="D192">
        <f t="shared" si="29"/>
        <v>0.98870000000000002</v>
      </c>
      <c r="E192">
        <v>0</v>
      </c>
      <c r="F192">
        <v>0</v>
      </c>
      <c r="G192">
        <v>0</v>
      </c>
      <c r="H192">
        <v>0</v>
      </c>
      <c r="I192">
        <f t="shared" si="30"/>
        <v>1.1299999999999999E-2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1273</v>
      </c>
      <c r="T192">
        <v>0.1</v>
      </c>
      <c r="V192" s="2">
        <v>-0.8</v>
      </c>
      <c r="W192" s="2">
        <v>99</v>
      </c>
      <c r="X192" s="2">
        <f t="shared" ref="X192:X194" si="31">100-W192</f>
        <v>1</v>
      </c>
      <c r="Y192" s="2">
        <v>103</v>
      </c>
      <c r="Z192" s="2" t="s">
        <v>69</v>
      </c>
    </row>
    <row r="193" spans="1:26" x14ac:dyDescent="0.25">
      <c r="A193">
        <v>0</v>
      </c>
      <c r="B193">
        <v>0</v>
      </c>
      <c r="C193">
        <v>0</v>
      </c>
      <c r="D193">
        <f t="shared" si="29"/>
        <v>0.98870000000000002</v>
      </c>
      <c r="E193">
        <v>0</v>
      </c>
      <c r="F193">
        <v>0</v>
      </c>
      <c r="G193">
        <v>0</v>
      </c>
      <c r="H193">
        <v>0</v>
      </c>
      <c r="I193">
        <f t="shared" si="30"/>
        <v>1.1299999999999999E-2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1273</v>
      </c>
      <c r="T193">
        <v>0.1</v>
      </c>
      <c r="V193" s="2">
        <v>-0.9</v>
      </c>
      <c r="W193" s="2">
        <v>99</v>
      </c>
      <c r="X193" s="2">
        <f t="shared" si="31"/>
        <v>1</v>
      </c>
      <c r="Y193" s="2">
        <v>103</v>
      </c>
      <c r="Z193" s="2" t="s">
        <v>69</v>
      </c>
    </row>
    <row r="194" spans="1:26" x14ac:dyDescent="0.25">
      <c r="A194">
        <v>0</v>
      </c>
      <c r="B194">
        <v>0</v>
      </c>
      <c r="C194">
        <v>0</v>
      </c>
      <c r="D194">
        <f t="shared" si="29"/>
        <v>0.98870000000000002</v>
      </c>
      <c r="E194">
        <v>0</v>
      </c>
      <c r="F194">
        <v>0</v>
      </c>
      <c r="G194">
        <v>0</v>
      </c>
      <c r="H194">
        <v>0</v>
      </c>
      <c r="I194">
        <f t="shared" si="30"/>
        <v>1.1299999999999999E-2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1273</v>
      </c>
      <c r="T194">
        <v>0.1</v>
      </c>
      <c r="V194" s="2">
        <v>-1</v>
      </c>
      <c r="W194" s="2">
        <v>99</v>
      </c>
      <c r="X194" s="2">
        <f t="shared" si="31"/>
        <v>1</v>
      </c>
      <c r="Y194" s="2">
        <v>103</v>
      </c>
      <c r="Z194" s="2" t="s">
        <v>69</v>
      </c>
    </row>
    <row r="195" spans="1:26" x14ac:dyDescent="0.25">
      <c r="A195">
        <f>1-H195</f>
        <v>0.98699999999999999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f>1.3/100</f>
        <v>1.3000000000000001E-2</v>
      </c>
      <c r="I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>
        <f>900+273</f>
        <v>1173</v>
      </c>
      <c r="T195">
        <v>0.1</v>
      </c>
      <c r="V195" s="2">
        <v>-0.4</v>
      </c>
      <c r="W195" s="2">
        <v>40</v>
      </c>
      <c r="Y195" s="2">
        <v>106</v>
      </c>
      <c r="Z195" s="11" t="s">
        <v>73</v>
      </c>
    </row>
    <row r="196" spans="1:26" x14ac:dyDescent="0.25">
      <c r="A196">
        <f t="shared" ref="A196:A203" si="32">1-H196</f>
        <v>0.98699999999999999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f t="shared" ref="H196:H203" si="33">1.3/100</f>
        <v>1.3000000000000001E-2</v>
      </c>
      <c r="I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f t="shared" ref="S196:S212" si="34">900+273</f>
        <v>1173</v>
      </c>
      <c r="T196">
        <v>0.1</v>
      </c>
      <c r="V196" s="2">
        <v>-0.5</v>
      </c>
      <c r="W196" s="2">
        <f>91-21</f>
        <v>70</v>
      </c>
      <c r="Y196" s="2">
        <v>106</v>
      </c>
      <c r="Z196" s="11" t="s">
        <v>73</v>
      </c>
    </row>
    <row r="197" spans="1:26" x14ac:dyDescent="0.25">
      <c r="A197">
        <f t="shared" si="32"/>
        <v>0.98699999999999999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f t="shared" si="33"/>
        <v>1.3000000000000001E-2</v>
      </c>
      <c r="I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f t="shared" si="34"/>
        <v>1173</v>
      </c>
      <c r="T197">
        <v>0.1</v>
      </c>
      <c r="V197" s="2">
        <v>-0.6</v>
      </c>
      <c r="W197" s="2">
        <v>70</v>
      </c>
      <c r="Y197" s="2">
        <v>106</v>
      </c>
      <c r="Z197" s="11" t="s">
        <v>73</v>
      </c>
    </row>
    <row r="198" spans="1:26" x14ac:dyDescent="0.25">
      <c r="A198">
        <f t="shared" si="32"/>
        <v>0.98699999999999999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f t="shared" si="33"/>
        <v>1.3000000000000001E-2</v>
      </c>
      <c r="I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f t="shared" si="34"/>
        <v>1173</v>
      </c>
      <c r="T198">
        <v>0.1</v>
      </c>
      <c r="V198" s="2">
        <v>-0.7</v>
      </c>
      <c r="W198" s="2">
        <v>68</v>
      </c>
      <c r="Y198" s="2">
        <v>106</v>
      </c>
      <c r="Z198" s="11" t="s">
        <v>73</v>
      </c>
    </row>
    <row r="199" spans="1:26" x14ac:dyDescent="0.25">
      <c r="A199">
        <f t="shared" si="32"/>
        <v>0.98699999999999999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f t="shared" si="33"/>
        <v>1.3000000000000001E-2</v>
      </c>
      <c r="I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f t="shared" si="34"/>
        <v>1173</v>
      </c>
      <c r="T199">
        <v>0.1</v>
      </c>
      <c r="V199" s="2">
        <v>-0.8</v>
      </c>
      <c r="W199" s="2">
        <v>60</v>
      </c>
      <c r="Y199" s="2">
        <v>106</v>
      </c>
      <c r="Z199" s="11" t="s">
        <v>73</v>
      </c>
    </row>
    <row r="200" spans="1:26" x14ac:dyDescent="0.25">
      <c r="A200">
        <f t="shared" si="32"/>
        <v>0.98699999999999999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f t="shared" si="33"/>
        <v>1.3000000000000001E-2</v>
      </c>
      <c r="I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f t="shared" si="34"/>
        <v>1173</v>
      </c>
      <c r="T200">
        <v>0.1</v>
      </c>
      <c r="V200" s="2">
        <v>-0.9</v>
      </c>
      <c r="W200" s="2">
        <v>54</v>
      </c>
      <c r="Y200" s="2">
        <v>106</v>
      </c>
      <c r="Z200" s="11" t="s">
        <v>73</v>
      </c>
    </row>
    <row r="201" spans="1:26" x14ac:dyDescent="0.25">
      <c r="A201">
        <f t="shared" si="32"/>
        <v>0.98699999999999999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f t="shared" si="33"/>
        <v>1.3000000000000001E-2</v>
      </c>
      <c r="I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f t="shared" si="34"/>
        <v>1173</v>
      </c>
      <c r="T201">
        <v>0.1</v>
      </c>
      <c r="V201" s="2">
        <v>-1</v>
      </c>
      <c r="W201" s="2">
        <v>50</v>
      </c>
      <c r="Y201" s="2">
        <v>106</v>
      </c>
      <c r="Z201" s="11" t="s">
        <v>73</v>
      </c>
    </row>
    <row r="202" spans="1:26" x14ac:dyDescent="0.25">
      <c r="A202">
        <f t="shared" si="32"/>
        <v>0.98699999999999999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f t="shared" si="33"/>
        <v>1.3000000000000001E-2</v>
      </c>
      <c r="I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f t="shared" si="34"/>
        <v>1173</v>
      </c>
      <c r="T202">
        <v>0.1</v>
      </c>
      <c r="V202" s="2">
        <v>-1.1000000000000001</v>
      </c>
      <c r="W202" s="2">
        <f>68-22</f>
        <v>46</v>
      </c>
      <c r="Y202" s="2">
        <v>106</v>
      </c>
      <c r="Z202" s="11" t="s">
        <v>73</v>
      </c>
    </row>
    <row r="203" spans="1:26" x14ac:dyDescent="0.25">
      <c r="A203">
        <f t="shared" si="32"/>
        <v>0.98699999999999999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f t="shared" si="33"/>
        <v>1.3000000000000001E-2</v>
      </c>
      <c r="I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>
        <f t="shared" si="34"/>
        <v>1173</v>
      </c>
      <c r="T203">
        <v>0.1</v>
      </c>
      <c r="V203" s="2">
        <v>-1.2</v>
      </c>
      <c r="W203" s="2">
        <v>40</v>
      </c>
      <c r="Y203" s="2">
        <v>106</v>
      </c>
      <c r="Z203" s="11" t="s">
        <v>73</v>
      </c>
    </row>
    <row r="204" spans="1:26" x14ac:dyDescent="0.25">
      <c r="A204">
        <v>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f t="shared" si="34"/>
        <v>1173</v>
      </c>
      <c r="T204">
        <v>0.1</v>
      </c>
      <c r="V204" s="2">
        <v>-0.4</v>
      </c>
      <c r="W204" s="2">
        <f>100-88</f>
        <v>12</v>
      </c>
      <c r="Y204" s="2">
        <v>106</v>
      </c>
      <c r="Z204" s="11" t="s">
        <v>73</v>
      </c>
    </row>
    <row r="205" spans="1:26" x14ac:dyDescent="0.25">
      <c r="A205">
        <v>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f t="shared" si="34"/>
        <v>1173</v>
      </c>
      <c r="T205">
        <v>0.1</v>
      </c>
      <c r="V205" s="2">
        <v>-0.5</v>
      </c>
      <c r="W205" s="2">
        <v>22</v>
      </c>
      <c r="Y205" s="2">
        <v>106</v>
      </c>
      <c r="Z205" s="11" t="s">
        <v>73</v>
      </c>
    </row>
    <row r="206" spans="1:26" x14ac:dyDescent="0.25">
      <c r="A206">
        <v>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f t="shared" si="34"/>
        <v>1173</v>
      </c>
      <c r="T206">
        <v>0.1</v>
      </c>
      <c r="V206" s="2">
        <v>-0.6</v>
      </c>
      <c r="W206" s="2">
        <v>38</v>
      </c>
      <c r="Y206" s="2">
        <v>106</v>
      </c>
      <c r="Z206" s="11" t="s">
        <v>73</v>
      </c>
    </row>
    <row r="207" spans="1:26" x14ac:dyDescent="0.25">
      <c r="A207">
        <v>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f t="shared" si="34"/>
        <v>1173</v>
      </c>
      <c r="T207">
        <v>0.1</v>
      </c>
      <c r="V207" s="2">
        <v>-0.7</v>
      </c>
      <c r="W207" s="2">
        <f>100-49</f>
        <v>51</v>
      </c>
      <c r="Y207" s="2">
        <v>106</v>
      </c>
      <c r="Z207" s="11" t="s">
        <v>73</v>
      </c>
    </row>
    <row r="208" spans="1:26" x14ac:dyDescent="0.25">
      <c r="A208">
        <v>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f t="shared" si="34"/>
        <v>1173</v>
      </c>
      <c r="T208">
        <v>0.1</v>
      </c>
      <c r="V208" s="2">
        <v>-0.8</v>
      </c>
      <c r="W208" s="2">
        <f>100-32</f>
        <v>68</v>
      </c>
      <c r="Y208" s="2">
        <v>106</v>
      </c>
      <c r="Z208" s="11" t="s">
        <v>73</v>
      </c>
    </row>
    <row r="209" spans="1:26" x14ac:dyDescent="0.25">
      <c r="A209">
        <v>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f t="shared" si="34"/>
        <v>1173</v>
      </c>
      <c r="T209">
        <v>0.1</v>
      </c>
      <c r="V209" s="2">
        <v>-0.9</v>
      </c>
      <c r="W209" s="2">
        <f>100-42</f>
        <v>58</v>
      </c>
      <c r="Y209" s="2">
        <v>106</v>
      </c>
      <c r="Z209" s="11" t="s">
        <v>73</v>
      </c>
    </row>
    <row r="210" spans="1:26" x14ac:dyDescent="0.25">
      <c r="A210">
        <v>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f t="shared" si="34"/>
        <v>1173</v>
      </c>
      <c r="T210">
        <v>0.1</v>
      </c>
      <c r="V210" s="2">
        <v>-1</v>
      </c>
      <c r="W210" s="2">
        <v>50</v>
      </c>
      <c r="Y210" s="2">
        <v>106</v>
      </c>
      <c r="Z210" s="11" t="s">
        <v>73</v>
      </c>
    </row>
    <row r="211" spans="1:26" x14ac:dyDescent="0.25">
      <c r="A211">
        <v>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f t="shared" si="34"/>
        <v>1173</v>
      </c>
      <c r="T211">
        <v>0.1</v>
      </c>
      <c r="V211" s="2">
        <v>-1.1000000000000001</v>
      </c>
      <c r="W211" s="2">
        <v>30</v>
      </c>
      <c r="Y211" s="2">
        <v>106</v>
      </c>
      <c r="Z211" s="11" t="s">
        <v>73</v>
      </c>
    </row>
    <row r="212" spans="1:26" x14ac:dyDescent="0.25">
      <c r="A212">
        <v>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f t="shared" si="34"/>
        <v>1173</v>
      </c>
      <c r="T212">
        <v>0.1</v>
      </c>
      <c r="V212" s="2">
        <v>-1.2</v>
      </c>
      <c r="W212" s="2">
        <v>20</v>
      </c>
      <c r="Y212" s="2">
        <v>106</v>
      </c>
      <c r="Z212" s="11" t="s">
        <v>73</v>
      </c>
    </row>
    <row r="213" spans="1:26" x14ac:dyDescent="0.25">
      <c r="A213">
        <v>0</v>
      </c>
      <c r="B213">
        <v>0</v>
      </c>
      <c r="C213">
        <v>0</v>
      </c>
      <c r="D213">
        <f>1-H213</f>
        <v>0.99680000000000002</v>
      </c>
      <c r="E213">
        <v>0</v>
      </c>
      <c r="F213">
        <v>0</v>
      </c>
      <c r="G213">
        <v>0</v>
      </c>
      <c r="H213">
        <f>0.32/100</f>
        <v>3.2000000000000002E-3</v>
      </c>
      <c r="I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f>900+273</f>
        <v>1173</v>
      </c>
      <c r="T213">
        <v>0.1</v>
      </c>
      <c r="V213" s="2">
        <v>-1</v>
      </c>
      <c r="W213" s="2">
        <v>50</v>
      </c>
      <c r="Y213" s="2">
        <v>107</v>
      </c>
      <c r="Z213" s="11" t="s">
        <v>74</v>
      </c>
    </row>
    <row r="214" spans="1:26" x14ac:dyDescent="0.25">
      <c r="A214">
        <v>0</v>
      </c>
      <c r="B214">
        <v>0</v>
      </c>
      <c r="C214">
        <v>0</v>
      </c>
      <c r="D214">
        <f t="shared" ref="D214:D218" si="35">1-H214</f>
        <v>0.99680000000000002</v>
      </c>
      <c r="E214">
        <v>0</v>
      </c>
      <c r="F214">
        <v>0</v>
      </c>
      <c r="G214">
        <v>0</v>
      </c>
      <c r="H214">
        <f t="shared" ref="H214:H218" si="36">0.32/100</f>
        <v>3.2000000000000002E-3</v>
      </c>
      <c r="I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f t="shared" ref="S214:S224" si="37">900+273</f>
        <v>1173</v>
      </c>
      <c r="T214">
        <v>0.1</v>
      </c>
      <c r="V214" s="2">
        <v>-0.9</v>
      </c>
      <c r="W214" s="2">
        <v>75</v>
      </c>
      <c r="Y214" s="2">
        <v>107</v>
      </c>
      <c r="Z214" s="2" t="s">
        <v>74</v>
      </c>
    </row>
    <row r="215" spans="1:26" x14ac:dyDescent="0.25">
      <c r="A215">
        <v>0</v>
      </c>
      <c r="B215">
        <v>0</v>
      </c>
      <c r="C215">
        <v>0</v>
      </c>
      <c r="D215">
        <f t="shared" si="35"/>
        <v>0.99680000000000002</v>
      </c>
      <c r="E215">
        <v>0</v>
      </c>
      <c r="F215">
        <v>0</v>
      </c>
      <c r="G215">
        <v>0</v>
      </c>
      <c r="H215">
        <f t="shared" si="36"/>
        <v>3.2000000000000002E-3</v>
      </c>
      <c r="I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</v>
      </c>
      <c r="S215">
        <f t="shared" si="37"/>
        <v>1173</v>
      </c>
      <c r="T215">
        <v>0.1</v>
      </c>
      <c r="V215" s="2">
        <v>-0.8</v>
      </c>
      <c r="W215" s="2">
        <v>82</v>
      </c>
      <c r="Y215" s="2">
        <v>107</v>
      </c>
      <c r="Z215" s="11" t="s">
        <v>74</v>
      </c>
    </row>
    <row r="216" spans="1:26" x14ac:dyDescent="0.25">
      <c r="A216">
        <v>0</v>
      </c>
      <c r="B216">
        <v>0</v>
      </c>
      <c r="C216">
        <v>0</v>
      </c>
      <c r="D216">
        <f t="shared" si="35"/>
        <v>0.99680000000000002</v>
      </c>
      <c r="E216">
        <v>0</v>
      </c>
      <c r="F216">
        <v>0</v>
      </c>
      <c r="G216">
        <v>0</v>
      </c>
      <c r="H216">
        <f t="shared" si="36"/>
        <v>3.2000000000000002E-3</v>
      </c>
      <c r="I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f t="shared" si="37"/>
        <v>1173</v>
      </c>
      <c r="T216">
        <v>0.1</v>
      </c>
      <c r="V216" s="2">
        <v>-0.7</v>
      </c>
      <c r="W216" s="2">
        <v>92</v>
      </c>
      <c r="Y216" s="2">
        <v>107</v>
      </c>
      <c r="Z216" s="2" t="s">
        <v>74</v>
      </c>
    </row>
    <row r="217" spans="1:26" x14ac:dyDescent="0.25">
      <c r="A217">
        <v>0</v>
      </c>
      <c r="B217">
        <v>0</v>
      </c>
      <c r="C217">
        <v>0</v>
      </c>
      <c r="D217">
        <f t="shared" si="35"/>
        <v>0.99680000000000002</v>
      </c>
      <c r="E217">
        <v>0</v>
      </c>
      <c r="F217">
        <v>0</v>
      </c>
      <c r="G217">
        <v>0</v>
      </c>
      <c r="H217">
        <f t="shared" si="36"/>
        <v>3.2000000000000002E-3</v>
      </c>
      <c r="I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</v>
      </c>
      <c r="S217">
        <f t="shared" si="37"/>
        <v>1173</v>
      </c>
      <c r="T217">
        <v>0.1</v>
      </c>
      <c r="V217" s="2">
        <v>-0.6</v>
      </c>
      <c r="W217" s="2">
        <v>90</v>
      </c>
      <c r="Y217" s="2">
        <v>107</v>
      </c>
      <c r="Z217" s="11" t="s">
        <v>74</v>
      </c>
    </row>
    <row r="218" spans="1:26" x14ac:dyDescent="0.25">
      <c r="A218">
        <v>0</v>
      </c>
      <c r="B218">
        <v>0</v>
      </c>
      <c r="C218">
        <v>0</v>
      </c>
      <c r="D218">
        <f t="shared" si="35"/>
        <v>0.99680000000000002</v>
      </c>
      <c r="E218">
        <v>0</v>
      </c>
      <c r="F218">
        <v>0</v>
      </c>
      <c r="G218">
        <v>0</v>
      </c>
      <c r="H218">
        <f t="shared" si="36"/>
        <v>3.2000000000000002E-3</v>
      </c>
      <c r="I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  <c r="S218">
        <f t="shared" si="37"/>
        <v>1173</v>
      </c>
      <c r="T218">
        <v>0.1</v>
      </c>
      <c r="V218" s="2">
        <v>-0.5</v>
      </c>
      <c r="W218" s="2">
        <v>80</v>
      </c>
      <c r="Y218" s="2">
        <v>107</v>
      </c>
      <c r="Z218" s="2" t="s">
        <v>74</v>
      </c>
    </row>
    <row r="219" spans="1:26" x14ac:dyDescent="0.25">
      <c r="A219">
        <v>0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f t="shared" si="37"/>
        <v>1173</v>
      </c>
      <c r="T219">
        <v>0.1</v>
      </c>
      <c r="V219" s="2">
        <v>-1</v>
      </c>
      <c r="W219" s="2">
        <v>1</v>
      </c>
      <c r="Y219" s="2">
        <v>107</v>
      </c>
      <c r="Z219" s="11" t="s">
        <v>74</v>
      </c>
    </row>
    <row r="220" spans="1:26" x14ac:dyDescent="0.25">
      <c r="A220">
        <v>0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f t="shared" si="37"/>
        <v>1173</v>
      </c>
      <c r="T220">
        <v>0.1</v>
      </c>
      <c r="V220" s="2">
        <v>-0.9</v>
      </c>
      <c r="W220" s="2">
        <v>2</v>
      </c>
      <c r="Y220" s="2">
        <v>107</v>
      </c>
      <c r="Z220" s="2" t="s">
        <v>74</v>
      </c>
    </row>
    <row r="221" spans="1:26" x14ac:dyDescent="0.25">
      <c r="A221">
        <v>0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f t="shared" si="37"/>
        <v>1173</v>
      </c>
      <c r="T221">
        <v>0.1</v>
      </c>
      <c r="V221" s="2">
        <v>-0.8</v>
      </c>
      <c r="W221" s="2">
        <v>5</v>
      </c>
      <c r="Y221" s="2">
        <v>107</v>
      </c>
      <c r="Z221" s="11" t="s">
        <v>74</v>
      </c>
    </row>
    <row r="222" spans="1:26" x14ac:dyDescent="0.25">
      <c r="A222">
        <v>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f t="shared" si="37"/>
        <v>1173</v>
      </c>
      <c r="T222">
        <v>0.1</v>
      </c>
      <c r="V222" s="2">
        <v>-0.7</v>
      </c>
      <c r="W222" s="2">
        <v>10</v>
      </c>
      <c r="Y222" s="2">
        <v>107</v>
      </c>
      <c r="Z222" s="2" t="s">
        <v>74</v>
      </c>
    </row>
    <row r="223" spans="1:26" x14ac:dyDescent="0.25">
      <c r="A223">
        <v>0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f t="shared" si="37"/>
        <v>1173</v>
      </c>
      <c r="T223">
        <v>0.1</v>
      </c>
      <c r="V223" s="2">
        <v>-0.6</v>
      </c>
      <c r="W223" s="2">
        <v>20</v>
      </c>
      <c r="Y223" s="2">
        <v>107</v>
      </c>
      <c r="Z223" s="11" t="s">
        <v>74</v>
      </c>
    </row>
    <row r="224" spans="1:26" x14ac:dyDescent="0.25">
      <c r="A224">
        <v>0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f t="shared" si="37"/>
        <v>1173</v>
      </c>
      <c r="T224">
        <v>0.1</v>
      </c>
      <c r="V224" s="2">
        <v>-0.5</v>
      </c>
      <c r="W224" s="2">
        <v>39</v>
      </c>
      <c r="Y224" s="2">
        <v>107</v>
      </c>
      <c r="Z224" s="2" t="s">
        <v>74</v>
      </c>
    </row>
    <row r="225" spans="1:26" x14ac:dyDescent="0.25">
      <c r="A225">
        <v>0</v>
      </c>
      <c r="B225">
        <v>0</v>
      </c>
      <c r="C225">
        <v>0</v>
      </c>
      <c r="D225">
        <f>1-H225</f>
        <v>0.98599999999999999</v>
      </c>
      <c r="E225">
        <v>0</v>
      </c>
      <c r="F225">
        <v>0</v>
      </c>
      <c r="G225">
        <v>0</v>
      </c>
      <c r="H225">
        <f>1.4/100</f>
        <v>1.3999999999999999E-2</v>
      </c>
      <c r="I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f>1050+273</f>
        <v>1323</v>
      </c>
      <c r="T225">
        <v>0.1</v>
      </c>
      <c r="V225" s="2">
        <v>-0.5</v>
      </c>
      <c r="W225" s="2">
        <v>53.5</v>
      </c>
      <c r="Y225" s="2">
        <v>109</v>
      </c>
      <c r="Z225" s="2" t="s">
        <v>75</v>
      </c>
    </row>
    <row r="226" spans="1:26" x14ac:dyDescent="0.25">
      <c r="A226">
        <v>0</v>
      </c>
      <c r="B226">
        <v>0</v>
      </c>
      <c r="C226">
        <v>0</v>
      </c>
      <c r="D226">
        <f t="shared" ref="D226:D271" si="38">1-H226</f>
        <v>0.98599999999999999</v>
      </c>
      <c r="E226">
        <v>0</v>
      </c>
      <c r="F226">
        <v>0</v>
      </c>
      <c r="G226">
        <v>0</v>
      </c>
      <c r="H226">
        <f t="shared" ref="H226:H230" si="39">1.4/100</f>
        <v>1.3999999999999999E-2</v>
      </c>
      <c r="I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1</v>
      </c>
      <c r="S226">
        <f t="shared" ref="S226:S230" si="40">1050+273</f>
        <v>1323</v>
      </c>
      <c r="T226">
        <v>0.1</v>
      </c>
      <c r="V226" s="2">
        <v>-0.6</v>
      </c>
      <c r="W226" s="2">
        <v>67.75</v>
      </c>
      <c r="Y226" s="2">
        <v>109</v>
      </c>
      <c r="Z226" s="2" t="s">
        <v>75</v>
      </c>
    </row>
    <row r="227" spans="1:26" x14ac:dyDescent="0.25">
      <c r="A227">
        <v>0</v>
      </c>
      <c r="B227">
        <v>0</v>
      </c>
      <c r="C227">
        <v>0</v>
      </c>
      <c r="D227">
        <f t="shared" si="38"/>
        <v>0.98599999999999999</v>
      </c>
      <c r="E227">
        <v>0</v>
      </c>
      <c r="F227">
        <v>0</v>
      </c>
      <c r="G227">
        <v>0</v>
      </c>
      <c r="H227">
        <f t="shared" si="39"/>
        <v>1.3999999999999999E-2</v>
      </c>
      <c r="I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1</v>
      </c>
      <c r="S227">
        <f t="shared" si="40"/>
        <v>1323</v>
      </c>
      <c r="T227">
        <v>0.1</v>
      </c>
      <c r="V227" s="2">
        <v>-0.7</v>
      </c>
      <c r="W227" s="2">
        <v>61.5</v>
      </c>
      <c r="Y227" s="2">
        <v>109</v>
      </c>
      <c r="Z227" s="2" t="s">
        <v>75</v>
      </c>
    </row>
    <row r="228" spans="1:26" x14ac:dyDescent="0.25">
      <c r="A228">
        <v>0</v>
      </c>
      <c r="B228">
        <v>0</v>
      </c>
      <c r="C228">
        <v>0</v>
      </c>
      <c r="D228">
        <f t="shared" si="38"/>
        <v>0.98599999999999999</v>
      </c>
      <c r="E228">
        <v>0</v>
      </c>
      <c r="F228">
        <v>0</v>
      </c>
      <c r="G228">
        <v>0</v>
      </c>
      <c r="H228">
        <f t="shared" si="39"/>
        <v>1.3999999999999999E-2</v>
      </c>
      <c r="I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</v>
      </c>
      <c r="S228">
        <f t="shared" si="40"/>
        <v>1323</v>
      </c>
      <c r="T228">
        <v>0.1</v>
      </c>
      <c r="V228" s="2">
        <v>-0.8</v>
      </c>
      <c r="W228" s="2">
        <v>40</v>
      </c>
      <c r="Y228" s="2">
        <v>109</v>
      </c>
      <c r="Z228" s="2" t="s">
        <v>75</v>
      </c>
    </row>
    <row r="229" spans="1:26" x14ac:dyDescent="0.25">
      <c r="A229">
        <v>0</v>
      </c>
      <c r="B229">
        <v>0</v>
      </c>
      <c r="C229">
        <v>0</v>
      </c>
      <c r="D229">
        <f t="shared" si="38"/>
        <v>0.98599999999999999</v>
      </c>
      <c r="E229">
        <v>0</v>
      </c>
      <c r="F229">
        <v>0</v>
      </c>
      <c r="G229">
        <v>0</v>
      </c>
      <c r="H229">
        <f t="shared" si="39"/>
        <v>1.3999999999999999E-2</v>
      </c>
      <c r="I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f t="shared" si="40"/>
        <v>1323</v>
      </c>
      <c r="T229">
        <v>0.1</v>
      </c>
      <c r="V229" s="2">
        <v>-0.9</v>
      </c>
      <c r="W229" s="2">
        <v>32.5</v>
      </c>
      <c r="Y229" s="2">
        <v>109</v>
      </c>
      <c r="Z229" s="2" t="s">
        <v>75</v>
      </c>
    </row>
    <row r="230" spans="1:26" x14ac:dyDescent="0.25">
      <c r="A230">
        <v>0</v>
      </c>
      <c r="B230">
        <v>0</v>
      </c>
      <c r="C230">
        <v>0</v>
      </c>
      <c r="D230">
        <f t="shared" si="38"/>
        <v>0.98599999999999999</v>
      </c>
      <c r="E230">
        <v>0</v>
      </c>
      <c r="F230">
        <v>0</v>
      </c>
      <c r="G230">
        <v>0</v>
      </c>
      <c r="H230">
        <f t="shared" si="39"/>
        <v>1.3999999999999999E-2</v>
      </c>
      <c r="I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f t="shared" si="40"/>
        <v>1323</v>
      </c>
      <c r="T230">
        <v>0.1</v>
      </c>
      <c r="V230" s="2">
        <v>-1</v>
      </c>
      <c r="W230" s="2">
        <v>27</v>
      </c>
      <c r="Y230" s="2">
        <v>109</v>
      </c>
      <c r="Z230" s="2" t="s">
        <v>75</v>
      </c>
    </row>
    <row r="231" spans="1:26" x14ac:dyDescent="0.25">
      <c r="A231">
        <v>0</v>
      </c>
      <c r="B231">
        <v>0</v>
      </c>
      <c r="C231">
        <v>0</v>
      </c>
      <c r="D231">
        <f t="shared" si="38"/>
        <v>0.999</v>
      </c>
      <c r="E231">
        <v>0</v>
      </c>
      <c r="F231">
        <v>0</v>
      </c>
      <c r="G231">
        <v>0</v>
      </c>
      <c r="H231">
        <f>0.1/100</f>
        <v>1E-3</v>
      </c>
      <c r="I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f>320+273</f>
        <v>593</v>
      </c>
      <c r="T231">
        <v>0.1</v>
      </c>
      <c r="V231" s="2">
        <v>-1.2</v>
      </c>
      <c r="W231" s="2">
        <v>6</v>
      </c>
      <c r="Y231" s="2">
        <v>110</v>
      </c>
      <c r="Z231" s="2" t="s">
        <v>76</v>
      </c>
    </row>
    <row r="232" spans="1:26" x14ac:dyDescent="0.25">
      <c r="A232">
        <v>0</v>
      </c>
      <c r="B232">
        <v>0</v>
      </c>
      <c r="C232">
        <v>0</v>
      </c>
      <c r="D232">
        <f t="shared" si="38"/>
        <v>0.999</v>
      </c>
      <c r="E232">
        <v>0</v>
      </c>
      <c r="F232">
        <v>0</v>
      </c>
      <c r="G232">
        <v>0</v>
      </c>
      <c r="H232">
        <f t="shared" ref="H232:H239" si="41">0.1/100</f>
        <v>1E-3</v>
      </c>
      <c r="I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f t="shared" ref="S232:S271" si="42">320+273</f>
        <v>593</v>
      </c>
      <c r="T232">
        <v>0.1</v>
      </c>
      <c r="V232" s="2">
        <v>-1.1000000000000001</v>
      </c>
      <c r="W232" s="2">
        <v>4</v>
      </c>
      <c r="Y232" s="2">
        <v>110</v>
      </c>
      <c r="Z232" s="2" t="s">
        <v>76</v>
      </c>
    </row>
    <row r="233" spans="1:26" x14ac:dyDescent="0.25">
      <c r="A233">
        <v>0</v>
      </c>
      <c r="B233">
        <v>0</v>
      </c>
      <c r="C233">
        <v>0</v>
      </c>
      <c r="D233">
        <f t="shared" si="38"/>
        <v>0.999</v>
      </c>
      <c r="E233">
        <v>0</v>
      </c>
      <c r="F233">
        <v>0</v>
      </c>
      <c r="G233">
        <v>0</v>
      </c>
      <c r="H233">
        <f t="shared" si="41"/>
        <v>1E-3</v>
      </c>
      <c r="I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f t="shared" si="42"/>
        <v>593</v>
      </c>
      <c r="T233">
        <v>0.1</v>
      </c>
      <c r="V233" s="2">
        <v>-1</v>
      </c>
      <c r="W233" s="2">
        <v>2</v>
      </c>
      <c r="Y233" s="2">
        <v>110</v>
      </c>
      <c r="Z233" s="2" t="s">
        <v>76</v>
      </c>
    </row>
    <row r="234" spans="1:26" x14ac:dyDescent="0.25">
      <c r="A234">
        <v>0</v>
      </c>
      <c r="B234">
        <v>0</v>
      </c>
      <c r="C234">
        <v>0</v>
      </c>
      <c r="D234">
        <f t="shared" si="38"/>
        <v>0.999</v>
      </c>
      <c r="E234">
        <v>0</v>
      </c>
      <c r="F234">
        <v>0</v>
      </c>
      <c r="G234">
        <v>0</v>
      </c>
      <c r="H234">
        <f t="shared" si="41"/>
        <v>1E-3</v>
      </c>
      <c r="I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1</v>
      </c>
      <c r="S234">
        <f t="shared" si="42"/>
        <v>593</v>
      </c>
      <c r="T234">
        <v>0.1</v>
      </c>
      <c r="V234" s="2">
        <v>-0.9</v>
      </c>
      <c r="W234" s="2">
        <v>0</v>
      </c>
      <c r="Y234" s="2">
        <v>110</v>
      </c>
      <c r="Z234" s="2" t="s">
        <v>76</v>
      </c>
    </row>
    <row r="235" spans="1:26" x14ac:dyDescent="0.25">
      <c r="A235">
        <v>0</v>
      </c>
      <c r="B235">
        <v>0</v>
      </c>
      <c r="C235">
        <v>0</v>
      </c>
      <c r="D235">
        <f t="shared" si="38"/>
        <v>0.999</v>
      </c>
      <c r="E235">
        <v>0</v>
      </c>
      <c r="F235">
        <v>0</v>
      </c>
      <c r="G235">
        <v>0</v>
      </c>
      <c r="H235">
        <f t="shared" si="41"/>
        <v>1E-3</v>
      </c>
      <c r="I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f t="shared" si="42"/>
        <v>593</v>
      </c>
      <c r="T235">
        <v>0.1</v>
      </c>
      <c r="V235" s="2">
        <v>-0.80000000000000104</v>
      </c>
      <c r="W235" s="2">
        <v>0</v>
      </c>
      <c r="Y235" s="2">
        <v>110</v>
      </c>
      <c r="Z235" s="2" t="s">
        <v>76</v>
      </c>
    </row>
    <row r="236" spans="1:26" x14ac:dyDescent="0.25">
      <c r="A236">
        <v>0</v>
      </c>
      <c r="B236">
        <v>0</v>
      </c>
      <c r="C236">
        <v>0</v>
      </c>
      <c r="D236">
        <f t="shared" si="38"/>
        <v>0.999</v>
      </c>
      <c r="E236">
        <v>0</v>
      </c>
      <c r="F236">
        <v>0</v>
      </c>
      <c r="G236">
        <v>0</v>
      </c>
      <c r="H236">
        <f t="shared" si="41"/>
        <v>1E-3</v>
      </c>
      <c r="I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</v>
      </c>
      <c r="S236">
        <f t="shared" si="42"/>
        <v>593</v>
      </c>
      <c r="T236">
        <v>0.1</v>
      </c>
      <c r="V236" s="2">
        <v>-0.70000000000000095</v>
      </c>
      <c r="W236" s="2">
        <v>0</v>
      </c>
      <c r="Y236" s="2">
        <v>110</v>
      </c>
      <c r="Z236" s="2" t="s">
        <v>76</v>
      </c>
    </row>
    <row r="237" spans="1:26" x14ac:dyDescent="0.25">
      <c r="A237">
        <v>0</v>
      </c>
      <c r="B237">
        <v>0</v>
      </c>
      <c r="C237">
        <v>0</v>
      </c>
      <c r="D237">
        <f t="shared" si="38"/>
        <v>0.999</v>
      </c>
      <c r="E237">
        <v>0</v>
      </c>
      <c r="F237">
        <v>0</v>
      </c>
      <c r="G237">
        <v>0</v>
      </c>
      <c r="H237">
        <f t="shared" si="41"/>
        <v>1E-3</v>
      </c>
      <c r="I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</v>
      </c>
      <c r="S237">
        <f t="shared" si="42"/>
        <v>593</v>
      </c>
      <c r="T237">
        <v>0.1</v>
      </c>
      <c r="V237" s="2">
        <v>-0.60000000000000098</v>
      </c>
      <c r="W237" s="2">
        <v>0</v>
      </c>
      <c r="Y237" s="2">
        <v>110</v>
      </c>
      <c r="Z237" s="2" t="s">
        <v>76</v>
      </c>
    </row>
    <row r="238" spans="1:26" x14ac:dyDescent="0.25">
      <c r="A238">
        <v>0</v>
      </c>
      <c r="B238">
        <v>0</v>
      </c>
      <c r="C238">
        <v>0</v>
      </c>
      <c r="D238">
        <f t="shared" si="38"/>
        <v>0.999</v>
      </c>
      <c r="E238">
        <v>0</v>
      </c>
      <c r="F238">
        <v>0</v>
      </c>
      <c r="G238">
        <v>0</v>
      </c>
      <c r="H238">
        <f t="shared" si="41"/>
        <v>1E-3</v>
      </c>
      <c r="I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</v>
      </c>
      <c r="S238">
        <f t="shared" si="42"/>
        <v>593</v>
      </c>
      <c r="T238">
        <v>0.1</v>
      </c>
      <c r="V238" s="2">
        <v>-0.500000000000001</v>
      </c>
      <c r="W238" s="2">
        <v>7</v>
      </c>
      <c r="Y238" s="2">
        <v>110</v>
      </c>
      <c r="Z238" s="2" t="s">
        <v>76</v>
      </c>
    </row>
    <row r="239" spans="1:26" x14ac:dyDescent="0.25">
      <c r="A239">
        <v>0</v>
      </c>
      <c r="B239">
        <v>0</v>
      </c>
      <c r="C239">
        <v>0</v>
      </c>
      <c r="D239">
        <f t="shared" si="38"/>
        <v>0.999</v>
      </c>
      <c r="E239">
        <v>0</v>
      </c>
      <c r="F239">
        <v>0</v>
      </c>
      <c r="G239">
        <v>0</v>
      </c>
      <c r="H239">
        <f t="shared" si="41"/>
        <v>1E-3</v>
      </c>
      <c r="I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f t="shared" si="42"/>
        <v>593</v>
      </c>
      <c r="T239">
        <v>0.1</v>
      </c>
      <c r="V239" s="2">
        <v>-0.40000000000000102</v>
      </c>
      <c r="W239" s="2">
        <v>10</v>
      </c>
      <c r="Y239" s="2">
        <v>110</v>
      </c>
      <c r="Z239" s="2" t="s">
        <v>76</v>
      </c>
    </row>
    <row r="240" spans="1:26" x14ac:dyDescent="0.25">
      <c r="A240">
        <v>0</v>
      </c>
      <c r="B240">
        <v>0</v>
      </c>
      <c r="C240">
        <v>0</v>
      </c>
      <c r="D240">
        <f t="shared" si="38"/>
        <v>0.996</v>
      </c>
      <c r="E240">
        <v>0</v>
      </c>
      <c r="F240">
        <v>0</v>
      </c>
      <c r="G240">
        <v>0</v>
      </c>
      <c r="H240">
        <f>0.4/100</f>
        <v>4.0000000000000001E-3</v>
      </c>
      <c r="I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</v>
      </c>
      <c r="S240">
        <f t="shared" si="42"/>
        <v>593</v>
      </c>
      <c r="T240">
        <v>0.1</v>
      </c>
      <c r="V240" s="2">
        <v>-1.2</v>
      </c>
      <c r="W240" s="2">
        <v>26</v>
      </c>
      <c r="Y240" s="2">
        <v>110</v>
      </c>
      <c r="Z240" s="2" t="s">
        <v>76</v>
      </c>
    </row>
    <row r="241" spans="1:26" x14ac:dyDescent="0.25">
      <c r="A241">
        <v>0</v>
      </c>
      <c r="B241">
        <v>0</v>
      </c>
      <c r="C241">
        <v>0</v>
      </c>
      <c r="D241">
        <f t="shared" si="38"/>
        <v>0.996</v>
      </c>
      <c r="E241">
        <v>0</v>
      </c>
      <c r="F241">
        <v>0</v>
      </c>
      <c r="G241">
        <v>0</v>
      </c>
      <c r="H241">
        <f t="shared" ref="H241:H248" si="43">0.4/100</f>
        <v>4.0000000000000001E-3</v>
      </c>
      <c r="I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</v>
      </c>
      <c r="S241">
        <f t="shared" si="42"/>
        <v>593</v>
      </c>
      <c r="T241">
        <v>0.1</v>
      </c>
      <c r="V241" s="2">
        <v>-1.1000000000000001</v>
      </c>
      <c r="W241" s="2">
        <v>22</v>
      </c>
      <c r="Y241" s="2">
        <v>110</v>
      </c>
      <c r="Z241" s="2" t="s">
        <v>76</v>
      </c>
    </row>
    <row r="242" spans="1:26" x14ac:dyDescent="0.25">
      <c r="A242">
        <v>0</v>
      </c>
      <c r="B242">
        <v>0</v>
      </c>
      <c r="C242">
        <v>0</v>
      </c>
      <c r="D242">
        <f t="shared" si="38"/>
        <v>0.996</v>
      </c>
      <c r="E242">
        <v>0</v>
      </c>
      <c r="F242">
        <v>0</v>
      </c>
      <c r="G242">
        <v>0</v>
      </c>
      <c r="H242">
        <f t="shared" si="43"/>
        <v>4.0000000000000001E-3</v>
      </c>
      <c r="I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1</v>
      </c>
      <c r="S242">
        <f t="shared" si="42"/>
        <v>593</v>
      </c>
      <c r="T242">
        <v>0.1</v>
      </c>
      <c r="V242" s="2">
        <v>-1</v>
      </c>
      <c r="W242" s="2">
        <v>12</v>
      </c>
      <c r="Y242" s="2">
        <v>110</v>
      </c>
      <c r="Z242" s="2" t="s">
        <v>76</v>
      </c>
    </row>
    <row r="243" spans="1:26" x14ac:dyDescent="0.25">
      <c r="A243">
        <v>0</v>
      </c>
      <c r="B243">
        <v>0</v>
      </c>
      <c r="C243">
        <v>0</v>
      </c>
      <c r="D243">
        <f t="shared" si="38"/>
        <v>0.996</v>
      </c>
      <c r="E243">
        <v>0</v>
      </c>
      <c r="F243">
        <v>0</v>
      </c>
      <c r="G243">
        <v>0</v>
      </c>
      <c r="H243">
        <f t="shared" si="43"/>
        <v>4.0000000000000001E-3</v>
      </c>
      <c r="I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f t="shared" si="42"/>
        <v>593</v>
      </c>
      <c r="T243">
        <v>0.1</v>
      </c>
      <c r="V243" s="2">
        <v>-0.9</v>
      </c>
      <c r="W243" s="2">
        <v>18</v>
      </c>
      <c r="Y243" s="2">
        <v>110</v>
      </c>
      <c r="Z243" s="2" t="s">
        <v>76</v>
      </c>
    </row>
    <row r="244" spans="1:26" x14ac:dyDescent="0.25">
      <c r="A244">
        <v>0</v>
      </c>
      <c r="B244">
        <v>0</v>
      </c>
      <c r="C244">
        <v>0</v>
      </c>
      <c r="D244">
        <f t="shared" si="38"/>
        <v>0.996</v>
      </c>
      <c r="E244">
        <v>0</v>
      </c>
      <c r="F244">
        <v>0</v>
      </c>
      <c r="G244">
        <v>0</v>
      </c>
      <c r="H244">
        <f t="shared" si="43"/>
        <v>4.0000000000000001E-3</v>
      </c>
      <c r="I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</v>
      </c>
      <c r="S244">
        <f t="shared" si="42"/>
        <v>593</v>
      </c>
      <c r="T244">
        <v>0.1</v>
      </c>
      <c r="V244" s="2">
        <v>-0.80000000000000104</v>
      </c>
      <c r="W244" s="2">
        <v>9</v>
      </c>
      <c r="Y244" s="2">
        <v>110</v>
      </c>
      <c r="Z244" s="2" t="s">
        <v>76</v>
      </c>
    </row>
    <row r="245" spans="1:26" x14ac:dyDescent="0.25">
      <c r="A245">
        <v>0</v>
      </c>
      <c r="B245">
        <v>0</v>
      </c>
      <c r="C245">
        <v>0</v>
      </c>
      <c r="D245">
        <f t="shared" si="38"/>
        <v>0.996</v>
      </c>
      <c r="E245">
        <v>0</v>
      </c>
      <c r="F245">
        <v>0</v>
      </c>
      <c r="G245">
        <v>0</v>
      </c>
      <c r="H245">
        <f t="shared" si="43"/>
        <v>4.0000000000000001E-3</v>
      </c>
      <c r="I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f t="shared" si="42"/>
        <v>593</v>
      </c>
      <c r="T245">
        <v>0.1</v>
      </c>
      <c r="V245" s="2">
        <v>-0.70000000000000095</v>
      </c>
      <c r="W245" s="2">
        <v>0</v>
      </c>
      <c r="Y245" s="2">
        <v>110</v>
      </c>
      <c r="Z245" s="2" t="s">
        <v>76</v>
      </c>
    </row>
    <row r="246" spans="1:26" x14ac:dyDescent="0.25">
      <c r="A246">
        <v>0</v>
      </c>
      <c r="B246">
        <v>0</v>
      </c>
      <c r="C246">
        <v>0</v>
      </c>
      <c r="D246">
        <f t="shared" si="38"/>
        <v>0.996</v>
      </c>
      <c r="E246">
        <v>0</v>
      </c>
      <c r="F246">
        <v>0</v>
      </c>
      <c r="G246">
        <v>0</v>
      </c>
      <c r="H246">
        <f t="shared" si="43"/>
        <v>4.0000000000000001E-3</v>
      </c>
      <c r="I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f t="shared" si="42"/>
        <v>593</v>
      </c>
      <c r="T246">
        <v>0.1</v>
      </c>
      <c r="V246" s="2">
        <v>-0.60000000000000098</v>
      </c>
      <c r="W246" s="2">
        <v>0</v>
      </c>
      <c r="Y246" s="2">
        <v>110</v>
      </c>
      <c r="Z246" s="2" t="s">
        <v>76</v>
      </c>
    </row>
    <row r="247" spans="1:26" x14ac:dyDescent="0.25">
      <c r="A247">
        <v>0</v>
      </c>
      <c r="B247">
        <v>0</v>
      </c>
      <c r="C247">
        <v>0</v>
      </c>
      <c r="D247">
        <f t="shared" si="38"/>
        <v>0.996</v>
      </c>
      <c r="E247">
        <v>0</v>
      </c>
      <c r="F247">
        <v>0</v>
      </c>
      <c r="G247">
        <v>0</v>
      </c>
      <c r="H247">
        <f t="shared" si="43"/>
        <v>4.0000000000000001E-3</v>
      </c>
      <c r="I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f t="shared" si="42"/>
        <v>593</v>
      </c>
      <c r="T247">
        <v>0.1</v>
      </c>
      <c r="V247" s="2">
        <v>-0.500000000000001</v>
      </c>
      <c r="W247" s="2">
        <v>10</v>
      </c>
      <c r="Y247" s="2">
        <v>110</v>
      </c>
      <c r="Z247" s="2" t="s">
        <v>76</v>
      </c>
    </row>
    <row r="248" spans="1:26" x14ac:dyDescent="0.25">
      <c r="A248">
        <v>0</v>
      </c>
      <c r="B248">
        <v>0</v>
      </c>
      <c r="C248">
        <v>0</v>
      </c>
      <c r="D248">
        <f t="shared" si="38"/>
        <v>0.996</v>
      </c>
      <c r="E248">
        <v>0</v>
      </c>
      <c r="F248">
        <v>0</v>
      </c>
      <c r="G248">
        <v>0</v>
      </c>
      <c r="H248">
        <f t="shared" si="43"/>
        <v>4.0000000000000001E-3</v>
      </c>
      <c r="I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</v>
      </c>
      <c r="S248">
        <f t="shared" si="42"/>
        <v>593</v>
      </c>
      <c r="T248">
        <v>0.1</v>
      </c>
      <c r="V248" s="2">
        <v>-0.40000000000000102</v>
      </c>
      <c r="W248" s="2">
        <v>25</v>
      </c>
      <c r="Y248" s="2">
        <v>110</v>
      </c>
      <c r="Z248" s="2" t="s">
        <v>76</v>
      </c>
    </row>
    <row r="249" spans="1:26" x14ac:dyDescent="0.25">
      <c r="A249">
        <v>0</v>
      </c>
      <c r="B249">
        <v>0</v>
      </c>
      <c r="C249">
        <v>0</v>
      </c>
      <c r="D249">
        <f t="shared" si="38"/>
        <v>0.99199999999999999</v>
      </c>
      <c r="E249">
        <v>0</v>
      </c>
      <c r="F249">
        <v>0</v>
      </c>
      <c r="G249">
        <v>0</v>
      </c>
      <c r="H249">
        <f>0.8/100</f>
        <v>8.0000000000000002E-3</v>
      </c>
      <c r="I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>
        <f t="shared" si="42"/>
        <v>593</v>
      </c>
      <c r="T249">
        <v>0.1</v>
      </c>
      <c r="V249" s="2">
        <v>-1.1000000000000001</v>
      </c>
      <c r="W249" s="2">
        <v>8</v>
      </c>
      <c r="Y249" s="2">
        <v>110</v>
      </c>
      <c r="Z249" s="2" t="s">
        <v>76</v>
      </c>
    </row>
    <row r="250" spans="1:26" x14ac:dyDescent="0.25">
      <c r="A250">
        <v>0</v>
      </c>
      <c r="B250">
        <v>0</v>
      </c>
      <c r="C250">
        <v>0</v>
      </c>
      <c r="D250">
        <f t="shared" si="38"/>
        <v>0.99199999999999999</v>
      </c>
      <c r="E250">
        <v>0</v>
      </c>
      <c r="F250">
        <v>0</v>
      </c>
      <c r="G250">
        <v>0</v>
      </c>
      <c r="H250">
        <f t="shared" ref="H250:H256" si="44">0.8/100</f>
        <v>8.0000000000000002E-3</v>
      </c>
      <c r="I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1</v>
      </c>
      <c r="S250">
        <f t="shared" si="42"/>
        <v>593</v>
      </c>
      <c r="T250">
        <v>0.1</v>
      </c>
      <c r="V250" s="2">
        <v>-1</v>
      </c>
      <c r="W250" s="2">
        <v>6</v>
      </c>
      <c r="Y250" s="2">
        <v>110</v>
      </c>
      <c r="Z250" s="2" t="s">
        <v>76</v>
      </c>
    </row>
    <row r="251" spans="1:26" x14ac:dyDescent="0.25">
      <c r="A251">
        <v>0</v>
      </c>
      <c r="B251">
        <v>0</v>
      </c>
      <c r="C251">
        <v>0</v>
      </c>
      <c r="D251">
        <f t="shared" si="38"/>
        <v>0.99199999999999999</v>
      </c>
      <c r="E251">
        <v>0</v>
      </c>
      <c r="F251">
        <v>0</v>
      </c>
      <c r="G251">
        <v>0</v>
      </c>
      <c r="H251">
        <f t="shared" si="44"/>
        <v>8.0000000000000002E-3</v>
      </c>
      <c r="I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f t="shared" si="42"/>
        <v>593</v>
      </c>
      <c r="T251">
        <v>0.1</v>
      </c>
      <c r="V251" s="2">
        <v>-0.9</v>
      </c>
      <c r="W251" s="2">
        <v>3</v>
      </c>
      <c r="Y251" s="2">
        <v>110</v>
      </c>
      <c r="Z251" s="2" t="s">
        <v>76</v>
      </c>
    </row>
    <row r="252" spans="1:26" x14ac:dyDescent="0.25">
      <c r="A252">
        <v>0</v>
      </c>
      <c r="B252">
        <v>0</v>
      </c>
      <c r="C252">
        <v>0</v>
      </c>
      <c r="D252">
        <f t="shared" si="38"/>
        <v>0.99199999999999999</v>
      </c>
      <c r="E252">
        <v>0</v>
      </c>
      <c r="F252">
        <v>0</v>
      </c>
      <c r="G252">
        <v>0</v>
      </c>
      <c r="H252">
        <f t="shared" si="44"/>
        <v>8.0000000000000002E-3</v>
      </c>
      <c r="I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</v>
      </c>
      <c r="S252">
        <f t="shared" si="42"/>
        <v>593</v>
      </c>
      <c r="T252">
        <v>0.1</v>
      </c>
      <c r="V252" s="2">
        <v>-0.80000000000000104</v>
      </c>
      <c r="W252" s="2">
        <v>0</v>
      </c>
      <c r="Y252" s="2">
        <v>110</v>
      </c>
      <c r="Z252" s="2" t="s">
        <v>76</v>
      </c>
    </row>
    <row r="253" spans="1:26" x14ac:dyDescent="0.25">
      <c r="A253">
        <v>0</v>
      </c>
      <c r="B253">
        <v>0</v>
      </c>
      <c r="C253">
        <v>0</v>
      </c>
      <c r="D253">
        <f t="shared" si="38"/>
        <v>0.99199999999999999</v>
      </c>
      <c r="E253">
        <v>0</v>
      </c>
      <c r="F253">
        <v>0</v>
      </c>
      <c r="G253">
        <v>0</v>
      </c>
      <c r="H253">
        <f t="shared" si="44"/>
        <v>8.0000000000000002E-3</v>
      </c>
      <c r="I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</v>
      </c>
      <c r="S253">
        <f t="shared" si="42"/>
        <v>593</v>
      </c>
      <c r="T253">
        <v>0.1</v>
      </c>
      <c r="V253" s="2">
        <v>-0.70000000000000095</v>
      </c>
      <c r="W253" s="2">
        <v>0</v>
      </c>
      <c r="Y253" s="2">
        <v>110</v>
      </c>
      <c r="Z253" s="2" t="s">
        <v>76</v>
      </c>
    </row>
    <row r="254" spans="1:26" x14ac:dyDescent="0.25">
      <c r="A254">
        <v>0</v>
      </c>
      <c r="B254">
        <v>0</v>
      </c>
      <c r="C254">
        <v>0</v>
      </c>
      <c r="D254">
        <f t="shared" si="38"/>
        <v>0.99199999999999999</v>
      </c>
      <c r="E254">
        <v>0</v>
      </c>
      <c r="F254">
        <v>0</v>
      </c>
      <c r="G254">
        <v>0</v>
      </c>
      <c r="H254">
        <f t="shared" si="44"/>
        <v>8.0000000000000002E-3</v>
      </c>
      <c r="I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  <c r="S254">
        <f t="shared" si="42"/>
        <v>593</v>
      </c>
      <c r="T254">
        <v>0.1</v>
      </c>
      <c r="V254" s="2">
        <v>-0.60000000000000098</v>
      </c>
      <c r="W254" s="2">
        <v>0</v>
      </c>
      <c r="Y254" s="2">
        <v>110</v>
      </c>
      <c r="Z254" s="2" t="s">
        <v>76</v>
      </c>
    </row>
    <row r="255" spans="1:26" x14ac:dyDescent="0.25">
      <c r="A255">
        <v>0</v>
      </c>
      <c r="B255">
        <v>0</v>
      </c>
      <c r="C255">
        <v>0</v>
      </c>
      <c r="D255">
        <f t="shared" si="38"/>
        <v>0.99199999999999999</v>
      </c>
      <c r="E255">
        <v>0</v>
      </c>
      <c r="F255">
        <v>0</v>
      </c>
      <c r="G255">
        <v>0</v>
      </c>
      <c r="H255">
        <f t="shared" si="44"/>
        <v>8.0000000000000002E-3</v>
      </c>
      <c r="I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</v>
      </c>
      <c r="S255">
        <f t="shared" si="42"/>
        <v>593</v>
      </c>
      <c r="T255">
        <v>0.1</v>
      </c>
      <c r="V255" s="2">
        <v>-0.500000000000001</v>
      </c>
      <c r="W255" s="2">
        <v>10</v>
      </c>
      <c r="Y255" s="2">
        <v>110</v>
      </c>
      <c r="Z255" s="2" t="s">
        <v>76</v>
      </c>
    </row>
    <row r="256" spans="1:26" x14ac:dyDescent="0.25">
      <c r="A256">
        <v>0</v>
      </c>
      <c r="B256">
        <v>0</v>
      </c>
      <c r="C256">
        <v>0</v>
      </c>
      <c r="D256">
        <f t="shared" si="38"/>
        <v>0.99199999999999999</v>
      </c>
      <c r="E256">
        <v>0</v>
      </c>
      <c r="F256">
        <v>0</v>
      </c>
      <c r="G256">
        <v>0</v>
      </c>
      <c r="H256">
        <f t="shared" si="44"/>
        <v>8.0000000000000002E-3</v>
      </c>
      <c r="I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1</v>
      </c>
      <c r="S256">
        <f t="shared" si="42"/>
        <v>593</v>
      </c>
      <c r="T256">
        <v>0.1</v>
      </c>
      <c r="V256" s="2">
        <v>-0.40000000000000102</v>
      </c>
      <c r="W256" s="2">
        <v>23</v>
      </c>
      <c r="Y256" s="2">
        <v>110</v>
      </c>
      <c r="Z256" s="2" t="s">
        <v>76</v>
      </c>
    </row>
    <row r="257" spans="1:26" x14ac:dyDescent="0.25">
      <c r="A257">
        <v>0</v>
      </c>
      <c r="B257">
        <v>0</v>
      </c>
      <c r="C257">
        <v>0</v>
      </c>
      <c r="D257">
        <f t="shared" si="38"/>
        <v>0.98399999999999999</v>
      </c>
      <c r="E257">
        <v>0</v>
      </c>
      <c r="F257">
        <v>0</v>
      </c>
      <c r="G257">
        <v>0</v>
      </c>
      <c r="H257">
        <f>1.6/100</f>
        <v>1.6E-2</v>
      </c>
      <c r="I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1</v>
      </c>
      <c r="S257">
        <f t="shared" si="42"/>
        <v>593</v>
      </c>
      <c r="T257">
        <v>0.1</v>
      </c>
      <c r="V257" s="2">
        <v>-1.2</v>
      </c>
      <c r="W257" s="2">
        <v>12</v>
      </c>
      <c r="Y257" s="2">
        <v>110</v>
      </c>
      <c r="Z257" s="2" t="s">
        <v>76</v>
      </c>
    </row>
    <row r="258" spans="1:26" x14ac:dyDescent="0.25">
      <c r="A258">
        <v>0</v>
      </c>
      <c r="B258">
        <v>0</v>
      </c>
      <c r="C258">
        <v>0</v>
      </c>
      <c r="D258">
        <f t="shared" si="38"/>
        <v>0.98399999999999999</v>
      </c>
      <c r="E258">
        <v>0</v>
      </c>
      <c r="F258">
        <v>0</v>
      </c>
      <c r="G258">
        <v>0</v>
      </c>
      <c r="H258">
        <f t="shared" ref="H258:H264" si="45">1.6/100</f>
        <v>1.6E-2</v>
      </c>
      <c r="I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</v>
      </c>
      <c r="S258">
        <f t="shared" si="42"/>
        <v>593</v>
      </c>
      <c r="T258">
        <v>0.1</v>
      </c>
      <c r="V258" s="2">
        <v>-1.1000000000000001</v>
      </c>
      <c r="W258" s="2">
        <v>8</v>
      </c>
      <c r="Y258" s="2">
        <v>110</v>
      </c>
      <c r="Z258" s="2" t="s">
        <v>76</v>
      </c>
    </row>
    <row r="259" spans="1:26" x14ac:dyDescent="0.25">
      <c r="A259">
        <v>0</v>
      </c>
      <c r="B259">
        <v>0</v>
      </c>
      <c r="C259">
        <v>0</v>
      </c>
      <c r="D259">
        <f t="shared" si="38"/>
        <v>0.98399999999999999</v>
      </c>
      <c r="E259">
        <v>0</v>
      </c>
      <c r="F259">
        <v>0</v>
      </c>
      <c r="G259">
        <v>0</v>
      </c>
      <c r="H259">
        <f t="shared" si="45"/>
        <v>1.6E-2</v>
      </c>
      <c r="I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f t="shared" si="42"/>
        <v>593</v>
      </c>
      <c r="T259">
        <v>0.1</v>
      </c>
      <c r="V259" s="2">
        <v>-1</v>
      </c>
      <c r="W259" s="2">
        <v>12</v>
      </c>
      <c r="Y259" s="2">
        <v>110</v>
      </c>
      <c r="Z259" s="2" t="s">
        <v>76</v>
      </c>
    </row>
    <row r="260" spans="1:26" x14ac:dyDescent="0.25">
      <c r="A260">
        <v>0</v>
      </c>
      <c r="B260">
        <v>0</v>
      </c>
      <c r="C260">
        <v>0</v>
      </c>
      <c r="D260">
        <f t="shared" si="38"/>
        <v>0.98399999999999999</v>
      </c>
      <c r="E260">
        <v>0</v>
      </c>
      <c r="F260">
        <v>0</v>
      </c>
      <c r="G260">
        <v>0</v>
      </c>
      <c r="H260">
        <f t="shared" si="45"/>
        <v>1.6E-2</v>
      </c>
      <c r="I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  <c r="S260">
        <f t="shared" si="42"/>
        <v>593</v>
      </c>
      <c r="T260">
        <v>0.1</v>
      </c>
      <c r="V260" s="2">
        <v>-0.9</v>
      </c>
      <c r="W260" s="2">
        <v>13</v>
      </c>
      <c r="Y260" s="2">
        <v>110</v>
      </c>
      <c r="Z260" s="2" t="s">
        <v>76</v>
      </c>
    </row>
    <row r="261" spans="1:26" x14ac:dyDescent="0.25">
      <c r="A261">
        <v>0</v>
      </c>
      <c r="B261">
        <v>0</v>
      </c>
      <c r="C261">
        <v>0</v>
      </c>
      <c r="D261">
        <f t="shared" si="38"/>
        <v>0.98399999999999999</v>
      </c>
      <c r="E261">
        <v>0</v>
      </c>
      <c r="F261">
        <v>0</v>
      </c>
      <c r="G261">
        <v>0</v>
      </c>
      <c r="H261">
        <f t="shared" si="45"/>
        <v>1.6E-2</v>
      </c>
      <c r="I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</v>
      </c>
      <c r="S261">
        <f t="shared" si="42"/>
        <v>593</v>
      </c>
      <c r="T261">
        <v>0.1</v>
      </c>
      <c r="V261" s="2">
        <v>-0.80000000000000104</v>
      </c>
      <c r="W261" s="2">
        <v>10</v>
      </c>
      <c r="Y261" s="2">
        <v>110</v>
      </c>
      <c r="Z261" s="2" t="s">
        <v>76</v>
      </c>
    </row>
    <row r="262" spans="1:26" x14ac:dyDescent="0.25">
      <c r="A262">
        <v>0</v>
      </c>
      <c r="B262">
        <v>0</v>
      </c>
      <c r="C262">
        <v>0</v>
      </c>
      <c r="D262">
        <f t="shared" si="38"/>
        <v>0.98399999999999999</v>
      </c>
      <c r="E262">
        <v>0</v>
      </c>
      <c r="F262">
        <v>0</v>
      </c>
      <c r="G262">
        <v>0</v>
      </c>
      <c r="H262">
        <f t="shared" si="45"/>
        <v>1.6E-2</v>
      </c>
      <c r="I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f t="shared" si="42"/>
        <v>593</v>
      </c>
      <c r="T262">
        <v>0.1</v>
      </c>
      <c r="V262" s="2">
        <v>-0.70000000000000095</v>
      </c>
      <c r="W262" s="2">
        <v>6</v>
      </c>
      <c r="Y262" s="2">
        <v>110</v>
      </c>
      <c r="Z262" s="2" t="s">
        <v>76</v>
      </c>
    </row>
    <row r="263" spans="1:26" x14ac:dyDescent="0.25">
      <c r="A263">
        <v>0</v>
      </c>
      <c r="B263">
        <v>0</v>
      </c>
      <c r="C263">
        <v>0</v>
      </c>
      <c r="D263">
        <f t="shared" si="38"/>
        <v>0.98399999999999999</v>
      </c>
      <c r="E263">
        <v>0</v>
      </c>
      <c r="F263">
        <v>0</v>
      </c>
      <c r="G263">
        <v>0</v>
      </c>
      <c r="H263">
        <f t="shared" si="45"/>
        <v>1.6E-2</v>
      </c>
      <c r="I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f t="shared" si="42"/>
        <v>593</v>
      </c>
      <c r="T263">
        <v>0.1</v>
      </c>
      <c r="V263" s="2">
        <v>-0.60000000000000098</v>
      </c>
      <c r="W263" s="2">
        <v>7</v>
      </c>
      <c r="Y263" s="2">
        <v>110</v>
      </c>
      <c r="Z263" s="2" t="s">
        <v>76</v>
      </c>
    </row>
    <row r="264" spans="1:26" x14ac:dyDescent="0.25">
      <c r="A264">
        <v>0</v>
      </c>
      <c r="B264">
        <v>0</v>
      </c>
      <c r="C264">
        <v>0</v>
      </c>
      <c r="D264">
        <f t="shared" si="38"/>
        <v>0.98399999999999999</v>
      </c>
      <c r="E264">
        <v>0</v>
      </c>
      <c r="F264">
        <v>0</v>
      </c>
      <c r="G264">
        <v>0</v>
      </c>
      <c r="H264">
        <f t="shared" si="45"/>
        <v>1.6E-2</v>
      </c>
      <c r="I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</v>
      </c>
      <c r="S264">
        <f t="shared" si="42"/>
        <v>593</v>
      </c>
      <c r="T264">
        <v>0.1</v>
      </c>
      <c r="V264" s="2">
        <v>-0.500000000000001</v>
      </c>
      <c r="W264" s="2">
        <v>12</v>
      </c>
      <c r="Y264" s="2">
        <v>110</v>
      </c>
      <c r="Z264" s="2" t="s">
        <v>76</v>
      </c>
    </row>
    <row r="265" spans="1:26" x14ac:dyDescent="0.25">
      <c r="A265">
        <v>0</v>
      </c>
      <c r="B265">
        <v>0</v>
      </c>
      <c r="C265">
        <v>0</v>
      </c>
      <c r="D265">
        <f t="shared" si="38"/>
        <v>0.94</v>
      </c>
      <c r="E265">
        <v>0</v>
      </c>
      <c r="F265">
        <v>0</v>
      </c>
      <c r="G265">
        <v>0</v>
      </c>
      <c r="H265">
        <f>6/100</f>
        <v>0.06</v>
      </c>
      <c r="I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</v>
      </c>
      <c r="S265">
        <f t="shared" si="42"/>
        <v>593</v>
      </c>
      <c r="T265">
        <v>0.1</v>
      </c>
      <c r="V265" s="2">
        <v>-1.1000000000000001</v>
      </c>
      <c r="W265" s="2">
        <v>10</v>
      </c>
      <c r="Y265" s="2">
        <v>110</v>
      </c>
      <c r="Z265" s="2" t="s">
        <v>76</v>
      </c>
    </row>
    <row r="266" spans="1:26" x14ac:dyDescent="0.25">
      <c r="A266">
        <v>0</v>
      </c>
      <c r="B266">
        <v>0</v>
      </c>
      <c r="C266">
        <v>0</v>
      </c>
      <c r="D266">
        <f t="shared" si="38"/>
        <v>0.94</v>
      </c>
      <c r="E266">
        <v>0</v>
      </c>
      <c r="F266">
        <v>0</v>
      </c>
      <c r="G266">
        <v>0</v>
      </c>
      <c r="H266">
        <f t="shared" ref="H266:H271" si="46">6/100</f>
        <v>0.06</v>
      </c>
      <c r="I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</v>
      </c>
      <c r="S266">
        <f t="shared" si="42"/>
        <v>593</v>
      </c>
      <c r="T266">
        <v>0.1</v>
      </c>
      <c r="V266" s="2">
        <v>-1</v>
      </c>
      <c r="W266" s="2">
        <v>8</v>
      </c>
      <c r="Y266" s="2">
        <v>110</v>
      </c>
      <c r="Z266" s="2" t="s">
        <v>76</v>
      </c>
    </row>
    <row r="267" spans="1:26" x14ac:dyDescent="0.25">
      <c r="A267">
        <v>0</v>
      </c>
      <c r="B267">
        <v>0</v>
      </c>
      <c r="C267">
        <v>0</v>
      </c>
      <c r="D267">
        <f t="shared" si="38"/>
        <v>0.94</v>
      </c>
      <c r="E267">
        <v>0</v>
      </c>
      <c r="F267">
        <v>0</v>
      </c>
      <c r="G267">
        <v>0</v>
      </c>
      <c r="H267">
        <f t="shared" si="46"/>
        <v>0.06</v>
      </c>
      <c r="I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</v>
      </c>
      <c r="S267">
        <f t="shared" si="42"/>
        <v>593</v>
      </c>
      <c r="T267">
        <v>0.1</v>
      </c>
      <c r="V267" s="2">
        <v>-0.9</v>
      </c>
      <c r="W267" s="2">
        <v>6</v>
      </c>
      <c r="Y267" s="2">
        <v>110</v>
      </c>
      <c r="Z267" s="2" t="s">
        <v>76</v>
      </c>
    </row>
    <row r="268" spans="1:26" x14ac:dyDescent="0.25">
      <c r="A268">
        <v>0</v>
      </c>
      <c r="B268">
        <v>0</v>
      </c>
      <c r="C268">
        <v>0</v>
      </c>
      <c r="D268">
        <f t="shared" si="38"/>
        <v>0.94</v>
      </c>
      <c r="E268">
        <v>0</v>
      </c>
      <c r="F268">
        <v>0</v>
      </c>
      <c r="G268">
        <v>0</v>
      </c>
      <c r="H268">
        <f t="shared" si="46"/>
        <v>0.06</v>
      </c>
      <c r="I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f t="shared" si="42"/>
        <v>593</v>
      </c>
      <c r="T268">
        <v>0.1</v>
      </c>
      <c r="V268" s="2">
        <v>-0.80000000000000104</v>
      </c>
      <c r="W268" s="2">
        <v>3</v>
      </c>
      <c r="Y268" s="2">
        <v>110</v>
      </c>
      <c r="Z268" s="2" t="s">
        <v>76</v>
      </c>
    </row>
    <row r="269" spans="1:26" x14ac:dyDescent="0.25">
      <c r="A269">
        <v>0</v>
      </c>
      <c r="B269">
        <v>0</v>
      </c>
      <c r="C269">
        <v>0</v>
      </c>
      <c r="D269">
        <f t="shared" si="38"/>
        <v>0.94</v>
      </c>
      <c r="E269">
        <v>0</v>
      </c>
      <c r="F269">
        <v>0</v>
      </c>
      <c r="G269">
        <v>0</v>
      </c>
      <c r="H269">
        <f t="shared" si="46"/>
        <v>0.06</v>
      </c>
      <c r="I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</v>
      </c>
      <c r="S269">
        <f t="shared" si="42"/>
        <v>593</v>
      </c>
      <c r="T269">
        <v>0.1</v>
      </c>
      <c r="V269" s="2">
        <v>-0.70000000000000095</v>
      </c>
      <c r="W269" s="2">
        <v>3</v>
      </c>
      <c r="Y269" s="2">
        <v>110</v>
      </c>
      <c r="Z269" s="2" t="s">
        <v>76</v>
      </c>
    </row>
    <row r="270" spans="1:26" x14ac:dyDescent="0.25">
      <c r="A270">
        <v>0</v>
      </c>
      <c r="B270">
        <v>0</v>
      </c>
      <c r="C270">
        <v>0</v>
      </c>
      <c r="D270">
        <f t="shared" si="38"/>
        <v>0.94</v>
      </c>
      <c r="E270">
        <v>0</v>
      </c>
      <c r="F270">
        <v>0</v>
      </c>
      <c r="G270">
        <v>0</v>
      </c>
      <c r="H270">
        <f t="shared" si="46"/>
        <v>0.06</v>
      </c>
      <c r="I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</v>
      </c>
      <c r="S270">
        <f t="shared" si="42"/>
        <v>593</v>
      </c>
      <c r="T270">
        <v>0.1</v>
      </c>
      <c r="V270" s="2">
        <v>-0.60000000000000098</v>
      </c>
      <c r="W270" s="2">
        <v>5</v>
      </c>
      <c r="Y270" s="2">
        <v>110</v>
      </c>
      <c r="Z270" s="2" t="s">
        <v>76</v>
      </c>
    </row>
    <row r="271" spans="1:26" x14ac:dyDescent="0.25">
      <c r="A271">
        <v>0</v>
      </c>
      <c r="B271">
        <v>0</v>
      </c>
      <c r="C271">
        <v>0</v>
      </c>
      <c r="D271">
        <f t="shared" si="38"/>
        <v>0.94</v>
      </c>
      <c r="E271">
        <v>0</v>
      </c>
      <c r="F271">
        <v>0</v>
      </c>
      <c r="G271">
        <v>0</v>
      </c>
      <c r="H271">
        <f t="shared" si="46"/>
        <v>0.06</v>
      </c>
      <c r="I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f t="shared" si="42"/>
        <v>593</v>
      </c>
      <c r="T271">
        <v>0.1</v>
      </c>
      <c r="V271" s="2">
        <v>-0.500000000000001</v>
      </c>
      <c r="W271" s="2">
        <v>7</v>
      </c>
      <c r="Y271" s="2">
        <v>110</v>
      </c>
      <c r="Z271" s="2" t="s">
        <v>76</v>
      </c>
    </row>
    <row r="272" spans="1:26" x14ac:dyDescent="0.25">
      <c r="A272">
        <v>0</v>
      </c>
      <c r="B272">
        <v>0</v>
      </c>
      <c r="C272">
        <v>0</v>
      </c>
      <c r="D272">
        <f>1-Q272</f>
        <v>0.98740000000000006</v>
      </c>
      <c r="E272">
        <v>0</v>
      </c>
      <c r="F272">
        <v>0</v>
      </c>
      <c r="G272">
        <v>0</v>
      </c>
      <c r="H272">
        <v>0</v>
      </c>
      <c r="I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f>1.26/100</f>
        <v>1.26E-2</v>
      </c>
      <c r="R272">
        <v>1</v>
      </c>
      <c r="S272">
        <f>800+273</f>
        <v>1073</v>
      </c>
      <c r="T272">
        <v>0.5</v>
      </c>
      <c r="V272" s="2">
        <v>-0.32727272727272727</v>
      </c>
      <c r="W272" s="2">
        <v>11.343283582089551</v>
      </c>
      <c r="Y272" s="2">
        <v>112</v>
      </c>
      <c r="Z272" s="2" t="s">
        <v>78</v>
      </c>
    </row>
    <row r="273" spans="1:26" x14ac:dyDescent="0.25">
      <c r="A273">
        <v>0</v>
      </c>
      <c r="B273">
        <v>0</v>
      </c>
      <c r="C273">
        <v>0</v>
      </c>
      <c r="D273">
        <f t="shared" ref="D273:D277" si="47">1-Q273</f>
        <v>0.98740000000000006</v>
      </c>
      <c r="E273">
        <v>0</v>
      </c>
      <c r="F273">
        <v>0</v>
      </c>
      <c r="G273">
        <v>0</v>
      </c>
      <c r="H273">
        <v>0</v>
      </c>
      <c r="I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f t="shared" ref="Q273:Q276" si="48">1.26/100</f>
        <v>1.26E-2</v>
      </c>
      <c r="R273">
        <v>1</v>
      </c>
      <c r="S273">
        <f t="shared" ref="S273:S276" si="49">800+273</f>
        <v>1073</v>
      </c>
      <c r="T273">
        <v>0.5</v>
      </c>
      <c r="V273" s="2">
        <v>-0.42727272727272725</v>
      </c>
      <c r="W273" s="2">
        <v>19.701492537313431</v>
      </c>
      <c r="Y273" s="2">
        <v>112</v>
      </c>
      <c r="Z273" s="2" t="s">
        <v>78</v>
      </c>
    </row>
    <row r="274" spans="1:26" x14ac:dyDescent="0.25">
      <c r="A274">
        <v>0</v>
      </c>
      <c r="B274">
        <v>0</v>
      </c>
      <c r="C274">
        <v>0</v>
      </c>
      <c r="D274">
        <f t="shared" si="47"/>
        <v>0.98740000000000006</v>
      </c>
      <c r="E274">
        <v>0</v>
      </c>
      <c r="F274">
        <v>0</v>
      </c>
      <c r="G274">
        <v>0</v>
      </c>
      <c r="H274">
        <v>0</v>
      </c>
      <c r="I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f t="shared" si="48"/>
        <v>1.26E-2</v>
      </c>
      <c r="R274">
        <v>1</v>
      </c>
      <c r="S274">
        <f t="shared" si="49"/>
        <v>1073</v>
      </c>
      <c r="T274">
        <v>0.5</v>
      </c>
      <c r="V274" s="2">
        <v>-0.52727272727272734</v>
      </c>
      <c r="W274" s="2">
        <v>28.955223880597014</v>
      </c>
      <c r="Y274" s="2">
        <v>112</v>
      </c>
      <c r="Z274" s="2" t="s">
        <v>78</v>
      </c>
    </row>
    <row r="275" spans="1:26" x14ac:dyDescent="0.25">
      <c r="A275">
        <v>0</v>
      </c>
      <c r="B275">
        <v>0</v>
      </c>
      <c r="C275">
        <v>0</v>
      </c>
      <c r="D275">
        <f t="shared" si="47"/>
        <v>0.98740000000000006</v>
      </c>
      <c r="E275">
        <v>0</v>
      </c>
      <c r="F275">
        <v>0</v>
      </c>
      <c r="G275">
        <v>0</v>
      </c>
      <c r="H275">
        <v>0</v>
      </c>
      <c r="I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f t="shared" si="48"/>
        <v>1.26E-2</v>
      </c>
      <c r="R275">
        <v>1</v>
      </c>
      <c r="S275">
        <f t="shared" si="49"/>
        <v>1073</v>
      </c>
      <c r="T275">
        <v>0.5</v>
      </c>
      <c r="V275" s="2">
        <v>-0.62424242424242427</v>
      </c>
      <c r="W275" s="2">
        <v>20.8955223880597</v>
      </c>
      <c r="Y275" s="2">
        <v>112</v>
      </c>
      <c r="Z275" s="2" t="s">
        <v>78</v>
      </c>
    </row>
    <row r="276" spans="1:26" x14ac:dyDescent="0.25">
      <c r="A276">
        <v>0</v>
      </c>
      <c r="B276">
        <v>0</v>
      </c>
      <c r="C276">
        <v>0</v>
      </c>
      <c r="D276">
        <f t="shared" si="47"/>
        <v>0.98740000000000006</v>
      </c>
      <c r="E276">
        <v>0</v>
      </c>
      <c r="F276">
        <v>0</v>
      </c>
      <c r="G276">
        <v>0</v>
      </c>
      <c r="H276">
        <v>0</v>
      </c>
      <c r="I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f t="shared" si="48"/>
        <v>1.26E-2</v>
      </c>
      <c r="R276">
        <v>1</v>
      </c>
      <c r="S276">
        <f t="shared" si="49"/>
        <v>1073</v>
      </c>
      <c r="T276">
        <v>0.5</v>
      </c>
      <c r="V276" s="2">
        <v>-0.72424242424242435</v>
      </c>
      <c r="W276" s="2">
        <v>13.731343283582088</v>
      </c>
      <c r="Y276" s="2">
        <v>112</v>
      </c>
      <c r="Z276" s="2" t="s">
        <v>78</v>
      </c>
    </row>
    <row r="277" spans="1:26" x14ac:dyDescent="0.25">
      <c r="A277">
        <v>0</v>
      </c>
      <c r="B277">
        <v>0</v>
      </c>
      <c r="C277">
        <v>0</v>
      </c>
      <c r="D277">
        <f t="shared" si="47"/>
        <v>0.99229999999999996</v>
      </c>
      <c r="E277">
        <v>0</v>
      </c>
      <c r="F277">
        <v>0</v>
      </c>
      <c r="G277">
        <v>0</v>
      </c>
      <c r="H277">
        <v>0</v>
      </c>
      <c r="I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f>0.77/100</f>
        <v>7.7000000000000002E-3</v>
      </c>
      <c r="R277">
        <v>1</v>
      </c>
      <c r="S277">
        <v>1173</v>
      </c>
      <c r="T277">
        <v>0.5</v>
      </c>
      <c r="V277" s="2">
        <v>-0.32727272727272727</v>
      </c>
      <c r="W277" s="2">
        <v>29.850746268656717</v>
      </c>
      <c r="Y277" s="2">
        <v>112</v>
      </c>
      <c r="Z277" s="2" t="s">
        <v>78</v>
      </c>
    </row>
    <row r="278" spans="1:26" x14ac:dyDescent="0.25">
      <c r="A278">
        <v>0</v>
      </c>
      <c r="B278">
        <v>0</v>
      </c>
      <c r="C278">
        <v>0</v>
      </c>
      <c r="D278">
        <f t="shared" ref="D278:D282" si="50">1-Q278</f>
        <v>0.99229999999999996</v>
      </c>
      <c r="E278">
        <v>0</v>
      </c>
      <c r="F278">
        <v>0</v>
      </c>
      <c r="G278">
        <v>0</v>
      </c>
      <c r="H278">
        <v>0</v>
      </c>
      <c r="I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f t="shared" ref="Q278:Q281" si="51">0.77/100</f>
        <v>7.7000000000000002E-3</v>
      </c>
      <c r="R278">
        <v>1</v>
      </c>
      <c r="S278">
        <v>1173</v>
      </c>
      <c r="T278">
        <v>0.5</v>
      </c>
      <c r="V278" s="2">
        <v>-0.42727272727272725</v>
      </c>
      <c r="W278" s="2">
        <v>54.626865671641788</v>
      </c>
      <c r="Y278" s="2">
        <v>112</v>
      </c>
      <c r="Z278" s="2" t="s">
        <v>78</v>
      </c>
    </row>
    <row r="279" spans="1:26" x14ac:dyDescent="0.25">
      <c r="A279">
        <v>0</v>
      </c>
      <c r="B279">
        <v>0</v>
      </c>
      <c r="C279">
        <v>0</v>
      </c>
      <c r="D279">
        <f t="shared" si="50"/>
        <v>0.99229999999999996</v>
      </c>
      <c r="E279">
        <v>0</v>
      </c>
      <c r="F279">
        <v>0</v>
      </c>
      <c r="G279">
        <v>0</v>
      </c>
      <c r="H279">
        <v>0</v>
      </c>
      <c r="I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f t="shared" si="51"/>
        <v>7.7000000000000002E-3</v>
      </c>
      <c r="R279">
        <v>1</v>
      </c>
      <c r="S279">
        <v>1173</v>
      </c>
      <c r="T279">
        <v>0.5</v>
      </c>
      <c r="V279" s="2">
        <v>-0.52727272727272734</v>
      </c>
      <c r="W279" s="2">
        <v>63.880597014925371</v>
      </c>
      <c r="Y279" s="2">
        <v>112</v>
      </c>
      <c r="Z279" s="2" t="s">
        <v>78</v>
      </c>
    </row>
    <row r="280" spans="1:26" x14ac:dyDescent="0.25">
      <c r="A280">
        <v>0</v>
      </c>
      <c r="B280">
        <v>0</v>
      </c>
      <c r="C280">
        <v>0</v>
      </c>
      <c r="D280">
        <f t="shared" si="50"/>
        <v>0.99229999999999996</v>
      </c>
      <c r="E280">
        <v>0</v>
      </c>
      <c r="F280">
        <v>0</v>
      </c>
      <c r="G280">
        <v>0</v>
      </c>
      <c r="H280">
        <v>0</v>
      </c>
      <c r="I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f t="shared" si="51"/>
        <v>7.7000000000000002E-3</v>
      </c>
      <c r="R280">
        <v>1</v>
      </c>
      <c r="S280">
        <v>1173</v>
      </c>
      <c r="T280">
        <v>0.5</v>
      </c>
      <c r="V280" s="2">
        <v>-0.62424242424242427</v>
      </c>
      <c r="W280" s="2">
        <v>57.313432835820898</v>
      </c>
      <c r="Y280" s="2">
        <v>112</v>
      </c>
      <c r="Z280" s="2" t="s">
        <v>78</v>
      </c>
    </row>
    <row r="281" spans="1:26" x14ac:dyDescent="0.25">
      <c r="A281">
        <v>0</v>
      </c>
      <c r="B281">
        <v>0</v>
      </c>
      <c r="C281">
        <v>0</v>
      </c>
      <c r="D281">
        <f t="shared" si="50"/>
        <v>0.99229999999999996</v>
      </c>
      <c r="E281">
        <v>0</v>
      </c>
      <c r="F281">
        <v>0</v>
      </c>
      <c r="G281">
        <v>0</v>
      </c>
      <c r="H281">
        <v>0</v>
      </c>
      <c r="I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f t="shared" si="51"/>
        <v>7.7000000000000002E-3</v>
      </c>
      <c r="R281">
        <v>1</v>
      </c>
      <c r="S281">
        <v>1173</v>
      </c>
      <c r="T281">
        <v>0.5</v>
      </c>
      <c r="V281" s="2">
        <v>-0.72424242424242435</v>
      </c>
      <c r="W281" s="2">
        <v>32.238805970149251</v>
      </c>
      <c r="Y281" s="2">
        <v>112</v>
      </c>
      <c r="Z281" s="2" t="s">
        <v>78</v>
      </c>
    </row>
    <row r="282" spans="1:26" x14ac:dyDescent="0.25">
      <c r="A282">
        <v>0</v>
      </c>
      <c r="B282">
        <v>0</v>
      </c>
      <c r="C282">
        <v>0</v>
      </c>
      <c r="D282">
        <f t="shared" si="50"/>
        <v>0.999</v>
      </c>
      <c r="E282">
        <v>0</v>
      </c>
      <c r="F282">
        <v>0</v>
      </c>
      <c r="G282">
        <v>0</v>
      </c>
      <c r="H282">
        <v>0</v>
      </c>
      <c r="I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f>0.1/100</f>
        <v>1E-3</v>
      </c>
      <c r="R282">
        <v>1</v>
      </c>
      <c r="S282">
        <f>1000+273</f>
        <v>1273</v>
      </c>
      <c r="T282">
        <v>0.5</v>
      </c>
      <c r="V282" s="2">
        <v>-0.32727272727272727</v>
      </c>
      <c r="W282" s="2">
        <v>41.791044776119399</v>
      </c>
      <c r="Y282" s="2">
        <v>112</v>
      </c>
      <c r="Z282" s="2" t="s">
        <v>78</v>
      </c>
    </row>
    <row r="283" spans="1:26" x14ac:dyDescent="0.25">
      <c r="A283">
        <v>0</v>
      </c>
      <c r="B283">
        <v>0</v>
      </c>
      <c r="C283">
        <v>0</v>
      </c>
      <c r="D283">
        <f t="shared" ref="D283:D286" si="52">1-Q283</f>
        <v>0.999</v>
      </c>
      <c r="E283">
        <v>0</v>
      </c>
      <c r="F283">
        <v>0</v>
      </c>
      <c r="G283">
        <v>0</v>
      </c>
      <c r="H283">
        <v>0</v>
      </c>
      <c r="I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f t="shared" ref="Q283:Q286" si="53">0.1/100</f>
        <v>1E-3</v>
      </c>
      <c r="R283">
        <v>1</v>
      </c>
      <c r="S283">
        <f t="shared" ref="S283:S286" si="54">1000+273</f>
        <v>1273</v>
      </c>
      <c r="T283">
        <v>0.5</v>
      </c>
      <c r="V283" s="2">
        <v>-0.42727272727272725</v>
      </c>
      <c r="W283" s="2">
        <v>74.02985074626865</v>
      </c>
      <c r="Y283" s="2">
        <v>112</v>
      </c>
      <c r="Z283" s="2" t="s">
        <v>78</v>
      </c>
    </row>
    <row r="284" spans="1:26" x14ac:dyDescent="0.25">
      <c r="A284">
        <v>0</v>
      </c>
      <c r="B284">
        <v>0</v>
      </c>
      <c r="C284">
        <v>0</v>
      </c>
      <c r="D284">
        <f t="shared" si="52"/>
        <v>0.999</v>
      </c>
      <c r="E284">
        <v>0</v>
      </c>
      <c r="F284">
        <v>0</v>
      </c>
      <c r="G284">
        <v>0</v>
      </c>
      <c r="H284">
        <v>0</v>
      </c>
      <c r="I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f t="shared" si="53"/>
        <v>1E-3</v>
      </c>
      <c r="R284">
        <v>1</v>
      </c>
      <c r="S284">
        <f t="shared" si="54"/>
        <v>1273</v>
      </c>
      <c r="T284">
        <v>0.5</v>
      </c>
      <c r="V284" s="2">
        <v>-0.52727272727272734</v>
      </c>
      <c r="W284" s="2">
        <v>81.194029850746261</v>
      </c>
      <c r="Y284" s="2">
        <v>112</v>
      </c>
      <c r="Z284" s="2" t="s">
        <v>78</v>
      </c>
    </row>
    <row r="285" spans="1:26" x14ac:dyDescent="0.25">
      <c r="A285">
        <v>0</v>
      </c>
      <c r="B285">
        <v>0</v>
      </c>
      <c r="C285">
        <v>0</v>
      </c>
      <c r="D285">
        <f t="shared" si="52"/>
        <v>0.999</v>
      </c>
      <c r="E285">
        <v>0</v>
      </c>
      <c r="F285">
        <v>0</v>
      </c>
      <c r="G285">
        <v>0</v>
      </c>
      <c r="H285">
        <v>0</v>
      </c>
      <c r="I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f t="shared" si="53"/>
        <v>1E-3</v>
      </c>
      <c r="R285">
        <v>1</v>
      </c>
      <c r="S285">
        <f t="shared" si="54"/>
        <v>1273</v>
      </c>
      <c r="T285">
        <v>0.5</v>
      </c>
      <c r="V285" s="2">
        <v>-0.62424242424242427</v>
      </c>
      <c r="W285" s="2">
        <v>74.02985074626865</v>
      </c>
      <c r="Y285" s="2">
        <v>112</v>
      </c>
      <c r="Z285" s="2" t="s">
        <v>78</v>
      </c>
    </row>
    <row r="286" spans="1:26" x14ac:dyDescent="0.25">
      <c r="A286">
        <v>0</v>
      </c>
      <c r="B286">
        <v>0</v>
      </c>
      <c r="C286">
        <v>0</v>
      </c>
      <c r="D286">
        <f t="shared" si="52"/>
        <v>0.999</v>
      </c>
      <c r="E286">
        <v>0</v>
      </c>
      <c r="F286">
        <v>0</v>
      </c>
      <c r="G286">
        <v>0</v>
      </c>
      <c r="H286">
        <v>0</v>
      </c>
      <c r="I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f t="shared" si="53"/>
        <v>1E-3</v>
      </c>
      <c r="R286">
        <v>1</v>
      </c>
      <c r="S286">
        <f t="shared" si="54"/>
        <v>1273</v>
      </c>
      <c r="T286">
        <v>0.5</v>
      </c>
      <c r="V286" s="2">
        <v>-0.72424242424242435</v>
      </c>
      <c r="W286" s="2">
        <v>55.522388059701491</v>
      </c>
      <c r="Y286" s="2">
        <v>112</v>
      </c>
      <c r="Z286" s="2" t="s">
        <v>78</v>
      </c>
    </row>
    <row r="287" spans="1:26" x14ac:dyDescent="0.25">
      <c r="A287">
        <v>0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f>1100+273</f>
        <v>1373</v>
      </c>
      <c r="T287">
        <v>0.5</v>
      </c>
      <c r="V287" s="2">
        <v>-0.32727272727272727</v>
      </c>
      <c r="W287" s="2">
        <v>20</v>
      </c>
      <c r="Y287" s="2">
        <v>112</v>
      </c>
      <c r="Z287" s="2" t="s">
        <v>78</v>
      </c>
    </row>
    <row r="288" spans="1:26" x14ac:dyDescent="0.25">
      <c r="A288">
        <v>0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f t="shared" ref="S288:S291" si="55">1100+273</f>
        <v>1373</v>
      </c>
      <c r="T288">
        <v>0.5</v>
      </c>
      <c r="V288" s="2">
        <v>-0.42727272727272725</v>
      </c>
      <c r="W288" s="2">
        <v>41.791044776119399</v>
      </c>
      <c r="Y288" s="2">
        <v>112</v>
      </c>
      <c r="Z288" s="2" t="s">
        <v>78</v>
      </c>
    </row>
    <row r="289" spans="1:26" x14ac:dyDescent="0.25">
      <c r="A289">
        <v>0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f t="shared" si="55"/>
        <v>1373</v>
      </c>
      <c r="T289">
        <v>0.5</v>
      </c>
      <c r="V289" s="2">
        <v>-0.52727272727272734</v>
      </c>
      <c r="W289" s="2">
        <v>50.746268656716417</v>
      </c>
      <c r="Y289" s="2">
        <v>112</v>
      </c>
      <c r="Z289" s="2" t="s">
        <v>78</v>
      </c>
    </row>
    <row r="290" spans="1:26" x14ac:dyDescent="0.25">
      <c r="A290">
        <v>0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f t="shared" si="55"/>
        <v>1373</v>
      </c>
      <c r="T290">
        <v>0.5</v>
      </c>
      <c r="V290" s="2">
        <v>-0.62424242424242427</v>
      </c>
      <c r="W290" s="2">
        <v>42.388059701492537</v>
      </c>
      <c r="Y290" s="2">
        <v>112</v>
      </c>
      <c r="Z290" s="2" t="s">
        <v>78</v>
      </c>
    </row>
    <row r="291" spans="1:26" x14ac:dyDescent="0.25">
      <c r="A291">
        <v>0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f t="shared" si="55"/>
        <v>1373</v>
      </c>
      <c r="T291">
        <v>0.5</v>
      </c>
      <c r="V291" s="2">
        <v>-0.72424242424242435</v>
      </c>
      <c r="W291" s="2">
        <v>27.761194029850746</v>
      </c>
      <c r="Y291" s="2">
        <v>112</v>
      </c>
      <c r="Z291" s="2" t="s">
        <v>78</v>
      </c>
    </row>
    <row r="292" spans="1:26" x14ac:dyDescent="0.25">
      <c r="A292">
        <v>0</v>
      </c>
      <c r="B292">
        <v>0</v>
      </c>
      <c r="C292">
        <v>0</v>
      </c>
      <c r="D292">
        <f>1-Q292</f>
        <v>0.97340000000000004</v>
      </c>
      <c r="E292">
        <v>0</v>
      </c>
      <c r="F292">
        <v>0</v>
      </c>
      <c r="G292">
        <v>0</v>
      </c>
      <c r="H292">
        <v>0</v>
      </c>
      <c r="I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f>2.66/100</f>
        <v>2.6600000000000002E-2</v>
      </c>
      <c r="R292">
        <v>1</v>
      </c>
      <c r="S292">
        <v>1073</v>
      </c>
      <c r="T292">
        <v>1</v>
      </c>
      <c r="V292" s="2">
        <v>-1.1938849869289982</v>
      </c>
      <c r="W292" s="2">
        <v>1</v>
      </c>
      <c r="Y292" s="2">
        <v>114</v>
      </c>
      <c r="Z292" s="2" t="s">
        <v>79</v>
      </c>
    </row>
    <row r="293" spans="1:26" x14ac:dyDescent="0.25">
      <c r="A293">
        <v>0</v>
      </c>
      <c r="B293">
        <v>0</v>
      </c>
      <c r="C293">
        <v>0</v>
      </c>
      <c r="D293">
        <f t="shared" ref="D293:D301" si="56">1-Q293</f>
        <v>0.97340000000000004</v>
      </c>
      <c r="E293">
        <v>0</v>
      </c>
      <c r="F293">
        <v>0</v>
      </c>
      <c r="G293">
        <v>0</v>
      </c>
      <c r="H293">
        <v>0</v>
      </c>
      <c r="I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f t="shared" ref="Q293:Q301" si="57">2.66/100</f>
        <v>2.6600000000000002E-2</v>
      </c>
      <c r="R293">
        <v>1</v>
      </c>
      <c r="S293">
        <v>1073</v>
      </c>
      <c r="T293">
        <v>1</v>
      </c>
      <c r="V293" s="2">
        <v>-1.1438849869289984</v>
      </c>
      <c r="W293" s="2">
        <v>2.6666666666666643</v>
      </c>
      <c r="Y293" s="2">
        <v>114</v>
      </c>
      <c r="Z293" s="2" t="s">
        <v>79</v>
      </c>
    </row>
    <row r="294" spans="1:26" x14ac:dyDescent="0.25">
      <c r="A294">
        <v>0</v>
      </c>
      <c r="B294">
        <v>0</v>
      </c>
      <c r="C294">
        <v>0</v>
      </c>
      <c r="D294">
        <f t="shared" si="56"/>
        <v>0.97340000000000004</v>
      </c>
      <c r="E294">
        <v>0</v>
      </c>
      <c r="F294">
        <v>0</v>
      </c>
      <c r="G294">
        <v>0</v>
      </c>
      <c r="H294">
        <v>0</v>
      </c>
      <c r="I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f t="shared" si="57"/>
        <v>2.6600000000000002E-2</v>
      </c>
      <c r="R294">
        <v>1</v>
      </c>
      <c r="S294">
        <v>1073</v>
      </c>
      <c r="T294">
        <v>1</v>
      </c>
      <c r="V294" s="2">
        <v>-1.0938849869289986</v>
      </c>
      <c r="W294" s="2">
        <v>4</v>
      </c>
      <c r="Y294" s="2">
        <v>114</v>
      </c>
      <c r="Z294" s="2" t="s">
        <v>79</v>
      </c>
    </row>
    <row r="295" spans="1:26" x14ac:dyDescent="0.25">
      <c r="A295">
        <v>0</v>
      </c>
      <c r="B295">
        <v>0</v>
      </c>
      <c r="C295">
        <v>0</v>
      </c>
      <c r="D295">
        <f t="shared" si="56"/>
        <v>0.97340000000000004</v>
      </c>
      <c r="E295">
        <v>0</v>
      </c>
      <c r="F295">
        <v>0</v>
      </c>
      <c r="G295">
        <v>0</v>
      </c>
      <c r="H295">
        <v>0</v>
      </c>
      <c r="I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f t="shared" si="57"/>
        <v>2.6600000000000002E-2</v>
      </c>
      <c r="R295">
        <v>1</v>
      </c>
      <c r="S295">
        <v>1073</v>
      </c>
      <c r="T295">
        <v>1</v>
      </c>
      <c r="V295" s="2">
        <v>-1.0438849869289983</v>
      </c>
      <c r="W295" s="2">
        <v>10.333333333333332</v>
      </c>
      <c r="Y295" s="2">
        <v>114</v>
      </c>
      <c r="Z295" s="2" t="s">
        <v>79</v>
      </c>
    </row>
    <row r="296" spans="1:26" x14ac:dyDescent="0.25">
      <c r="A296">
        <v>0</v>
      </c>
      <c r="B296">
        <v>0</v>
      </c>
      <c r="C296">
        <v>0</v>
      </c>
      <c r="D296">
        <f t="shared" si="56"/>
        <v>0.97340000000000004</v>
      </c>
      <c r="E296">
        <v>0</v>
      </c>
      <c r="F296">
        <v>0</v>
      </c>
      <c r="G296">
        <v>0</v>
      </c>
      <c r="H296">
        <v>0</v>
      </c>
      <c r="I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f t="shared" si="57"/>
        <v>2.6600000000000002E-2</v>
      </c>
      <c r="R296">
        <v>1</v>
      </c>
      <c r="S296">
        <v>1073</v>
      </c>
      <c r="T296">
        <v>1</v>
      </c>
      <c r="V296" s="2">
        <v>-0.99388498692899852</v>
      </c>
      <c r="W296" s="2">
        <v>14</v>
      </c>
      <c r="Y296" s="2">
        <v>114</v>
      </c>
      <c r="Z296" s="2" t="s">
        <v>79</v>
      </c>
    </row>
    <row r="297" spans="1:26" x14ac:dyDescent="0.25">
      <c r="A297">
        <v>0</v>
      </c>
      <c r="B297">
        <v>0</v>
      </c>
      <c r="C297">
        <v>0</v>
      </c>
      <c r="D297">
        <f t="shared" si="56"/>
        <v>0.97340000000000004</v>
      </c>
      <c r="E297">
        <v>0</v>
      </c>
      <c r="F297">
        <v>0</v>
      </c>
      <c r="G297">
        <v>0</v>
      </c>
      <c r="H297">
        <v>0</v>
      </c>
      <c r="I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f t="shared" si="57"/>
        <v>2.6600000000000002E-2</v>
      </c>
      <c r="R297">
        <v>1</v>
      </c>
      <c r="S297">
        <v>1073</v>
      </c>
      <c r="T297">
        <v>1</v>
      </c>
      <c r="V297" s="2">
        <v>-0.94388498692899825</v>
      </c>
      <c r="W297" s="2">
        <v>13</v>
      </c>
      <c r="Y297" s="2">
        <v>114</v>
      </c>
      <c r="Z297" s="2" t="s">
        <v>79</v>
      </c>
    </row>
    <row r="298" spans="1:26" x14ac:dyDescent="0.25">
      <c r="A298">
        <v>0</v>
      </c>
      <c r="B298">
        <v>0</v>
      </c>
      <c r="C298">
        <v>0</v>
      </c>
      <c r="D298">
        <f t="shared" si="56"/>
        <v>0.97340000000000004</v>
      </c>
      <c r="E298">
        <v>0</v>
      </c>
      <c r="F298">
        <v>0</v>
      </c>
      <c r="G298">
        <v>0</v>
      </c>
      <c r="H298">
        <v>0</v>
      </c>
      <c r="I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f t="shared" si="57"/>
        <v>2.6600000000000002E-2</v>
      </c>
      <c r="R298">
        <v>1</v>
      </c>
      <c r="S298">
        <v>1073</v>
      </c>
      <c r="T298">
        <v>1</v>
      </c>
      <c r="V298" s="2">
        <v>-0.89388498692899843</v>
      </c>
      <c r="W298" s="2">
        <v>11.333333333333332</v>
      </c>
      <c r="Y298" s="2">
        <v>114</v>
      </c>
      <c r="Z298" s="2" t="s">
        <v>79</v>
      </c>
    </row>
    <row r="299" spans="1:26" x14ac:dyDescent="0.25">
      <c r="A299">
        <v>0</v>
      </c>
      <c r="B299">
        <v>0</v>
      </c>
      <c r="C299">
        <v>0</v>
      </c>
      <c r="D299">
        <f t="shared" si="56"/>
        <v>0.97340000000000004</v>
      </c>
      <c r="E299">
        <v>0</v>
      </c>
      <c r="F299">
        <v>0</v>
      </c>
      <c r="G299">
        <v>0</v>
      </c>
      <c r="H299">
        <v>0</v>
      </c>
      <c r="I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si="57"/>
        <v>2.6600000000000002E-2</v>
      </c>
      <c r="R299">
        <v>1</v>
      </c>
      <c r="S299">
        <v>1073</v>
      </c>
      <c r="T299">
        <v>1</v>
      </c>
      <c r="V299" s="2">
        <v>-0.8438849869289986</v>
      </c>
      <c r="W299" s="2">
        <v>10.666666666666664</v>
      </c>
      <c r="Y299" s="2">
        <v>114</v>
      </c>
      <c r="Z299" s="2" t="s">
        <v>79</v>
      </c>
    </row>
    <row r="300" spans="1:26" x14ac:dyDescent="0.25">
      <c r="A300">
        <v>0</v>
      </c>
      <c r="B300">
        <v>0</v>
      </c>
      <c r="C300">
        <v>0</v>
      </c>
      <c r="D300">
        <f t="shared" si="56"/>
        <v>0.97340000000000004</v>
      </c>
      <c r="E300">
        <v>0</v>
      </c>
      <c r="F300">
        <v>0</v>
      </c>
      <c r="G300">
        <v>0</v>
      </c>
      <c r="H300">
        <v>0</v>
      </c>
      <c r="I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f t="shared" si="57"/>
        <v>2.6600000000000002E-2</v>
      </c>
      <c r="R300">
        <v>1</v>
      </c>
      <c r="S300">
        <v>1073</v>
      </c>
      <c r="T300">
        <v>1</v>
      </c>
      <c r="V300" s="2">
        <v>-0.79388498692899834</v>
      </c>
      <c r="W300" s="2">
        <v>8.6666666666666643</v>
      </c>
      <c r="Y300" s="2">
        <v>114</v>
      </c>
      <c r="Z300" s="2" t="s">
        <v>79</v>
      </c>
    </row>
    <row r="301" spans="1:26" x14ac:dyDescent="0.25">
      <c r="A301">
        <v>0</v>
      </c>
      <c r="B301">
        <v>0</v>
      </c>
      <c r="C301">
        <v>0</v>
      </c>
      <c r="D301">
        <f t="shared" si="56"/>
        <v>0.97340000000000004</v>
      </c>
      <c r="E301">
        <v>0</v>
      </c>
      <c r="F301">
        <v>0</v>
      </c>
      <c r="G301">
        <v>0</v>
      </c>
      <c r="H301">
        <v>0</v>
      </c>
      <c r="I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f t="shared" si="57"/>
        <v>2.6600000000000002E-2</v>
      </c>
      <c r="R301">
        <v>1</v>
      </c>
      <c r="S301">
        <v>1073</v>
      </c>
      <c r="T301">
        <v>1</v>
      </c>
      <c r="V301" s="2">
        <v>-0.74388498692899852</v>
      </c>
      <c r="W301" s="2">
        <v>6.6666666666666714</v>
      </c>
      <c r="Y301" s="2">
        <v>114</v>
      </c>
      <c r="Z301" s="2" t="s">
        <v>79</v>
      </c>
    </row>
    <row r="302" spans="1:26" x14ac:dyDescent="0.25">
      <c r="A302">
        <v>0</v>
      </c>
      <c r="B302">
        <v>0</v>
      </c>
      <c r="C302">
        <v>0</v>
      </c>
      <c r="D302">
        <f>1-G302</f>
        <v>0.9546</v>
      </c>
      <c r="E302">
        <v>0</v>
      </c>
      <c r="F302">
        <v>0</v>
      </c>
      <c r="G302">
        <f>4.54/100</f>
        <v>4.5400000000000003E-2</v>
      </c>
      <c r="H302">
        <v>0</v>
      </c>
      <c r="I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1073</v>
      </c>
      <c r="T302">
        <v>0</v>
      </c>
      <c r="U302">
        <v>0.2</v>
      </c>
      <c r="V302" s="2">
        <v>-0.48</v>
      </c>
      <c r="W302" s="2">
        <v>9</v>
      </c>
      <c r="Y302" s="2">
        <v>115</v>
      </c>
      <c r="Z302" s="2" t="s">
        <v>82</v>
      </c>
    </row>
    <row r="303" spans="1:26" x14ac:dyDescent="0.25">
      <c r="A303">
        <v>0</v>
      </c>
      <c r="B303">
        <v>0</v>
      </c>
      <c r="C303">
        <v>0</v>
      </c>
      <c r="D303">
        <f t="shared" ref="D303:D335" si="58">1-G303</f>
        <v>0.9546</v>
      </c>
      <c r="E303">
        <v>0</v>
      </c>
      <c r="F303">
        <v>0</v>
      </c>
      <c r="G303">
        <f t="shared" ref="G303:G305" si="59">4.54/100</f>
        <v>4.5400000000000003E-2</v>
      </c>
      <c r="H303">
        <v>0</v>
      </c>
      <c r="I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1073</v>
      </c>
      <c r="T303">
        <v>0</v>
      </c>
      <c r="U303">
        <v>0.2</v>
      </c>
      <c r="V303" s="2">
        <v>-0.56999999999999995</v>
      </c>
      <c r="W303" s="2">
        <v>14</v>
      </c>
      <c r="Y303" s="2">
        <v>115</v>
      </c>
      <c r="Z303" s="2" t="s">
        <v>82</v>
      </c>
    </row>
    <row r="304" spans="1:26" x14ac:dyDescent="0.25">
      <c r="A304">
        <v>0</v>
      </c>
      <c r="B304">
        <v>0</v>
      </c>
      <c r="C304">
        <v>0</v>
      </c>
      <c r="D304">
        <f t="shared" si="58"/>
        <v>0.9546</v>
      </c>
      <c r="E304">
        <v>0</v>
      </c>
      <c r="F304">
        <v>0</v>
      </c>
      <c r="G304">
        <f t="shared" si="59"/>
        <v>4.5400000000000003E-2</v>
      </c>
      <c r="H304">
        <v>0</v>
      </c>
      <c r="I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1073</v>
      </c>
      <c r="T304">
        <v>0</v>
      </c>
      <c r="U304">
        <v>0.2</v>
      </c>
      <c r="V304" s="2">
        <v>-0.66</v>
      </c>
      <c r="W304" s="2">
        <v>20</v>
      </c>
      <c r="Y304" s="2">
        <v>115</v>
      </c>
      <c r="Z304" s="2" t="s">
        <v>82</v>
      </c>
    </row>
    <row r="305" spans="1:26" x14ac:dyDescent="0.25">
      <c r="A305">
        <v>0</v>
      </c>
      <c r="B305">
        <v>0</v>
      </c>
      <c r="C305">
        <v>0</v>
      </c>
      <c r="D305">
        <f t="shared" si="58"/>
        <v>0.9546</v>
      </c>
      <c r="E305">
        <v>0</v>
      </c>
      <c r="F305">
        <v>0</v>
      </c>
      <c r="G305">
        <f t="shared" si="59"/>
        <v>4.5400000000000003E-2</v>
      </c>
      <c r="H305">
        <v>0</v>
      </c>
      <c r="I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1</v>
      </c>
      <c r="S305">
        <v>1073</v>
      </c>
      <c r="T305">
        <v>0</v>
      </c>
      <c r="U305">
        <v>0.2</v>
      </c>
      <c r="V305" s="2">
        <v>-0.73</v>
      </c>
      <c r="W305" s="2">
        <v>15</v>
      </c>
      <c r="Y305" s="2">
        <v>115</v>
      </c>
      <c r="Z305" s="2" t="s">
        <v>82</v>
      </c>
    </row>
    <row r="306" spans="1:26" x14ac:dyDescent="0.25">
      <c r="A306">
        <v>0</v>
      </c>
      <c r="B306">
        <v>0</v>
      </c>
      <c r="C306">
        <v>0</v>
      </c>
      <c r="D306">
        <f t="shared" si="58"/>
        <v>0.96179999999999999</v>
      </c>
      <c r="E306">
        <v>0</v>
      </c>
      <c r="F306">
        <v>0</v>
      </c>
      <c r="G306">
        <f>3.82/100</f>
        <v>3.8199999999999998E-2</v>
      </c>
      <c r="H306">
        <v>0</v>
      </c>
      <c r="I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</v>
      </c>
      <c r="S306">
        <f>400+273</f>
        <v>673</v>
      </c>
      <c r="T306">
        <v>0</v>
      </c>
      <c r="U306">
        <v>0.2</v>
      </c>
      <c r="V306" s="2">
        <v>-0.48</v>
      </c>
      <c r="W306" s="2">
        <v>61</v>
      </c>
      <c r="Y306" s="2">
        <v>115</v>
      </c>
      <c r="Z306" s="2" t="s">
        <v>82</v>
      </c>
    </row>
    <row r="307" spans="1:26" x14ac:dyDescent="0.25">
      <c r="A307">
        <v>0</v>
      </c>
      <c r="B307">
        <v>0</v>
      </c>
      <c r="C307">
        <v>0</v>
      </c>
      <c r="D307">
        <f t="shared" si="58"/>
        <v>0.96179999999999999</v>
      </c>
      <c r="E307">
        <v>0</v>
      </c>
      <c r="F307">
        <v>0</v>
      </c>
      <c r="G307">
        <f t="shared" ref="G307:G311" si="60">3.82/100</f>
        <v>3.8199999999999998E-2</v>
      </c>
      <c r="H307">
        <v>0</v>
      </c>
      <c r="I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f t="shared" ref="S307:S311" si="61">400+273</f>
        <v>673</v>
      </c>
      <c r="T307">
        <v>0</v>
      </c>
      <c r="U307">
        <v>0.2</v>
      </c>
      <c r="V307" s="2">
        <v>-0.56999999999999995</v>
      </c>
      <c r="W307" s="2">
        <v>80</v>
      </c>
      <c r="Y307" s="2">
        <v>115</v>
      </c>
      <c r="Z307" s="2" t="s">
        <v>82</v>
      </c>
    </row>
    <row r="308" spans="1:26" x14ac:dyDescent="0.25">
      <c r="A308">
        <v>0</v>
      </c>
      <c r="B308">
        <v>0</v>
      </c>
      <c r="C308">
        <v>0</v>
      </c>
      <c r="D308">
        <f t="shared" si="58"/>
        <v>0.96179999999999999</v>
      </c>
      <c r="E308">
        <v>0</v>
      </c>
      <c r="F308">
        <v>0</v>
      </c>
      <c r="G308">
        <f t="shared" si="60"/>
        <v>3.8199999999999998E-2</v>
      </c>
      <c r="H308">
        <v>0</v>
      </c>
      <c r="I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>
        <f t="shared" si="61"/>
        <v>673</v>
      </c>
      <c r="T308">
        <v>0</v>
      </c>
      <c r="U308">
        <v>0.2</v>
      </c>
      <c r="V308" s="2">
        <v>-0.66</v>
      </c>
      <c r="W308" s="2">
        <v>81</v>
      </c>
      <c r="Y308" s="2">
        <v>115</v>
      </c>
      <c r="Z308" s="2" t="s">
        <v>82</v>
      </c>
    </row>
    <row r="309" spans="1:26" x14ac:dyDescent="0.25">
      <c r="A309">
        <v>0</v>
      </c>
      <c r="B309">
        <v>0</v>
      </c>
      <c r="C309">
        <v>0</v>
      </c>
      <c r="D309">
        <f t="shared" si="58"/>
        <v>0.96179999999999999</v>
      </c>
      <c r="E309">
        <v>0</v>
      </c>
      <c r="F309">
        <v>0</v>
      </c>
      <c r="G309">
        <f t="shared" si="60"/>
        <v>3.8199999999999998E-2</v>
      </c>
      <c r="H309">
        <v>0</v>
      </c>
      <c r="I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</v>
      </c>
      <c r="S309">
        <f t="shared" si="61"/>
        <v>673</v>
      </c>
      <c r="T309">
        <v>0</v>
      </c>
      <c r="U309">
        <v>0.2</v>
      </c>
      <c r="V309" s="2">
        <v>-0.73</v>
      </c>
      <c r="W309" s="2">
        <v>85</v>
      </c>
      <c r="Y309" s="2">
        <v>115</v>
      </c>
      <c r="Z309" s="2" t="s">
        <v>82</v>
      </c>
    </row>
    <row r="310" spans="1:26" x14ac:dyDescent="0.25">
      <c r="A310">
        <v>0</v>
      </c>
      <c r="B310">
        <v>0</v>
      </c>
      <c r="C310">
        <v>0</v>
      </c>
      <c r="D310">
        <f t="shared" si="58"/>
        <v>0.96179999999999999</v>
      </c>
      <c r="E310">
        <v>0</v>
      </c>
      <c r="F310">
        <v>0</v>
      </c>
      <c r="G310">
        <f t="shared" si="60"/>
        <v>3.8199999999999998E-2</v>
      </c>
      <c r="H310">
        <v>0</v>
      </c>
      <c r="I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f t="shared" si="61"/>
        <v>673</v>
      </c>
      <c r="T310">
        <v>0</v>
      </c>
      <c r="U310">
        <v>0.2</v>
      </c>
      <c r="V310" s="2">
        <v>-0.79</v>
      </c>
      <c r="W310" s="2">
        <v>85</v>
      </c>
      <c r="Y310" s="2">
        <v>115</v>
      </c>
      <c r="Z310" s="2" t="s">
        <v>82</v>
      </c>
    </row>
    <row r="311" spans="1:26" x14ac:dyDescent="0.25">
      <c r="A311">
        <v>0</v>
      </c>
      <c r="B311">
        <v>0</v>
      </c>
      <c r="C311">
        <v>0</v>
      </c>
      <c r="D311">
        <f t="shared" si="58"/>
        <v>0.96179999999999999</v>
      </c>
      <c r="E311">
        <v>0</v>
      </c>
      <c r="F311">
        <v>0</v>
      </c>
      <c r="G311">
        <f t="shared" si="60"/>
        <v>3.8199999999999998E-2</v>
      </c>
      <c r="H311">
        <v>0</v>
      </c>
      <c r="I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</v>
      </c>
      <c r="S311">
        <f t="shared" si="61"/>
        <v>673</v>
      </c>
      <c r="T311">
        <v>0</v>
      </c>
      <c r="U311">
        <v>0.2</v>
      </c>
      <c r="V311" s="2">
        <v>-0.88</v>
      </c>
      <c r="W311" s="2">
        <v>78</v>
      </c>
      <c r="Y311" s="2">
        <v>115</v>
      </c>
      <c r="Z311" s="2" t="s">
        <v>82</v>
      </c>
    </row>
    <row r="312" spans="1:26" x14ac:dyDescent="0.25">
      <c r="A312">
        <v>0</v>
      </c>
      <c r="B312">
        <v>0</v>
      </c>
      <c r="C312">
        <v>0</v>
      </c>
      <c r="D312">
        <f t="shared" si="58"/>
        <v>0.96819999999999995</v>
      </c>
      <c r="E312">
        <v>0</v>
      </c>
      <c r="F312">
        <v>0</v>
      </c>
      <c r="G312">
        <f>3.18/100</f>
        <v>3.1800000000000002E-2</v>
      </c>
      <c r="H312">
        <v>0</v>
      </c>
      <c r="I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873</v>
      </c>
      <c r="T312">
        <v>0</v>
      </c>
      <c r="U312">
        <v>0.2</v>
      </c>
      <c r="V312" s="2">
        <v>-0.48</v>
      </c>
      <c r="W312" s="2">
        <v>50</v>
      </c>
      <c r="Y312" s="2">
        <v>115</v>
      </c>
      <c r="Z312" s="2" t="s">
        <v>82</v>
      </c>
    </row>
    <row r="313" spans="1:26" x14ac:dyDescent="0.25">
      <c r="A313">
        <v>0</v>
      </c>
      <c r="B313">
        <v>0</v>
      </c>
      <c r="C313">
        <v>0</v>
      </c>
      <c r="D313">
        <f t="shared" si="58"/>
        <v>0.96819999999999995</v>
      </c>
      <c r="E313">
        <v>0</v>
      </c>
      <c r="F313">
        <v>0</v>
      </c>
      <c r="G313">
        <f t="shared" ref="G313:G317" si="62">3.18/100</f>
        <v>3.1800000000000002E-2</v>
      </c>
      <c r="H313">
        <v>0</v>
      </c>
      <c r="I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873</v>
      </c>
      <c r="T313">
        <v>0</v>
      </c>
      <c r="U313">
        <v>0.2</v>
      </c>
      <c r="V313" s="2">
        <v>-0.56999999999999995</v>
      </c>
      <c r="W313" s="2">
        <v>83</v>
      </c>
      <c r="Y313" s="2">
        <v>115</v>
      </c>
      <c r="Z313" s="2" t="s">
        <v>82</v>
      </c>
    </row>
    <row r="314" spans="1:26" x14ac:dyDescent="0.25">
      <c r="A314">
        <v>0</v>
      </c>
      <c r="B314">
        <v>0</v>
      </c>
      <c r="C314">
        <v>0</v>
      </c>
      <c r="D314">
        <f t="shared" si="58"/>
        <v>0.96819999999999995</v>
      </c>
      <c r="E314">
        <v>0</v>
      </c>
      <c r="F314">
        <v>0</v>
      </c>
      <c r="G314">
        <f t="shared" si="62"/>
        <v>3.1800000000000002E-2</v>
      </c>
      <c r="H314">
        <v>0</v>
      </c>
      <c r="I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1</v>
      </c>
      <c r="S314">
        <v>873</v>
      </c>
      <c r="T314">
        <v>0</v>
      </c>
      <c r="U314">
        <v>0.2</v>
      </c>
      <c r="V314" s="2">
        <v>-0.66</v>
      </c>
      <c r="W314" s="2">
        <v>92</v>
      </c>
      <c r="Y314" s="2">
        <v>115</v>
      </c>
      <c r="Z314" s="2" t="s">
        <v>82</v>
      </c>
    </row>
    <row r="315" spans="1:26" x14ac:dyDescent="0.25">
      <c r="A315">
        <v>0</v>
      </c>
      <c r="B315">
        <v>0</v>
      </c>
      <c r="C315">
        <v>0</v>
      </c>
      <c r="D315">
        <f t="shared" si="58"/>
        <v>0.96819999999999995</v>
      </c>
      <c r="E315">
        <v>0</v>
      </c>
      <c r="F315">
        <v>0</v>
      </c>
      <c r="G315">
        <f t="shared" si="62"/>
        <v>3.1800000000000002E-2</v>
      </c>
      <c r="H315">
        <v>0</v>
      </c>
      <c r="I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873</v>
      </c>
      <c r="T315">
        <v>0</v>
      </c>
      <c r="U315">
        <v>0.2</v>
      </c>
      <c r="V315" s="2">
        <v>-0.73</v>
      </c>
      <c r="W315" s="2">
        <v>88</v>
      </c>
      <c r="Y315" s="2">
        <v>115</v>
      </c>
      <c r="Z315" s="2" t="s">
        <v>82</v>
      </c>
    </row>
    <row r="316" spans="1:26" x14ac:dyDescent="0.25">
      <c r="A316">
        <v>0</v>
      </c>
      <c r="B316">
        <v>0</v>
      </c>
      <c r="C316">
        <v>0</v>
      </c>
      <c r="D316">
        <f t="shared" si="58"/>
        <v>0.96819999999999995</v>
      </c>
      <c r="E316">
        <v>0</v>
      </c>
      <c r="F316">
        <v>0</v>
      </c>
      <c r="G316">
        <f t="shared" si="62"/>
        <v>3.1800000000000002E-2</v>
      </c>
      <c r="H316">
        <v>0</v>
      </c>
      <c r="I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873</v>
      </c>
      <c r="T316">
        <v>0</v>
      </c>
      <c r="U316">
        <v>0.2</v>
      </c>
      <c r="V316" s="2">
        <v>-0.79</v>
      </c>
      <c r="W316" s="2">
        <v>85</v>
      </c>
      <c r="Y316" s="2">
        <v>115</v>
      </c>
      <c r="Z316" s="2" t="s">
        <v>82</v>
      </c>
    </row>
    <row r="317" spans="1:26" x14ac:dyDescent="0.25">
      <c r="A317">
        <v>0</v>
      </c>
      <c r="B317">
        <v>0</v>
      </c>
      <c r="C317">
        <v>0</v>
      </c>
      <c r="D317">
        <f t="shared" si="58"/>
        <v>0.96819999999999995</v>
      </c>
      <c r="E317">
        <v>0</v>
      </c>
      <c r="F317">
        <v>0</v>
      </c>
      <c r="G317">
        <f t="shared" si="62"/>
        <v>3.1800000000000002E-2</v>
      </c>
      <c r="H317">
        <v>0</v>
      </c>
      <c r="I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873</v>
      </c>
      <c r="T317">
        <v>0</v>
      </c>
      <c r="U317">
        <v>0.2</v>
      </c>
      <c r="V317" s="2">
        <v>-0.88</v>
      </c>
      <c r="W317" s="2">
        <v>50</v>
      </c>
      <c r="Y317" s="2">
        <v>115</v>
      </c>
      <c r="Z317" s="2" t="s">
        <v>82</v>
      </c>
    </row>
    <row r="318" spans="1:26" x14ac:dyDescent="0.25">
      <c r="A318">
        <v>0</v>
      </c>
      <c r="B318">
        <v>0</v>
      </c>
      <c r="C318">
        <v>0</v>
      </c>
      <c r="D318">
        <f t="shared" si="58"/>
        <v>0.91989999999999994</v>
      </c>
      <c r="E318">
        <v>0</v>
      </c>
      <c r="F318">
        <v>0</v>
      </c>
      <c r="G318">
        <f>8.01/100</f>
        <v>8.0100000000000005E-2</v>
      </c>
      <c r="H318">
        <v>0</v>
      </c>
      <c r="I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1273</v>
      </c>
      <c r="T318">
        <v>0</v>
      </c>
      <c r="U318">
        <v>0.2</v>
      </c>
      <c r="V318" s="2">
        <v>-0.48</v>
      </c>
      <c r="W318" s="2">
        <v>19</v>
      </c>
      <c r="Y318" s="2">
        <v>115</v>
      </c>
      <c r="Z318" s="2" t="s">
        <v>82</v>
      </c>
    </row>
    <row r="319" spans="1:26" x14ac:dyDescent="0.25">
      <c r="A319">
        <v>0</v>
      </c>
      <c r="B319">
        <v>0</v>
      </c>
      <c r="C319">
        <v>0</v>
      </c>
      <c r="D319">
        <f t="shared" si="58"/>
        <v>0.91989999999999994</v>
      </c>
      <c r="E319">
        <v>0</v>
      </c>
      <c r="F319">
        <v>0</v>
      </c>
      <c r="G319">
        <f t="shared" ref="G319:G323" si="63">8.01/100</f>
        <v>8.0100000000000005E-2</v>
      </c>
      <c r="H319">
        <v>0</v>
      </c>
      <c r="I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1273</v>
      </c>
      <c r="T319">
        <v>0</v>
      </c>
      <c r="U319">
        <v>0.2</v>
      </c>
      <c r="V319" s="2">
        <v>-0.56999999999999995</v>
      </c>
      <c r="W319" s="2">
        <v>39</v>
      </c>
      <c r="Y319" s="2">
        <v>115</v>
      </c>
      <c r="Z319" s="2" t="s">
        <v>82</v>
      </c>
    </row>
    <row r="320" spans="1:26" x14ac:dyDescent="0.25">
      <c r="A320">
        <v>0</v>
      </c>
      <c r="B320">
        <v>0</v>
      </c>
      <c r="C320">
        <v>0</v>
      </c>
      <c r="D320">
        <f t="shared" si="58"/>
        <v>0.91989999999999994</v>
      </c>
      <c r="E320">
        <v>0</v>
      </c>
      <c r="F320">
        <v>0</v>
      </c>
      <c r="G320">
        <f t="shared" si="63"/>
        <v>8.0100000000000005E-2</v>
      </c>
      <c r="H320">
        <v>0</v>
      </c>
      <c r="I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1273</v>
      </c>
      <c r="T320">
        <v>0</v>
      </c>
      <c r="U320">
        <v>0.2</v>
      </c>
      <c r="V320" s="2">
        <v>-0.66</v>
      </c>
      <c r="W320" s="2">
        <v>46</v>
      </c>
      <c r="Y320" s="2">
        <v>115</v>
      </c>
      <c r="Z320" s="2" t="s">
        <v>82</v>
      </c>
    </row>
    <row r="321" spans="1:26" x14ac:dyDescent="0.25">
      <c r="A321">
        <v>0</v>
      </c>
      <c r="B321">
        <v>0</v>
      </c>
      <c r="C321">
        <v>0</v>
      </c>
      <c r="D321">
        <f t="shared" si="58"/>
        <v>0.91989999999999994</v>
      </c>
      <c r="E321">
        <v>0</v>
      </c>
      <c r="F321">
        <v>0</v>
      </c>
      <c r="G321">
        <f t="shared" si="63"/>
        <v>8.0100000000000005E-2</v>
      </c>
      <c r="H321">
        <v>0</v>
      </c>
      <c r="I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1273</v>
      </c>
      <c r="T321">
        <v>0</v>
      </c>
      <c r="U321">
        <v>0.2</v>
      </c>
      <c r="V321" s="2">
        <v>-0.73</v>
      </c>
      <c r="W321" s="2">
        <v>39</v>
      </c>
      <c r="Y321" s="2">
        <v>115</v>
      </c>
      <c r="Z321" s="2" t="s">
        <v>82</v>
      </c>
    </row>
    <row r="322" spans="1:26" x14ac:dyDescent="0.25">
      <c r="A322">
        <v>0</v>
      </c>
      <c r="B322">
        <v>0</v>
      </c>
      <c r="C322">
        <v>0</v>
      </c>
      <c r="D322">
        <f t="shared" si="58"/>
        <v>0.91989999999999994</v>
      </c>
      <c r="E322">
        <v>0</v>
      </c>
      <c r="F322">
        <v>0</v>
      </c>
      <c r="G322">
        <f t="shared" si="63"/>
        <v>8.0100000000000005E-2</v>
      </c>
      <c r="H322">
        <v>0</v>
      </c>
      <c r="I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1273</v>
      </c>
      <c r="T322">
        <v>0</v>
      </c>
      <c r="U322">
        <v>0.2</v>
      </c>
      <c r="V322" s="2">
        <v>-0.79</v>
      </c>
      <c r="W322" s="2">
        <v>29</v>
      </c>
      <c r="Y322" s="2">
        <v>115</v>
      </c>
      <c r="Z322" s="2" t="s">
        <v>82</v>
      </c>
    </row>
    <row r="323" spans="1:26" x14ac:dyDescent="0.25">
      <c r="A323">
        <v>0</v>
      </c>
      <c r="B323">
        <v>0</v>
      </c>
      <c r="C323">
        <v>0</v>
      </c>
      <c r="D323">
        <f t="shared" si="58"/>
        <v>0.91989999999999994</v>
      </c>
      <c r="E323">
        <v>0</v>
      </c>
      <c r="F323">
        <v>0</v>
      </c>
      <c r="G323">
        <f t="shared" si="63"/>
        <v>8.0100000000000005E-2</v>
      </c>
      <c r="H323">
        <v>0</v>
      </c>
      <c r="I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1273</v>
      </c>
      <c r="T323">
        <v>0</v>
      </c>
      <c r="U323">
        <v>0.2</v>
      </c>
      <c r="V323" s="2">
        <v>-0.88</v>
      </c>
      <c r="W323" s="2">
        <v>14</v>
      </c>
      <c r="Y323" s="2">
        <v>115</v>
      </c>
      <c r="Z323" s="2" t="s">
        <v>82</v>
      </c>
    </row>
    <row r="324" spans="1:26" x14ac:dyDescent="0.25">
      <c r="A324">
        <v>0</v>
      </c>
      <c r="B324">
        <v>0</v>
      </c>
      <c r="C324">
        <v>0</v>
      </c>
      <c r="D324">
        <f t="shared" si="58"/>
        <v>0.99399999999999999</v>
      </c>
      <c r="E324">
        <v>0</v>
      </c>
      <c r="F324">
        <v>0</v>
      </c>
      <c r="G324">
        <f>0.6/100</f>
        <v>6.0000000000000001E-3</v>
      </c>
      <c r="H324">
        <v>0</v>
      </c>
      <c r="I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f>800+273</f>
        <v>1073</v>
      </c>
      <c r="T324">
        <v>0.1</v>
      </c>
      <c r="U324">
        <v>0</v>
      </c>
      <c r="V324" s="2">
        <v>-0.5</v>
      </c>
      <c r="W324" s="2">
        <v>30</v>
      </c>
      <c r="Y324" s="2">
        <v>116</v>
      </c>
      <c r="Z324" s="2" t="s">
        <v>83</v>
      </c>
    </row>
    <row r="325" spans="1:26" x14ac:dyDescent="0.25">
      <c r="A325">
        <v>0</v>
      </c>
      <c r="B325">
        <v>0</v>
      </c>
      <c r="C325">
        <v>0</v>
      </c>
      <c r="D325">
        <f t="shared" si="58"/>
        <v>0.99399999999999999</v>
      </c>
      <c r="E325">
        <v>0</v>
      </c>
      <c r="F325">
        <v>0</v>
      </c>
      <c r="G325">
        <f t="shared" ref="G325:G329" si="64">0.6/100</f>
        <v>6.0000000000000001E-3</v>
      </c>
      <c r="H325">
        <v>0</v>
      </c>
      <c r="I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1</v>
      </c>
      <c r="S325">
        <f t="shared" ref="S325:S329" si="65">800+273</f>
        <v>1073</v>
      </c>
      <c r="T325">
        <v>0.1</v>
      </c>
      <c r="U325">
        <v>0</v>
      </c>
      <c r="V325" s="2">
        <v>-0.6</v>
      </c>
      <c r="W325" s="2">
        <v>49</v>
      </c>
      <c r="Y325" s="2">
        <v>116</v>
      </c>
      <c r="Z325" s="2" t="s">
        <v>83</v>
      </c>
    </row>
    <row r="326" spans="1:26" x14ac:dyDescent="0.25">
      <c r="A326">
        <v>0</v>
      </c>
      <c r="B326">
        <v>0</v>
      </c>
      <c r="C326">
        <v>0</v>
      </c>
      <c r="D326">
        <f t="shared" si="58"/>
        <v>0.99399999999999999</v>
      </c>
      <c r="E326">
        <v>0</v>
      </c>
      <c r="F326">
        <v>0</v>
      </c>
      <c r="G326">
        <f t="shared" si="64"/>
        <v>6.0000000000000001E-3</v>
      </c>
      <c r="H326">
        <v>0</v>
      </c>
      <c r="I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</v>
      </c>
      <c r="S326">
        <f t="shared" si="65"/>
        <v>1073</v>
      </c>
      <c r="T326">
        <v>0.1</v>
      </c>
      <c r="U326">
        <v>0</v>
      </c>
      <c r="V326" s="2">
        <v>-0.7</v>
      </c>
      <c r="W326" s="2">
        <v>70</v>
      </c>
      <c r="Y326" s="2">
        <v>116</v>
      </c>
      <c r="Z326" s="2" t="s">
        <v>83</v>
      </c>
    </row>
    <row r="327" spans="1:26" x14ac:dyDescent="0.25">
      <c r="A327">
        <v>0</v>
      </c>
      <c r="B327">
        <v>0</v>
      </c>
      <c r="C327">
        <v>0</v>
      </c>
      <c r="D327">
        <f t="shared" si="58"/>
        <v>0.99399999999999999</v>
      </c>
      <c r="E327">
        <v>0</v>
      </c>
      <c r="F327">
        <v>0</v>
      </c>
      <c r="G327">
        <f t="shared" si="64"/>
        <v>6.0000000000000001E-3</v>
      </c>
      <c r="H327">
        <v>0</v>
      </c>
      <c r="I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</v>
      </c>
      <c r="S327">
        <f t="shared" si="65"/>
        <v>1073</v>
      </c>
      <c r="T327">
        <v>0.1</v>
      </c>
      <c r="U327">
        <v>0</v>
      </c>
      <c r="V327" s="2">
        <v>-0.8</v>
      </c>
      <c r="W327" s="2">
        <v>82</v>
      </c>
      <c r="Y327" s="2">
        <v>116</v>
      </c>
      <c r="Z327" s="2" t="s">
        <v>83</v>
      </c>
    </row>
    <row r="328" spans="1:26" x14ac:dyDescent="0.25">
      <c r="A328">
        <v>0</v>
      </c>
      <c r="B328">
        <v>0</v>
      </c>
      <c r="C328">
        <v>0</v>
      </c>
      <c r="D328">
        <f t="shared" si="58"/>
        <v>0.99399999999999999</v>
      </c>
      <c r="E328">
        <v>0</v>
      </c>
      <c r="F328">
        <v>0</v>
      </c>
      <c r="G328">
        <f t="shared" si="64"/>
        <v>6.0000000000000001E-3</v>
      </c>
      <c r="H328">
        <v>0</v>
      </c>
      <c r="I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</v>
      </c>
      <c r="S328">
        <f t="shared" si="65"/>
        <v>1073</v>
      </c>
      <c r="T328">
        <v>0.1</v>
      </c>
      <c r="U328">
        <v>0</v>
      </c>
      <c r="V328" s="2">
        <v>-0.9</v>
      </c>
      <c r="W328" s="2">
        <v>70</v>
      </c>
      <c r="Y328" s="2">
        <v>116</v>
      </c>
      <c r="Z328" s="2" t="s">
        <v>83</v>
      </c>
    </row>
    <row r="329" spans="1:26" x14ac:dyDescent="0.25">
      <c r="A329">
        <v>0</v>
      </c>
      <c r="B329">
        <v>0</v>
      </c>
      <c r="C329">
        <v>0</v>
      </c>
      <c r="D329">
        <f t="shared" si="58"/>
        <v>0.99399999999999999</v>
      </c>
      <c r="E329">
        <v>0</v>
      </c>
      <c r="F329">
        <v>0</v>
      </c>
      <c r="G329">
        <f t="shared" si="64"/>
        <v>6.0000000000000001E-3</v>
      </c>
      <c r="H329">
        <v>0</v>
      </c>
      <c r="I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1</v>
      </c>
      <c r="S329">
        <f t="shared" si="65"/>
        <v>1073</v>
      </c>
      <c r="T329">
        <v>0.1</v>
      </c>
      <c r="U329">
        <v>0</v>
      </c>
      <c r="V329" s="2">
        <v>-1</v>
      </c>
      <c r="W329" s="2">
        <v>68</v>
      </c>
      <c r="Y329" s="2">
        <v>116</v>
      </c>
      <c r="Z329" s="2" t="s">
        <v>83</v>
      </c>
    </row>
    <row r="330" spans="1:26" x14ac:dyDescent="0.25">
      <c r="A330">
        <v>0</v>
      </c>
      <c r="B330">
        <v>0</v>
      </c>
      <c r="C330">
        <v>0</v>
      </c>
      <c r="D330">
        <f t="shared" si="58"/>
        <v>0.99370000000000003</v>
      </c>
      <c r="E330">
        <v>0</v>
      </c>
      <c r="F330">
        <v>0</v>
      </c>
      <c r="G330">
        <f>0.63/100</f>
        <v>6.3E-3</v>
      </c>
      <c r="H330">
        <v>0</v>
      </c>
      <c r="I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1</v>
      </c>
      <c r="S330">
        <f>900+273</f>
        <v>1173</v>
      </c>
      <c r="T330">
        <v>0.1</v>
      </c>
      <c r="U330">
        <v>0</v>
      </c>
      <c r="V330" s="2">
        <v>-0.5</v>
      </c>
      <c r="W330" s="2">
        <v>18</v>
      </c>
      <c r="Y330" s="2">
        <v>116</v>
      </c>
      <c r="Z330" s="2" t="s">
        <v>83</v>
      </c>
    </row>
    <row r="331" spans="1:26" x14ac:dyDescent="0.25">
      <c r="A331">
        <v>0</v>
      </c>
      <c r="B331">
        <v>0</v>
      </c>
      <c r="C331">
        <v>0</v>
      </c>
      <c r="D331">
        <f t="shared" si="58"/>
        <v>0.99370000000000003</v>
      </c>
      <c r="E331">
        <v>0</v>
      </c>
      <c r="F331">
        <v>0</v>
      </c>
      <c r="G331">
        <f t="shared" ref="G331:G335" si="66">0.63/100</f>
        <v>6.3E-3</v>
      </c>
      <c r="H331">
        <v>0</v>
      </c>
      <c r="I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</v>
      </c>
      <c r="S331">
        <f t="shared" ref="S331:S335" si="67">900+273</f>
        <v>1173</v>
      </c>
      <c r="T331">
        <v>0.1</v>
      </c>
      <c r="U331">
        <v>0</v>
      </c>
      <c r="V331" s="2">
        <v>-0.6</v>
      </c>
      <c r="W331" s="2">
        <v>32</v>
      </c>
      <c r="Y331" s="2">
        <v>116</v>
      </c>
      <c r="Z331" s="2" t="s">
        <v>83</v>
      </c>
    </row>
    <row r="332" spans="1:26" x14ac:dyDescent="0.25">
      <c r="A332">
        <v>0</v>
      </c>
      <c r="B332">
        <v>0</v>
      </c>
      <c r="C332">
        <v>0</v>
      </c>
      <c r="D332">
        <f t="shared" si="58"/>
        <v>0.99370000000000003</v>
      </c>
      <c r="E332">
        <v>0</v>
      </c>
      <c r="F332">
        <v>0</v>
      </c>
      <c r="G332">
        <f t="shared" si="66"/>
        <v>6.3E-3</v>
      </c>
      <c r="H332">
        <v>0</v>
      </c>
      <c r="I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1</v>
      </c>
      <c r="S332">
        <f t="shared" si="67"/>
        <v>1173</v>
      </c>
      <c r="T332">
        <v>0.1</v>
      </c>
      <c r="U332">
        <v>0</v>
      </c>
      <c r="V332" s="2">
        <v>-0.7</v>
      </c>
      <c r="W332" s="2">
        <v>41</v>
      </c>
      <c r="Y332" s="2">
        <v>116</v>
      </c>
      <c r="Z332" s="2" t="s">
        <v>83</v>
      </c>
    </row>
    <row r="333" spans="1:26" x14ac:dyDescent="0.25">
      <c r="A333">
        <v>0</v>
      </c>
      <c r="B333">
        <v>0</v>
      </c>
      <c r="C333">
        <v>0</v>
      </c>
      <c r="D333">
        <f t="shared" si="58"/>
        <v>0.99370000000000003</v>
      </c>
      <c r="E333">
        <v>0</v>
      </c>
      <c r="F333">
        <v>0</v>
      </c>
      <c r="G333">
        <f t="shared" si="66"/>
        <v>6.3E-3</v>
      </c>
      <c r="H333">
        <v>0</v>
      </c>
      <c r="I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1</v>
      </c>
      <c r="S333">
        <f t="shared" si="67"/>
        <v>1173</v>
      </c>
      <c r="T333">
        <v>0.1</v>
      </c>
      <c r="U333">
        <v>0</v>
      </c>
      <c r="V333" s="2">
        <v>-0.8</v>
      </c>
      <c r="W333" s="2">
        <v>49</v>
      </c>
      <c r="Y333" s="2">
        <v>116</v>
      </c>
      <c r="Z333" s="2" t="s">
        <v>83</v>
      </c>
    </row>
    <row r="334" spans="1:26" x14ac:dyDescent="0.25">
      <c r="A334">
        <v>0</v>
      </c>
      <c r="B334">
        <v>0</v>
      </c>
      <c r="C334">
        <v>0</v>
      </c>
      <c r="D334">
        <f t="shared" si="58"/>
        <v>0.99370000000000003</v>
      </c>
      <c r="E334">
        <v>0</v>
      </c>
      <c r="F334">
        <v>0</v>
      </c>
      <c r="G334">
        <f t="shared" si="66"/>
        <v>6.3E-3</v>
      </c>
      <c r="H334">
        <v>0</v>
      </c>
      <c r="I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</v>
      </c>
      <c r="S334">
        <f t="shared" si="67"/>
        <v>1173</v>
      </c>
      <c r="T334">
        <v>0.1</v>
      </c>
      <c r="U334">
        <v>0</v>
      </c>
      <c r="V334" s="2">
        <v>-0.9</v>
      </c>
      <c r="W334" s="2">
        <v>45</v>
      </c>
      <c r="Y334" s="2">
        <v>116</v>
      </c>
      <c r="Z334" s="2" t="s">
        <v>83</v>
      </c>
    </row>
    <row r="335" spans="1:26" x14ac:dyDescent="0.25">
      <c r="A335">
        <v>0</v>
      </c>
      <c r="B335">
        <v>0</v>
      </c>
      <c r="C335">
        <v>0</v>
      </c>
      <c r="D335">
        <f t="shared" si="58"/>
        <v>0.99370000000000003</v>
      </c>
      <c r="E335">
        <v>0</v>
      </c>
      <c r="F335">
        <v>0</v>
      </c>
      <c r="G335">
        <f t="shared" si="66"/>
        <v>6.3E-3</v>
      </c>
      <c r="H335">
        <v>0</v>
      </c>
      <c r="I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</v>
      </c>
      <c r="S335">
        <f t="shared" si="67"/>
        <v>1173</v>
      </c>
      <c r="T335">
        <v>0.1</v>
      </c>
      <c r="U335">
        <v>0</v>
      </c>
      <c r="V335" s="2">
        <v>-1</v>
      </c>
      <c r="W335" s="2">
        <v>40</v>
      </c>
      <c r="Y335" s="2">
        <v>116</v>
      </c>
      <c r="Z335" s="2" t="s">
        <v>83</v>
      </c>
    </row>
    <row r="336" spans="1:26" x14ac:dyDescent="0.25">
      <c r="A336">
        <v>0</v>
      </c>
      <c r="B336">
        <v>0</v>
      </c>
      <c r="C336">
        <v>0</v>
      </c>
      <c r="D336">
        <f>1-P336</f>
        <v>0.97050000000000003</v>
      </c>
      <c r="E336">
        <v>0</v>
      </c>
      <c r="F336">
        <v>0</v>
      </c>
      <c r="G336">
        <v>0</v>
      </c>
      <c r="H336">
        <v>0</v>
      </c>
      <c r="I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f>2.95/100</f>
        <v>2.9500000000000002E-2</v>
      </c>
      <c r="Q336">
        <v>0</v>
      </c>
      <c r="R336">
        <v>1</v>
      </c>
      <c r="S336">
        <f>900+273</f>
        <v>1173</v>
      </c>
      <c r="T336">
        <v>0</v>
      </c>
      <c r="U336">
        <v>0.5</v>
      </c>
      <c r="V336" s="2">
        <v>-0.2</v>
      </c>
      <c r="W336" s="2">
        <v>5</v>
      </c>
      <c r="Y336" s="2">
        <v>117</v>
      </c>
      <c r="Z336" s="2" t="s">
        <v>87</v>
      </c>
    </row>
    <row r="337" spans="1:26" x14ac:dyDescent="0.25">
      <c r="A337">
        <v>0</v>
      </c>
      <c r="B337">
        <v>0</v>
      </c>
      <c r="C337">
        <v>0</v>
      </c>
      <c r="D337">
        <f t="shared" ref="D337:D343" si="68">1-P337</f>
        <v>0.97050000000000003</v>
      </c>
      <c r="E337">
        <v>0</v>
      </c>
      <c r="F337">
        <v>0</v>
      </c>
      <c r="G337">
        <v>0</v>
      </c>
      <c r="H337">
        <v>0</v>
      </c>
      <c r="I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f t="shared" ref="P337:P343" si="69">2.95/100</f>
        <v>2.9500000000000002E-2</v>
      </c>
      <c r="Q337">
        <v>0</v>
      </c>
      <c r="R337">
        <v>1</v>
      </c>
      <c r="S337">
        <f t="shared" ref="S337:S349" si="70">900+273</f>
        <v>1173</v>
      </c>
      <c r="T337">
        <v>0</v>
      </c>
      <c r="U337">
        <v>0.5</v>
      </c>
      <c r="V337" s="2">
        <v>-0.25</v>
      </c>
      <c r="W337" s="2">
        <v>9</v>
      </c>
      <c r="Y337" s="2">
        <v>117</v>
      </c>
      <c r="Z337" s="2" t="s">
        <v>87</v>
      </c>
    </row>
    <row r="338" spans="1:26" x14ac:dyDescent="0.25">
      <c r="A338">
        <v>0</v>
      </c>
      <c r="B338">
        <v>0</v>
      </c>
      <c r="C338">
        <v>0</v>
      </c>
      <c r="D338">
        <f t="shared" si="68"/>
        <v>0.97050000000000003</v>
      </c>
      <c r="E338">
        <v>0</v>
      </c>
      <c r="F338">
        <v>0</v>
      </c>
      <c r="G338">
        <v>0</v>
      </c>
      <c r="H338">
        <v>0</v>
      </c>
      <c r="I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f t="shared" si="69"/>
        <v>2.9500000000000002E-2</v>
      </c>
      <c r="Q338">
        <v>0</v>
      </c>
      <c r="R338">
        <v>1</v>
      </c>
      <c r="S338">
        <f t="shared" si="70"/>
        <v>1173</v>
      </c>
      <c r="T338">
        <v>0</v>
      </c>
      <c r="U338">
        <v>0.5</v>
      </c>
      <c r="V338" s="2">
        <v>-0.3</v>
      </c>
      <c r="W338" s="2">
        <v>13</v>
      </c>
      <c r="Y338" s="2">
        <v>117</v>
      </c>
      <c r="Z338" s="2" t="s">
        <v>87</v>
      </c>
    </row>
    <row r="339" spans="1:26" x14ac:dyDescent="0.25">
      <c r="A339">
        <v>0</v>
      </c>
      <c r="B339">
        <v>0</v>
      </c>
      <c r="C339">
        <v>0</v>
      </c>
      <c r="D339">
        <f t="shared" si="68"/>
        <v>0.97050000000000003</v>
      </c>
      <c r="E339">
        <v>0</v>
      </c>
      <c r="F339">
        <v>0</v>
      </c>
      <c r="G339">
        <v>0</v>
      </c>
      <c r="H339">
        <v>0</v>
      </c>
      <c r="I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f t="shared" si="69"/>
        <v>2.9500000000000002E-2</v>
      </c>
      <c r="Q339">
        <v>0</v>
      </c>
      <c r="R339">
        <v>1</v>
      </c>
      <c r="S339">
        <f t="shared" si="70"/>
        <v>1173</v>
      </c>
      <c r="T339">
        <v>0</v>
      </c>
      <c r="U339">
        <v>0.5</v>
      </c>
      <c r="V339" s="2">
        <v>-0.4</v>
      </c>
      <c r="W339" s="2">
        <v>33</v>
      </c>
      <c r="Y339" s="2">
        <v>117</v>
      </c>
      <c r="Z339" s="2" t="s">
        <v>87</v>
      </c>
    </row>
    <row r="340" spans="1:26" x14ac:dyDescent="0.25">
      <c r="A340">
        <v>0</v>
      </c>
      <c r="B340">
        <v>0</v>
      </c>
      <c r="C340">
        <v>0</v>
      </c>
      <c r="D340">
        <f t="shared" si="68"/>
        <v>0.97050000000000003</v>
      </c>
      <c r="E340">
        <v>0</v>
      </c>
      <c r="F340">
        <v>0</v>
      </c>
      <c r="G340">
        <v>0</v>
      </c>
      <c r="H340">
        <v>0</v>
      </c>
      <c r="I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f t="shared" si="69"/>
        <v>2.9500000000000002E-2</v>
      </c>
      <c r="Q340">
        <v>0</v>
      </c>
      <c r="R340">
        <v>1</v>
      </c>
      <c r="S340">
        <f t="shared" si="70"/>
        <v>1173</v>
      </c>
      <c r="T340">
        <v>0</v>
      </c>
      <c r="U340">
        <v>0.5</v>
      </c>
      <c r="V340" s="2">
        <v>-0.5</v>
      </c>
      <c r="W340" s="2">
        <v>54</v>
      </c>
      <c r="Y340" s="2">
        <v>117</v>
      </c>
      <c r="Z340" s="2" t="s">
        <v>87</v>
      </c>
    </row>
    <row r="341" spans="1:26" x14ac:dyDescent="0.25">
      <c r="A341">
        <v>0</v>
      </c>
      <c r="B341">
        <v>0</v>
      </c>
      <c r="C341">
        <v>0</v>
      </c>
      <c r="D341">
        <f t="shared" si="68"/>
        <v>0.97050000000000003</v>
      </c>
      <c r="E341">
        <v>0</v>
      </c>
      <c r="F341">
        <v>0</v>
      </c>
      <c r="G341">
        <v>0</v>
      </c>
      <c r="H341">
        <v>0</v>
      </c>
      <c r="I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f t="shared" si="69"/>
        <v>2.9500000000000002E-2</v>
      </c>
      <c r="Q341">
        <v>0</v>
      </c>
      <c r="R341">
        <v>1</v>
      </c>
      <c r="S341">
        <f t="shared" si="70"/>
        <v>1173</v>
      </c>
      <c r="T341">
        <v>0</v>
      </c>
      <c r="U341">
        <v>0.5</v>
      </c>
      <c r="V341" s="2">
        <v>-0.6</v>
      </c>
      <c r="W341" s="2">
        <v>52</v>
      </c>
      <c r="Y341" s="2">
        <v>117</v>
      </c>
      <c r="Z341" s="2" t="s">
        <v>87</v>
      </c>
    </row>
    <row r="342" spans="1:26" x14ac:dyDescent="0.25">
      <c r="A342">
        <v>0</v>
      </c>
      <c r="B342">
        <v>0</v>
      </c>
      <c r="C342">
        <v>0</v>
      </c>
      <c r="D342">
        <f t="shared" si="68"/>
        <v>0.97050000000000003</v>
      </c>
      <c r="E342">
        <v>0</v>
      </c>
      <c r="F342">
        <v>0</v>
      </c>
      <c r="G342">
        <v>0</v>
      </c>
      <c r="H342">
        <v>0</v>
      </c>
      <c r="I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f t="shared" si="69"/>
        <v>2.9500000000000002E-2</v>
      </c>
      <c r="Q342">
        <v>0</v>
      </c>
      <c r="R342">
        <v>1</v>
      </c>
      <c r="S342">
        <f t="shared" si="70"/>
        <v>1173</v>
      </c>
      <c r="T342">
        <v>0</v>
      </c>
      <c r="U342">
        <v>0.5</v>
      </c>
      <c r="V342" s="2">
        <v>-0.7</v>
      </c>
      <c r="W342" s="2">
        <v>42</v>
      </c>
      <c r="Y342" s="2">
        <v>117</v>
      </c>
      <c r="Z342" s="2" t="s">
        <v>87</v>
      </c>
    </row>
    <row r="343" spans="1:26" x14ac:dyDescent="0.25">
      <c r="A343">
        <v>0</v>
      </c>
      <c r="B343">
        <v>0</v>
      </c>
      <c r="C343">
        <v>0</v>
      </c>
      <c r="D343">
        <f t="shared" si="68"/>
        <v>0.97050000000000003</v>
      </c>
      <c r="E343">
        <v>0</v>
      </c>
      <c r="F343">
        <v>0</v>
      </c>
      <c r="G343">
        <v>0</v>
      </c>
      <c r="H343">
        <v>0</v>
      </c>
      <c r="I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f t="shared" si="69"/>
        <v>2.9500000000000002E-2</v>
      </c>
      <c r="Q343">
        <v>0</v>
      </c>
      <c r="R343">
        <v>1</v>
      </c>
      <c r="S343">
        <f t="shared" si="70"/>
        <v>1173</v>
      </c>
      <c r="T343">
        <v>0</v>
      </c>
      <c r="U343">
        <v>0.5</v>
      </c>
      <c r="V343" s="2">
        <v>-0.8</v>
      </c>
      <c r="W343" s="2">
        <v>38</v>
      </c>
      <c r="Y343" s="2">
        <v>117</v>
      </c>
      <c r="Z343" s="2" t="s">
        <v>87</v>
      </c>
    </row>
    <row r="344" spans="1:26" x14ac:dyDescent="0.25">
      <c r="A344">
        <v>0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f t="shared" si="70"/>
        <v>1173</v>
      </c>
      <c r="T344">
        <v>0</v>
      </c>
      <c r="U344">
        <v>0.5</v>
      </c>
      <c r="V344" s="2">
        <v>-0.3</v>
      </c>
      <c r="W344" s="2">
        <v>28</v>
      </c>
      <c r="Y344" s="2">
        <v>117</v>
      </c>
      <c r="Z344" s="2" t="s">
        <v>87</v>
      </c>
    </row>
    <row r="345" spans="1:26" x14ac:dyDescent="0.25">
      <c r="A345">
        <v>0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f t="shared" si="70"/>
        <v>1173</v>
      </c>
      <c r="T345">
        <v>0</v>
      </c>
      <c r="U345">
        <v>0.5</v>
      </c>
      <c r="V345" s="2">
        <v>-0.4</v>
      </c>
      <c r="W345" s="2">
        <v>28</v>
      </c>
      <c r="Y345" s="2">
        <v>117</v>
      </c>
      <c r="Z345" s="2" t="s">
        <v>87</v>
      </c>
    </row>
    <row r="346" spans="1:26" x14ac:dyDescent="0.25">
      <c r="A346">
        <v>0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f t="shared" si="70"/>
        <v>1173</v>
      </c>
      <c r="T346">
        <v>0</v>
      </c>
      <c r="U346">
        <v>0.5</v>
      </c>
      <c r="V346" s="2">
        <v>-0.5</v>
      </c>
      <c r="W346" s="2">
        <v>31</v>
      </c>
      <c r="Y346" s="2">
        <v>117</v>
      </c>
      <c r="Z346" s="2" t="s">
        <v>87</v>
      </c>
    </row>
    <row r="347" spans="1:26" x14ac:dyDescent="0.25">
      <c r="A347">
        <v>0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f t="shared" si="70"/>
        <v>1173</v>
      </c>
      <c r="T347">
        <v>0</v>
      </c>
      <c r="U347">
        <v>0.5</v>
      </c>
      <c r="V347" s="2">
        <v>-0.6</v>
      </c>
      <c r="W347" s="2">
        <v>28</v>
      </c>
      <c r="Y347" s="2">
        <v>117</v>
      </c>
      <c r="Z347" s="2" t="s">
        <v>87</v>
      </c>
    </row>
    <row r="348" spans="1:26" x14ac:dyDescent="0.25">
      <c r="A348">
        <v>0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f t="shared" si="70"/>
        <v>1173</v>
      </c>
      <c r="T348">
        <v>0</v>
      </c>
      <c r="U348">
        <v>0.5</v>
      </c>
      <c r="V348" s="2">
        <v>-0.7</v>
      </c>
      <c r="W348" s="2">
        <v>19</v>
      </c>
      <c r="Y348" s="2">
        <v>117</v>
      </c>
      <c r="Z348" s="2" t="s">
        <v>87</v>
      </c>
    </row>
    <row r="349" spans="1:26" x14ac:dyDescent="0.25">
      <c r="A349">
        <v>0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f t="shared" si="70"/>
        <v>1173</v>
      </c>
      <c r="T349">
        <v>0</v>
      </c>
      <c r="U349">
        <v>0.5</v>
      </c>
      <c r="V349" s="2">
        <v>-0.8</v>
      </c>
      <c r="W349" s="2">
        <v>9</v>
      </c>
      <c r="Y349" s="2">
        <v>117</v>
      </c>
      <c r="Z349" s="2" t="s">
        <v>87</v>
      </c>
    </row>
    <row r="350" spans="1:26" x14ac:dyDescent="0.25">
      <c r="A350">
        <v>0</v>
      </c>
      <c r="B350">
        <v>0</v>
      </c>
      <c r="C350">
        <v>0</v>
      </c>
      <c r="D350">
        <v>0.9</v>
      </c>
      <c r="E350">
        <v>0</v>
      </c>
      <c r="F350">
        <v>0</v>
      </c>
      <c r="G350">
        <v>0</v>
      </c>
      <c r="H350">
        <v>0</v>
      </c>
      <c r="I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0.1</v>
      </c>
      <c r="Q350">
        <v>0</v>
      </c>
      <c r="R350">
        <v>0</v>
      </c>
      <c r="S350">
        <v>298</v>
      </c>
      <c r="T350">
        <v>0</v>
      </c>
      <c r="U350">
        <v>0.5</v>
      </c>
      <c r="V350" s="2">
        <v>-0.3</v>
      </c>
      <c r="W350" s="2">
        <v>3</v>
      </c>
      <c r="Y350" s="2">
        <v>117</v>
      </c>
      <c r="Z350" s="2" t="s">
        <v>87</v>
      </c>
    </row>
    <row r="351" spans="1:26" x14ac:dyDescent="0.25">
      <c r="A351">
        <v>0</v>
      </c>
      <c r="B351">
        <v>0</v>
      </c>
      <c r="C351">
        <v>0</v>
      </c>
      <c r="D351">
        <v>0.9</v>
      </c>
      <c r="E351">
        <v>0</v>
      </c>
      <c r="F351">
        <v>0</v>
      </c>
      <c r="G351">
        <v>0</v>
      </c>
      <c r="H351">
        <v>0</v>
      </c>
      <c r="I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0.1</v>
      </c>
      <c r="Q351">
        <v>0</v>
      </c>
      <c r="R351">
        <v>0</v>
      </c>
      <c r="S351">
        <v>298</v>
      </c>
      <c r="T351">
        <v>0</v>
      </c>
      <c r="U351">
        <v>0.5</v>
      </c>
      <c r="V351" s="2">
        <v>-0.4</v>
      </c>
      <c r="W351" s="2">
        <v>6</v>
      </c>
      <c r="Y351" s="2">
        <v>117</v>
      </c>
      <c r="Z351" s="2" t="s">
        <v>87</v>
      </c>
    </row>
    <row r="352" spans="1:26" x14ac:dyDescent="0.25">
      <c r="A352">
        <v>0</v>
      </c>
      <c r="B352">
        <v>0</v>
      </c>
      <c r="C352">
        <v>0</v>
      </c>
      <c r="D352">
        <v>0.9</v>
      </c>
      <c r="E352">
        <v>0</v>
      </c>
      <c r="F352">
        <v>0</v>
      </c>
      <c r="G352">
        <v>0</v>
      </c>
      <c r="H352">
        <v>0</v>
      </c>
      <c r="I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0.1</v>
      </c>
      <c r="Q352">
        <v>0</v>
      </c>
      <c r="R352">
        <v>0</v>
      </c>
      <c r="S352">
        <v>298</v>
      </c>
      <c r="T352">
        <v>0</v>
      </c>
      <c r="U352">
        <v>0.5</v>
      </c>
      <c r="V352" s="2">
        <v>-0.5</v>
      </c>
      <c r="W352" s="2">
        <v>21</v>
      </c>
      <c r="Y352" s="2">
        <v>117</v>
      </c>
      <c r="Z352" s="2" t="s">
        <v>87</v>
      </c>
    </row>
    <row r="353" spans="1:26" x14ac:dyDescent="0.25">
      <c r="A353">
        <v>0</v>
      </c>
      <c r="B353">
        <v>0</v>
      </c>
      <c r="C353">
        <v>0</v>
      </c>
      <c r="D353">
        <v>0.9</v>
      </c>
      <c r="E353">
        <v>0</v>
      </c>
      <c r="F353">
        <v>0</v>
      </c>
      <c r="G353">
        <v>0</v>
      </c>
      <c r="H353">
        <v>0</v>
      </c>
      <c r="I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0.1</v>
      </c>
      <c r="Q353">
        <v>0</v>
      </c>
      <c r="R353">
        <v>0</v>
      </c>
      <c r="S353">
        <v>298</v>
      </c>
      <c r="T353">
        <v>0</v>
      </c>
      <c r="U353">
        <v>0.5</v>
      </c>
      <c r="V353" s="2">
        <v>-0.6</v>
      </c>
      <c r="W353" s="2">
        <v>32</v>
      </c>
      <c r="Y353" s="2">
        <v>117</v>
      </c>
      <c r="Z353" s="2" t="s">
        <v>87</v>
      </c>
    </row>
    <row r="354" spans="1:26" x14ac:dyDescent="0.25">
      <c r="A354">
        <v>0</v>
      </c>
      <c r="B354">
        <v>0</v>
      </c>
      <c r="C354">
        <v>0</v>
      </c>
      <c r="D354">
        <v>0.9</v>
      </c>
      <c r="E354">
        <v>0</v>
      </c>
      <c r="F354">
        <v>0</v>
      </c>
      <c r="G354">
        <v>0</v>
      </c>
      <c r="H354">
        <v>0</v>
      </c>
      <c r="I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0.1</v>
      </c>
      <c r="Q354">
        <v>0</v>
      </c>
      <c r="R354">
        <v>0</v>
      </c>
      <c r="S354">
        <v>298</v>
      </c>
      <c r="T354">
        <v>0</v>
      </c>
      <c r="U354">
        <v>0.5</v>
      </c>
      <c r="V354" s="2">
        <v>-0.7</v>
      </c>
      <c r="W354" s="2">
        <v>30</v>
      </c>
      <c r="Y354" s="2">
        <v>117</v>
      </c>
      <c r="Z354" s="2" t="s">
        <v>87</v>
      </c>
    </row>
    <row r="355" spans="1:26" x14ac:dyDescent="0.25">
      <c r="A355">
        <v>0</v>
      </c>
      <c r="B355">
        <v>0</v>
      </c>
      <c r="C355">
        <v>0</v>
      </c>
      <c r="D355">
        <v>0.9</v>
      </c>
      <c r="E355">
        <v>0</v>
      </c>
      <c r="F355">
        <v>0</v>
      </c>
      <c r="G355">
        <v>0</v>
      </c>
      <c r="H355">
        <v>0</v>
      </c>
      <c r="I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0.1</v>
      </c>
      <c r="Q355">
        <v>0</v>
      </c>
      <c r="R355">
        <v>0</v>
      </c>
      <c r="S355">
        <v>298</v>
      </c>
      <c r="T355">
        <v>0</v>
      </c>
      <c r="U355">
        <v>0.5</v>
      </c>
      <c r="V355" s="2">
        <v>-0.8</v>
      </c>
      <c r="W355" s="2">
        <v>29</v>
      </c>
      <c r="Y355" s="2">
        <v>117</v>
      </c>
      <c r="Z355" s="2" t="s">
        <v>87</v>
      </c>
    </row>
    <row r="356" spans="1:26" x14ac:dyDescent="0.25">
      <c r="A356">
        <v>0</v>
      </c>
      <c r="B356">
        <v>0</v>
      </c>
      <c r="C356">
        <v>0</v>
      </c>
      <c r="D356">
        <v>0</v>
      </c>
      <c r="E356">
        <f>3.8/100</f>
        <v>3.7999999999999999E-2</v>
      </c>
      <c r="F356">
        <v>0</v>
      </c>
      <c r="G356">
        <v>0</v>
      </c>
      <c r="H356">
        <v>0</v>
      </c>
      <c r="I356">
        <v>0</v>
      </c>
      <c r="K356">
        <v>0</v>
      </c>
      <c r="L356">
        <f t="shared" ref="L356:L365" si="71">1-E356</f>
        <v>0.96199999999999997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</v>
      </c>
      <c r="S356">
        <f>400+273</f>
        <v>673</v>
      </c>
      <c r="T356">
        <v>0.5</v>
      </c>
      <c r="U356">
        <v>0</v>
      </c>
      <c r="V356" s="2">
        <v>-0.5</v>
      </c>
      <c r="W356" s="2">
        <v>22</v>
      </c>
      <c r="Y356" s="2">
        <v>118</v>
      </c>
      <c r="Z356" s="2" t="s">
        <v>88</v>
      </c>
    </row>
    <row r="357" spans="1:26" x14ac:dyDescent="0.25">
      <c r="A357">
        <v>0</v>
      </c>
      <c r="B357">
        <v>0</v>
      </c>
      <c r="C357">
        <v>0</v>
      </c>
      <c r="D357">
        <v>0</v>
      </c>
      <c r="E357">
        <f t="shared" ref="E357:E375" si="72">3.8/100</f>
        <v>3.7999999999999999E-2</v>
      </c>
      <c r="F357">
        <v>0</v>
      </c>
      <c r="G357">
        <v>0</v>
      </c>
      <c r="H357">
        <v>0</v>
      </c>
      <c r="I357">
        <v>0</v>
      </c>
      <c r="K357">
        <v>0</v>
      </c>
      <c r="L357">
        <f t="shared" si="71"/>
        <v>0.96199999999999997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1</v>
      </c>
      <c r="S357">
        <f t="shared" ref="S357:S365" si="73">400+273</f>
        <v>673</v>
      </c>
      <c r="T357">
        <v>0.5</v>
      </c>
      <c r="U357">
        <v>0</v>
      </c>
      <c r="V357" s="2">
        <v>-0.6</v>
      </c>
      <c r="W357" s="2">
        <v>78</v>
      </c>
      <c r="Y357" s="2">
        <v>118</v>
      </c>
      <c r="Z357" s="2" t="s">
        <v>88</v>
      </c>
    </row>
    <row r="358" spans="1:26" x14ac:dyDescent="0.25">
      <c r="A358">
        <v>0</v>
      </c>
      <c r="B358">
        <v>0</v>
      </c>
      <c r="C358">
        <v>0</v>
      </c>
      <c r="D358">
        <v>0</v>
      </c>
      <c r="E358">
        <f t="shared" si="72"/>
        <v>3.7999999999999999E-2</v>
      </c>
      <c r="F358">
        <v>0</v>
      </c>
      <c r="G358">
        <v>0</v>
      </c>
      <c r="H358">
        <v>0</v>
      </c>
      <c r="I358">
        <v>0</v>
      </c>
      <c r="K358">
        <v>0</v>
      </c>
      <c r="L358">
        <f t="shared" si="71"/>
        <v>0.96199999999999997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</v>
      </c>
      <c r="S358">
        <f t="shared" si="73"/>
        <v>673</v>
      </c>
      <c r="T358">
        <v>0.5</v>
      </c>
      <c r="U358">
        <v>0</v>
      </c>
      <c r="V358" s="2">
        <v>-0.7</v>
      </c>
      <c r="W358" s="2">
        <v>97</v>
      </c>
      <c r="Y358" s="2">
        <v>118</v>
      </c>
      <c r="Z358" s="2" t="s">
        <v>88</v>
      </c>
    </row>
    <row r="359" spans="1:26" x14ac:dyDescent="0.25">
      <c r="A359">
        <v>0</v>
      </c>
      <c r="B359">
        <v>0</v>
      </c>
      <c r="C359">
        <v>0</v>
      </c>
      <c r="D359">
        <v>0</v>
      </c>
      <c r="E359">
        <f t="shared" si="72"/>
        <v>3.7999999999999999E-2</v>
      </c>
      <c r="F359">
        <v>0</v>
      </c>
      <c r="G359">
        <v>0</v>
      </c>
      <c r="H359">
        <v>0</v>
      </c>
      <c r="I359">
        <v>0</v>
      </c>
      <c r="K359">
        <v>0</v>
      </c>
      <c r="L359">
        <f t="shared" si="71"/>
        <v>0.96199999999999997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</v>
      </c>
      <c r="S359">
        <f t="shared" si="73"/>
        <v>673</v>
      </c>
      <c r="T359">
        <v>0.5</v>
      </c>
      <c r="U359">
        <v>0</v>
      </c>
      <c r="V359" s="2">
        <v>-0.75</v>
      </c>
      <c r="W359" s="2">
        <v>91</v>
      </c>
      <c r="Y359" s="2">
        <v>118</v>
      </c>
      <c r="Z359" s="2" t="s">
        <v>88</v>
      </c>
    </row>
    <row r="360" spans="1:26" x14ac:dyDescent="0.25">
      <c r="A360">
        <v>0</v>
      </c>
      <c r="B360">
        <v>0</v>
      </c>
      <c r="C360">
        <v>0</v>
      </c>
      <c r="D360">
        <v>0</v>
      </c>
      <c r="E360">
        <f t="shared" si="72"/>
        <v>3.7999999999999999E-2</v>
      </c>
      <c r="F360">
        <v>0</v>
      </c>
      <c r="G360">
        <v>0</v>
      </c>
      <c r="H360">
        <v>0</v>
      </c>
      <c r="I360">
        <v>0</v>
      </c>
      <c r="K360">
        <v>0</v>
      </c>
      <c r="L360">
        <f t="shared" si="71"/>
        <v>0.96199999999999997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</v>
      </c>
      <c r="S360">
        <f t="shared" si="73"/>
        <v>673</v>
      </c>
      <c r="T360">
        <v>0.5</v>
      </c>
      <c r="U360">
        <v>0</v>
      </c>
      <c r="V360" s="2">
        <v>-0.8</v>
      </c>
      <c r="W360" s="2">
        <v>90</v>
      </c>
      <c r="Y360" s="2">
        <v>118</v>
      </c>
      <c r="Z360" s="2" t="s">
        <v>88</v>
      </c>
    </row>
    <row r="361" spans="1:26" x14ac:dyDescent="0.25">
      <c r="A361">
        <v>0</v>
      </c>
      <c r="B361">
        <v>0</v>
      </c>
      <c r="C361">
        <v>0</v>
      </c>
      <c r="D361">
        <v>0</v>
      </c>
      <c r="E361">
        <f t="shared" si="72"/>
        <v>3.7999999999999999E-2</v>
      </c>
      <c r="F361">
        <v>0</v>
      </c>
      <c r="G361">
        <v>0</v>
      </c>
      <c r="H361">
        <v>0</v>
      </c>
      <c r="I361">
        <v>0</v>
      </c>
      <c r="K361">
        <v>0</v>
      </c>
      <c r="L361">
        <f t="shared" si="71"/>
        <v>0.96199999999999997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</v>
      </c>
      <c r="S361">
        <f t="shared" si="73"/>
        <v>673</v>
      </c>
      <c r="T361">
        <v>0.5</v>
      </c>
      <c r="U361">
        <v>0</v>
      </c>
      <c r="V361" s="2">
        <v>-0.85</v>
      </c>
      <c r="W361" s="2">
        <v>98</v>
      </c>
      <c r="Y361" s="2">
        <v>118</v>
      </c>
      <c r="Z361" s="2" t="s">
        <v>88</v>
      </c>
    </row>
    <row r="362" spans="1:26" x14ac:dyDescent="0.25">
      <c r="A362">
        <v>0</v>
      </c>
      <c r="B362">
        <v>0</v>
      </c>
      <c r="C362">
        <v>0</v>
      </c>
      <c r="D362">
        <v>0</v>
      </c>
      <c r="E362">
        <f t="shared" si="72"/>
        <v>3.7999999999999999E-2</v>
      </c>
      <c r="F362">
        <v>0</v>
      </c>
      <c r="G362">
        <v>0</v>
      </c>
      <c r="H362">
        <v>0</v>
      </c>
      <c r="I362">
        <v>0</v>
      </c>
      <c r="K362">
        <v>0</v>
      </c>
      <c r="L362">
        <f t="shared" si="71"/>
        <v>0.96199999999999997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f t="shared" si="73"/>
        <v>673</v>
      </c>
      <c r="T362">
        <v>0.5</v>
      </c>
      <c r="U362">
        <v>0</v>
      </c>
      <c r="V362" s="2">
        <v>-0.9</v>
      </c>
      <c r="W362" s="2">
        <v>95</v>
      </c>
      <c r="Y362" s="2">
        <v>118</v>
      </c>
      <c r="Z362" s="2" t="s">
        <v>88</v>
      </c>
    </row>
    <row r="363" spans="1:26" x14ac:dyDescent="0.25">
      <c r="A363">
        <v>0</v>
      </c>
      <c r="B363">
        <v>0</v>
      </c>
      <c r="C363">
        <v>0</v>
      </c>
      <c r="D363">
        <v>0</v>
      </c>
      <c r="E363">
        <f t="shared" si="72"/>
        <v>3.7999999999999999E-2</v>
      </c>
      <c r="F363">
        <v>0</v>
      </c>
      <c r="G363">
        <v>0</v>
      </c>
      <c r="H363">
        <v>0</v>
      </c>
      <c r="I363">
        <v>0</v>
      </c>
      <c r="K363">
        <v>0</v>
      </c>
      <c r="L363">
        <f t="shared" si="71"/>
        <v>0.96199999999999997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1</v>
      </c>
      <c r="S363">
        <f t="shared" si="73"/>
        <v>673</v>
      </c>
      <c r="T363">
        <v>0.5</v>
      </c>
      <c r="U363">
        <v>0</v>
      </c>
      <c r="V363" s="2">
        <v>-0.95</v>
      </c>
      <c r="W363" s="2">
        <v>40</v>
      </c>
      <c r="Y363" s="2">
        <v>118</v>
      </c>
      <c r="Z363" s="2" t="s">
        <v>88</v>
      </c>
    </row>
    <row r="364" spans="1:26" x14ac:dyDescent="0.25">
      <c r="A364">
        <v>0</v>
      </c>
      <c r="B364">
        <v>0</v>
      </c>
      <c r="C364">
        <v>0</v>
      </c>
      <c r="D364">
        <v>0</v>
      </c>
      <c r="E364">
        <f t="shared" si="72"/>
        <v>3.7999999999999999E-2</v>
      </c>
      <c r="F364">
        <v>0</v>
      </c>
      <c r="G364">
        <v>0</v>
      </c>
      <c r="H364">
        <v>0</v>
      </c>
      <c r="I364">
        <v>0</v>
      </c>
      <c r="K364">
        <v>0</v>
      </c>
      <c r="L364">
        <f t="shared" si="71"/>
        <v>0.96199999999999997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</v>
      </c>
      <c r="S364">
        <f t="shared" si="73"/>
        <v>673</v>
      </c>
      <c r="T364">
        <v>0.5</v>
      </c>
      <c r="U364">
        <v>0</v>
      </c>
      <c r="V364" s="2">
        <v>-1</v>
      </c>
      <c r="W364" s="2">
        <v>24</v>
      </c>
      <c r="Y364" s="2">
        <v>118</v>
      </c>
      <c r="Z364" s="2" t="s">
        <v>88</v>
      </c>
    </row>
    <row r="365" spans="1:26" x14ac:dyDescent="0.25">
      <c r="A365">
        <v>0</v>
      </c>
      <c r="B365">
        <v>0</v>
      </c>
      <c r="C365">
        <v>0</v>
      </c>
      <c r="D365">
        <v>0</v>
      </c>
      <c r="E365">
        <f t="shared" si="72"/>
        <v>3.7999999999999999E-2</v>
      </c>
      <c r="F365">
        <v>0</v>
      </c>
      <c r="G365">
        <v>0</v>
      </c>
      <c r="H365">
        <v>0</v>
      </c>
      <c r="I365">
        <v>0</v>
      </c>
      <c r="K365">
        <v>0</v>
      </c>
      <c r="L365">
        <f t="shared" si="71"/>
        <v>0.96199999999999997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1</v>
      </c>
      <c r="S365">
        <f t="shared" si="73"/>
        <v>673</v>
      </c>
      <c r="T365">
        <v>0.5</v>
      </c>
      <c r="U365">
        <v>0</v>
      </c>
      <c r="V365" s="2">
        <v>-1.1000000000000001</v>
      </c>
      <c r="W365" s="2">
        <v>8</v>
      </c>
      <c r="Y365" s="2">
        <v>118</v>
      </c>
      <c r="Z365" s="2" t="s">
        <v>88</v>
      </c>
    </row>
    <row r="366" spans="1:26" x14ac:dyDescent="0.25">
      <c r="A366">
        <v>0</v>
      </c>
      <c r="B366">
        <v>0</v>
      </c>
      <c r="C366">
        <v>0</v>
      </c>
      <c r="D366">
        <v>0</v>
      </c>
      <c r="E366">
        <f t="shared" si="72"/>
        <v>3.7999999999999999E-2</v>
      </c>
      <c r="F366">
        <v>0</v>
      </c>
      <c r="G366">
        <v>0</v>
      </c>
      <c r="H366">
        <v>0</v>
      </c>
      <c r="I366">
        <v>0</v>
      </c>
      <c r="K366">
        <v>0</v>
      </c>
      <c r="L366">
        <f t="shared" ref="L366" si="74">1-E366</f>
        <v>0.96199999999999997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298</v>
      </c>
      <c r="T366">
        <v>0.5</v>
      </c>
      <c r="U366">
        <v>0</v>
      </c>
      <c r="V366" s="2">
        <v>-0.5</v>
      </c>
      <c r="W366" s="2">
        <v>12</v>
      </c>
      <c r="Y366" s="2">
        <v>118</v>
      </c>
      <c r="Z366" s="2" t="s">
        <v>88</v>
      </c>
    </row>
    <row r="367" spans="1:26" x14ac:dyDescent="0.25">
      <c r="A367">
        <v>0</v>
      </c>
      <c r="B367">
        <v>0</v>
      </c>
      <c r="C367">
        <v>0</v>
      </c>
      <c r="D367">
        <v>0</v>
      </c>
      <c r="E367">
        <f t="shared" si="72"/>
        <v>3.7999999999999999E-2</v>
      </c>
      <c r="F367">
        <v>0</v>
      </c>
      <c r="G367">
        <v>0</v>
      </c>
      <c r="H367">
        <v>0</v>
      </c>
      <c r="I367">
        <v>0</v>
      </c>
      <c r="K367">
        <v>0</v>
      </c>
      <c r="L367">
        <f t="shared" ref="L367:L375" si="75">1-E367</f>
        <v>0.96199999999999997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298</v>
      </c>
      <c r="T367">
        <v>0.5</v>
      </c>
      <c r="U367">
        <v>0</v>
      </c>
      <c r="V367" s="2">
        <v>-0.6</v>
      </c>
      <c r="W367" s="2">
        <v>38</v>
      </c>
      <c r="Y367" s="2">
        <v>118</v>
      </c>
      <c r="Z367" s="2" t="s">
        <v>88</v>
      </c>
    </row>
    <row r="368" spans="1:26" x14ac:dyDescent="0.25">
      <c r="A368">
        <v>0</v>
      </c>
      <c r="B368">
        <v>0</v>
      </c>
      <c r="C368">
        <v>0</v>
      </c>
      <c r="D368">
        <v>0</v>
      </c>
      <c r="E368">
        <f t="shared" si="72"/>
        <v>3.7999999999999999E-2</v>
      </c>
      <c r="F368">
        <v>0</v>
      </c>
      <c r="G368">
        <v>0</v>
      </c>
      <c r="H368">
        <v>0</v>
      </c>
      <c r="I368">
        <v>0</v>
      </c>
      <c r="K368">
        <v>0</v>
      </c>
      <c r="L368">
        <f t="shared" si="75"/>
        <v>0.96199999999999997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298</v>
      </c>
      <c r="T368">
        <v>0.5</v>
      </c>
      <c r="U368">
        <v>0</v>
      </c>
      <c r="V368" s="2">
        <v>-0.7</v>
      </c>
      <c r="W368" s="2">
        <v>52</v>
      </c>
      <c r="Y368" s="2">
        <v>118</v>
      </c>
      <c r="Z368" s="2" t="s">
        <v>88</v>
      </c>
    </row>
    <row r="369" spans="1:26" x14ac:dyDescent="0.25">
      <c r="A369">
        <v>0</v>
      </c>
      <c r="B369">
        <v>0</v>
      </c>
      <c r="C369">
        <v>0</v>
      </c>
      <c r="D369">
        <v>0</v>
      </c>
      <c r="E369">
        <f t="shared" si="72"/>
        <v>3.7999999999999999E-2</v>
      </c>
      <c r="F369">
        <v>0</v>
      </c>
      <c r="G369">
        <v>0</v>
      </c>
      <c r="H369">
        <v>0</v>
      </c>
      <c r="I369">
        <v>0</v>
      </c>
      <c r="K369">
        <v>0</v>
      </c>
      <c r="L369">
        <f t="shared" si="75"/>
        <v>0.96199999999999997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298</v>
      </c>
      <c r="T369">
        <v>0.5</v>
      </c>
      <c r="U369">
        <v>0</v>
      </c>
      <c r="V369" s="2">
        <v>-0.75</v>
      </c>
      <c r="W369" s="2">
        <v>52</v>
      </c>
      <c r="Y369" s="2">
        <v>118</v>
      </c>
      <c r="Z369" s="2" t="s">
        <v>88</v>
      </c>
    </row>
    <row r="370" spans="1:26" x14ac:dyDescent="0.25">
      <c r="A370">
        <v>0</v>
      </c>
      <c r="B370">
        <v>0</v>
      </c>
      <c r="C370">
        <v>0</v>
      </c>
      <c r="D370">
        <v>0</v>
      </c>
      <c r="E370">
        <f t="shared" si="72"/>
        <v>3.7999999999999999E-2</v>
      </c>
      <c r="F370">
        <v>0</v>
      </c>
      <c r="G370">
        <v>0</v>
      </c>
      <c r="H370">
        <v>0</v>
      </c>
      <c r="I370">
        <v>0</v>
      </c>
      <c r="K370">
        <v>0</v>
      </c>
      <c r="L370">
        <f t="shared" si="75"/>
        <v>0.96199999999999997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298</v>
      </c>
      <c r="T370">
        <v>0.5</v>
      </c>
      <c r="U370">
        <v>0</v>
      </c>
      <c r="V370" s="2">
        <v>-0.8</v>
      </c>
      <c r="W370" s="2">
        <v>50</v>
      </c>
      <c r="Y370" s="2">
        <v>118</v>
      </c>
      <c r="Z370" s="2" t="s">
        <v>88</v>
      </c>
    </row>
    <row r="371" spans="1:26" x14ac:dyDescent="0.25">
      <c r="A371">
        <v>0</v>
      </c>
      <c r="B371">
        <v>0</v>
      </c>
      <c r="C371">
        <v>0</v>
      </c>
      <c r="D371">
        <v>0</v>
      </c>
      <c r="E371">
        <f t="shared" si="72"/>
        <v>3.7999999999999999E-2</v>
      </c>
      <c r="F371">
        <v>0</v>
      </c>
      <c r="G371">
        <v>0</v>
      </c>
      <c r="H371">
        <v>0</v>
      </c>
      <c r="I371">
        <v>0</v>
      </c>
      <c r="K371">
        <v>0</v>
      </c>
      <c r="L371">
        <f t="shared" si="75"/>
        <v>0.96199999999999997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298</v>
      </c>
      <c r="T371">
        <v>0.5</v>
      </c>
      <c r="U371">
        <v>0</v>
      </c>
      <c r="V371" s="2">
        <v>-0.85</v>
      </c>
      <c r="W371" s="2">
        <v>58</v>
      </c>
      <c r="Y371" s="2">
        <v>118</v>
      </c>
      <c r="Z371" s="2" t="s">
        <v>88</v>
      </c>
    </row>
    <row r="372" spans="1:26" x14ac:dyDescent="0.25">
      <c r="A372">
        <v>0</v>
      </c>
      <c r="B372">
        <v>0</v>
      </c>
      <c r="C372">
        <v>0</v>
      </c>
      <c r="D372">
        <v>0</v>
      </c>
      <c r="E372">
        <f t="shared" si="72"/>
        <v>3.7999999999999999E-2</v>
      </c>
      <c r="F372">
        <v>0</v>
      </c>
      <c r="G372">
        <v>0</v>
      </c>
      <c r="H372">
        <v>0</v>
      </c>
      <c r="I372">
        <v>0</v>
      </c>
      <c r="K372">
        <v>0</v>
      </c>
      <c r="L372">
        <f t="shared" si="75"/>
        <v>0.96199999999999997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298</v>
      </c>
      <c r="T372">
        <v>0.5</v>
      </c>
      <c r="U372">
        <v>0</v>
      </c>
      <c r="V372" s="2">
        <v>-0.9</v>
      </c>
      <c r="W372" s="2">
        <v>65</v>
      </c>
      <c r="Y372" s="2">
        <v>118</v>
      </c>
      <c r="Z372" s="2" t="s">
        <v>88</v>
      </c>
    </row>
    <row r="373" spans="1:26" x14ac:dyDescent="0.25">
      <c r="A373">
        <v>0</v>
      </c>
      <c r="B373">
        <v>0</v>
      </c>
      <c r="C373">
        <v>0</v>
      </c>
      <c r="D373">
        <v>0</v>
      </c>
      <c r="E373">
        <f t="shared" si="72"/>
        <v>3.7999999999999999E-2</v>
      </c>
      <c r="F373">
        <v>0</v>
      </c>
      <c r="G373">
        <v>0</v>
      </c>
      <c r="H373">
        <v>0</v>
      </c>
      <c r="I373">
        <v>0</v>
      </c>
      <c r="K373">
        <v>0</v>
      </c>
      <c r="L373">
        <f t="shared" si="75"/>
        <v>0.96199999999999997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298</v>
      </c>
      <c r="T373">
        <v>0.5</v>
      </c>
      <c r="U373">
        <v>0</v>
      </c>
      <c r="V373" s="2">
        <v>-0.95</v>
      </c>
      <c r="W373" s="2">
        <v>40</v>
      </c>
      <c r="Y373" s="2">
        <v>118</v>
      </c>
      <c r="Z373" s="2" t="s">
        <v>88</v>
      </c>
    </row>
    <row r="374" spans="1:26" x14ac:dyDescent="0.25">
      <c r="A374">
        <v>0</v>
      </c>
      <c r="B374">
        <v>0</v>
      </c>
      <c r="C374">
        <v>0</v>
      </c>
      <c r="D374">
        <v>0</v>
      </c>
      <c r="E374">
        <f t="shared" si="72"/>
        <v>3.7999999999999999E-2</v>
      </c>
      <c r="F374">
        <v>0</v>
      </c>
      <c r="G374">
        <v>0</v>
      </c>
      <c r="H374">
        <v>0</v>
      </c>
      <c r="I374">
        <v>0</v>
      </c>
      <c r="K374">
        <v>0</v>
      </c>
      <c r="L374">
        <f t="shared" si="75"/>
        <v>0.96199999999999997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298</v>
      </c>
      <c r="T374">
        <v>0.5</v>
      </c>
      <c r="U374">
        <v>0</v>
      </c>
      <c r="V374" s="2">
        <v>-1</v>
      </c>
      <c r="W374" s="2">
        <v>22</v>
      </c>
      <c r="Y374" s="2">
        <v>118</v>
      </c>
      <c r="Z374" s="2" t="s">
        <v>88</v>
      </c>
    </row>
    <row r="375" spans="1:26" x14ac:dyDescent="0.25">
      <c r="A375">
        <v>0</v>
      </c>
      <c r="B375">
        <v>0</v>
      </c>
      <c r="C375">
        <v>0</v>
      </c>
      <c r="D375">
        <v>0</v>
      </c>
      <c r="E375">
        <f t="shared" si="72"/>
        <v>3.7999999999999999E-2</v>
      </c>
      <c r="F375">
        <v>0</v>
      </c>
      <c r="G375">
        <v>0</v>
      </c>
      <c r="H375">
        <v>0</v>
      </c>
      <c r="I375">
        <v>0</v>
      </c>
      <c r="K375">
        <v>0</v>
      </c>
      <c r="L375">
        <f t="shared" si="75"/>
        <v>0.96199999999999997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298</v>
      </c>
      <c r="T375">
        <v>0.5</v>
      </c>
      <c r="U375">
        <v>0</v>
      </c>
      <c r="V375" s="2">
        <v>-1.1000000000000001</v>
      </c>
      <c r="W375" s="2">
        <v>10</v>
      </c>
      <c r="Y375" s="2">
        <v>118</v>
      </c>
      <c r="Z375" s="2" t="s">
        <v>88</v>
      </c>
    </row>
    <row r="376" spans="1:26" x14ac:dyDescent="0.25">
      <c r="A376">
        <v>0</v>
      </c>
      <c r="B376">
        <v>0</v>
      </c>
      <c r="C376">
        <f>1-N376</f>
        <v>0.99180000000000001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K376">
        <v>0</v>
      </c>
      <c r="L376">
        <v>0</v>
      </c>
      <c r="M376">
        <v>0</v>
      </c>
      <c r="N376">
        <f>0.82/100</f>
        <v>8.199999999999999E-3</v>
      </c>
      <c r="O376">
        <v>0</v>
      </c>
      <c r="P376">
        <v>0</v>
      </c>
      <c r="Q376">
        <v>0</v>
      </c>
      <c r="R376">
        <v>1</v>
      </c>
      <c r="S376">
        <v>1073</v>
      </c>
      <c r="T376">
        <v>0.25</v>
      </c>
      <c r="U376">
        <v>0</v>
      </c>
      <c r="V376" s="2">
        <v>-1.0018780070852351</v>
      </c>
      <c r="W376" s="2">
        <v>4.2</v>
      </c>
      <c r="Y376" s="2">
        <v>121</v>
      </c>
      <c r="Z376" s="2" t="s">
        <v>92</v>
      </c>
    </row>
    <row r="377" spans="1:26" x14ac:dyDescent="0.25">
      <c r="A377">
        <v>0</v>
      </c>
      <c r="B377">
        <v>0</v>
      </c>
      <c r="C377">
        <f t="shared" ref="C377:C384" si="76">1-N377</f>
        <v>0.99180000000000001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K377">
        <v>0</v>
      </c>
      <c r="L377">
        <v>0</v>
      </c>
      <c r="M377">
        <v>0</v>
      </c>
      <c r="N377">
        <f t="shared" ref="N377:N383" si="77">0.82/100</f>
        <v>8.199999999999999E-3</v>
      </c>
      <c r="O377">
        <v>0</v>
      </c>
      <c r="P377">
        <v>0</v>
      </c>
      <c r="Q377">
        <v>0</v>
      </c>
      <c r="R377">
        <v>1</v>
      </c>
      <c r="S377">
        <v>1073</v>
      </c>
      <c r="T377">
        <v>0.25</v>
      </c>
      <c r="U377">
        <v>0</v>
      </c>
      <c r="V377" s="2">
        <v>-1.0998305653961598</v>
      </c>
      <c r="W377" s="2">
        <v>6</v>
      </c>
      <c r="Y377" s="2">
        <v>121</v>
      </c>
      <c r="Z377" s="2" t="s">
        <v>92</v>
      </c>
    </row>
    <row r="378" spans="1:26" x14ac:dyDescent="0.25">
      <c r="A378">
        <v>0</v>
      </c>
      <c r="B378">
        <v>0</v>
      </c>
      <c r="C378">
        <f t="shared" si="76"/>
        <v>0.99180000000000001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K378">
        <v>0</v>
      </c>
      <c r="L378">
        <v>0</v>
      </c>
      <c r="M378">
        <v>0</v>
      </c>
      <c r="N378">
        <f t="shared" si="77"/>
        <v>8.199999999999999E-3</v>
      </c>
      <c r="O378">
        <v>0</v>
      </c>
      <c r="P378">
        <v>0</v>
      </c>
      <c r="Q378">
        <v>0</v>
      </c>
      <c r="R378">
        <v>1</v>
      </c>
      <c r="S378">
        <v>1073</v>
      </c>
      <c r="T378">
        <v>0.25</v>
      </c>
      <c r="U378">
        <v>0</v>
      </c>
      <c r="V378" s="2">
        <v>-1.2047797350150078</v>
      </c>
      <c r="W378" s="2">
        <v>14.1</v>
      </c>
      <c r="Y378" s="2">
        <v>121</v>
      </c>
      <c r="Z378" s="2" t="s">
        <v>92</v>
      </c>
    </row>
    <row r="379" spans="1:26" x14ac:dyDescent="0.25">
      <c r="A379">
        <v>0</v>
      </c>
      <c r="B379">
        <v>0</v>
      </c>
      <c r="C379">
        <f t="shared" si="76"/>
        <v>0.99180000000000001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K379">
        <v>0</v>
      </c>
      <c r="L379">
        <v>0</v>
      </c>
      <c r="M379">
        <v>0</v>
      </c>
      <c r="N379">
        <f t="shared" si="77"/>
        <v>8.199999999999999E-3</v>
      </c>
      <c r="O379">
        <v>0</v>
      </c>
      <c r="P379">
        <v>0</v>
      </c>
      <c r="Q379">
        <v>0</v>
      </c>
      <c r="R379">
        <v>1</v>
      </c>
      <c r="S379">
        <v>1073</v>
      </c>
      <c r="T379">
        <v>0.25</v>
      </c>
      <c r="U379">
        <v>0</v>
      </c>
      <c r="V379" s="2">
        <v>-1.299233987671971</v>
      </c>
      <c r="W379" s="2">
        <v>28.5</v>
      </c>
      <c r="Y379" s="2">
        <v>121</v>
      </c>
      <c r="Z379" s="2" t="s">
        <v>92</v>
      </c>
    </row>
    <row r="380" spans="1:26" x14ac:dyDescent="0.25">
      <c r="A380">
        <v>0</v>
      </c>
      <c r="B380">
        <v>0</v>
      </c>
      <c r="C380">
        <f t="shared" si="76"/>
        <v>0.99180000000000001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K380">
        <v>0</v>
      </c>
      <c r="L380">
        <v>0</v>
      </c>
      <c r="M380">
        <v>0</v>
      </c>
      <c r="N380">
        <f t="shared" si="77"/>
        <v>8.199999999999999E-3</v>
      </c>
      <c r="O380">
        <v>0</v>
      </c>
      <c r="P380">
        <v>0</v>
      </c>
      <c r="Q380">
        <v>0</v>
      </c>
      <c r="R380">
        <v>1</v>
      </c>
      <c r="S380">
        <v>1073</v>
      </c>
      <c r="T380">
        <v>0.25</v>
      </c>
      <c r="U380">
        <v>0</v>
      </c>
      <c r="V380" s="2">
        <v>-1.4006848516368573</v>
      </c>
      <c r="W380" s="2">
        <v>42.9</v>
      </c>
      <c r="Y380" s="2">
        <v>121</v>
      </c>
      <c r="Z380" s="2" t="s">
        <v>92</v>
      </c>
    </row>
    <row r="381" spans="1:26" x14ac:dyDescent="0.25">
      <c r="A381">
        <v>0</v>
      </c>
      <c r="B381">
        <v>0</v>
      </c>
      <c r="C381">
        <f t="shared" si="76"/>
        <v>0.99180000000000001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K381">
        <v>0</v>
      </c>
      <c r="L381">
        <v>0</v>
      </c>
      <c r="M381">
        <v>0</v>
      </c>
      <c r="N381">
        <f t="shared" si="77"/>
        <v>8.199999999999999E-3</v>
      </c>
      <c r="O381">
        <v>0</v>
      </c>
      <c r="P381">
        <v>0</v>
      </c>
      <c r="Q381">
        <v>0</v>
      </c>
      <c r="R381">
        <v>1</v>
      </c>
      <c r="S381">
        <v>1073</v>
      </c>
      <c r="T381">
        <v>0.25</v>
      </c>
      <c r="U381">
        <v>0</v>
      </c>
      <c r="V381" s="2">
        <v>-1.4986374099477819</v>
      </c>
      <c r="W381" s="2">
        <v>60</v>
      </c>
      <c r="Y381" s="2">
        <v>121</v>
      </c>
      <c r="Z381" s="2" t="s">
        <v>92</v>
      </c>
    </row>
    <row r="382" spans="1:26" x14ac:dyDescent="0.25">
      <c r="A382">
        <v>0</v>
      </c>
      <c r="B382">
        <v>0</v>
      </c>
      <c r="C382">
        <f t="shared" si="76"/>
        <v>0.99180000000000001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K382">
        <v>0</v>
      </c>
      <c r="L382">
        <v>0</v>
      </c>
      <c r="M382">
        <v>0</v>
      </c>
      <c r="N382">
        <f t="shared" si="77"/>
        <v>8.199999999999999E-3</v>
      </c>
      <c r="O382">
        <v>0</v>
      </c>
      <c r="P382">
        <v>0</v>
      </c>
      <c r="Q382">
        <v>0</v>
      </c>
      <c r="R382">
        <v>1</v>
      </c>
      <c r="S382">
        <v>1073</v>
      </c>
      <c r="T382">
        <v>0.25</v>
      </c>
      <c r="U382">
        <v>0</v>
      </c>
      <c r="V382" s="2">
        <v>-1.5965899682587068</v>
      </c>
      <c r="W382" s="2">
        <v>72.599999999999994</v>
      </c>
      <c r="Y382" s="2">
        <v>121</v>
      </c>
      <c r="Z382" s="2" t="s">
        <v>92</v>
      </c>
    </row>
    <row r="383" spans="1:26" x14ac:dyDescent="0.25">
      <c r="A383">
        <v>0</v>
      </c>
      <c r="B383">
        <v>0</v>
      </c>
      <c r="C383">
        <f t="shared" si="76"/>
        <v>0.99180000000000001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K383">
        <v>0</v>
      </c>
      <c r="L383">
        <v>0</v>
      </c>
      <c r="M383">
        <v>0</v>
      </c>
      <c r="N383">
        <f t="shared" si="77"/>
        <v>8.199999999999999E-3</v>
      </c>
      <c r="O383">
        <v>0</v>
      </c>
      <c r="P383">
        <v>0</v>
      </c>
      <c r="Q383">
        <v>0</v>
      </c>
      <c r="R383">
        <v>1</v>
      </c>
      <c r="S383">
        <v>1073</v>
      </c>
      <c r="T383">
        <v>0.25</v>
      </c>
      <c r="U383">
        <v>0</v>
      </c>
      <c r="V383" s="2">
        <v>-1.6945425265696317</v>
      </c>
      <c r="W383" s="2">
        <v>65.400000000000006</v>
      </c>
      <c r="Y383" s="2">
        <v>121</v>
      </c>
      <c r="Z383" s="2" t="s">
        <v>92</v>
      </c>
    </row>
    <row r="384" spans="1:26" x14ac:dyDescent="0.25">
      <c r="A384">
        <v>0</v>
      </c>
      <c r="B384">
        <v>0</v>
      </c>
      <c r="C384">
        <f t="shared" si="76"/>
        <v>0.99180000000000001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K384">
        <v>0</v>
      </c>
      <c r="L384">
        <v>0</v>
      </c>
      <c r="M384">
        <v>0</v>
      </c>
      <c r="N384">
        <f>0.82/100</f>
        <v>8.199999999999999E-3</v>
      </c>
      <c r="O384">
        <v>0</v>
      </c>
      <c r="P384">
        <v>0</v>
      </c>
      <c r="Q384">
        <v>0</v>
      </c>
      <c r="R384">
        <v>1</v>
      </c>
      <c r="S384">
        <v>1073</v>
      </c>
      <c r="T384">
        <v>0.25</v>
      </c>
      <c r="U384">
        <v>0</v>
      </c>
      <c r="V384" s="2">
        <v>-1.7994916961884795</v>
      </c>
      <c r="W384" s="2">
        <v>51</v>
      </c>
      <c r="Y384" s="2">
        <v>121</v>
      </c>
      <c r="Z384" s="2" t="s">
        <v>92</v>
      </c>
    </row>
    <row r="385" spans="1:26" x14ac:dyDescent="0.25">
      <c r="A385">
        <v>0</v>
      </c>
      <c r="B385">
        <v>0</v>
      </c>
      <c r="C385">
        <v>0</v>
      </c>
      <c r="D385">
        <f>1-F385</f>
        <v>0.998</v>
      </c>
      <c r="E385">
        <v>0</v>
      </c>
      <c r="F385">
        <f>0.2/100</f>
        <v>2E-3</v>
      </c>
      <c r="G385">
        <v>0</v>
      </c>
      <c r="H385">
        <v>0</v>
      </c>
      <c r="I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1</v>
      </c>
      <c r="S385">
        <f>1000+273</f>
        <v>1273</v>
      </c>
      <c r="T385">
        <v>0</v>
      </c>
      <c r="U385">
        <v>0.1</v>
      </c>
      <c r="V385" s="2">
        <v>-0.37441860465116272</v>
      </c>
      <c r="W385" s="2">
        <v>92</v>
      </c>
      <c r="Y385" s="2">
        <v>123</v>
      </c>
      <c r="Z385" s="2" t="s">
        <v>94</v>
      </c>
    </row>
    <row r="386" spans="1:26" x14ac:dyDescent="0.25">
      <c r="A386">
        <v>0</v>
      </c>
      <c r="B386">
        <v>0</v>
      </c>
      <c r="C386">
        <v>0</v>
      </c>
      <c r="D386">
        <f t="shared" ref="D386:D391" si="78">1-F386</f>
        <v>0.998</v>
      </c>
      <c r="E386">
        <v>0</v>
      </c>
      <c r="F386">
        <f t="shared" ref="F386:F396" si="79">0.2/100</f>
        <v>2E-3</v>
      </c>
      <c r="G386">
        <v>0</v>
      </c>
      <c r="H386">
        <v>0</v>
      </c>
      <c r="I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</v>
      </c>
      <c r="S386">
        <f t="shared" ref="S386:S396" si="80">1000+273</f>
        <v>1273</v>
      </c>
      <c r="T386">
        <v>0</v>
      </c>
      <c r="U386">
        <v>0.1</v>
      </c>
      <c r="V386" s="2">
        <v>-0.44418604651162785</v>
      </c>
      <c r="W386" s="2">
        <v>96</v>
      </c>
      <c r="Y386" s="2">
        <v>123</v>
      </c>
      <c r="Z386" s="2" t="s">
        <v>94</v>
      </c>
    </row>
    <row r="387" spans="1:26" x14ac:dyDescent="0.25">
      <c r="A387">
        <v>0</v>
      </c>
      <c r="B387">
        <v>0</v>
      </c>
      <c r="C387">
        <v>0</v>
      </c>
      <c r="D387">
        <f t="shared" si="78"/>
        <v>0.998</v>
      </c>
      <c r="E387">
        <v>0</v>
      </c>
      <c r="F387">
        <f t="shared" si="79"/>
        <v>2E-3</v>
      </c>
      <c r="G387">
        <v>0</v>
      </c>
      <c r="H387">
        <v>0</v>
      </c>
      <c r="I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</v>
      </c>
      <c r="S387">
        <f t="shared" si="80"/>
        <v>1273</v>
      </c>
      <c r="T387">
        <v>0</v>
      </c>
      <c r="U387">
        <v>0.1</v>
      </c>
      <c r="V387" s="2">
        <v>-0.50465116279069755</v>
      </c>
      <c r="W387" s="2">
        <v>98</v>
      </c>
      <c r="Y387" s="2">
        <v>123</v>
      </c>
      <c r="Z387" s="2" t="s">
        <v>94</v>
      </c>
    </row>
    <row r="388" spans="1:26" x14ac:dyDescent="0.25">
      <c r="A388">
        <v>0</v>
      </c>
      <c r="B388">
        <v>0</v>
      </c>
      <c r="C388">
        <v>0</v>
      </c>
      <c r="D388">
        <f t="shared" si="78"/>
        <v>0.998</v>
      </c>
      <c r="E388">
        <v>0</v>
      </c>
      <c r="F388">
        <f t="shared" si="79"/>
        <v>2E-3</v>
      </c>
      <c r="G388">
        <v>0</v>
      </c>
      <c r="H388">
        <v>0</v>
      </c>
      <c r="I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1</v>
      </c>
      <c r="S388">
        <f t="shared" si="80"/>
        <v>1273</v>
      </c>
      <c r="T388">
        <v>0</v>
      </c>
      <c r="U388">
        <v>0.1</v>
      </c>
      <c r="V388" s="2">
        <v>-0.56744186046511624</v>
      </c>
      <c r="W388" s="2">
        <v>91</v>
      </c>
      <c r="Y388" s="2">
        <v>123</v>
      </c>
      <c r="Z388" s="2" t="s">
        <v>94</v>
      </c>
    </row>
    <row r="389" spans="1:26" x14ac:dyDescent="0.25">
      <c r="A389">
        <v>0</v>
      </c>
      <c r="B389">
        <v>0</v>
      </c>
      <c r="C389">
        <v>0</v>
      </c>
      <c r="D389">
        <f t="shared" si="78"/>
        <v>0.998</v>
      </c>
      <c r="E389">
        <v>0</v>
      </c>
      <c r="F389">
        <f t="shared" si="79"/>
        <v>2E-3</v>
      </c>
      <c r="G389">
        <v>0</v>
      </c>
      <c r="H389">
        <v>0</v>
      </c>
      <c r="I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</v>
      </c>
      <c r="S389">
        <f t="shared" si="80"/>
        <v>1273</v>
      </c>
      <c r="T389">
        <v>0</v>
      </c>
      <c r="U389">
        <v>0.1</v>
      </c>
      <c r="V389" s="2">
        <v>-0.63023255813953483</v>
      </c>
      <c r="W389" s="2">
        <v>85</v>
      </c>
      <c r="Y389" s="2">
        <v>123</v>
      </c>
      <c r="Z389" s="2" t="s">
        <v>94</v>
      </c>
    </row>
    <row r="390" spans="1:26" x14ac:dyDescent="0.25">
      <c r="A390">
        <v>0</v>
      </c>
      <c r="B390">
        <v>0</v>
      </c>
      <c r="C390">
        <v>0</v>
      </c>
      <c r="D390">
        <f t="shared" si="78"/>
        <v>0.998</v>
      </c>
      <c r="E390">
        <v>0</v>
      </c>
      <c r="F390">
        <f t="shared" si="79"/>
        <v>2E-3</v>
      </c>
      <c r="G390">
        <v>0</v>
      </c>
      <c r="H390">
        <v>0</v>
      </c>
      <c r="I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</v>
      </c>
      <c r="S390">
        <f t="shared" si="80"/>
        <v>1273</v>
      </c>
      <c r="T390">
        <v>0</v>
      </c>
      <c r="U390">
        <v>0.1</v>
      </c>
      <c r="V390" s="2">
        <v>-0.68604651162790697</v>
      </c>
      <c r="W390" s="2">
        <v>72</v>
      </c>
      <c r="Y390" s="2">
        <v>123</v>
      </c>
      <c r="Z390" s="2" t="s">
        <v>94</v>
      </c>
    </row>
    <row r="391" spans="1:26" x14ac:dyDescent="0.25">
      <c r="A391">
        <v>0</v>
      </c>
      <c r="B391">
        <v>0</v>
      </c>
      <c r="C391">
        <v>0</v>
      </c>
      <c r="D391">
        <f t="shared" si="78"/>
        <v>0.998</v>
      </c>
      <c r="E391">
        <v>0</v>
      </c>
      <c r="F391">
        <f t="shared" si="79"/>
        <v>2E-3</v>
      </c>
      <c r="G391">
        <v>0</v>
      </c>
      <c r="H391">
        <v>0</v>
      </c>
      <c r="I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f t="shared" si="80"/>
        <v>1273</v>
      </c>
      <c r="T391">
        <v>0</v>
      </c>
      <c r="U391">
        <v>0.1</v>
      </c>
      <c r="V391" s="2">
        <v>-0.34186046511627899</v>
      </c>
      <c r="W391" s="2">
        <v>10</v>
      </c>
      <c r="Y391" s="2">
        <v>123</v>
      </c>
      <c r="Z391" s="2" t="s">
        <v>94</v>
      </c>
    </row>
    <row r="392" spans="1:26" x14ac:dyDescent="0.25">
      <c r="A392">
        <v>0</v>
      </c>
      <c r="B392">
        <v>0</v>
      </c>
      <c r="C392">
        <v>0</v>
      </c>
      <c r="D392">
        <f t="shared" ref="D392:D396" si="81">1-F392</f>
        <v>0.998</v>
      </c>
      <c r="E392">
        <v>0</v>
      </c>
      <c r="F392">
        <f t="shared" si="79"/>
        <v>2E-3</v>
      </c>
      <c r="G392">
        <v>0</v>
      </c>
      <c r="H392">
        <v>0</v>
      </c>
      <c r="I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f t="shared" si="80"/>
        <v>1273</v>
      </c>
      <c r="T392">
        <v>0</v>
      </c>
      <c r="U392">
        <v>0.1</v>
      </c>
      <c r="V392" s="2">
        <v>-0.39534883720930225</v>
      </c>
      <c r="W392" s="2">
        <v>15</v>
      </c>
      <c r="Y392" s="2">
        <v>123</v>
      </c>
      <c r="Z392" s="2" t="s">
        <v>94</v>
      </c>
    </row>
    <row r="393" spans="1:26" x14ac:dyDescent="0.25">
      <c r="A393">
        <v>0</v>
      </c>
      <c r="B393">
        <v>0</v>
      </c>
      <c r="C393">
        <v>0</v>
      </c>
      <c r="D393">
        <f t="shared" si="81"/>
        <v>0.998</v>
      </c>
      <c r="E393">
        <v>0</v>
      </c>
      <c r="F393">
        <f t="shared" si="79"/>
        <v>2E-3</v>
      </c>
      <c r="G393">
        <v>0</v>
      </c>
      <c r="H393">
        <v>0</v>
      </c>
      <c r="I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f t="shared" si="80"/>
        <v>1273</v>
      </c>
      <c r="T393">
        <v>0</v>
      </c>
      <c r="U393">
        <v>0.1</v>
      </c>
      <c r="V393" s="2">
        <v>-0.47906976744186036</v>
      </c>
      <c r="W393" s="2">
        <v>20</v>
      </c>
      <c r="Y393" s="2">
        <v>123</v>
      </c>
      <c r="Z393" s="2" t="s">
        <v>94</v>
      </c>
    </row>
    <row r="394" spans="1:26" x14ac:dyDescent="0.25">
      <c r="A394">
        <v>0</v>
      </c>
      <c r="B394">
        <v>0</v>
      </c>
      <c r="C394">
        <v>0</v>
      </c>
      <c r="D394">
        <f t="shared" si="81"/>
        <v>0.998</v>
      </c>
      <c r="E394">
        <v>0</v>
      </c>
      <c r="F394">
        <f t="shared" si="79"/>
        <v>2E-3</v>
      </c>
      <c r="G394">
        <v>0</v>
      </c>
      <c r="H394">
        <v>0</v>
      </c>
      <c r="I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f t="shared" si="80"/>
        <v>1273</v>
      </c>
      <c r="T394">
        <v>0</v>
      </c>
      <c r="U394">
        <v>0.1</v>
      </c>
      <c r="V394" s="2">
        <v>-0.53720930232558128</v>
      </c>
      <c r="W394" s="2">
        <v>17</v>
      </c>
      <c r="Y394" s="2">
        <v>123</v>
      </c>
      <c r="Z394" s="2" t="s">
        <v>94</v>
      </c>
    </row>
    <row r="395" spans="1:26" x14ac:dyDescent="0.25">
      <c r="A395">
        <v>0</v>
      </c>
      <c r="B395">
        <v>0</v>
      </c>
      <c r="C395">
        <v>0</v>
      </c>
      <c r="D395">
        <f t="shared" si="81"/>
        <v>0.998</v>
      </c>
      <c r="E395">
        <v>0</v>
      </c>
      <c r="F395">
        <f t="shared" si="79"/>
        <v>2E-3</v>
      </c>
      <c r="G395">
        <v>0</v>
      </c>
      <c r="H395">
        <v>0</v>
      </c>
      <c r="I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f t="shared" si="80"/>
        <v>1273</v>
      </c>
      <c r="T395">
        <v>0</v>
      </c>
      <c r="U395">
        <v>0.1</v>
      </c>
      <c r="V395" s="2">
        <v>-0.57674418604651156</v>
      </c>
      <c r="W395" s="2">
        <v>10</v>
      </c>
      <c r="Y395" s="2">
        <v>123</v>
      </c>
      <c r="Z395" s="2" t="s">
        <v>94</v>
      </c>
    </row>
    <row r="396" spans="1:26" x14ac:dyDescent="0.25">
      <c r="A396">
        <v>0</v>
      </c>
      <c r="B396">
        <v>0</v>
      </c>
      <c r="C396">
        <v>0</v>
      </c>
      <c r="D396">
        <f t="shared" si="81"/>
        <v>0.998</v>
      </c>
      <c r="E396">
        <v>0</v>
      </c>
      <c r="F396">
        <f t="shared" si="79"/>
        <v>2E-3</v>
      </c>
      <c r="G396">
        <v>0</v>
      </c>
      <c r="H396">
        <v>0</v>
      </c>
      <c r="I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f t="shared" si="80"/>
        <v>1273</v>
      </c>
      <c r="T396">
        <v>0</v>
      </c>
      <c r="U396">
        <v>0.1</v>
      </c>
      <c r="V396" s="2">
        <v>-0.6093023255813953</v>
      </c>
      <c r="W396" s="2">
        <v>8</v>
      </c>
      <c r="Y396" s="2">
        <v>123</v>
      </c>
      <c r="Z396" s="11" t="s">
        <v>94</v>
      </c>
    </row>
    <row r="397" spans="1:26" x14ac:dyDescent="0.25">
      <c r="A397">
        <v>0</v>
      </c>
      <c r="B397">
        <v>0</v>
      </c>
      <c r="C397">
        <v>0</v>
      </c>
      <c r="D397">
        <f>1-O397</f>
        <v>0.99970000000000003</v>
      </c>
      <c r="E397">
        <v>0</v>
      </c>
      <c r="F397">
        <v>0</v>
      </c>
      <c r="G397">
        <v>0</v>
      </c>
      <c r="H397">
        <v>0</v>
      </c>
      <c r="I397">
        <v>0</v>
      </c>
      <c r="K397">
        <v>0</v>
      </c>
      <c r="L397">
        <v>0</v>
      </c>
      <c r="M397">
        <v>0</v>
      </c>
      <c r="N397">
        <v>0</v>
      </c>
      <c r="O397">
        <f>0.03/100</f>
        <v>2.9999999999999997E-4</v>
      </c>
      <c r="P397">
        <v>0</v>
      </c>
      <c r="Q397">
        <v>0</v>
      </c>
      <c r="R397">
        <v>1</v>
      </c>
      <c r="S397">
        <v>1073</v>
      </c>
      <c r="T397">
        <v>0.1</v>
      </c>
      <c r="U397">
        <v>0</v>
      </c>
      <c r="V397" s="2">
        <v>-0.6</v>
      </c>
      <c r="W397" s="2">
        <v>59</v>
      </c>
      <c r="Y397" s="2">
        <v>124</v>
      </c>
      <c r="Z397" s="11" t="s">
        <v>96</v>
      </c>
    </row>
    <row r="398" spans="1:26" x14ac:dyDescent="0.25">
      <c r="A398">
        <v>0</v>
      </c>
      <c r="B398">
        <v>0</v>
      </c>
      <c r="C398">
        <v>0</v>
      </c>
      <c r="D398">
        <f t="shared" ref="D398:D404" si="82">1-O398</f>
        <v>0.99970000000000003</v>
      </c>
      <c r="E398">
        <v>0</v>
      </c>
      <c r="F398">
        <v>0</v>
      </c>
      <c r="G398">
        <v>0</v>
      </c>
      <c r="H398">
        <v>0</v>
      </c>
      <c r="I398">
        <v>0</v>
      </c>
      <c r="K398">
        <v>0</v>
      </c>
      <c r="L398">
        <v>0</v>
      </c>
      <c r="M398">
        <v>0</v>
      </c>
      <c r="N398">
        <v>0</v>
      </c>
      <c r="O398">
        <f t="shared" ref="O398:O403" si="83">0.03/100</f>
        <v>2.9999999999999997E-4</v>
      </c>
      <c r="P398">
        <v>0</v>
      </c>
      <c r="Q398">
        <v>0</v>
      </c>
      <c r="R398">
        <v>1</v>
      </c>
      <c r="S398">
        <v>1073</v>
      </c>
      <c r="T398">
        <v>0.1</v>
      </c>
      <c r="U398">
        <v>0</v>
      </c>
      <c r="V398" s="2">
        <v>-0.7</v>
      </c>
      <c r="W398" s="2">
        <v>62</v>
      </c>
      <c r="Y398" s="2">
        <v>124</v>
      </c>
      <c r="Z398" s="11" t="s">
        <v>96</v>
      </c>
    </row>
    <row r="399" spans="1:26" x14ac:dyDescent="0.25">
      <c r="A399">
        <v>0</v>
      </c>
      <c r="B399">
        <v>0</v>
      </c>
      <c r="C399">
        <v>0</v>
      </c>
      <c r="D399">
        <f t="shared" si="82"/>
        <v>0.99970000000000003</v>
      </c>
      <c r="E399">
        <v>0</v>
      </c>
      <c r="F399">
        <v>0</v>
      </c>
      <c r="G399">
        <v>0</v>
      </c>
      <c r="H399">
        <v>0</v>
      </c>
      <c r="I399">
        <v>0</v>
      </c>
      <c r="K399">
        <v>0</v>
      </c>
      <c r="L399">
        <v>0</v>
      </c>
      <c r="M399">
        <v>0</v>
      </c>
      <c r="N399">
        <v>0</v>
      </c>
      <c r="O399">
        <f t="shared" si="83"/>
        <v>2.9999999999999997E-4</v>
      </c>
      <c r="P399">
        <v>0</v>
      </c>
      <c r="Q399">
        <v>0</v>
      </c>
      <c r="R399">
        <v>1</v>
      </c>
      <c r="S399">
        <v>1073</v>
      </c>
      <c r="T399">
        <v>0.1</v>
      </c>
      <c r="U399">
        <v>0</v>
      </c>
      <c r="V399" s="2">
        <v>-0.8</v>
      </c>
      <c r="W399" s="2">
        <v>79</v>
      </c>
      <c r="Y399" s="2">
        <v>124</v>
      </c>
      <c r="Z399" s="11" t="s">
        <v>96</v>
      </c>
    </row>
    <row r="400" spans="1:26" x14ac:dyDescent="0.25">
      <c r="A400">
        <v>0</v>
      </c>
      <c r="B400">
        <v>0</v>
      </c>
      <c r="C400">
        <v>0</v>
      </c>
      <c r="D400">
        <f t="shared" si="82"/>
        <v>0.99970000000000003</v>
      </c>
      <c r="E400">
        <v>0</v>
      </c>
      <c r="F400">
        <v>0</v>
      </c>
      <c r="G400">
        <v>0</v>
      </c>
      <c r="H400">
        <v>0</v>
      </c>
      <c r="I400">
        <v>0</v>
      </c>
      <c r="K400">
        <v>0</v>
      </c>
      <c r="L400">
        <v>0</v>
      </c>
      <c r="M400">
        <v>0</v>
      </c>
      <c r="N400">
        <v>0</v>
      </c>
      <c r="O400">
        <f t="shared" si="83"/>
        <v>2.9999999999999997E-4</v>
      </c>
      <c r="P400">
        <v>0</v>
      </c>
      <c r="Q400">
        <v>0</v>
      </c>
      <c r="R400">
        <v>1</v>
      </c>
      <c r="S400">
        <v>1073</v>
      </c>
      <c r="T400">
        <v>0.1</v>
      </c>
      <c r="U400">
        <v>0</v>
      </c>
      <c r="V400" s="2">
        <v>-0.9</v>
      </c>
      <c r="W400" s="2">
        <v>81</v>
      </c>
      <c r="Y400" s="2">
        <v>124</v>
      </c>
      <c r="Z400" s="11" t="s">
        <v>96</v>
      </c>
    </row>
    <row r="401" spans="1:26" x14ac:dyDescent="0.25">
      <c r="A401">
        <v>0</v>
      </c>
      <c r="B401">
        <v>0</v>
      </c>
      <c r="C401">
        <v>0</v>
      </c>
      <c r="D401">
        <f t="shared" si="82"/>
        <v>0.99970000000000003</v>
      </c>
      <c r="E401">
        <v>0</v>
      </c>
      <c r="F401">
        <v>0</v>
      </c>
      <c r="G401">
        <v>0</v>
      </c>
      <c r="H401">
        <v>0</v>
      </c>
      <c r="I401">
        <v>0</v>
      </c>
      <c r="K401">
        <v>0</v>
      </c>
      <c r="L401">
        <v>0</v>
      </c>
      <c r="M401">
        <v>0</v>
      </c>
      <c r="N401">
        <v>0</v>
      </c>
      <c r="O401">
        <f t="shared" si="83"/>
        <v>2.9999999999999997E-4</v>
      </c>
      <c r="P401">
        <v>0</v>
      </c>
      <c r="Q401">
        <v>0</v>
      </c>
      <c r="R401">
        <v>1</v>
      </c>
      <c r="S401">
        <v>1073</v>
      </c>
      <c r="T401">
        <v>0.1</v>
      </c>
      <c r="U401">
        <v>0</v>
      </c>
      <c r="V401" s="2">
        <v>-1</v>
      </c>
      <c r="W401" s="2">
        <v>51</v>
      </c>
      <c r="Y401" s="2">
        <v>124</v>
      </c>
      <c r="Z401" s="11" t="s">
        <v>96</v>
      </c>
    </row>
    <row r="402" spans="1:26" x14ac:dyDescent="0.25">
      <c r="A402">
        <v>0</v>
      </c>
      <c r="B402">
        <v>0</v>
      </c>
      <c r="C402">
        <v>0</v>
      </c>
      <c r="D402">
        <f t="shared" si="82"/>
        <v>0.99970000000000003</v>
      </c>
      <c r="E402">
        <v>0</v>
      </c>
      <c r="F402">
        <v>0</v>
      </c>
      <c r="G402">
        <v>0</v>
      </c>
      <c r="H402">
        <v>0</v>
      </c>
      <c r="I402">
        <v>0</v>
      </c>
      <c r="K402">
        <v>0</v>
      </c>
      <c r="L402">
        <v>0</v>
      </c>
      <c r="M402">
        <v>0</v>
      </c>
      <c r="N402">
        <v>0</v>
      </c>
      <c r="O402">
        <f t="shared" si="83"/>
        <v>2.9999999999999997E-4</v>
      </c>
      <c r="P402">
        <v>0</v>
      </c>
      <c r="Q402">
        <v>0</v>
      </c>
      <c r="R402">
        <v>1</v>
      </c>
      <c r="S402">
        <v>1073</v>
      </c>
      <c r="T402">
        <v>0.1</v>
      </c>
      <c r="U402">
        <v>0</v>
      </c>
      <c r="V402" s="2">
        <v>-1.1000000000000001</v>
      </c>
      <c r="W402" s="2">
        <v>28</v>
      </c>
      <c r="Y402" s="2">
        <v>124</v>
      </c>
      <c r="Z402" s="11" t="s">
        <v>96</v>
      </c>
    </row>
    <row r="403" spans="1:26" x14ac:dyDescent="0.25">
      <c r="A403">
        <v>0</v>
      </c>
      <c r="B403">
        <v>0</v>
      </c>
      <c r="C403">
        <v>0</v>
      </c>
      <c r="D403">
        <f t="shared" si="82"/>
        <v>0.99970000000000003</v>
      </c>
      <c r="E403">
        <v>0</v>
      </c>
      <c r="F403">
        <v>0</v>
      </c>
      <c r="G403">
        <v>0</v>
      </c>
      <c r="H403">
        <v>0</v>
      </c>
      <c r="I403">
        <v>0</v>
      </c>
      <c r="K403">
        <v>0</v>
      </c>
      <c r="L403">
        <v>0</v>
      </c>
      <c r="M403">
        <v>0</v>
      </c>
      <c r="N403">
        <v>0</v>
      </c>
      <c r="O403">
        <f t="shared" si="83"/>
        <v>2.9999999999999997E-4</v>
      </c>
      <c r="P403">
        <v>0</v>
      </c>
      <c r="Q403">
        <v>0</v>
      </c>
      <c r="R403">
        <v>1</v>
      </c>
      <c r="S403">
        <v>1073</v>
      </c>
      <c r="T403">
        <v>0.1</v>
      </c>
      <c r="U403">
        <v>0</v>
      </c>
      <c r="V403" s="2">
        <v>-1.2</v>
      </c>
      <c r="W403" s="2">
        <v>12</v>
      </c>
      <c r="Y403" s="2">
        <v>124</v>
      </c>
      <c r="Z403" s="11" t="s">
        <v>96</v>
      </c>
    </row>
    <row r="404" spans="1:26" x14ac:dyDescent="0.25">
      <c r="A404">
        <v>0</v>
      </c>
      <c r="B404">
        <v>0</v>
      </c>
      <c r="C404">
        <v>0</v>
      </c>
      <c r="D404">
        <f t="shared" si="82"/>
        <v>0.97140000000000004</v>
      </c>
      <c r="E404">
        <v>0</v>
      </c>
      <c r="F404">
        <v>0</v>
      </c>
      <c r="G404">
        <v>0</v>
      </c>
      <c r="H404">
        <v>0</v>
      </c>
      <c r="I404">
        <v>0</v>
      </c>
      <c r="K404">
        <v>0</v>
      </c>
      <c r="L404">
        <v>0</v>
      </c>
      <c r="M404">
        <v>0</v>
      </c>
      <c r="N404">
        <v>0</v>
      </c>
      <c r="O404">
        <f>2.86/100</f>
        <v>2.86E-2</v>
      </c>
      <c r="P404">
        <v>0</v>
      </c>
      <c r="Q404">
        <v>0</v>
      </c>
      <c r="R404">
        <v>1</v>
      </c>
      <c r="S404">
        <v>1073</v>
      </c>
      <c r="T404">
        <v>0.5</v>
      </c>
      <c r="U404">
        <v>0</v>
      </c>
      <c r="V404" s="2">
        <v>-0.4</v>
      </c>
      <c r="W404" s="2">
        <v>7</v>
      </c>
      <c r="Y404" s="2">
        <v>126</v>
      </c>
      <c r="Z404" s="2" t="s">
        <v>97</v>
      </c>
    </row>
    <row r="405" spans="1:26" x14ac:dyDescent="0.25">
      <c r="A405">
        <v>0</v>
      </c>
      <c r="B405">
        <v>0</v>
      </c>
      <c r="C405">
        <v>0</v>
      </c>
      <c r="D405">
        <f t="shared" ref="D405:D411" si="84">1-O405</f>
        <v>0.97140000000000004</v>
      </c>
      <c r="E405">
        <v>0</v>
      </c>
      <c r="F405">
        <v>0</v>
      </c>
      <c r="G405">
        <v>0</v>
      </c>
      <c r="H405">
        <v>0</v>
      </c>
      <c r="I405">
        <v>0</v>
      </c>
      <c r="K405">
        <v>0</v>
      </c>
      <c r="L405">
        <v>0</v>
      </c>
      <c r="M405">
        <v>0</v>
      </c>
      <c r="N405">
        <v>0</v>
      </c>
      <c r="O405">
        <f t="shared" ref="O405:O411" si="85">2.86/100</f>
        <v>2.86E-2</v>
      </c>
      <c r="P405">
        <v>0</v>
      </c>
      <c r="Q405">
        <v>0</v>
      </c>
      <c r="R405">
        <v>1</v>
      </c>
      <c r="S405">
        <v>1073</v>
      </c>
      <c r="T405">
        <v>0.5</v>
      </c>
      <c r="U405">
        <v>0</v>
      </c>
      <c r="V405" s="2">
        <v>-0.5</v>
      </c>
      <c r="W405" s="2">
        <v>10</v>
      </c>
      <c r="Y405" s="2">
        <v>126</v>
      </c>
      <c r="Z405" s="2" t="s">
        <v>97</v>
      </c>
    </row>
    <row r="406" spans="1:26" x14ac:dyDescent="0.25">
      <c r="A406">
        <v>0</v>
      </c>
      <c r="B406">
        <v>0</v>
      </c>
      <c r="C406">
        <v>0</v>
      </c>
      <c r="D406">
        <f t="shared" si="84"/>
        <v>0.97140000000000004</v>
      </c>
      <c r="E406">
        <v>0</v>
      </c>
      <c r="F406">
        <v>0</v>
      </c>
      <c r="G406">
        <v>0</v>
      </c>
      <c r="H406">
        <v>0</v>
      </c>
      <c r="I406">
        <v>0</v>
      </c>
      <c r="K406">
        <v>0</v>
      </c>
      <c r="L406">
        <v>0</v>
      </c>
      <c r="M406">
        <v>0</v>
      </c>
      <c r="N406">
        <v>0</v>
      </c>
      <c r="O406">
        <f t="shared" si="85"/>
        <v>2.86E-2</v>
      </c>
      <c r="P406">
        <v>0</v>
      </c>
      <c r="Q406">
        <v>0</v>
      </c>
      <c r="R406">
        <v>1</v>
      </c>
      <c r="S406">
        <v>1073</v>
      </c>
      <c r="T406">
        <v>0.5</v>
      </c>
      <c r="U406">
        <v>0</v>
      </c>
      <c r="V406" s="2">
        <v>-0.6</v>
      </c>
      <c r="W406" s="2">
        <v>2</v>
      </c>
      <c r="Y406" s="2">
        <v>126</v>
      </c>
      <c r="Z406" s="2" t="s">
        <v>97</v>
      </c>
    </row>
    <row r="407" spans="1:26" x14ac:dyDescent="0.25">
      <c r="A407">
        <v>0</v>
      </c>
      <c r="B407">
        <v>0</v>
      </c>
      <c r="C407">
        <v>0</v>
      </c>
      <c r="D407">
        <f t="shared" si="84"/>
        <v>0.97140000000000004</v>
      </c>
      <c r="E407">
        <v>0</v>
      </c>
      <c r="F407">
        <v>0</v>
      </c>
      <c r="G407">
        <v>0</v>
      </c>
      <c r="H407">
        <v>0</v>
      </c>
      <c r="I407">
        <v>0</v>
      </c>
      <c r="K407">
        <v>0</v>
      </c>
      <c r="L407">
        <v>0</v>
      </c>
      <c r="M407">
        <v>0</v>
      </c>
      <c r="N407">
        <v>0</v>
      </c>
      <c r="O407">
        <f t="shared" si="85"/>
        <v>2.86E-2</v>
      </c>
      <c r="P407">
        <v>0</v>
      </c>
      <c r="Q407">
        <v>0</v>
      </c>
      <c r="R407">
        <v>1</v>
      </c>
      <c r="S407">
        <v>1073</v>
      </c>
      <c r="T407">
        <v>0.5</v>
      </c>
      <c r="U407">
        <v>0</v>
      </c>
      <c r="V407" s="2">
        <v>-0.7</v>
      </c>
      <c r="W407" s="2">
        <v>5</v>
      </c>
      <c r="Y407" s="2">
        <v>126</v>
      </c>
      <c r="Z407" s="2" t="s">
        <v>97</v>
      </c>
    </row>
    <row r="408" spans="1:26" x14ac:dyDescent="0.25">
      <c r="A408">
        <v>0</v>
      </c>
      <c r="B408">
        <v>0</v>
      </c>
      <c r="C408">
        <v>0</v>
      </c>
      <c r="D408">
        <f t="shared" si="84"/>
        <v>0.97140000000000004</v>
      </c>
      <c r="E408">
        <v>0</v>
      </c>
      <c r="F408">
        <v>0</v>
      </c>
      <c r="G408">
        <v>0</v>
      </c>
      <c r="H408">
        <v>0</v>
      </c>
      <c r="I408">
        <v>0</v>
      </c>
      <c r="K408">
        <v>0</v>
      </c>
      <c r="L408">
        <v>0</v>
      </c>
      <c r="M408">
        <v>0</v>
      </c>
      <c r="N408">
        <v>0</v>
      </c>
      <c r="O408">
        <f t="shared" si="85"/>
        <v>2.86E-2</v>
      </c>
      <c r="P408">
        <v>0</v>
      </c>
      <c r="Q408">
        <v>0</v>
      </c>
      <c r="R408">
        <v>1</v>
      </c>
      <c r="S408">
        <v>1073</v>
      </c>
      <c r="T408">
        <v>0.5</v>
      </c>
      <c r="U408">
        <v>0</v>
      </c>
      <c r="V408" s="2">
        <v>-0.8</v>
      </c>
      <c r="W408" s="2">
        <v>2</v>
      </c>
      <c r="Y408" s="2">
        <v>126</v>
      </c>
      <c r="Z408" s="2" t="s">
        <v>97</v>
      </c>
    </row>
    <row r="409" spans="1:26" x14ac:dyDescent="0.25">
      <c r="A409">
        <v>0</v>
      </c>
      <c r="B409">
        <v>0</v>
      </c>
      <c r="C409">
        <v>0</v>
      </c>
      <c r="D409">
        <f t="shared" si="84"/>
        <v>0.97140000000000004</v>
      </c>
      <c r="E409">
        <v>0</v>
      </c>
      <c r="F409">
        <v>0</v>
      </c>
      <c r="G409">
        <v>0</v>
      </c>
      <c r="H409">
        <v>0</v>
      </c>
      <c r="I409">
        <v>0</v>
      </c>
      <c r="K409">
        <v>0</v>
      </c>
      <c r="L409">
        <v>0</v>
      </c>
      <c r="M409">
        <v>0</v>
      </c>
      <c r="N409">
        <v>0</v>
      </c>
      <c r="O409">
        <f t="shared" si="85"/>
        <v>2.86E-2</v>
      </c>
      <c r="P409">
        <v>0</v>
      </c>
      <c r="Q409">
        <v>0</v>
      </c>
      <c r="R409">
        <v>1</v>
      </c>
      <c r="S409">
        <v>1073</v>
      </c>
      <c r="T409">
        <v>0.5</v>
      </c>
      <c r="U409">
        <v>0</v>
      </c>
      <c r="V409" s="2">
        <v>-0.9</v>
      </c>
      <c r="W409" s="2">
        <v>4</v>
      </c>
      <c r="Y409" s="2">
        <v>126</v>
      </c>
      <c r="Z409" s="2" t="s">
        <v>97</v>
      </c>
    </row>
    <row r="410" spans="1:26" x14ac:dyDescent="0.25">
      <c r="A410">
        <v>0</v>
      </c>
      <c r="B410">
        <v>0</v>
      </c>
      <c r="C410">
        <v>0</v>
      </c>
      <c r="D410">
        <f t="shared" si="84"/>
        <v>0.97140000000000004</v>
      </c>
      <c r="E410">
        <v>0</v>
      </c>
      <c r="F410">
        <v>0</v>
      </c>
      <c r="G410">
        <v>0</v>
      </c>
      <c r="H410">
        <v>0</v>
      </c>
      <c r="I410">
        <v>0</v>
      </c>
      <c r="K410">
        <v>0</v>
      </c>
      <c r="L410">
        <v>0</v>
      </c>
      <c r="M410">
        <v>0</v>
      </c>
      <c r="N410">
        <v>0</v>
      </c>
      <c r="O410">
        <f t="shared" si="85"/>
        <v>2.86E-2</v>
      </c>
      <c r="P410">
        <v>0</v>
      </c>
      <c r="Q410">
        <v>0</v>
      </c>
      <c r="R410">
        <v>1</v>
      </c>
      <c r="S410">
        <v>1073</v>
      </c>
      <c r="T410">
        <v>0.5</v>
      </c>
      <c r="U410">
        <v>0</v>
      </c>
      <c r="V410" s="2">
        <v>-1</v>
      </c>
      <c r="W410" s="2">
        <v>3</v>
      </c>
      <c r="Y410" s="2">
        <v>126</v>
      </c>
      <c r="Z410" s="2" t="s">
        <v>97</v>
      </c>
    </row>
    <row r="411" spans="1:26" x14ac:dyDescent="0.25">
      <c r="A411">
        <v>0</v>
      </c>
      <c r="B411">
        <v>0</v>
      </c>
      <c r="C411">
        <v>0</v>
      </c>
      <c r="D411">
        <f t="shared" si="84"/>
        <v>0.97140000000000004</v>
      </c>
      <c r="E411">
        <v>0</v>
      </c>
      <c r="F411">
        <v>0</v>
      </c>
      <c r="G411">
        <v>0</v>
      </c>
      <c r="H411">
        <v>0</v>
      </c>
      <c r="I411">
        <v>0</v>
      </c>
      <c r="K411">
        <v>0</v>
      </c>
      <c r="L411">
        <v>0</v>
      </c>
      <c r="M411">
        <v>0</v>
      </c>
      <c r="N411">
        <v>0</v>
      </c>
      <c r="O411">
        <f t="shared" si="85"/>
        <v>2.86E-2</v>
      </c>
      <c r="P411">
        <v>0</v>
      </c>
      <c r="Q411">
        <v>0</v>
      </c>
      <c r="R411">
        <v>1</v>
      </c>
      <c r="S411">
        <v>1073</v>
      </c>
      <c r="T411">
        <v>0.5</v>
      </c>
      <c r="U411">
        <v>0</v>
      </c>
      <c r="V411" s="2">
        <v>-1.1000000000000001</v>
      </c>
      <c r="W411" s="2">
        <v>2</v>
      </c>
      <c r="Y411" s="2">
        <v>126</v>
      </c>
      <c r="Z411" s="2" t="s">
        <v>97</v>
      </c>
    </row>
    <row r="412" spans="1:26" x14ac:dyDescent="0.25">
      <c r="A412">
        <v>0</v>
      </c>
      <c r="B412">
        <v>0</v>
      </c>
      <c r="C412">
        <v>0</v>
      </c>
      <c r="D412">
        <f>1-G412</f>
        <v>0.98799999999999999</v>
      </c>
      <c r="E412">
        <v>0</v>
      </c>
      <c r="F412">
        <v>0</v>
      </c>
      <c r="G412">
        <v>1.2E-2</v>
      </c>
      <c r="H412">
        <v>0</v>
      </c>
      <c r="I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1</v>
      </c>
      <c r="S412">
        <f>900+273</f>
        <v>1173</v>
      </c>
      <c r="T412">
        <v>0.5</v>
      </c>
      <c r="U412">
        <v>0</v>
      </c>
      <c r="V412" s="2">
        <v>-0.5</v>
      </c>
      <c r="W412" s="2">
        <v>20</v>
      </c>
      <c r="Y412" s="2">
        <v>145</v>
      </c>
      <c r="Z412" s="11" t="s">
        <v>98</v>
      </c>
    </row>
    <row r="413" spans="1:26" x14ac:dyDescent="0.25">
      <c r="A413">
        <v>0</v>
      </c>
      <c r="B413">
        <v>0</v>
      </c>
      <c r="C413">
        <v>0</v>
      </c>
      <c r="D413">
        <f t="shared" ref="D413:D417" si="86">1-G413</f>
        <v>0.98799999999999999</v>
      </c>
      <c r="E413">
        <v>0</v>
      </c>
      <c r="F413">
        <v>0</v>
      </c>
      <c r="G413">
        <v>1.2E-2</v>
      </c>
      <c r="H413">
        <v>0</v>
      </c>
      <c r="I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1</v>
      </c>
      <c r="S413">
        <f t="shared" ref="S413:S447" si="87">900+273</f>
        <v>1173</v>
      </c>
      <c r="T413">
        <v>0.5</v>
      </c>
      <c r="U413">
        <v>0</v>
      </c>
      <c r="V413" s="2">
        <v>-0.6</v>
      </c>
      <c r="W413" s="2">
        <v>22</v>
      </c>
      <c r="Y413" s="2">
        <v>145</v>
      </c>
      <c r="Z413" s="11" t="s">
        <v>98</v>
      </c>
    </row>
    <row r="414" spans="1:26" x14ac:dyDescent="0.25">
      <c r="A414">
        <v>0</v>
      </c>
      <c r="B414">
        <v>0</v>
      </c>
      <c r="C414">
        <v>0</v>
      </c>
      <c r="D414">
        <f t="shared" si="86"/>
        <v>0.98799999999999999</v>
      </c>
      <c r="E414">
        <v>0</v>
      </c>
      <c r="F414">
        <v>0</v>
      </c>
      <c r="G414">
        <v>1.2E-2</v>
      </c>
      <c r="H414">
        <v>0</v>
      </c>
      <c r="I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1</v>
      </c>
      <c r="S414">
        <f t="shared" si="87"/>
        <v>1173</v>
      </c>
      <c r="T414">
        <v>0.5</v>
      </c>
      <c r="U414">
        <v>0</v>
      </c>
      <c r="V414" s="2">
        <v>-0.7</v>
      </c>
      <c r="W414" s="2">
        <v>25</v>
      </c>
      <c r="Y414" s="2">
        <v>145</v>
      </c>
      <c r="Z414" s="11" t="s">
        <v>98</v>
      </c>
    </row>
    <row r="415" spans="1:26" x14ac:dyDescent="0.25">
      <c r="A415">
        <v>0</v>
      </c>
      <c r="B415">
        <v>0</v>
      </c>
      <c r="C415">
        <v>0</v>
      </c>
      <c r="D415">
        <f t="shared" si="86"/>
        <v>0.98799999999999999</v>
      </c>
      <c r="E415">
        <v>0</v>
      </c>
      <c r="F415">
        <v>0</v>
      </c>
      <c r="G415">
        <v>1.2E-2</v>
      </c>
      <c r="H415">
        <v>0</v>
      </c>
      <c r="I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1</v>
      </c>
      <c r="S415">
        <f t="shared" si="87"/>
        <v>1173</v>
      </c>
      <c r="T415">
        <v>0.5</v>
      </c>
      <c r="U415">
        <v>0</v>
      </c>
      <c r="V415" s="2">
        <v>-0.8</v>
      </c>
      <c r="W415" s="2">
        <v>22</v>
      </c>
      <c r="Y415" s="2">
        <v>145</v>
      </c>
      <c r="Z415" s="11" t="s">
        <v>98</v>
      </c>
    </row>
    <row r="416" spans="1:26" x14ac:dyDescent="0.25">
      <c r="A416">
        <v>0</v>
      </c>
      <c r="B416">
        <v>0</v>
      </c>
      <c r="C416">
        <v>0</v>
      </c>
      <c r="D416">
        <f t="shared" si="86"/>
        <v>0.98799999999999999</v>
      </c>
      <c r="E416">
        <v>0</v>
      </c>
      <c r="F416">
        <v>0</v>
      </c>
      <c r="G416">
        <v>1.2E-2</v>
      </c>
      <c r="H416">
        <v>0</v>
      </c>
      <c r="I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1</v>
      </c>
      <c r="S416">
        <f t="shared" si="87"/>
        <v>1173</v>
      </c>
      <c r="T416">
        <v>0.5</v>
      </c>
      <c r="U416">
        <v>0</v>
      </c>
      <c r="V416" s="2">
        <v>-0.9</v>
      </c>
      <c r="W416" s="2">
        <v>22</v>
      </c>
      <c r="Y416" s="2">
        <v>145</v>
      </c>
      <c r="Z416" s="11" t="s">
        <v>98</v>
      </c>
    </row>
    <row r="417" spans="1:26" x14ac:dyDescent="0.25">
      <c r="A417">
        <v>0</v>
      </c>
      <c r="B417">
        <v>0</v>
      </c>
      <c r="C417">
        <v>0</v>
      </c>
      <c r="D417">
        <f t="shared" si="86"/>
        <v>0.98799999999999999</v>
      </c>
      <c r="E417">
        <v>0</v>
      </c>
      <c r="F417">
        <v>0</v>
      </c>
      <c r="G417">
        <v>1.2E-2</v>
      </c>
      <c r="H417">
        <v>0</v>
      </c>
      <c r="I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1</v>
      </c>
      <c r="S417">
        <f t="shared" si="87"/>
        <v>1173</v>
      </c>
      <c r="T417">
        <v>0.5</v>
      </c>
      <c r="U417">
        <v>0</v>
      </c>
      <c r="V417" s="2">
        <v>-1</v>
      </c>
      <c r="W417" s="2">
        <v>20</v>
      </c>
      <c r="Y417" s="2">
        <v>145</v>
      </c>
      <c r="Z417" s="11" t="s">
        <v>98</v>
      </c>
    </row>
    <row r="418" spans="1:26" x14ac:dyDescent="0.25">
      <c r="A418">
        <v>0</v>
      </c>
      <c r="B418">
        <v>0</v>
      </c>
      <c r="C418">
        <v>0</v>
      </c>
      <c r="D418">
        <f>1-G418-M418</f>
        <v>0.9879</v>
      </c>
      <c r="E418">
        <v>0</v>
      </c>
      <c r="F418">
        <v>0</v>
      </c>
      <c r="G418">
        <f>2.7/1000</f>
        <v>2.7000000000000001E-3</v>
      </c>
      <c r="H418">
        <v>0</v>
      </c>
      <c r="I418">
        <v>0</v>
      </c>
      <c r="K418">
        <v>0</v>
      </c>
      <c r="L418">
        <v>0</v>
      </c>
      <c r="M418">
        <f>9.4/1000</f>
        <v>9.4000000000000004E-3</v>
      </c>
      <c r="N418">
        <v>0</v>
      </c>
      <c r="O418">
        <v>0</v>
      </c>
      <c r="P418">
        <v>0</v>
      </c>
      <c r="Q418">
        <v>0</v>
      </c>
      <c r="R418">
        <v>1</v>
      </c>
      <c r="S418">
        <f t="shared" si="87"/>
        <v>1173</v>
      </c>
      <c r="T418">
        <v>0.5</v>
      </c>
      <c r="U418">
        <v>0</v>
      </c>
      <c r="V418" s="2">
        <v>-0.5</v>
      </c>
      <c r="W418" s="2">
        <v>50</v>
      </c>
      <c r="Y418" s="2">
        <v>145</v>
      </c>
      <c r="Z418" s="11" t="s">
        <v>98</v>
      </c>
    </row>
    <row r="419" spans="1:26" x14ac:dyDescent="0.25">
      <c r="A419">
        <v>0</v>
      </c>
      <c r="B419">
        <v>0</v>
      </c>
      <c r="C419">
        <v>0</v>
      </c>
      <c r="D419">
        <f t="shared" ref="D419:D447" si="88">1-G419-M419</f>
        <v>0.9879</v>
      </c>
      <c r="E419">
        <v>0</v>
      </c>
      <c r="F419">
        <v>0</v>
      </c>
      <c r="G419">
        <f t="shared" ref="G419:G423" si="89">2.7/1000</f>
        <v>2.7000000000000001E-3</v>
      </c>
      <c r="H419">
        <v>0</v>
      </c>
      <c r="I419">
        <v>0</v>
      </c>
      <c r="K419">
        <v>0</v>
      </c>
      <c r="L419">
        <v>0</v>
      </c>
      <c r="M419">
        <f t="shared" ref="M419:M423" si="90">9.4/1000</f>
        <v>9.4000000000000004E-3</v>
      </c>
      <c r="N419">
        <v>0</v>
      </c>
      <c r="O419">
        <v>0</v>
      </c>
      <c r="P419">
        <v>0</v>
      </c>
      <c r="Q419">
        <v>0</v>
      </c>
      <c r="R419">
        <v>1</v>
      </c>
      <c r="S419">
        <f t="shared" si="87"/>
        <v>1173</v>
      </c>
      <c r="T419">
        <v>0.5</v>
      </c>
      <c r="U419">
        <v>0</v>
      </c>
      <c r="V419" s="2">
        <v>-0.6</v>
      </c>
      <c r="W419" s="2">
        <v>62</v>
      </c>
      <c r="Y419" s="2">
        <v>145</v>
      </c>
      <c r="Z419" s="11" t="s">
        <v>98</v>
      </c>
    </row>
    <row r="420" spans="1:26" x14ac:dyDescent="0.25">
      <c r="A420">
        <v>0</v>
      </c>
      <c r="B420">
        <v>0</v>
      </c>
      <c r="C420">
        <v>0</v>
      </c>
      <c r="D420">
        <f t="shared" si="88"/>
        <v>0.9879</v>
      </c>
      <c r="E420">
        <v>0</v>
      </c>
      <c r="F420">
        <v>0</v>
      </c>
      <c r="G420">
        <f t="shared" si="89"/>
        <v>2.7000000000000001E-3</v>
      </c>
      <c r="H420">
        <v>0</v>
      </c>
      <c r="I420">
        <v>0</v>
      </c>
      <c r="K420">
        <v>0</v>
      </c>
      <c r="L420">
        <v>0</v>
      </c>
      <c r="M420">
        <f t="shared" si="90"/>
        <v>9.4000000000000004E-3</v>
      </c>
      <c r="N420">
        <v>0</v>
      </c>
      <c r="O420">
        <v>0</v>
      </c>
      <c r="P420">
        <v>0</v>
      </c>
      <c r="Q420">
        <v>0</v>
      </c>
      <c r="R420">
        <v>1</v>
      </c>
      <c r="S420">
        <f t="shared" si="87"/>
        <v>1173</v>
      </c>
      <c r="T420">
        <v>0.5</v>
      </c>
      <c r="U420">
        <v>0</v>
      </c>
      <c r="V420" s="2">
        <v>-0.7</v>
      </c>
      <c r="W420" s="2">
        <v>72</v>
      </c>
      <c r="Y420" s="2">
        <v>145</v>
      </c>
      <c r="Z420" s="11" t="s">
        <v>98</v>
      </c>
    </row>
    <row r="421" spans="1:26" x14ac:dyDescent="0.25">
      <c r="A421">
        <v>0</v>
      </c>
      <c r="B421">
        <v>0</v>
      </c>
      <c r="C421">
        <v>0</v>
      </c>
      <c r="D421">
        <f t="shared" si="88"/>
        <v>0.9879</v>
      </c>
      <c r="E421">
        <v>0</v>
      </c>
      <c r="F421">
        <v>0</v>
      </c>
      <c r="G421">
        <f t="shared" si="89"/>
        <v>2.7000000000000001E-3</v>
      </c>
      <c r="H421">
        <v>0</v>
      </c>
      <c r="I421">
        <v>0</v>
      </c>
      <c r="K421">
        <v>0</v>
      </c>
      <c r="L421">
        <v>0</v>
      </c>
      <c r="M421">
        <f t="shared" si="90"/>
        <v>9.4000000000000004E-3</v>
      </c>
      <c r="N421">
        <v>0</v>
      </c>
      <c r="O421">
        <v>0</v>
      </c>
      <c r="P421">
        <v>0</v>
      </c>
      <c r="Q421">
        <v>0</v>
      </c>
      <c r="R421">
        <v>1</v>
      </c>
      <c r="S421">
        <f t="shared" si="87"/>
        <v>1173</v>
      </c>
      <c r="T421">
        <v>0.5</v>
      </c>
      <c r="U421">
        <v>0</v>
      </c>
      <c r="V421" s="2">
        <v>-0.8</v>
      </c>
      <c r="W421" s="2">
        <v>79</v>
      </c>
      <c r="Y421" s="2">
        <v>145</v>
      </c>
      <c r="Z421" s="11" t="s">
        <v>98</v>
      </c>
    </row>
    <row r="422" spans="1:26" x14ac:dyDescent="0.25">
      <c r="A422">
        <v>0</v>
      </c>
      <c r="B422">
        <v>0</v>
      </c>
      <c r="C422">
        <v>0</v>
      </c>
      <c r="D422">
        <f t="shared" si="88"/>
        <v>0.9879</v>
      </c>
      <c r="E422">
        <v>0</v>
      </c>
      <c r="F422">
        <v>0</v>
      </c>
      <c r="G422">
        <f t="shared" si="89"/>
        <v>2.7000000000000001E-3</v>
      </c>
      <c r="H422">
        <v>0</v>
      </c>
      <c r="I422">
        <v>0</v>
      </c>
      <c r="K422">
        <v>0</v>
      </c>
      <c r="L422">
        <v>0</v>
      </c>
      <c r="M422">
        <f t="shared" si="90"/>
        <v>9.4000000000000004E-3</v>
      </c>
      <c r="N422">
        <v>0</v>
      </c>
      <c r="O422">
        <v>0</v>
      </c>
      <c r="P422">
        <v>0</v>
      </c>
      <c r="Q422">
        <v>0</v>
      </c>
      <c r="R422">
        <v>1</v>
      </c>
      <c r="S422">
        <f t="shared" si="87"/>
        <v>1173</v>
      </c>
      <c r="T422">
        <v>0.5</v>
      </c>
      <c r="U422">
        <v>0</v>
      </c>
      <c r="V422" s="2">
        <v>-0.9</v>
      </c>
      <c r="W422" s="2">
        <v>78</v>
      </c>
      <c r="Y422" s="2">
        <v>145</v>
      </c>
      <c r="Z422" s="11" t="s">
        <v>98</v>
      </c>
    </row>
    <row r="423" spans="1:26" x14ac:dyDescent="0.25">
      <c r="A423">
        <v>0</v>
      </c>
      <c r="B423">
        <v>0</v>
      </c>
      <c r="C423">
        <v>0</v>
      </c>
      <c r="D423">
        <f t="shared" si="88"/>
        <v>0.9879</v>
      </c>
      <c r="E423">
        <v>0</v>
      </c>
      <c r="F423">
        <v>0</v>
      </c>
      <c r="G423">
        <f t="shared" si="89"/>
        <v>2.7000000000000001E-3</v>
      </c>
      <c r="H423">
        <v>0</v>
      </c>
      <c r="I423">
        <v>0</v>
      </c>
      <c r="K423">
        <v>0</v>
      </c>
      <c r="L423">
        <v>0</v>
      </c>
      <c r="M423">
        <f t="shared" si="90"/>
        <v>9.4000000000000004E-3</v>
      </c>
      <c r="N423">
        <v>0</v>
      </c>
      <c r="O423">
        <v>0</v>
      </c>
      <c r="P423">
        <v>0</v>
      </c>
      <c r="Q423">
        <v>0</v>
      </c>
      <c r="R423">
        <v>1</v>
      </c>
      <c r="S423">
        <f t="shared" si="87"/>
        <v>1173</v>
      </c>
      <c r="T423">
        <v>0.5</v>
      </c>
      <c r="U423">
        <v>0</v>
      </c>
      <c r="V423" s="2">
        <v>-1</v>
      </c>
      <c r="W423" s="2">
        <v>70</v>
      </c>
      <c r="Y423" s="2">
        <v>145</v>
      </c>
      <c r="Z423" s="11" t="s">
        <v>98</v>
      </c>
    </row>
    <row r="424" spans="1:26" x14ac:dyDescent="0.25">
      <c r="A424">
        <v>0</v>
      </c>
      <c r="B424">
        <v>0</v>
      </c>
      <c r="C424">
        <v>0</v>
      </c>
      <c r="D424">
        <f t="shared" si="88"/>
        <v>0.98759999999999992</v>
      </c>
      <c r="E424">
        <v>0</v>
      </c>
      <c r="F424">
        <v>0</v>
      </c>
      <c r="G424">
        <f>3.8/1000</f>
        <v>3.8E-3</v>
      </c>
      <c r="H424">
        <v>0</v>
      </c>
      <c r="I424">
        <v>0</v>
      </c>
      <c r="K424">
        <v>0</v>
      </c>
      <c r="L424">
        <v>0</v>
      </c>
      <c r="M424">
        <f>8.6/1000</f>
        <v>8.6E-3</v>
      </c>
      <c r="N424">
        <v>0</v>
      </c>
      <c r="O424">
        <v>0</v>
      </c>
      <c r="P424">
        <v>0</v>
      </c>
      <c r="Q424">
        <v>0</v>
      </c>
      <c r="R424">
        <v>1</v>
      </c>
      <c r="S424">
        <f t="shared" si="87"/>
        <v>1173</v>
      </c>
      <c r="T424">
        <v>0.5</v>
      </c>
      <c r="U424">
        <v>0</v>
      </c>
      <c r="V424" s="2">
        <v>-0.5</v>
      </c>
      <c r="W424" s="2">
        <v>42</v>
      </c>
      <c r="Y424" s="2">
        <v>145</v>
      </c>
      <c r="Z424" s="11" t="s">
        <v>98</v>
      </c>
    </row>
    <row r="425" spans="1:26" x14ac:dyDescent="0.25">
      <c r="A425">
        <v>0</v>
      </c>
      <c r="B425">
        <v>0</v>
      </c>
      <c r="C425">
        <v>0</v>
      </c>
      <c r="D425">
        <f t="shared" si="88"/>
        <v>0.98759999999999992</v>
      </c>
      <c r="E425">
        <v>0</v>
      </c>
      <c r="F425">
        <v>0</v>
      </c>
      <c r="G425">
        <f t="shared" ref="G425:G429" si="91">3.8/1000</f>
        <v>3.8E-3</v>
      </c>
      <c r="H425">
        <v>0</v>
      </c>
      <c r="I425">
        <v>0</v>
      </c>
      <c r="K425">
        <v>0</v>
      </c>
      <c r="L425">
        <v>0</v>
      </c>
      <c r="M425">
        <f t="shared" ref="M425:M429" si="92">8.6/1000</f>
        <v>8.6E-3</v>
      </c>
      <c r="N425">
        <v>0</v>
      </c>
      <c r="O425">
        <v>0</v>
      </c>
      <c r="P425">
        <v>0</v>
      </c>
      <c r="Q425">
        <v>0</v>
      </c>
      <c r="R425">
        <v>1</v>
      </c>
      <c r="S425">
        <f t="shared" si="87"/>
        <v>1173</v>
      </c>
      <c r="T425">
        <v>0.5</v>
      </c>
      <c r="U425">
        <v>0</v>
      </c>
      <c r="V425" s="2">
        <v>-0.6</v>
      </c>
      <c r="W425" s="2">
        <v>60</v>
      </c>
      <c r="Y425" s="2">
        <v>145</v>
      </c>
      <c r="Z425" s="11" t="s">
        <v>98</v>
      </c>
    </row>
    <row r="426" spans="1:26" x14ac:dyDescent="0.25">
      <c r="A426">
        <v>0</v>
      </c>
      <c r="B426">
        <v>0</v>
      </c>
      <c r="C426">
        <v>0</v>
      </c>
      <c r="D426">
        <f t="shared" si="88"/>
        <v>0.98759999999999992</v>
      </c>
      <c r="E426">
        <v>0</v>
      </c>
      <c r="F426">
        <v>0</v>
      </c>
      <c r="G426">
        <f t="shared" si="91"/>
        <v>3.8E-3</v>
      </c>
      <c r="H426">
        <v>0</v>
      </c>
      <c r="I426">
        <v>0</v>
      </c>
      <c r="K426">
        <v>0</v>
      </c>
      <c r="L426">
        <v>0</v>
      </c>
      <c r="M426">
        <f t="shared" si="92"/>
        <v>8.6E-3</v>
      </c>
      <c r="N426">
        <v>0</v>
      </c>
      <c r="O426">
        <v>0</v>
      </c>
      <c r="P426">
        <v>0</v>
      </c>
      <c r="Q426">
        <v>0</v>
      </c>
      <c r="R426">
        <v>1</v>
      </c>
      <c r="S426">
        <f t="shared" si="87"/>
        <v>1173</v>
      </c>
      <c r="T426">
        <v>0.5</v>
      </c>
      <c r="U426">
        <v>0</v>
      </c>
      <c r="V426" s="2">
        <v>-0.7</v>
      </c>
      <c r="W426" s="2">
        <v>69</v>
      </c>
      <c r="Y426" s="2">
        <v>145</v>
      </c>
      <c r="Z426" s="11" t="s">
        <v>98</v>
      </c>
    </row>
    <row r="427" spans="1:26" x14ac:dyDescent="0.25">
      <c r="A427">
        <v>0</v>
      </c>
      <c r="B427">
        <v>0</v>
      </c>
      <c r="C427">
        <v>0</v>
      </c>
      <c r="D427">
        <f t="shared" si="88"/>
        <v>0.98759999999999992</v>
      </c>
      <c r="E427">
        <v>0</v>
      </c>
      <c r="F427">
        <v>0</v>
      </c>
      <c r="G427">
        <f t="shared" si="91"/>
        <v>3.8E-3</v>
      </c>
      <c r="H427">
        <v>0</v>
      </c>
      <c r="I427">
        <v>0</v>
      </c>
      <c r="K427">
        <v>0</v>
      </c>
      <c r="L427">
        <v>0</v>
      </c>
      <c r="M427">
        <f t="shared" si="92"/>
        <v>8.6E-3</v>
      </c>
      <c r="N427">
        <v>0</v>
      </c>
      <c r="O427">
        <v>0</v>
      </c>
      <c r="P427">
        <v>0</v>
      </c>
      <c r="Q427">
        <v>0</v>
      </c>
      <c r="R427">
        <v>1</v>
      </c>
      <c r="S427">
        <f t="shared" si="87"/>
        <v>1173</v>
      </c>
      <c r="T427">
        <v>0.5</v>
      </c>
      <c r="U427">
        <v>0</v>
      </c>
      <c r="V427" s="2">
        <v>-0.8</v>
      </c>
      <c r="W427" s="2">
        <v>78</v>
      </c>
      <c r="Y427" s="2">
        <v>145</v>
      </c>
      <c r="Z427" s="11" t="s">
        <v>98</v>
      </c>
    </row>
    <row r="428" spans="1:26" x14ac:dyDescent="0.25">
      <c r="A428">
        <v>0</v>
      </c>
      <c r="B428">
        <v>0</v>
      </c>
      <c r="C428">
        <v>0</v>
      </c>
      <c r="D428">
        <f t="shared" si="88"/>
        <v>0.98759999999999992</v>
      </c>
      <c r="E428">
        <v>0</v>
      </c>
      <c r="F428">
        <v>0</v>
      </c>
      <c r="G428">
        <f t="shared" si="91"/>
        <v>3.8E-3</v>
      </c>
      <c r="H428">
        <v>0</v>
      </c>
      <c r="I428">
        <v>0</v>
      </c>
      <c r="K428">
        <v>0</v>
      </c>
      <c r="L428">
        <v>0</v>
      </c>
      <c r="M428">
        <f t="shared" si="92"/>
        <v>8.6E-3</v>
      </c>
      <c r="N428">
        <v>0</v>
      </c>
      <c r="O428">
        <v>0</v>
      </c>
      <c r="P428">
        <v>0</v>
      </c>
      <c r="Q428">
        <v>0</v>
      </c>
      <c r="R428">
        <v>1</v>
      </c>
      <c r="S428">
        <f t="shared" si="87"/>
        <v>1173</v>
      </c>
      <c r="T428">
        <v>0.5</v>
      </c>
      <c r="U428">
        <v>0</v>
      </c>
      <c r="V428" s="2">
        <v>-0.9</v>
      </c>
      <c r="W428" s="2">
        <v>75</v>
      </c>
      <c r="Y428" s="2">
        <v>145</v>
      </c>
      <c r="Z428" s="11" t="s">
        <v>98</v>
      </c>
    </row>
    <row r="429" spans="1:26" x14ac:dyDescent="0.25">
      <c r="A429">
        <v>0</v>
      </c>
      <c r="B429">
        <v>0</v>
      </c>
      <c r="C429">
        <v>0</v>
      </c>
      <c r="D429">
        <f t="shared" si="88"/>
        <v>0.98759999999999992</v>
      </c>
      <c r="E429">
        <v>0</v>
      </c>
      <c r="F429">
        <v>0</v>
      </c>
      <c r="G429">
        <f t="shared" si="91"/>
        <v>3.8E-3</v>
      </c>
      <c r="H429">
        <v>0</v>
      </c>
      <c r="I429">
        <v>0</v>
      </c>
      <c r="K429">
        <v>0</v>
      </c>
      <c r="L429">
        <v>0</v>
      </c>
      <c r="M429">
        <f t="shared" si="92"/>
        <v>8.6E-3</v>
      </c>
      <c r="N429">
        <v>0</v>
      </c>
      <c r="O429">
        <v>0</v>
      </c>
      <c r="P429">
        <v>0</v>
      </c>
      <c r="Q429">
        <v>0</v>
      </c>
      <c r="R429">
        <v>1</v>
      </c>
      <c r="S429">
        <f t="shared" si="87"/>
        <v>1173</v>
      </c>
      <c r="T429">
        <v>0.5</v>
      </c>
      <c r="U429">
        <v>0</v>
      </c>
      <c r="V429" s="2">
        <v>-1</v>
      </c>
      <c r="W429" s="2">
        <v>69</v>
      </c>
      <c r="Y429" s="2">
        <v>145</v>
      </c>
      <c r="Z429" s="11" t="s">
        <v>98</v>
      </c>
    </row>
    <row r="430" spans="1:26" x14ac:dyDescent="0.25">
      <c r="A430">
        <v>0</v>
      </c>
      <c r="B430">
        <v>0</v>
      </c>
      <c r="C430">
        <v>0</v>
      </c>
      <c r="D430">
        <f t="shared" si="88"/>
        <v>0.98720000000000008</v>
      </c>
      <c r="E430">
        <v>0</v>
      </c>
      <c r="F430">
        <v>0</v>
      </c>
      <c r="G430">
        <f>8.3/1000</f>
        <v>8.3000000000000001E-3</v>
      </c>
      <c r="H430">
        <v>0</v>
      </c>
      <c r="I430">
        <v>0</v>
      </c>
      <c r="K430">
        <v>0</v>
      </c>
      <c r="L430">
        <v>0</v>
      </c>
      <c r="M430">
        <f>4.5/1000</f>
        <v>4.4999999999999997E-3</v>
      </c>
      <c r="N430">
        <v>0</v>
      </c>
      <c r="O430">
        <v>0</v>
      </c>
      <c r="P430">
        <v>0</v>
      </c>
      <c r="Q430">
        <v>0</v>
      </c>
      <c r="R430">
        <v>1</v>
      </c>
      <c r="S430">
        <f t="shared" si="87"/>
        <v>1173</v>
      </c>
      <c r="T430">
        <v>0.5</v>
      </c>
      <c r="U430">
        <v>0</v>
      </c>
      <c r="V430" s="2">
        <v>-0.5</v>
      </c>
      <c r="W430" s="2">
        <v>30</v>
      </c>
      <c r="Y430" s="2">
        <v>145</v>
      </c>
      <c r="Z430" s="11" t="s">
        <v>98</v>
      </c>
    </row>
    <row r="431" spans="1:26" x14ac:dyDescent="0.25">
      <c r="A431">
        <v>0</v>
      </c>
      <c r="B431">
        <v>0</v>
      </c>
      <c r="C431">
        <v>0</v>
      </c>
      <c r="D431">
        <f t="shared" si="88"/>
        <v>0.98720000000000008</v>
      </c>
      <c r="E431">
        <v>0</v>
      </c>
      <c r="F431">
        <v>0</v>
      </c>
      <c r="G431">
        <f t="shared" ref="G431:G435" si="93">8.3/1000</f>
        <v>8.3000000000000001E-3</v>
      </c>
      <c r="H431">
        <v>0</v>
      </c>
      <c r="I431">
        <v>0</v>
      </c>
      <c r="K431">
        <v>0</v>
      </c>
      <c r="L431">
        <v>0</v>
      </c>
      <c r="M431">
        <f t="shared" ref="M431:M435" si="94">4.5/1000</f>
        <v>4.4999999999999997E-3</v>
      </c>
      <c r="N431">
        <v>0</v>
      </c>
      <c r="O431">
        <v>0</v>
      </c>
      <c r="P431">
        <v>0</v>
      </c>
      <c r="Q431">
        <v>0</v>
      </c>
      <c r="R431">
        <v>1</v>
      </c>
      <c r="S431">
        <f t="shared" si="87"/>
        <v>1173</v>
      </c>
      <c r="T431">
        <v>0.5</v>
      </c>
      <c r="U431">
        <v>0</v>
      </c>
      <c r="V431" s="2">
        <v>-0.6</v>
      </c>
      <c r="W431" s="2">
        <v>34</v>
      </c>
      <c r="Y431" s="2">
        <v>145</v>
      </c>
      <c r="Z431" s="11" t="s">
        <v>98</v>
      </c>
    </row>
    <row r="432" spans="1:26" x14ac:dyDescent="0.25">
      <c r="A432">
        <v>0</v>
      </c>
      <c r="B432">
        <v>0</v>
      </c>
      <c r="C432">
        <v>0</v>
      </c>
      <c r="D432">
        <f t="shared" si="88"/>
        <v>0.98720000000000008</v>
      </c>
      <c r="E432">
        <v>0</v>
      </c>
      <c r="F432">
        <v>0</v>
      </c>
      <c r="G432">
        <f t="shared" si="93"/>
        <v>8.3000000000000001E-3</v>
      </c>
      <c r="H432">
        <v>0</v>
      </c>
      <c r="I432">
        <v>0</v>
      </c>
      <c r="K432">
        <v>0</v>
      </c>
      <c r="L432">
        <v>0</v>
      </c>
      <c r="M432">
        <f t="shared" si="94"/>
        <v>4.4999999999999997E-3</v>
      </c>
      <c r="N432">
        <v>0</v>
      </c>
      <c r="O432">
        <v>0</v>
      </c>
      <c r="P432">
        <v>0</v>
      </c>
      <c r="Q432">
        <v>0</v>
      </c>
      <c r="R432">
        <v>1</v>
      </c>
      <c r="S432">
        <f t="shared" si="87"/>
        <v>1173</v>
      </c>
      <c r="T432">
        <v>0.5</v>
      </c>
      <c r="U432">
        <v>0</v>
      </c>
      <c r="V432" s="2">
        <v>-0.7</v>
      </c>
      <c r="W432" s="2">
        <v>35</v>
      </c>
      <c r="Y432" s="2">
        <v>145</v>
      </c>
      <c r="Z432" s="11" t="s">
        <v>98</v>
      </c>
    </row>
    <row r="433" spans="1:26" x14ac:dyDescent="0.25">
      <c r="A433">
        <v>0</v>
      </c>
      <c r="B433">
        <v>0</v>
      </c>
      <c r="C433">
        <v>0</v>
      </c>
      <c r="D433">
        <f t="shared" si="88"/>
        <v>0.98720000000000008</v>
      </c>
      <c r="E433">
        <v>0</v>
      </c>
      <c r="F433">
        <v>0</v>
      </c>
      <c r="G433">
        <f t="shared" si="93"/>
        <v>8.3000000000000001E-3</v>
      </c>
      <c r="H433">
        <v>0</v>
      </c>
      <c r="I433">
        <v>0</v>
      </c>
      <c r="K433">
        <v>0</v>
      </c>
      <c r="L433">
        <v>0</v>
      </c>
      <c r="M433">
        <f t="shared" si="94"/>
        <v>4.4999999999999997E-3</v>
      </c>
      <c r="N433">
        <v>0</v>
      </c>
      <c r="O433">
        <v>0</v>
      </c>
      <c r="P433">
        <v>0</v>
      </c>
      <c r="Q433">
        <v>0</v>
      </c>
      <c r="R433">
        <v>1</v>
      </c>
      <c r="S433">
        <f t="shared" si="87"/>
        <v>1173</v>
      </c>
      <c r="T433">
        <v>0.5</v>
      </c>
      <c r="U433">
        <v>0</v>
      </c>
      <c r="V433" s="2">
        <v>-0.8</v>
      </c>
      <c r="W433" s="2">
        <v>41</v>
      </c>
      <c r="Y433" s="2">
        <v>145</v>
      </c>
      <c r="Z433" s="11" t="s">
        <v>98</v>
      </c>
    </row>
    <row r="434" spans="1:26" x14ac:dyDescent="0.25">
      <c r="A434">
        <v>0</v>
      </c>
      <c r="B434">
        <v>0</v>
      </c>
      <c r="C434">
        <v>0</v>
      </c>
      <c r="D434">
        <f t="shared" si="88"/>
        <v>0.98720000000000008</v>
      </c>
      <c r="E434">
        <v>0</v>
      </c>
      <c r="F434">
        <v>0</v>
      </c>
      <c r="G434">
        <f t="shared" si="93"/>
        <v>8.3000000000000001E-3</v>
      </c>
      <c r="H434">
        <v>0</v>
      </c>
      <c r="I434">
        <v>0</v>
      </c>
      <c r="K434">
        <v>0</v>
      </c>
      <c r="L434">
        <v>0</v>
      </c>
      <c r="M434">
        <f t="shared" si="94"/>
        <v>4.4999999999999997E-3</v>
      </c>
      <c r="N434">
        <v>0</v>
      </c>
      <c r="O434">
        <v>0</v>
      </c>
      <c r="P434">
        <v>0</v>
      </c>
      <c r="Q434">
        <v>0</v>
      </c>
      <c r="R434">
        <v>1</v>
      </c>
      <c r="S434">
        <f t="shared" si="87"/>
        <v>1173</v>
      </c>
      <c r="T434">
        <v>0.5</v>
      </c>
      <c r="U434">
        <v>0</v>
      </c>
      <c r="V434" s="2">
        <v>-0.9</v>
      </c>
      <c r="W434" s="2">
        <v>40</v>
      </c>
      <c r="Y434" s="2">
        <v>145</v>
      </c>
      <c r="Z434" s="11" t="s">
        <v>98</v>
      </c>
    </row>
    <row r="435" spans="1:26" x14ac:dyDescent="0.25">
      <c r="A435">
        <v>0</v>
      </c>
      <c r="B435">
        <v>0</v>
      </c>
      <c r="C435">
        <v>0</v>
      </c>
      <c r="D435">
        <f t="shared" si="88"/>
        <v>0.98720000000000008</v>
      </c>
      <c r="E435">
        <v>0</v>
      </c>
      <c r="F435">
        <v>0</v>
      </c>
      <c r="G435">
        <f t="shared" si="93"/>
        <v>8.3000000000000001E-3</v>
      </c>
      <c r="H435">
        <v>0</v>
      </c>
      <c r="I435">
        <v>0</v>
      </c>
      <c r="K435">
        <v>0</v>
      </c>
      <c r="L435">
        <v>0</v>
      </c>
      <c r="M435">
        <f t="shared" si="94"/>
        <v>4.4999999999999997E-3</v>
      </c>
      <c r="N435">
        <v>0</v>
      </c>
      <c r="O435">
        <v>0</v>
      </c>
      <c r="P435">
        <v>0</v>
      </c>
      <c r="Q435">
        <v>0</v>
      </c>
      <c r="R435">
        <v>1</v>
      </c>
      <c r="S435">
        <f t="shared" si="87"/>
        <v>1173</v>
      </c>
      <c r="T435">
        <v>0.5</v>
      </c>
      <c r="U435">
        <v>0</v>
      </c>
      <c r="V435" s="2">
        <v>-1</v>
      </c>
      <c r="W435" s="2">
        <v>35</v>
      </c>
      <c r="Y435" s="2">
        <v>145</v>
      </c>
      <c r="Z435" s="11" t="s">
        <v>98</v>
      </c>
    </row>
    <row r="436" spans="1:26" x14ac:dyDescent="0.25">
      <c r="A436">
        <v>0</v>
      </c>
      <c r="B436">
        <v>0</v>
      </c>
      <c r="C436">
        <v>0</v>
      </c>
      <c r="D436">
        <f t="shared" si="88"/>
        <v>0.98699999999999999</v>
      </c>
      <c r="E436">
        <v>0</v>
      </c>
      <c r="F436">
        <v>0</v>
      </c>
      <c r="G436">
        <f>10/1000</f>
        <v>0.01</v>
      </c>
      <c r="H436">
        <v>0</v>
      </c>
      <c r="I436">
        <v>0</v>
      </c>
      <c r="K436">
        <v>0</v>
      </c>
      <c r="L436">
        <v>0</v>
      </c>
      <c r="M436">
        <f>3/1000</f>
        <v>3.0000000000000001E-3</v>
      </c>
      <c r="N436">
        <v>0</v>
      </c>
      <c r="O436">
        <v>0</v>
      </c>
      <c r="P436">
        <v>0</v>
      </c>
      <c r="Q436">
        <v>0</v>
      </c>
      <c r="R436">
        <v>1</v>
      </c>
      <c r="S436">
        <f t="shared" si="87"/>
        <v>1173</v>
      </c>
      <c r="T436">
        <v>0.5</v>
      </c>
      <c r="U436">
        <v>0</v>
      </c>
      <c r="V436" s="2">
        <v>-0.5</v>
      </c>
      <c r="W436" s="2">
        <v>25</v>
      </c>
      <c r="Y436" s="2">
        <v>145</v>
      </c>
      <c r="Z436" s="11" t="s">
        <v>98</v>
      </c>
    </row>
    <row r="437" spans="1:26" x14ac:dyDescent="0.25">
      <c r="A437">
        <v>0</v>
      </c>
      <c r="B437">
        <v>0</v>
      </c>
      <c r="C437">
        <v>0</v>
      </c>
      <c r="D437">
        <f t="shared" si="88"/>
        <v>0.98699999999999999</v>
      </c>
      <c r="E437">
        <v>0</v>
      </c>
      <c r="F437">
        <v>0</v>
      </c>
      <c r="G437">
        <f t="shared" ref="G437:G441" si="95">10/1000</f>
        <v>0.01</v>
      </c>
      <c r="H437">
        <v>0</v>
      </c>
      <c r="I437">
        <v>0</v>
      </c>
      <c r="K437">
        <v>0</v>
      </c>
      <c r="L437">
        <v>0</v>
      </c>
      <c r="M437">
        <f t="shared" ref="M437:M441" si="96">3/1000</f>
        <v>3.0000000000000001E-3</v>
      </c>
      <c r="N437">
        <v>0</v>
      </c>
      <c r="O437">
        <v>0</v>
      </c>
      <c r="P437">
        <v>0</v>
      </c>
      <c r="Q437">
        <v>0</v>
      </c>
      <c r="R437">
        <v>1</v>
      </c>
      <c r="S437">
        <f t="shared" si="87"/>
        <v>1173</v>
      </c>
      <c r="T437">
        <v>0.5</v>
      </c>
      <c r="U437">
        <v>0</v>
      </c>
      <c r="V437" s="2">
        <v>-0.6</v>
      </c>
      <c r="W437" s="2">
        <v>30</v>
      </c>
      <c r="Y437" s="2">
        <v>145</v>
      </c>
      <c r="Z437" s="11" t="s">
        <v>98</v>
      </c>
    </row>
    <row r="438" spans="1:26" x14ac:dyDescent="0.25">
      <c r="A438">
        <v>0</v>
      </c>
      <c r="B438">
        <v>0</v>
      </c>
      <c r="C438">
        <v>0</v>
      </c>
      <c r="D438">
        <f t="shared" si="88"/>
        <v>0.98699999999999999</v>
      </c>
      <c r="E438">
        <v>0</v>
      </c>
      <c r="F438">
        <v>0</v>
      </c>
      <c r="G438">
        <f t="shared" si="95"/>
        <v>0.01</v>
      </c>
      <c r="H438">
        <v>0</v>
      </c>
      <c r="I438">
        <v>0</v>
      </c>
      <c r="K438">
        <v>0</v>
      </c>
      <c r="L438">
        <v>0</v>
      </c>
      <c r="M438">
        <f t="shared" si="96"/>
        <v>3.0000000000000001E-3</v>
      </c>
      <c r="N438">
        <v>0</v>
      </c>
      <c r="O438">
        <v>0</v>
      </c>
      <c r="P438">
        <v>0</v>
      </c>
      <c r="Q438">
        <v>0</v>
      </c>
      <c r="R438">
        <v>1</v>
      </c>
      <c r="S438">
        <f t="shared" si="87"/>
        <v>1173</v>
      </c>
      <c r="T438">
        <v>0.5</v>
      </c>
      <c r="U438">
        <v>0</v>
      </c>
      <c r="V438" s="2">
        <v>-0.7</v>
      </c>
      <c r="W438" s="2">
        <v>38</v>
      </c>
      <c r="Y438" s="2">
        <v>145</v>
      </c>
      <c r="Z438" s="11" t="s">
        <v>98</v>
      </c>
    </row>
    <row r="439" spans="1:26" x14ac:dyDescent="0.25">
      <c r="A439">
        <v>0</v>
      </c>
      <c r="B439">
        <v>0</v>
      </c>
      <c r="C439">
        <v>0</v>
      </c>
      <c r="D439">
        <f t="shared" si="88"/>
        <v>0.98699999999999999</v>
      </c>
      <c r="E439">
        <v>0</v>
      </c>
      <c r="F439">
        <v>0</v>
      </c>
      <c r="G439">
        <f t="shared" si="95"/>
        <v>0.01</v>
      </c>
      <c r="H439">
        <v>0</v>
      </c>
      <c r="I439">
        <v>0</v>
      </c>
      <c r="K439">
        <v>0</v>
      </c>
      <c r="L439">
        <v>0</v>
      </c>
      <c r="M439">
        <f t="shared" si="96"/>
        <v>3.0000000000000001E-3</v>
      </c>
      <c r="N439">
        <v>0</v>
      </c>
      <c r="O439">
        <v>0</v>
      </c>
      <c r="P439">
        <v>0</v>
      </c>
      <c r="Q439">
        <v>0</v>
      </c>
      <c r="R439">
        <v>1</v>
      </c>
      <c r="S439">
        <f t="shared" si="87"/>
        <v>1173</v>
      </c>
      <c r="T439">
        <v>0.5</v>
      </c>
      <c r="U439">
        <v>0</v>
      </c>
      <c r="V439" s="2">
        <v>-0.8</v>
      </c>
      <c r="W439" s="2">
        <v>30</v>
      </c>
      <c r="Y439" s="2">
        <v>145</v>
      </c>
      <c r="Z439" s="11" t="s">
        <v>98</v>
      </c>
    </row>
    <row r="440" spans="1:26" x14ac:dyDescent="0.25">
      <c r="A440">
        <v>0</v>
      </c>
      <c r="B440">
        <v>0</v>
      </c>
      <c r="C440">
        <v>0</v>
      </c>
      <c r="D440">
        <f t="shared" si="88"/>
        <v>0.98699999999999999</v>
      </c>
      <c r="E440">
        <v>0</v>
      </c>
      <c r="F440">
        <v>0</v>
      </c>
      <c r="G440">
        <f t="shared" si="95"/>
        <v>0.01</v>
      </c>
      <c r="H440">
        <v>0</v>
      </c>
      <c r="I440">
        <v>0</v>
      </c>
      <c r="K440">
        <v>0</v>
      </c>
      <c r="L440">
        <v>0</v>
      </c>
      <c r="M440">
        <f t="shared" si="96"/>
        <v>3.0000000000000001E-3</v>
      </c>
      <c r="N440">
        <v>0</v>
      </c>
      <c r="O440">
        <v>0</v>
      </c>
      <c r="P440">
        <v>0</v>
      </c>
      <c r="Q440">
        <v>0</v>
      </c>
      <c r="R440">
        <v>1</v>
      </c>
      <c r="S440">
        <f t="shared" si="87"/>
        <v>1173</v>
      </c>
      <c r="T440">
        <v>0.5</v>
      </c>
      <c r="U440">
        <v>0</v>
      </c>
      <c r="V440" s="2">
        <v>-0.9</v>
      </c>
      <c r="W440" s="2">
        <v>29</v>
      </c>
      <c r="Y440" s="2">
        <v>145</v>
      </c>
      <c r="Z440" s="11" t="s">
        <v>98</v>
      </c>
    </row>
    <row r="441" spans="1:26" x14ac:dyDescent="0.25">
      <c r="A441">
        <v>0</v>
      </c>
      <c r="B441">
        <v>0</v>
      </c>
      <c r="C441">
        <v>0</v>
      </c>
      <c r="D441">
        <f t="shared" si="88"/>
        <v>0.98699999999999999</v>
      </c>
      <c r="E441">
        <v>0</v>
      </c>
      <c r="F441">
        <v>0</v>
      </c>
      <c r="G441">
        <f t="shared" si="95"/>
        <v>0.01</v>
      </c>
      <c r="H441">
        <v>0</v>
      </c>
      <c r="I441">
        <v>0</v>
      </c>
      <c r="K441">
        <v>0</v>
      </c>
      <c r="L441">
        <v>0</v>
      </c>
      <c r="M441">
        <f t="shared" si="96"/>
        <v>3.0000000000000001E-3</v>
      </c>
      <c r="N441">
        <v>0</v>
      </c>
      <c r="O441">
        <v>0</v>
      </c>
      <c r="P441">
        <v>0</v>
      </c>
      <c r="Q441">
        <v>0</v>
      </c>
      <c r="R441">
        <v>1</v>
      </c>
      <c r="S441">
        <f t="shared" si="87"/>
        <v>1173</v>
      </c>
      <c r="T441">
        <v>0.5</v>
      </c>
      <c r="U441">
        <v>0</v>
      </c>
      <c r="V441" s="2">
        <v>-1</v>
      </c>
      <c r="W441" s="2">
        <v>22</v>
      </c>
      <c r="Y441" s="2">
        <v>145</v>
      </c>
      <c r="Z441" s="11" t="s">
        <v>98</v>
      </c>
    </row>
    <row r="442" spans="1:26" x14ac:dyDescent="0.25">
      <c r="A442">
        <v>0</v>
      </c>
      <c r="B442">
        <v>0</v>
      </c>
      <c r="C442">
        <v>0</v>
      </c>
      <c r="D442">
        <f t="shared" si="88"/>
        <v>0.98799999999999999</v>
      </c>
      <c r="E442">
        <v>0</v>
      </c>
      <c r="F442">
        <v>0</v>
      </c>
      <c r="G442">
        <f>6/1000</f>
        <v>6.0000000000000001E-3</v>
      </c>
      <c r="H442">
        <v>0</v>
      </c>
      <c r="I442">
        <v>0</v>
      </c>
      <c r="K442">
        <v>0</v>
      </c>
      <c r="L442">
        <v>0</v>
      </c>
      <c r="M442">
        <f>6/1000</f>
        <v>6.0000000000000001E-3</v>
      </c>
      <c r="N442">
        <v>0</v>
      </c>
      <c r="O442">
        <v>0</v>
      </c>
      <c r="P442">
        <v>0</v>
      </c>
      <c r="Q442">
        <v>0</v>
      </c>
      <c r="R442">
        <v>1</v>
      </c>
      <c r="S442">
        <f t="shared" si="87"/>
        <v>1173</v>
      </c>
      <c r="T442">
        <v>0.5</v>
      </c>
      <c r="U442">
        <v>0</v>
      </c>
      <c r="V442" s="2">
        <v>-0.5</v>
      </c>
      <c r="W442" s="2">
        <v>52</v>
      </c>
      <c r="Y442" s="2">
        <v>145</v>
      </c>
      <c r="Z442" s="11" t="s">
        <v>98</v>
      </c>
    </row>
    <row r="443" spans="1:26" x14ac:dyDescent="0.25">
      <c r="A443">
        <v>0</v>
      </c>
      <c r="B443">
        <v>0</v>
      </c>
      <c r="C443">
        <v>0</v>
      </c>
      <c r="D443">
        <f t="shared" si="88"/>
        <v>0.98799999999999999</v>
      </c>
      <c r="E443">
        <v>0</v>
      </c>
      <c r="F443">
        <v>0</v>
      </c>
      <c r="G443">
        <f t="shared" ref="G443:G447" si="97">6/1000</f>
        <v>6.0000000000000001E-3</v>
      </c>
      <c r="H443">
        <v>0</v>
      </c>
      <c r="I443">
        <v>0</v>
      </c>
      <c r="K443">
        <v>0</v>
      </c>
      <c r="L443">
        <v>0</v>
      </c>
      <c r="M443">
        <f t="shared" ref="M443:M447" si="98">6/1000</f>
        <v>6.0000000000000001E-3</v>
      </c>
      <c r="N443">
        <v>0</v>
      </c>
      <c r="O443">
        <v>0</v>
      </c>
      <c r="P443">
        <v>0</v>
      </c>
      <c r="Q443">
        <v>0</v>
      </c>
      <c r="R443">
        <v>1</v>
      </c>
      <c r="S443">
        <f t="shared" si="87"/>
        <v>1173</v>
      </c>
      <c r="T443">
        <v>0.5</v>
      </c>
      <c r="U443">
        <v>0</v>
      </c>
      <c r="V443" s="2">
        <v>-0.6</v>
      </c>
      <c r="W443" s="2">
        <v>59</v>
      </c>
      <c r="Y443" s="2">
        <v>145</v>
      </c>
      <c r="Z443" s="11" t="s">
        <v>98</v>
      </c>
    </row>
    <row r="444" spans="1:26" x14ac:dyDescent="0.25">
      <c r="A444">
        <v>0</v>
      </c>
      <c r="B444">
        <v>0</v>
      </c>
      <c r="C444">
        <v>0</v>
      </c>
      <c r="D444">
        <f t="shared" si="88"/>
        <v>0.98799999999999999</v>
      </c>
      <c r="E444">
        <v>0</v>
      </c>
      <c r="F444">
        <v>0</v>
      </c>
      <c r="G444">
        <f t="shared" si="97"/>
        <v>6.0000000000000001E-3</v>
      </c>
      <c r="H444">
        <v>0</v>
      </c>
      <c r="I444">
        <v>0</v>
      </c>
      <c r="K444">
        <v>0</v>
      </c>
      <c r="L444">
        <v>0</v>
      </c>
      <c r="M444">
        <f t="shared" si="98"/>
        <v>6.0000000000000001E-3</v>
      </c>
      <c r="N444">
        <v>0</v>
      </c>
      <c r="O444">
        <v>0</v>
      </c>
      <c r="P444">
        <v>0</v>
      </c>
      <c r="Q444">
        <v>0</v>
      </c>
      <c r="R444">
        <v>1</v>
      </c>
      <c r="S444">
        <f t="shared" si="87"/>
        <v>1173</v>
      </c>
      <c r="T444">
        <v>0.5</v>
      </c>
      <c r="U444">
        <v>0</v>
      </c>
      <c r="V444" s="2">
        <v>-0.7</v>
      </c>
      <c r="W444" s="2">
        <v>60</v>
      </c>
      <c r="Y444" s="2">
        <v>145</v>
      </c>
      <c r="Z444" s="11" t="s">
        <v>98</v>
      </c>
    </row>
    <row r="445" spans="1:26" x14ac:dyDescent="0.25">
      <c r="A445">
        <v>0</v>
      </c>
      <c r="B445">
        <v>0</v>
      </c>
      <c r="C445">
        <v>0</v>
      </c>
      <c r="D445">
        <f t="shared" si="88"/>
        <v>0.98799999999999999</v>
      </c>
      <c r="E445">
        <v>0</v>
      </c>
      <c r="F445">
        <v>0</v>
      </c>
      <c r="G445">
        <f t="shared" si="97"/>
        <v>6.0000000000000001E-3</v>
      </c>
      <c r="H445">
        <v>0</v>
      </c>
      <c r="I445">
        <v>0</v>
      </c>
      <c r="K445">
        <v>0</v>
      </c>
      <c r="L445">
        <v>0</v>
      </c>
      <c r="M445">
        <f t="shared" si="98"/>
        <v>6.0000000000000001E-3</v>
      </c>
      <c r="N445">
        <v>0</v>
      </c>
      <c r="O445">
        <v>0</v>
      </c>
      <c r="P445">
        <v>0</v>
      </c>
      <c r="Q445">
        <v>0</v>
      </c>
      <c r="R445">
        <v>1</v>
      </c>
      <c r="S445">
        <f t="shared" si="87"/>
        <v>1173</v>
      </c>
      <c r="T445">
        <v>0.5</v>
      </c>
      <c r="U445">
        <v>0</v>
      </c>
      <c r="V445" s="2">
        <v>-0.8</v>
      </c>
      <c r="W445" s="2">
        <v>60</v>
      </c>
      <c r="Y445" s="2">
        <v>145</v>
      </c>
      <c r="Z445" s="11" t="s">
        <v>98</v>
      </c>
    </row>
    <row r="446" spans="1:26" x14ac:dyDescent="0.25">
      <c r="A446">
        <v>0</v>
      </c>
      <c r="B446">
        <v>0</v>
      </c>
      <c r="C446">
        <v>0</v>
      </c>
      <c r="D446">
        <f t="shared" si="88"/>
        <v>0.98799999999999999</v>
      </c>
      <c r="E446">
        <v>0</v>
      </c>
      <c r="F446">
        <v>0</v>
      </c>
      <c r="G446">
        <f t="shared" si="97"/>
        <v>6.0000000000000001E-3</v>
      </c>
      <c r="H446">
        <v>0</v>
      </c>
      <c r="I446">
        <v>0</v>
      </c>
      <c r="K446">
        <v>0</v>
      </c>
      <c r="L446">
        <v>0</v>
      </c>
      <c r="M446">
        <f t="shared" si="98"/>
        <v>6.0000000000000001E-3</v>
      </c>
      <c r="N446">
        <v>0</v>
      </c>
      <c r="O446">
        <v>0</v>
      </c>
      <c r="P446">
        <v>0</v>
      </c>
      <c r="Q446">
        <v>0</v>
      </c>
      <c r="R446">
        <v>1</v>
      </c>
      <c r="S446">
        <f t="shared" si="87"/>
        <v>1173</v>
      </c>
      <c r="T446">
        <v>0.5</v>
      </c>
      <c r="U446">
        <v>0</v>
      </c>
      <c r="V446" s="2">
        <v>-0.9</v>
      </c>
      <c r="W446" s="2">
        <v>52</v>
      </c>
      <c r="Y446" s="2">
        <v>145</v>
      </c>
      <c r="Z446" s="11" t="s">
        <v>98</v>
      </c>
    </row>
    <row r="447" spans="1:26" x14ac:dyDescent="0.25">
      <c r="A447">
        <v>0</v>
      </c>
      <c r="B447">
        <v>0</v>
      </c>
      <c r="C447">
        <v>0</v>
      </c>
      <c r="D447">
        <f t="shared" si="88"/>
        <v>0.98799999999999999</v>
      </c>
      <c r="E447">
        <v>0</v>
      </c>
      <c r="F447">
        <v>0</v>
      </c>
      <c r="G447">
        <f t="shared" si="97"/>
        <v>6.0000000000000001E-3</v>
      </c>
      <c r="H447">
        <v>0</v>
      </c>
      <c r="I447">
        <v>0</v>
      </c>
      <c r="J447">
        <v>0</v>
      </c>
      <c r="K447">
        <v>0</v>
      </c>
      <c r="L447">
        <v>0</v>
      </c>
      <c r="M447">
        <f t="shared" si="98"/>
        <v>6.0000000000000001E-3</v>
      </c>
      <c r="N447">
        <v>0</v>
      </c>
      <c r="O447">
        <v>0</v>
      </c>
      <c r="P447">
        <v>0</v>
      </c>
      <c r="Q447">
        <v>0</v>
      </c>
      <c r="R447">
        <v>1</v>
      </c>
      <c r="S447">
        <f t="shared" si="87"/>
        <v>1173</v>
      </c>
      <c r="T447">
        <v>0.5</v>
      </c>
      <c r="U447">
        <v>0</v>
      </c>
      <c r="V447" s="2">
        <v>-1</v>
      </c>
      <c r="W447" s="2">
        <v>45</v>
      </c>
      <c r="Y447" s="2">
        <v>145</v>
      </c>
      <c r="Z447" s="11" t="s">
        <v>98</v>
      </c>
    </row>
    <row r="448" spans="1:26" x14ac:dyDescent="0.25">
      <c r="A448">
        <v>0</v>
      </c>
      <c r="B448">
        <v>0</v>
      </c>
      <c r="C448">
        <v>0</v>
      </c>
      <c r="D448">
        <f>1-Q448</f>
        <v>0.9819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f>1.81/100</f>
        <v>1.8100000000000002E-2</v>
      </c>
      <c r="R448">
        <v>1</v>
      </c>
      <c r="S448">
        <f>550+273</f>
        <v>823</v>
      </c>
      <c r="T448">
        <v>0.1</v>
      </c>
      <c r="U448">
        <v>0</v>
      </c>
      <c r="V448" s="2">
        <v>-1.3</v>
      </c>
      <c r="W448" s="2">
        <v>33.333333333333336</v>
      </c>
      <c r="Y448" s="2">
        <v>146</v>
      </c>
      <c r="Z448" s="11" t="s">
        <v>102</v>
      </c>
    </row>
    <row r="449" spans="1:26" x14ac:dyDescent="0.25">
      <c r="A449">
        <v>0</v>
      </c>
      <c r="B449">
        <v>0</v>
      </c>
      <c r="C449">
        <v>0</v>
      </c>
      <c r="D449">
        <f t="shared" ref="D449:D451" si="99">1-Q449</f>
        <v>0.9819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f t="shared" ref="Q449:Q451" si="100">1.81/100</f>
        <v>1.8100000000000002E-2</v>
      </c>
      <c r="R449">
        <v>1</v>
      </c>
      <c r="S449">
        <f t="shared" ref="S449:S463" si="101">550+273</f>
        <v>823</v>
      </c>
      <c r="T449">
        <v>0.1</v>
      </c>
      <c r="U449">
        <v>0</v>
      </c>
      <c r="V449" s="2">
        <v>-1.4</v>
      </c>
      <c r="W449" s="2">
        <v>41</v>
      </c>
      <c r="Y449" s="2">
        <v>146</v>
      </c>
      <c r="Z449" s="2" t="s">
        <v>102</v>
      </c>
    </row>
    <row r="450" spans="1:26" x14ac:dyDescent="0.25">
      <c r="A450">
        <v>0</v>
      </c>
      <c r="B450">
        <v>0</v>
      </c>
      <c r="C450">
        <v>0</v>
      </c>
      <c r="D450">
        <f t="shared" si="99"/>
        <v>0.9819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f t="shared" si="100"/>
        <v>1.8100000000000002E-2</v>
      </c>
      <c r="R450">
        <v>1</v>
      </c>
      <c r="S450">
        <f t="shared" si="101"/>
        <v>823</v>
      </c>
      <c r="T450">
        <v>0.1</v>
      </c>
      <c r="U450">
        <v>0</v>
      </c>
      <c r="V450" s="2">
        <v>-1.5</v>
      </c>
      <c r="W450" s="2">
        <v>35.666666666666664</v>
      </c>
      <c r="Y450" s="2">
        <v>146</v>
      </c>
      <c r="Z450" s="11" t="s">
        <v>102</v>
      </c>
    </row>
    <row r="451" spans="1:26" x14ac:dyDescent="0.25">
      <c r="A451">
        <v>0</v>
      </c>
      <c r="B451">
        <v>0</v>
      </c>
      <c r="C451">
        <v>0</v>
      </c>
      <c r="D451">
        <f t="shared" si="99"/>
        <v>0.9819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f t="shared" si="100"/>
        <v>1.8100000000000002E-2</v>
      </c>
      <c r="R451">
        <v>1</v>
      </c>
      <c r="S451">
        <f t="shared" si="101"/>
        <v>823</v>
      </c>
      <c r="T451">
        <v>0.1</v>
      </c>
      <c r="U451">
        <v>0</v>
      </c>
      <c r="V451" s="2">
        <v>-1.6</v>
      </c>
      <c r="W451" s="2">
        <v>38</v>
      </c>
      <c r="Y451" s="2">
        <v>146</v>
      </c>
      <c r="Z451" s="2" t="s">
        <v>102</v>
      </c>
    </row>
    <row r="452" spans="1:26" x14ac:dyDescent="0.25">
      <c r="A452">
        <v>0</v>
      </c>
      <c r="B452">
        <v>0</v>
      </c>
      <c r="C452">
        <v>0</v>
      </c>
      <c r="D452">
        <f>1-Q452-J452</f>
        <v>0.96320000000000006</v>
      </c>
      <c r="E452">
        <v>0</v>
      </c>
      <c r="F452">
        <v>0</v>
      </c>
      <c r="G452">
        <v>0</v>
      </c>
      <c r="H452">
        <v>0</v>
      </c>
      <c r="I452">
        <v>0</v>
      </c>
      <c r="J452">
        <f>1.16/100</f>
        <v>1.1599999999999999E-2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f>2.52/100</f>
        <v>2.52E-2</v>
      </c>
      <c r="R452">
        <v>1</v>
      </c>
      <c r="S452">
        <f t="shared" si="101"/>
        <v>823</v>
      </c>
      <c r="T452">
        <v>0.1</v>
      </c>
      <c r="U452">
        <v>0</v>
      </c>
      <c r="V452" s="2">
        <v>-1.3</v>
      </c>
      <c r="W452" s="2">
        <v>27.333333333333332</v>
      </c>
      <c r="Y452" s="2">
        <v>146</v>
      </c>
      <c r="Z452" s="11" t="s">
        <v>102</v>
      </c>
    </row>
    <row r="453" spans="1:26" x14ac:dyDescent="0.25">
      <c r="A453">
        <v>0</v>
      </c>
      <c r="B453">
        <v>0</v>
      </c>
      <c r="C453">
        <v>0</v>
      </c>
      <c r="D453">
        <f t="shared" ref="D453:D462" si="102">1-Q453-J453</f>
        <v>0.96320000000000006</v>
      </c>
      <c r="E453">
        <v>0</v>
      </c>
      <c r="F453">
        <v>0</v>
      </c>
      <c r="G453">
        <v>0</v>
      </c>
      <c r="H453">
        <v>0</v>
      </c>
      <c r="I453">
        <v>0</v>
      </c>
      <c r="J453">
        <f t="shared" ref="J453:J455" si="103">1.16/100</f>
        <v>1.1599999999999999E-2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f t="shared" ref="Q453:Q455" si="104">2.52/100</f>
        <v>2.52E-2</v>
      </c>
      <c r="R453">
        <v>1</v>
      </c>
      <c r="S453">
        <f t="shared" si="101"/>
        <v>823</v>
      </c>
      <c r="T453">
        <v>0.1</v>
      </c>
      <c r="U453">
        <v>0</v>
      </c>
      <c r="V453" s="2">
        <v>-1.4</v>
      </c>
      <c r="W453" s="2">
        <v>18.666666666666668</v>
      </c>
      <c r="Y453" s="2">
        <v>146</v>
      </c>
      <c r="Z453" s="2" t="s">
        <v>102</v>
      </c>
    </row>
    <row r="454" spans="1:26" x14ac:dyDescent="0.25">
      <c r="A454">
        <v>0</v>
      </c>
      <c r="B454">
        <v>0</v>
      </c>
      <c r="C454">
        <v>0</v>
      </c>
      <c r="D454">
        <f t="shared" si="102"/>
        <v>0.96320000000000006</v>
      </c>
      <c r="E454">
        <v>0</v>
      </c>
      <c r="F454">
        <v>0</v>
      </c>
      <c r="G454">
        <v>0</v>
      </c>
      <c r="H454">
        <v>0</v>
      </c>
      <c r="I454">
        <v>0</v>
      </c>
      <c r="J454">
        <f t="shared" si="103"/>
        <v>1.1599999999999999E-2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f t="shared" si="104"/>
        <v>2.52E-2</v>
      </c>
      <c r="R454">
        <v>1</v>
      </c>
      <c r="S454">
        <f t="shared" si="101"/>
        <v>823</v>
      </c>
      <c r="T454">
        <v>0.1</v>
      </c>
      <c r="U454">
        <v>0</v>
      </c>
      <c r="V454" s="2">
        <v>-1.5</v>
      </c>
      <c r="W454" s="2">
        <v>26.666666666666668</v>
      </c>
      <c r="Y454" s="2">
        <v>146</v>
      </c>
      <c r="Z454" s="11" t="s">
        <v>102</v>
      </c>
    </row>
    <row r="455" spans="1:26" x14ac:dyDescent="0.25">
      <c r="A455">
        <v>0</v>
      </c>
      <c r="B455">
        <v>0</v>
      </c>
      <c r="C455">
        <v>0</v>
      </c>
      <c r="D455">
        <f t="shared" si="102"/>
        <v>0.96320000000000006</v>
      </c>
      <c r="E455">
        <v>0</v>
      </c>
      <c r="F455">
        <v>0</v>
      </c>
      <c r="G455">
        <v>0</v>
      </c>
      <c r="H455">
        <v>0</v>
      </c>
      <c r="I455">
        <v>0</v>
      </c>
      <c r="J455">
        <f t="shared" si="103"/>
        <v>1.1599999999999999E-2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f t="shared" si="104"/>
        <v>2.52E-2</v>
      </c>
      <c r="R455">
        <v>1</v>
      </c>
      <c r="S455">
        <f t="shared" si="101"/>
        <v>823</v>
      </c>
      <c r="T455">
        <v>0.1</v>
      </c>
      <c r="U455">
        <v>0</v>
      </c>
      <c r="V455" s="2">
        <v>-1.6</v>
      </c>
      <c r="W455" s="2">
        <v>26.666666666666668</v>
      </c>
      <c r="Y455" s="2">
        <v>146</v>
      </c>
      <c r="Z455" s="2" t="s">
        <v>102</v>
      </c>
    </row>
    <row r="456" spans="1:26" x14ac:dyDescent="0.25">
      <c r="A456">
        <v>0</v>
      </c>
      <c r="B456">
        <v>0</v>
      </c>
      <c r="C456">
        <v>0</v>
      </c>
      <c r="D456">
        <f t="shared" si="102"/>
        <v>0.95369999999999999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f>2.86/100</f>
        <v>2.86E-2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f>1.77/100</f>
        <v>1.77E-2</v>
      </c>
      <c r="R456">
        <v>1</v>
      </c>
      <c r="S456">
        <f t="shared" si="101"/>
        <v>823</v>
      </c>
      <c r="T456">
        <v>0.1</v>
      </c>
      <c r="U456">
        <v>0</v>
      </c>
      <c r="V456" s="2">
        <v>-1.3</v>
      </c>
      <c r="W456" s="2">
        <v>26.666666666666668</v>
      </c>
      <c r="Y456" s="2">
        <v>146</v>
      </c>
      <c r="Z456" s="11" t="s">
        <v>102</v>
      </c>
    </row>
    <row r="457" spans="1:26" x14ac:dyDescent="0.25">
      <c r="A457">
        <v>0</v>
      </c>
      <c r="B457">
        <v>0</v>
      </c>
      <c r="C457">
        <v>0</v>
      </c>
      <c r="D457">
        <f t="shared" si="102"/>
        <v>0.95369999999999999</v>
      </c>
      <c r="E457">
        <v>0</v>
      </c>
      <c r="F457">
        <v>0</v>
      </c>
      <c r="G457">
        <v>0</v>
      </c>
      <c r="H457">
        <v>0</v>
      </c>
      <c r="I457">
        <v>0</v>
      </c>
      <c r="J457">
        <f t="shared" ref="J457:J459" si="105">2.86/100</f>
        <v>2.86E-2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f t="shared" ref="Q457:Q459" si="106">1.77/100</f>
        <v>1.77E-2</v>
      </c>
      <c r="R457">
        <v>1</v>
      </c>
      <c r="S457">
        <f t="shared" si="101"/>
        <v>823</v>
      </c>
      <c r="T457">
        <v>0.1</v>
      </c>
      <c r="U457">
        <v>0</v>
      </c>
      <c r="V457" s="2">
        <v>-1.4</v>
      </c>
      <c r="W457" s="2">
        <v>10.666666666666666</v>
      </c>
      <c r="Y457" s="2">
        <v>146</v>
      </c>
      <c r="Z457" s="2" t="s">
        <v>102</v>
      </c>
    </row>
    <row r="458" spans="1:26" x14ac:dyDescent="0.25">
      <c r="A458">
        <v>0</v>
      </c>
      <c r="B458">
        <v>0</v>
      </c>
      <c r="C458">
        <v>0</v>
      </c>
      <c r="D458">
        <f t="shared" si="102"/>
        <v>0.95369999999999999</v>
      </c>
      <c r="E458">
        <v>0</v>
      </c>
      <c r="F458">
        <v>0</v>
      </c>
      <c r="G458">
        <v>0</v>
      </c>
      <c r="H458">
        <v>0</v>
      </c>
      <c r="I458">
        <v>0</v>
      </c>
      <c r="J458">
        <f t="shared" si="105"/>
        <v>2.86E-2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f t="shared" si="106"/>
        <v>1.77E-2</v>
      </c>
      <c r="R458">
        <v>1</v>
      </c>
      <c r="S458">
        <f t="shared" si="101"/>
        <v>823</v>
      </c>
      <c r="T458">
        <v>0.1</v>
      </c>
      <c r="U458">
        <v>0</v>
      </c>
      <c r="V458" s="2">
        <v>-1.5</v>
      </c>
      <c r="W458" s="2">
        <v>14.6666666666667</v>
      </c>
      <c r="Y458" s="2">
        <v>146</v>
      </c>
      <c r="Z458" s="11" t="s">
        <v>102</v>
      </c>
    </row>
    <row r="459" spans="1:26" x14ac:dyDescent="0.25">
      <c r="A459">
        <v>0</v>
      </c>
      <c r="B459">
        <v>0</v>
      </c>
      <c r="C459">
        <v>0</v>
      </c>
      <c r="D459">
        <f t="shared" si="102"/>
        <v>0.95369999999999999</v>
      </c>
      <c r="E459">
        <v>0</v>
      </c>
      <c r="F459">
        <v>0</v>
      </c>
      <c r="G459">
        <v>0</v>
      </c>
      <c r="H459">
        <v>0</v>
      </c>
      <c r="I459">
        <v>0</v>
      </c>
      <c r="J459">
        <f t="shared" si="105"/>
        <v>2.86E-2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f t="shared" si="106"/>
        <v>1.77E-2</v>
      </c>
      <c r="R459">
        <v>1</v>
      </c>
      <c r="S459">
        <f t="shared" si="101"/>
        <v>823</v>
      </c>
      <c r="T459">
        <v>0.1</v>
      </c>
      <c r="U459">
        <v>0</v>
      </c>
      <c r="V459" s="2">
        <v>-1.6</v>
      </c>
      <c r="W459" s="2">
        <v>24.333333333333332</v>
      </c>
      <c r="Y459" s="2">
        <v>146</v>
      </c>
      <c r="Z459" s="2" t="s">
        <v>102</v>
      </c>
    </row>
    <row r="460" spans="1:26" x14ac:dyDescent="0.25">
      <c r="A460">
        <v>0</v>
      </c>
      <c r="B460">
        <v>0</v>
      </c>
      <c r="C460">
        <v>0</v>
      </c>
      <c r="D460">
        <f t="shared" si="102"/>
        <v>0.97419999999999995</v>
      </c>
      <c r="E460">
        <v>0</v>
      </c>
      <c r="F460">
        <v>0</v>
      </c>
      <c r="G460">
        <v>0</v>
      </c>
      <c r="H460">
        <v>0</v>
      </c>
      <c r="I460">
        <v>0</v>
      </c>
      <c r="J460">
        <f>2.58/100</f>
        <v>2.58E-2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</v>
      </c>
      <c r="S460">
        <f t="shared" si="101"/>
        <v>823</v>
      </c>
      <c r="T460">
        <v>0.1</v>
      </c>
      <c r="U460">
        <v>0</v>
      </c>
      <c r="V460" s="2">
        <v>-1.6</v>
      </c>
      <c r="W460" s="2">
        <v>20</v>
      </c>
      <c r="Y460" s="2">
        <v>146</v>
      </c>
      <c r="Z460" s="11" t="s">
        <v>102</v>
      </c>
    </row>
    <row r="461" spans="1:26" x14ac:dyDescent="0.25">
      <c r="A461">
        <v>0</v>
      </c>
      <c r="B461">
        <v>0</v>
      </c>
      <c r="C461">
        <v>0</v>
      </c>
      <c r="D461">
        <f t="shared" si="102"/>
        <v>0.97419999999999995</v>
      </c>
      <c r="E461">
        <v>0</v>
      </c>
      <c r="F461">
        <v>0</v>
      </c>
      <c r="G461">
        <v>0</v>
      </c>
      <c r="H461">
        <v>0</v>
      </c>
      <c r="I461">
        <v>0</v>
      </c>
      <c r="J461">
        <f t="shared" ref="J461:J463" si="107">2.58/100</f>
        <v>2.58E-2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1</v>
      </c>
      <c r="S461">
        <f t="shared" si="101"/>
        <v>823</v>
      </c>
      <c r="T461">
        <v>0.1</v>
      </c>
      <c r="U461">
        <v>0</v>
      </c>
      <c r="V461" s="2">
        <v>-1.5</v>
      </c>
      <c r="W461" s="2">
        <v>9.3333333333333339</v>
      </c>
      <c r="Y461" s="2">
        <v>146</v>
      </c>
      <c r="Z461" s="2" t="s">
        <v>102</v>
      </c>
    </row>
    <row r="462" spans="1:26" x14ac:dyDescent="0.25">
      <c r="A462">
        <v>0</v>
      </c>
      <c r="B462">
        <v>0</v>
      </c>
      <c r="C462">
        <v>0</v>
      </c>
      <c r="D462">
        <f t="shared" si="102"/>
        <v>0.97419999999999995</v>
      </c>
      <c r="E462">
        <v>0</v>
      </c>
      <c r="F462">
        <v>0</v>
      </c>
      <c r="G462">
        <v>0</v>
      </c>
      <c r="H462">
        <v>0</v>
      </c>
      <c r="I462">
        <v>0</v>
      </c>
      <c r="J462">
        <f t="shared" si="107"/>
        <v>2.58E-2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1</v>
      </c>
      <c r="S462">
        <f t="shared" si="101"/>
        <v>823</v>
      </c>
      <c r="T462">
        <v>0.1</v>
      </c>
      <c r="U462">
        <v>0</v>
      </c>
      <c r="V462" s="2">
        <v>-1.4</v>
      </c>
      <c r="W462" s="2">
        <v>8</v>
      </c>
      <c r="Y462" s="2">
        <v>146</v>
      </c>
      <c r="Z462" s="11" t="s">
        <v>102</v>
      </c>
    </row>
    <row r="463" spans="1:26" x14ac:dyDescent="0.25">
      <c r="A463">
        <v>0</v>
      </c>
      <c r="B463">
        <v>0</v>
      </c>
      <c r="C463">
        <v>0</v>
      </c>
      <c r="D463">
        <f>1-Q463-J463</f>
        <v>0.97419999999999995</v>
      </c>
      <c r="E463">
        <v>0</v>
      </c>
      <c r="F463">
        <v>0</v>
      </c>
      <c r="G463">
        <v>0</v>
      </c>
      <c r="H463">
        <v>0</v>
      </c>
      <c r="I463">
        <v>0</v>
      </c>
      <c r="J463">
        <f t="shared" si="107"/>
        <v>2.58E-2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1</v>
      </c>
      <c r="S463">
        <f t="shared" si="101"/>
        <v>823</v>
      </c>
      <c r="T463">
        <v>0.1</v>
      </c>
      <c r="U463">
        <v>0</v>
      </c>
      <c r="V463" s="2">
        <v>-1.3</v>
      </c>
      <c r="W463" s="2">
        <v>22</v>
      </c>
      <c r="Y463" s="2">
        <v>146</v>
      </c>
      <c r="Z463" s="2" t="s">
        <v>102</v>
      </c>
    </row>
    <row r="464" spans="1:26" x14ac:dyDescent="0.25">
      <c r="A464">
        <v>0</v>
      </c>
      <c r="B464">
        <v>0</v>
      </c>
      <c r="C464">
        <v>0</v>
      </c>
      <c r="D464">
        <f>1-M464-Q464</f>
        <v>0.97840000000000005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f>0.84/100</f>
        <v>8.3999999999999995E-3</v>
      </c>
      <c r="N464">
        <v>0</v>
      </c>
      <c r="O464">
        <v>0</v>
      </c>
      <c r="P464">
        <v>0</v>
      </c>
      <c r="Q464">
        <f>1.32/100</f>
        <v>1.32E-2</v>
      </c>
      <c r="R464">
        <v>1</v>
      </c>
      <c r="S464">
        <f>750+273</f>
        <v>1023</v>
      </c>
      <c r="T464">
        <v>0.5</v>
      </c>
      <c r="U464">
        <v>0</v>
      </c>
      <c r="V464" s="2">
        <v>-0.5</v>
      </c>
      <c r="W464" s="2">
        <v>100</v>
      </c>
      <c r="Y464" s="2">
        <v>148</v>
      </c>
      <c r="Z464" s="2" t="s">
        <v>103</v>
      </c>
    </row>
    <row r="465" spans="1:26" x14ac:dyDescent="0.25">
      <c r="A465">
        <v>0</v>
      </c>
      <c r="B465">
        <v>0</v>
      </c>
      <c r="C465">
        <v>0</v>
      </c>
      <c r="D465">
        <f t="shared" ref="D465:D469" si="108">1-M465-Q465</f>
        <v>0.97840000000000005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f t="shared" ref="M465:M469" si="109">0.84/100</f>
        <v>8.3999999999999995E-3</v>
      </c>
      <c r="N465">
        <v>0</v>
      </c>
      <c r="O465">
        <v>0</v>
      </c>
      <c r="P465">
        <v>0</v>
      </c>
      <c r="Q465">
        <f t="shared" ref="Q465:Q469" si="110">1.32/100</f>
        <v>1.32E-2</v>
      </c>
      <c r="R465">
        <v>1</v>
      </c>
      <c r="S465">
        <f t="shared" ref="S465:S469" si="111">750+273</f>
        <v>1023</v>
      </c>
      <c r="T465">
        <v>0.5</v>
      </c>
      <c r="U465">
        <v>0</v>
      </c>
      <c r="V465" s="2">
        <v>-0.6</v>
      </c>
      <c r="W465" s="2">
        <v>100</v>
      </c>
      <c r="Y465" s="2">
        <v>148</v>
      </c>
      <c r="Z465" s="2" t="s">
        <v>103</v>
      </c>
    </row>
    <row r="466" spans="1:26" x14ac:dyDescent="0.25">
      <c r="A466">
        <v>0</v>
      </c>
      <c r="B466">
        <v>0</v>
      </c>
      <c r="C466">
        <v>0</v>
      </c>
      <c r="D466">
        <f t="shared" si="108"/>
        <v>0.97840000000000005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f t="shared" si="109"/>
        <v>8.3999999999999995E-3</v>
      </c>
      <c r="N466">
        <v>0</v>
      </c>
      <c r="O466">
        <v>0</v>
      </c>
      <c r="P466">
        <v>0</v>
      </c>
      <c r="Q466">
        <f t="shared" si="110"/>
        <v>1.32E-2</v>
      </c>
      <c r="R466">
        <v>1</v>
      </c>
      <c r="S466">
        <f t="shared" si="111"/>
        <v>1023</v>
      </c>
      <c r="T466">
        <v>0.5</v>
      </c>
      <c r="U466">
        <v>0</v>
      </c>
      <c r="V466" s="2">
        <v>-0.7</v>
      </c>
      <c r="W466" s="2">
        <v>100</v>
      </c>
      <c r="Y466" s="2">
        <v>148</v>
      </c>
      <c r="Z466" s="2" t="s">
        <v>103</v>
      </c>
    </row>
    <row r="467" spans="1:26" x14ac:dyDescent="0.25">
      <c r="A467">
        <v>0</v>
      </c>
      <c r="B467">
        <v>0</v>
      </c>
      <c r="C467">
        <v>0</v>
      </c>
      <c r="D467">
        <f t="shared" si="108"/>
        <v>0.97840000000000005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f t="shared" si="109"/>
        <v>8.3999999999999995E-3</v>
      </c>
      <c r="N467">
        <v>0</v>
      </c>
      <c r="O467">
        <v>0</v>
      </c>
      <c r="P467">
        <v>0</v>
      </c>
      <c r="Q467">
        <f t="shared" si="110"/>
        <v>1.32E-2</v>
      </c>
      <c r="R467">
        <v>1</v>
      </c>
      <c r="S467">
        <f t="shared" si="111"/>
        <v>1023</v>
      </c>
      <c r="T467">
        <v>0.5</v>
      </c>
      <c r="U467">
        <v>0</v>
      </c>
      <c r="V467" s="2">
        <v>-0.8</v>
      </c>
      <c r="W467" s="2">
        <v>100</v>
      </c>
      <c r="Y467" s="2">
        <v>148</v>
      </c>
      <c r="Z467" s="2" t="s">
        <v>103</v>
      </c>
    </row>
    <row r="468" spans="1:26" x14ac:dyDescent="0.25">
      <c r="A468">
        <v>0</v>
      </c>
      <c r="B468">
        <v>0</v>
      </c>
      <c r="C468">
        <v>0</v>
      </c>
      <c r="D468">
        <f t="shared" si="108"/>
        <v>0.97840000000000005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f t="shared" si="109"/>
        <v>8.3999999999999995E-3</v>
      </c>
      <c r="N468">
        <v>0</v>
      </c>
      <c r="O468">
        <v>0</v>
      </c>
      <c r="P468">
        <v>0</v>
      </c>
      <c r="Q468">
        <f t="shared" si="110"/>
        <v>1.32E-2</v>
      </c>
      <c r="R468">
        <v>1</v>
      </c>
      <c r="S468">
        <f t="shared" si="111"/>
        <v>1023</v>
      </c>
      <c r="T468">
        <v>0.5</v>
      </c>
      <c r="U468">
        <v>0</v>
      </c>
      <c r="V468" s="2">
        <v>-0.9</v>
      </c>
      <c r="W468" s="2">
        <v>98</v>
      </c>
      <c r="Y468" s="2">
        <v>148</v>
      </c>
      <c r="Z468" s="2" t="s">
        <v>103</v>
      </c>
    </row>
    <row r="469" spans="1:26" x14ac:dyDescent="0.25">
      <c r="A469">
        <v>0</v>
      </c>
      <c r="B469">
        <v>0</v>
      </c>
      <c r="C469">
        <v>0</v>
      </c>
      <c r="D469">
        <f t="shared" si="108"/>
        <v>0.97840000000000005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f t="shared" si="109"/>
        <v>8.3999999999999995E-3</v>
      </c>
      <c r="N469">
        <v>0</v>
      </c>
      <c r="O469">
        <v>0</v>
      </c>
      <c r="P469">
        <v>0</v>
      </c>
      <c r="Q469">
        <f t="shared" si="110"/>
        <v>1.32E-2</v>
      </c>
      <c r="R469">
        <v>1</v>
      </c>
      <c r="S469">
        <f t="shared" si="111"/>
        <v>1023</v>
      </c>
      <c r="T469">
        <v>0.5</v>
      </c>
      <c r="U469">
        <v>0</v>
      </c>
      <c r="V469" s="2">
        <v>-1</v>
      </c>
      <c r="W469" s="2">
        <v>98</v>
      </c>
      <c r="Y469" s="2">
        <v>148</v>
      </c>
      <c r="Z469" s="11" t="s">
        <v>103</v>
      </c>
    </row>
    <row r="470" spans="1:26" x14ac:dyDescent="0.25">
      <c r="A470">
        <v>0</v>
      </c>
      <c r="B470">
        <v>0</v>
      </c>
      <c r="C470">
        <v>0</v>
      </c>
      <c r="D470">
        <f>1-I470-M470</f>
        <v>0.9869</v>
      </c>
      <c r="E470">
        <v>0</v>
      </c>
      <c r="F470">
        <v>0</v>
      </c>
      <c r="G470">
        <v>0</v>
      </c>
      <c r="H470">
        <v>0</v>
      </c>
      <c r="I470">
        <f>0.34/100</f>
        <v>3.4000000000000002E-3</v>
      </c>
      <c r="J470">
        <v>0</v>
      </c>
      <c r="K470">
        <v>0</v>
      </c>
      <c r="L470">
        <v>0</v>
      </c>
      <c r="M470">
        <f>0.97/100</f>
        <v>9.7000000000000003E-3</v>
      </c>
      <c r="N470">
        <v>0</v>
      </c>
      <c r="O470">
        <v>0</v>
      </c>
      <c r="P470">
        <v>0</v>
      </c>
      <c r="Q470">
        <v>0</v>
      </c>
      <c r="R470">
        <v>1</v>
      </c>
      <c r="S470">
        <f>1000+273</f>
        <v>1273</v>
      </c>
      <c r="T470">
        <v>0.5</v>
      </c>
      <c r="U470">
        <v>0</v>
      </c>
      <c r="V470" s="2">
        <v>-0.4</v>
      </c>
      <c r="W470" s="2">
        <v>88</v>
      </c>
      <c r="Y470" s="2">
        <v>149</v>
      </c>
      <c r="Z470" s="11" t="s">
        <v>104</v>
      </c>
    </row>
    <row r="471" spans="1:26" x14ac:dyDescent="0.25">
      <c r="A471">
        <v>0</v>
      </c>
      <c r="B471">
        <v>0</v>
      </c>
      <c r="C471">
        <v>0</v>
      </c>
      <c r="D471">
        <f t="shared" ref="D471:D476" si="112">1-I471-M471</f>
        <v>0.9869</v>
      </c>
      <c r="E471">
        <v>0</v>
      </c>
      <c r="F471">
        <v>0</v>
      </c>
      <c r="G471">
        <v>0</v>
      </c>
      <c r="H471">
        <v>0</v>
      </c>
      <c r="I471">
        <f t="shared" ref="I471:I476" si="113">0.34/100</f>
        <v>3.4000000000000002E-3</v>
      </c>
      <c r="J471">
        <v>0</v>
      </c>
      <c r="K471">
        <v>0</v>
      </c>
      <c r="L471">
        <v>0</v>
      </c>
      <c r="M471">
        <f t="shared" ref="M471:M476" si="114">0.97/100</f>
        <v>9.7000000000000003E-3</v>
      </c>
      <c r="N471">
        <v>0</v>
      </c>
      <c r="O471">
        <v>0</v>
      </c>
      <c r="P471">
        <v>0</v>
      </c>
      <c r="Q471">
        <v>0</v>
      </c>
      <c r="R471">
        <v>1</v>
      </c>
      <c r="S471">
        <f t="shared" ref="S471:S476" si="115">1000+273</f>
        <v>1273</v>
      </c>
      <c r="T471">
        <v>0.5</v>
      </c>
      <c r="U471">
        <v>0</v>
      </c>
      <c r="V471" s="2">
        <v>-0.5</v>
      </c>
      <c r="W471" s="2">
        <v>92</v>
      </c>
      <c r="Y471" s="2">
        <v>149</v>
      </c>
      <c r="Z471" s="2" t="s">
        <v>104</v>
      </c>
    </row>
    <row r="472" spans="1:26" x14ac:dyDescent="0.25">
      <c r="A472">
        <v>0</v>
      </c>
      <c r="B472">
        <v>0</v>
      </c>
      <c r="C472">
        <v>0</v>
      </c>
      <c r="D472">
        <f t="shared" si="112"/>
        <v>0.9869</v>
      </c>
      <c r="E472">
        <v>0</v>
      </c>
      <c r="F472">
        <v>0</v>
      </c>
      <c r="G472">
        <v>0</v>
      </c>
      <c r="H472">
        <v>0</v>
      </c>
      <c r="I472">
        <f t="shared" si="113"/>
        <v>3.4000000000000002E-3</v>
      </c>
      <c r="J472">
        <v>0</v>
      </c>
      <c r="K472">
        <v>0</v>
      </c>
      <c r="L472">
        <v>0</v>
      </c>
      <c r="M472">
        <f t="shared" si="114"/>
        <v>9.7000000000000003E-3</v>
      </c>
      <c r="N472">
        <v>0</v>
      </c>
      <c r="O472">
        <v>0</v>
      </c>
      <c r="P472">
        <v>0</v>
      </c>
      <c r="Q472">
        <v>0</v>
      </c>
      <c r="R472">
        <v>1</v>
      </c>
      <c r="S472">
        <f t="shared" si="115"/>
        <v>1273</v>
      </c>
      <c r="T472">
        <v>0.5</v>
      </c>
      <c r="U472">
        <v>0</v>
      </c>
      <c r="V472" s="2">
        <v>-0.6</v>
      </c>
      <c r="W472" s="2">
        <v>98</v>
      </c>
      <c r="Y472" s="2">
        <v>149</v>
      </c>
      <c r="Z472" s="11" t="s">
        <v>104</v>
      </c>
    </row>
    <row r="473" spans="1:26" x14ac:dyDescent="0.25">
      <c r="A473">
        <v>0</v>
      </c>
      <c r="B473">
        <v>0</v>
      </c>
      <c r="C473">
        <v>0</v>
      </c>
      <c r="D473">
        <f t="shared" si="112"/>
        <v>0.9869</v>
      </c>
      <c r="E473">
        <v>0</v>
      </c>
      <c r="F473">
        <v>0</v>
      </c>
      <c r="G473">
        <v>0</v>
      </c>
      <c r="H473">
        <v>0</v>
      </c>
      <c r="I473">
        <f t="shared" si="113"/>
        <v>3.4000000000000002E-3</v>
      </c>
      <c r="J473">
        <v>0</v>
      </c>
      <c r="K473">
        <v>0</v>
      </c>
      <c r="L473">
        <v>0</v>
      </c>
      <c r="M473">
        <f t="shared" si="114"/>
        <v>9.7000000000000003E-3</v>
      </c>
      <c r="N473">
        <v>0</v>
      </c>
      <c r="O473">
        <v>0</v>
      </c>
      <c r="P473">
        <v>0</v>
      </c>
      <c r="Q473">
        <v>0</v>
      </c>
      <c r="R473">
        <v>1</v>
      </c>
      <c r="S473">
        <f t="shared" si="115"/>
        <v>1273</v>
      </c>
      <c r="T473">
        <v>0.5</v>
      </c>
      <c r="U473">
        <v>0</v>
      </c>
      <c r="V473" s="2">
        <v>-0.7</v>
      </c>
      <c r="W473" s="2">
        <v>98</v>
      </c>
      <c r="Y473" s="2">
        <v>149</v>
      </c>
      <c r="Z473" s="2" t="s">
        <v>104</v>
      </c>
    </row>
    <row r="474" spans="1:26" x14ac:dyDescent="0.25">
      <c r="A474">
        <v>0</v>
      </c>
      <c r="B474">
        <v>0</v>
      </c>
      <c r="C474">
        <v>0</v>
      </c>
      <c r="D474">
        <f t="shared" si="112"/>
        <v>0.9869</v>
      </c>
      <c r="E474">
        <v>0</v>
      </c>
      <c r="F474">
        <v>0</v>
      </c>
      <c r="G474">
        <v>0</v>
      </c>
      <c r="H474">
        <v>0</v>
      </c>
      <c r="I474">
        <f t="shared" si="113"/>
        <v>3.4000000000000002E-3</v>
      </c>
      <c r="J474">
        <v>0</v>
      </c>
      <c r="K474">
        <v>0</v>
      </c>
      <c r="L474">
        <v>0</v>
      </c>
      <c r="M474">
        <f t="shared" si="114"/>
        <v>9.7000000000000003E-3</v>
      </c>
      <c r="N474">
        <v>0</v>
      </c>
      <c r="O474">
        <v>0</v>
      </c>
      <c r="P474">
        <v>0</v>
      </c>
      <c r="Q474">
        <v>0</v>
      </c>
      <c r="R474">
        <v>1</v>
      </c>
      <c r="S474">
        <f t="shared" si="115"/>
        <v>1273</v>
      </c>
      <c r="T474">
        <v>0.5</v>
      </c>
      <c r="U474">
        <v>0</v>
      </c>
      <c r="V474" s="2">
        <v>-0.8</v>
      </c>
      <c r="W474" s="2">
        <v>92</v>
      </c>
      <c r="Y474" s="2">
        <v>149</v>
      </c>
      <c r="Z474" s="11" t="s">
        <v>104</v>
      </c>
    </row>
    <row r="475" spans="1:26" x14ac:dyDescent="0.25">
      <c r="A475">
        <v>0</v>
      </c>
      <c r="B475">
        <v>0</v>
      </c>
      <c r="C475">
        <v>0</v>
      </c>
      <c r="D475">
        <f t="shared" si="112"/>
        <v>0.9869</v>
      </c>
      <c r="E475">
        <v>0</v>
      </c>
      <c r="F475">
        <v>0</v>
      </c>
      <c r="G475">
        <v>0</v>
      </c>
      <c r="H475">
        <v>0</v>
      </c>
      <c r="I475">
        <f t="shared" si="113"/>
        <v>3.4000000000000002E-3</v>
      </c>
      <c r="J475">
        <v>0</v>
      </c>
      <c r="K475">
        <v>0</v>
      </c>
      <c r="L475">
        <v>0</v>
      </c>
      <c r="M475">
        <f t="shared" si="114"/>
        <v>9.7000000000000003E-3</v>
      </c>
      <c r="N475">
        <v>0</v>
      </c>
      <c r="O475">
        <v>0</v>
      </c>
      <c r="P475">
        <v>0</v>
      </c>
      <c r="Q475">
        <v>0</v>
      </c>
      <c r="R475">
        <v>1</v>
      </c>
      <c r="S475">
        <f t="shared" si="115"/>
        <v>1273</v>
      </c>
      <c r="T475">
        <v>0.5</v>
      </c>
      <c r="U475">
        <v>0</v>
      </c>
      <c r="V475" s="2">
        <v>-0.9</v>
      </c>
      <c r="W475" s="2">
        <v>90</v>
      </c>
      <c r="Y475" s="2">
        <v>149</v>
      </c>
      <c r="Z475" s="2" t="s">
        <v>104</v>
      </c>
    </row>
    <row r="476" spans="1:26" x14ac:dyDescent="0.25">
      <c r="A476">
        <v>0</v>
      </c>
      <c r="B476">
        <v>0</v>
      </c>
      <c r="C476">
        <v>0</v>
      </c>
      <c r="D476">
        <f t="shared" si="112"/>
        <v>0.9869</v>
      </c>
      <c r="E476">
        <v>0</v>
      </c>
      <c r="F476">
        <v>0</v>
      </c>
      <c r="G476">
        <v>0</v>
      </c>
      <c r="H476">
        <v>0</v>
      </c>
      <c r="I476">
        <f t="shared" si="113"/>
        <v>3.4000000000000002E-3</v>
      </c>
      <c r="J476">
        <v>0</v>
      </c>
      <c r="K476">
        <v>0</v>
      </c>
      <c r="L476">
        <v>0</v>
      </c>
      <c r="M476">
        <f t="shared" si="114"/>
        <v>9.7000000000000003E-3</v>
      </c>
      <c r="N476">
        <v>0</v>
      </c>
      <c r="O476">
        <v>0</v>
      </c>
      <c r="P476">
        <v>0</v>
      </c>
      <c r="Q476">
        <v>0</v>
      </c>
      <c r="R476">
        <v>1</v>
      </c>
      <c r="S476">
        <f t="shared" si="115"/>
        <v>1273</v>
      </c>
      <c r="T476">
        <v>0.5</v>
      </c>
      <c r="U476">
        <v>0</v>
      </c>
      <c r="V476" s="2">
        <v>-1</v>
      </c>
      <c r="W476" s="2">
        <v>80</v>
      </c>
      <c r="Y476" s="2">
        <v>149</v>
      </c>
      <c r="Z476" s="11" t="s">
        <v>104</v>
      </c>
    </row>
    <row r="477" spans="1:26" x14ac:dyDescent="0.25">
      <c r="A477">
        <v>0</v>
      </c>
      <c r="B477">
        <v>0</v>
      </c>
      <c r="C477">
        <v>0</v>
      </c>
      <c r="D477">
        <f>1-G477-Q477</f>
        <v>0.98930000000000007</v>
      </c>
      <c r="E477">
        <v>0</v>
      </c>
      <c r="F477">
        <v>0</v>
      </c>
      <c r="G477">
        <f>0.72/100</f>
        <v>7.1999999999999998E-3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f>0.35/100</f>
        <v>3.4999999999999996E-3</v>
      </c>
      <c r="R477">
        <v>1</v>
      </c>
      <c r="S477">
        <f>700+273</f>
        <v>973</v>
      </c>
      <c r="T477">
        <v>0.1</v>
      </c>
      <c r="U477">
        <v>0</v>
      </c>
      <c r="V477" s="2">
        <v>-0.5</v>
      </c>
      <c r="W477" s="2">
        <v>42</v>
      </c>
      <c r="Y477" s="2">
        <v>151</v>
      </c>
      <c r="Z477" s="2" t="s">
        <v>105</v>
      </c>
    </row>
    <row r="478" spans="1:26" x14ac:dyDescent="0.25">
      <c r="A478">
        <v>0</v>
      </c>
      <c r="B478">
        <v>0</v>
      </c>
      <c r="C478">
        <v>0</v>
      </c>
      <c r="D478">
        <f t="shared" ref="D478:D481" si="116">1-G478-Q478</f>
        <v>0.98930000000000007</v>
      </c>
      <c r="E478">
        <v>0</v>
      </c>
      <c r="F478">
        <v>0</v>
      </c>
      <c r="G478">
        <f t="shared" ref="G478:G480" si="117">0.72/100</f>
        <v>7.1999999999999998E-3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f t="shared" ref="Q478:Q481" si="118">0.35/100</f>
        <v>3.4999999999999996E-3</v>
      </c>
      <c r="R478">
        <v>2</v>
      </c>
      <c r="S478">
        <f t="shared" ref="S478:S481" si="119">700+273</f>
        <v>973</v>
      </c>
      <c r="T478">
        <v>0.1</v>
      </c>
      <c r="U478">
        <v>0</v>
      </c>
      <c r="V478" s="2">
        <v>-0.6</v>
      </c>
      <c r="W478" s="2">
        <v>70</v>
      </c>
      <c r="Y478" s="2">
        <v>151</v>
      </c>
      <c r="Z478" s="2" t="s">
        <v>105</v>
      </c>
    </row>
    <row r="479" spans="1:26" x14ac:dyDescent="0.25">
      <c r="A479">
        <v>0</v>
      </c>
      <c r="B479">
        <v>0</v>
      </c>
      <c r="C479">
        <v>0</v>
      </c>
      <c r="D479">
        <f t="shared" si="116"/>
        <v>0.98930000000000007</v>
      </c>
      <c r="E479">
        <v>0</v>
      </c>
      <c r="F479">
        <v>0</v>
      </c>
      <c r="G479">
        <f t="shared" si="117"/>
        <v>7.1999999999999998E-3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f t="shared" si="118"/>
        <v>3.4999999999999996E-3</v>
      </c>
      <c r="R479">
        <v>3</v>
      </c>
      <c r="S479">
        <f t="shared" si="119"/>
        <v>973</v>
      </c>
      <c r="T479">
        <v>0.1</v>
      </c>
      <c r="U479">
        <v>0</v>
      </c>
      <c r="V479" s="2">
        <v>-0.7</v>
      </c>
      <c r="W479" s="2">
        <v>85</v>
      </c>
      <c r="Y479" s="2">
        <v>151</v>
      </c>
      <c r="Z479" s="2" t="s">
        <v>105</v>
      </c>
    </row>
    <row r="480" spans="1:26" x14ac:dyDescent="0.25">
      <c r="A480">
        <v>0</v>
      </c>
      <c r="B480">
        <v>0</v>
      </c>
      <c r="C480">
        <v>0</v>
      </c>
      <c r="D480">
        <f t="shared" si="116"/>
        <v>0.98930000000000007</v>
      </c>
      <c r="E480">
        <v>0</v>
      </c>
      <c r="F480">
        <v>0</v>
      </c>
      <c r="G480">
        <f t="shared" si="117"/>
        <v>7.1999999999999998E-3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f t="shared" si="118"/>
        <v>3.4999999999999996E-3</v>
      </c>
      <c r="R480">
        <v>4</v>
      </c>
      <c r="S480">
        <f t="shared" si="119"/>
        <v>973</v>
      </c>
      <c r="T480">
        <v>0.1</v>
      </c>
      <c r="U480">
        <v>0</v>
      </c>
      <c r="V480" s="2">
        <v>-0.8</v>
      </c>
      <c r="W480" s="2">
        <v>80</v>
      </c>
      <c r="Y480" s="2">
        <v>151</v>
      </c>
      <c r="Z480" s="2" t="s">
        <v>105</v>
      </c>
    </row>
    <row r="481" spans="1:26" x14ac:dyDescent="0.25">
      <c r="A481">
        <v>0</v>
      </c>
      <c r="B481">
        <v>0</v>
      </c>
      <c r="C481">
        <v>0</v>
      </c>
      <c r="D481">
        <f t="shared" si="116"/>
        <v>0.98930000000000007</v>
      </c>
      <c r="E481">
        <v>0</v>
      </c>
      <c r="F481">
        <v>0</v>
      </c>
      <c r="G481">
        <f>0.72/100</f>
        <v>7.1999999999999998E-3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f t="shared" si="118"/>
        <v>3.4999999999999996E-3</v>
      </c>
      <c r="R481">
        <v>5</v>
      </c>
      <c r="S481">
        <f t="shared" si="119"/>
        <v>973</v>
      </c>
      <c r="T481">
        <v>0.1</v>
      </c>
      <c r="U481">
        <v>0</v>
      </c>
      <c r="V481" s="2">
        <v>-0.9</v>
      </c>
      <c r="W481" s="2">
        <v>78</v>
      </c>
      <c r="Y481" s="2">
        <v>151</v>
      </c>
      <c r="Z481" s="2" t="s">
        <v>105</v>
      </c>
    </row>
  </sheetData>
  <phoneticPr fontId="1" type="noConversion"/>
  <hyperlinks>
    <hyperlink ref="Z177" r:id="rId1"/>
    <hyperlink ref="Z195" r:id="rId2"/>
    <hyperlink ref="Z196" r:id="rId3"/>
    <hyperlink ref="Z197" r:id="rId4"/>
    <hyperlink ref="Z199" r:id="rId5"/>
    <hyperlink ref="Z201" r:id="rId6"/>
    <hyperlink ref="Z203" r:id="rId7"/>
    <hyperlink ref="Z205" r:id="rId8"/>
    <hyperlink ref="Z207" r:id="rId9"/>
    <hyperlink ref="Z209" r:id="rId10"/>
    <hyperlink ref="Z211" r:id="rId11"/>
    <hyperlink ref="Z198" r:id="rId12"/>
    <hyperlink ref="Z200" r:id="rId13"/>
    <hyperlink ref="Z202" r:id="rId14"/>
    <hyperlink ref="Z204" r:id="rId15"/>
    <hyperlink ref="Z206" r:id="rId16"/>
    <hyperlink ref="Z208" r:id="rId17"/>
    <hyperlink ref="Z210" r:id="rId18"/>
    <hyperlink ref="Z212" r:id="rId19"/>
    <hyperlink ref="Z396" r:id="rId20"/>
    <hyperlink ref="Z397" r:id="rId21"/>
    <hyperlink ref="Z398:Z403" r:id="rId22" display="https://doi.org/10.1039/C9CC06178A"/>
    <hyperlink ref="Z412" r:id="rId23"/>
    <hyperlink ref="Z413" r:id="rId24"/>
    <hyperlink ref="Z414" r:id="rId25"/>
    <hyperlink ref="Z416" r:id="rId26"/>
    <hyperlink ref="Z418" r:id="rId27"/>
    <hyperlink ref="Z420" r:id="rId28"/>
    <hyperlink ref="Z422" r:id="rId29"/>
    <hyperlink ref="Z424" r:id="rId30"/>
    <hyperlink ref="Z426" r:id="rId31"/>
    <hyperlink ref="Z428" r:id="rId32"/>
    <hyperlink ref="Z430" r:id="rId33"/>
    <hyperlink ref="Z432" r:id="rId34"/>
    <hyperlink ref="Z434" r:id="rId35"/>
    <hyperlink ref="Z436" r:id="rId36"/>
    <hyperlink ref="Z438" r:id="rId37"/>
    <hyperlink ref="Z440" r:id="rId38"/>
    <hyperlink ref="Z442" r:id="rId39"/>
    <hyperlink ref="Z444" r:id="rId40"/>
    <hyperlink ref="Z446" r:id="rId41"/>
    <hyperlink ref="Z415" r:id="rId42"/>
    <hyperlink ref="Z417" r:id="rId43"/>
    <hyperlink ref="Z419" r:id="rId44"/>
    <hyperlink ref="Z421" r:id="rId45"/>
    <hyperlink ref="Z423" r:id="rId46"/>
    <hyperlink ref="Z425" r:id="rId47"/>
    <hyperlink ref="Z427" r:id="rId48"/>
    <hyperlink ref="Z429" r:id="rId49"/>
    <hyperlink ref="Z431" r:id="rId50"/>
    <hyperlink ref="Z433" r:id="rId51"/>
    <hyperlink ref="Z435" r:id="rId52"/>
    <hyperlink ref="Z437" r:id="rId53"/>
    <hyperlink ref="Z439" r:id="rId54"/>
    <hyperlink ref="Z441" r:id="rId55"/>
    <hyperlink ref="Z443" r:id="rId56"/>
    <hyperlink ref="Z445" r:id="rId57"/>
    <hyperlink ref="Z447" r:id="rId58"/>
    <hyperlink ref="Z448" r:id="rId59"/>
    <hyperlink ref="Z450" r:id="rId60"/>
    <hyperlink ref="Z452" r:id="rId61"/>
    <hyperlink ref="Z454" r:id="rId62"/>
    <hyperlink ref="Z456" r:id="rId63"/>
    <hyperlink ref="Z458" r:id="rId64"/>
    <hyperlink ref="Z460" r:id="rId65"/>
    <hyperlink ref="Z462" r:id="rId66"/>
    <hyperlink ref="Z469" r:id="rId67"/>
    <hyperlink ref="Z470" r:id="rId68"/>
    <hyperlink ref="Z472" r:id="rId69"/>
    <hyperlink ref="Z474" r:id="rId70"/>
    <hyperlink ref="Z476" r:id="rId7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0"/>
  <sheetViews>
    <sheetView topLeftCell="A20" workbookViewId="0">
      <selection activeCell="N38" sqref="N38"/>
    </sheetView>
  </sheetViews>
  <sheetFormatPr defaultRowHeight="15" x14ac:dyDescent="0.25"/>
  <cols>
    <col min="1" max="1" width="11.85546875" customWidth="1"/>
  </cols>
  <sheetData>
    <row r="1" spans="1:19" x14ac:dyDescent="0.25">
      <c r="A1" t="s">
        <v>8</v>
      </c>
    </row>
    <row r="2" spans="1:19" x14ac:dyDescent="0.25">
      <c r="A2" t="s">
        <v>11</v>
      </c>
      <c r="G2" t="s">
        <v>17</v>
      </c>
      <c r="M2" t="s">
        <v>28</v>
      </c>
      <c r="O2">
        <v>5</v>
      </c>
      <c r="P2" t="s">
        <v>13</v>
      </c>
      <c r="R2">
        <v>5</v>
      </c>
      <c r="S2" t="s">
        <v>13</v>
      </c>
    </row>
    <row r="3" spans="1:19" x14ac:dyDescent="0.25">
      <c r="A3" t="s">
        <v>9</v>
      </c>
      <c r="D3">
        <f>182</f>
        <v>182</v>
      </c>
      <c r="G3" t="s">
        <v>9</v>
      </c>
      <c r="J3">
        <f>182</f>
        <v>182</v>
      </c>
      <c r="M3" t="s">
        <v>29</v>
      </c>
      <c r="O3">
        <v>1080</v>
      </c>
      <c r="P3" t="s">
        <v>30</v>
      </c>
      <c r="R3">
        <v>1080</v>
      </c>
      <c r="S3" t="s">
        <v>30</v>
      </c>
    </row>
    <row r="4" spans="1:19" x14ac:dyDescent="0.25">
      <c r="A4" t="s">
        <v>10</v>
      </c>
      <c r="D4">
        <v>59</v>
      </c>
      <c r="G4" t="s">
        <v>10</v>
      </c>
      <c r="J4">
        <v>59</v>
      </c>
      <c r="M4" t="s">
        <v>31</v>
      </c>
      <c r="O4">
        <v>40</v>
      </c>
      <c r="P4" t="s">
        <v>30</v>
      </c>
      <c r="R4">
        <v>40</v>
      </c>
      <c r="S4" t="s">
        <v>30</v>
      </c>
    </row>
    <row r="5" spans="1:19" x14ac:dyDescent="0.25">
      <c r="A5" t="s">
        <v>12</v>
      </c>
      <c r="D5">
        <v>100</v>
      </c>
      <c r="E5" t="s">
        <v>13</v>
      </c>
      <c r="G5" t="s">
        <v>12</v>
      </c>
      <c r="J5">
        <v>100</v>
      </c>
      <c r="K5" t="s">
        <v>13</v>
      </c>
      <c r="O5">
        <f>O2/O3*O4</f>
        <v>0.18518518518518517</v>
      </c>
      <c r="P5" t="s">
        <v>13</v>
      </c>
      <c r="R5">
        <f>R2/R3*R4</f>
        <v>0.18518518518518517</v>
      </c>
      <c r="S5" t="s">
        <v>13</v>
      </c>
    </row>
    <row r="6" spans="1:19" x14ac:dyDescent="0.25">
      <c r="A6" t="s">
        <v>14</v>
      </c>
      <c r="D6">
        <f>100/1000*50</f>
        <v>5</v>
      </c>
      <c r="E6" t="s">
        <v>13</v>
      </c>
      <c r="G6" t="s">
        <v>14</v>
      </c>
      <c r="J6">
        <f>100/1*10</f>
        <v>1000</v>
      </c>
      <c r="K6" t="s">
        <v>13</v>
      </c>
      <c r="O6">
        <f>O5*0.0158</f>
        <v>2.925925925925926E-3</v>
      </c>
      <c r="P6" t="s">
        <v>13</v>
      </c>
      <c r="R6">
        <f>R5*0.76</f>
        <v>0.14074074074074072</v>
      </c>
      <c r="S6" t="s">
        <v>13</v>
      </c>
    </row>
    <row r="7" spans="1:19" x14ac:dyDescent="0.25">
      <c r="A7" t="s">
        <v>15</v>
      </c>
      <c r="D7">
        <f>D6/D3*59</f>
        <v>1.6208791208791209</v>
      </c>
      <c r="G7" t="s">
        <v>15</v>
      </c>
      <c r="J7">
        <f>J6/J3*59</f>
        <v>324.17582417582418</v>
      </c>
      <c r="O7">
        <f>O6*1000</f>
        <v>2.925925925925926</v>
      </c>
      <c r="P7" t="s">
        <v>32</v>
      </c>
      <c r="R7">
        <f>R6*1000</f>
        <v>140.74074074074073</v>
      </c>
      <c r="S7" t="s">
        <v>32</v>
      </c>
    </row>
    <row r="8" spans="1:19" x14ac:dyDescent="0.25">
      <c r="A8" t="s">
        <v>16</v>
      </c>
      <c r="D8">
        <f>D7/(D5+D7)*100</f>
        <v>1.5950256826169233</v>
      </c>
      <c r="G8" t="s">
        <v>16</v>
      </c>
      <c r="J8">
        <f>J7/(J5+J7)*100</f>
        <v>76.424870466321252</v>
      </c>
    </row>
    <row r="10" spans="1:19" x14ac:dyDescent="0.25">
      <c r="A10" t="s">
        <v>21</v>
      </c>
    </row>
    <row r="11" spans="1:19" x14ac:dyDescent="0.25">
      <c r="A11" t="s">
        <v>22</v>
      </c>
      <c r="C11">
        <v>4</v>
      </c>
      <c r="D11" t="s">
        <v>23</v>
      </c>
    </row>
    <row r="12" spans="1:19" x14ac:dyDescent="0.25">
      <c r="A12" t="s">
        <v>24</v>
      </c>
      <c r="C12">
        <v>1000</v>
      </c>
      <c r="D12" t="s">
        <v>25</v>
      </c>
    </row>
    <row r="13" spans="1:19" x14ac:dyDescent="0.25">
      <c r="A13" t="s">
        <v>33</v>
      </c>
      <c r="C13">
        <v>10</v>
      </c>
      <c r="D13" t="s">
        <v>25</v>
      </c>
    </row>
    <row r="14" spans="1:19" x14ac:dyDescent="0.25">
      <c r="A14" t="s">
        <v>26</v>
      </c>
      <c r="C14">
        <f>4/1000*10*0.0143</f>
        <v>5.7200000000000003E-4</v>
      </c>
      <c r="D14" t="s">
        <v>23</v>
      </c>
    </row>
    <row r="15" spans="1:19" x14ac:dyDescent="0.25">
      <c r="E15" t="s">
        <v>13</v>
      </c>
    </row>
    <row r="16" spans="1:19" x14ac:dyDescent="0.25">
      <c r="E16" t="s">
        <v>13</v>
      </c>
    </row>
    <row r="18" spans="1:9" x14ac:dyDescent="0.25">
      <c r="A18" t="s">
        <v>19</v>
      </c>
      <c r="C18">
        <v>82</v>
      </c>
    </row>
    <row r="19" spans="1:9" x14ac:dyDescent="0.25">
      <c r="A19" t="s">
        <v>22</v>
      </c>
      <c r="C19">
        <f>5/1000</f>
        <v>5.0000000000000001E-3</v>
      </c>
      <c r="D19" t="s">
        <v>38</v>
      </c>
      <c r="G19">
        <v>2</v>
      </c>
      <c r="H19">
        <v>0.2</v>
      </c>
    </row>
    <row r="20" spans="1:9" x14ac:dyDescent="0.25">
      <c r="A20" t="s">
        <v>39</v>
      </c>
      <c r="C20">
        <f>4*C19</f>
        <v>0.02</v>
      </c>
      <c r="D20" t="s">
        <v>13</v>
      </c>
      <c r="G20">
        <v>15</v>
      </c>
      <c r="H20">
        <f>G20*H19/G19</f>
        <v>1.5</v>
      </c>
    </row>
    <row r="21" spans="1:9" x14ac:dyDescent="0.25">
      <c r="C21">
        <f>C20*1000</f>
        <v>20</v>
      </c>
      <c r="D21" t="s">
        <v>23</v>
      </c>
      <c r="G21">
        <v>2.8</v>
      </c>
      <c r="H21">
        <f>G21*H$19/G$19</f>
        <v>0.27999999999999997</v>
      </c>
      <c r="I21">
        <f>-1.6+H21</f>
        <v>-1.32</v>
      </c>
    </row>
    <row r="22" spans="1:9" x14ac:dyDescent="0.25">
      <c r="C22">
        <f>C21*0.04</f>
        <v>0.8</v>
      </c>
      <c r="D22" t="s">
        <v>41</v>
      </c>
      <c r="G22">
        <v>4.8</v>
      </c>
      <c r="H22">
        <f t="shared" ref="H22:H30" si="0">G22*H$19/G$19</f>
        <v>0.48</v>
      </c>
      <c r="I22">
        <f t="shared" ref="I22:I30" si="1">-1.6+H22</f>
        <v>-1.1200000000000001</v>
      </c>
    </row>
    <row r="23" spans="1:9" x14ac:dyDescent="0.25">
      <c r="G23">
        <v>6.8</v>
      </c>
      <c r="H23">
        <f t="shared" si="0"/>
        <v>0.68</v>
      </c>
      <c r="I23">
        <f t="shared" si="1"/>
        <v>-0.92</v>
      </c>
    </row>
    <row r="24" spans="1:9" x14ac:dyDescent="0.25">
      <c r="G24">
        <v>7.8</v>
      </c>
      <c r="H24">
        <f t="shared" si="0"/>
        <v>0.78</v>
      </c>
      <c r="I24">
        <f t="shared" si="1"/>
        <v>-0.82000000000000006</v>
      </c>
    </row>
    <row r="25" spans="1:9" x14ac:dyDescent="0.25">
      <c r="G25">
        <v>8.8000000000000007</v>
      </c>
      <c r="H25">
        <f t="shared" si="0"/>
        <v>0.88000000000000012</v>
      </c>
      <c r="I25">
        <f t="shared" si="1"/>
        <v>-0.72</v>
      </c>
    </row>
    <row r="26" spans="1:9" x14ac:dyDescent="0.25">
      <c r="G26">
        <v>9.8000000000000007</v>
      </c>
      <c r="H26">
        <f t="shared" si="0"/>
        <v>0.98000000000000009</v>
      </c>
      <c r="I26">
        <f t="shared" si="1"/>
        <v>-0.62</v>
      </c>
    </row>
    <row r="27" spans="1:9" x14ac:dyDescent="0.25">
      <c r="G27">
        <v>10.8</v>
      </c>
      <c r="H27">
        <f t="shared" si="0"/>
        <v>1.08</v>
      </c>
      <c r="I27">
        <f t="shared" si="1"/>
        <v>-0.52</v>
      </c>
    </row>
    <row r="28" spans="1:9" x14ac:dyDescent="0.25">
      <c r="G28">
        <v>11.8</v>
      </c>
      <c r="H28">
        <f t="shared" si="0"/>
        <v>1.1800000000000002</v>
      </c>
      <c r="I28">
        <f t="shared" si="1"/>
        <v>-0.41999999999999993</v>
      </c>
    </row>
    <row r="29" spans="1:9" x14ac:dyDescent="0.25">
      <c r="G29">
        <v>12.8</v>
      </c>
      <c r="H29">
        <f t="shared" si="0"/>
        <v>1.2800000000000002</v>
      </c>
      <c r="I29">
        <f t="shared" si="1"/>
        <v>-0.31999999999999984</v>
      </c>
    </row>
    <row r="30" spans="1:9" x14ac:dyDescent="0.25">
      <c r="G30">
        <v>13.8</v>
      </c>
      <c r="H30">
        <f t="shared" si="0"/>
        <v>1.3800000000000001</v>
      </c>
      <c r="I30">
        <f t="shared" si="1"/>
        <v>-0.21999999999999997</v>
      </c>
    </row>
    <row r="32" spans="1:9" x14ac:dyDescent="0.25">
      <c r="A32" t="s">
        <v>19</v>
      </c>
      <c r="C32">
        <v>83</v>
      </c>
    </row>
    <row r="33" spans="1:13" x14ac:dyDescent="0.25">
      <c r="A33" t="s">
        <v>22</v>
      </c>
      <c r="C33">
        <f>6/1800</f>
        <v>3.3333333333333335E-3</v>
      </c>
      <c r="D33" t="s">
        <v>38</v>
      </c>
    </row>
    <row r="34" spans="1:13" x14ac:dyDescent="0.25">
      <c r="A34" t="s">
        <v>39</v>
      </c>
      <c r="C34">
        <f>7.95*C33</f>
        <v>2.6500000000000003E-2</v>
      </c>
      <c r="D34" t="s">
        <v>13</v>
      </c>
      <c r="M34">
        <f>1-0.00087</f>
        <v>0.99912999999999996</v>
      </c>
    </row>
    <row r="35" spans="1:13" x14ac:dyDescent="0.25">
      <c r="C35">
        <f>C34*1000</f>
        <v>26.500000000000004</v>
      </c>
      <c r="D35" t="s">
        <v>23</v>
      </c>
    </row>
    <row r="36" spans="1:13" x14ac:dyDescent="0.25">
      <c r="C36">
        <f>C35*0.00087</f>
        <v>2.3055000000000003E-2</v>
      </c>
      <c r="D36" t="s">
        <v>41</v>
      </c>
      <c r="K36" t="s">
        <v>45</v>
      </c>
    </row>
    <row r="37" spans="1:13" x14ac:dyDescent="0.25">
      <c r="K37" t="s">
        <v>43</v>
      </c>
    </row>
    <row r="38" spans="1:13" x14ac:dyDescent="0.25">
      <c r="K38">
        <f>0.99913/1.5</f>
        <v>0.6660866666666666</v>
      </c>
    </row>
    <row r="40" spans="1:13" x14ac:dyDescent="0.25">
      <c r="A40" t="s">
        <v>50</v>
      </c>
      <c r="C40">
        <v>87</v>
      </c>
    </row>
    <row r="41" spans="1:13" ht="15.75" thickBot="1" x14ac:dyDescent="0.3"/>
    <row r="42" spans="1:13" ht="22.5" customHeight="1" thickTop="1" thickBot="1" x14ac:dyDescent="0.3">
      <c r="A42" s="13" t="s">
        <v>51</v>
      </c>
      <c r="B42" s="16" t="s">
        <v>52</v>
      </c>
      <c r="C42" s="17"/>
      <c r="D42" s="17"/>
      <c r="E42" s="17"/>
      <c r="F42" s="17"/>
      <c r="G42" s="17"/>
    </row>
    <row r="43" spans="1:13" ht="15.75" thickBot="1" x14ac:dyDescent="0.3">
      <c r="A43" s="14"/>
      <c r="B43" s="18" t="s">
        <v>53</v>
      </c>
      <c r="C43" s="20" t="s">
        <v>54</v>
      </c>
      <c r="D43" s="21"/>
      <c r="E43" s="22" t="s">
        <v>0</v>
      </c>
      <c r="F43" s="23"/>
      <c r="G43" s="20" t="s">
        <v>55</v>
      </c>
    </row>
    <row r="44" spans="1:13" ht="15.75" thickBot="1" x14ac:dyDescent="0.3">
      <c r="A44" s="15"/>
      <c r="B44" s="19"/>
      <c r="C44" s="3" t="s">
        <v>56</v>
      </c>
      <c r="D44" s="4" t="s">
        <v>57</v>
      </c>
      <c r="E44" s="3" t="s">
        <v>56</v>
      </c>
      <c r="F44" s="3" t="s">
        <v>58</v>
      </c>
      <c r="G44" s="24"/>
      <c r="H44" s="10" t="s">
        <v>35</v>
      </c>
      <c r="I44" s="10" t="s">
        <v>0</v>
      </c>
      <c r="J44" s="10" t="s">
        <v>59</v>
      </c>
      <c r="K44" s="10" t="s">
        <v>60</v>
      </c>
      <c r="L44" s="10" t="s">
        <v>56</v>
      </c>
      <c r="M44" s="10" t="s">
        <v>61</v>
      </c>
    </row>
    <row r="45" spans="1:13" ht="16.5" thickTop="1" thickBot="1" x14ac:dyDescent="0.3">
      <c r="A45" s="5">
        <v>450</v>
      </c>
      <c r="B45" s="6">
        <v>68.39</v>
      </c>
      <c r="C45" s="6">
        <v>13.42</v>
      </c>
      <c r="D45" s="6">
        <v>7.74</v>
      </c>
      <c r="E45" s="6">
        <v>11.05</v>
      </c>
      <c r="F45" s="6">
        <v>4.01</v>
      </c>
      <c r="G45" s="7">
        <v>7.15</v>
      </c>
      <c r="H45">
        <f>B45+C45+G45</f>
        <v>88.960000000000008</v>
      </c>
      <c r="I45">
        <f>E45</f>
        <v>11.05</v>
      </c>
      <c r="J45">
        <f>H45*12</f>
        <v>1067.52</v>
      </c>
      <c r="K45">
        <f>I45*59.5</f>
        <v>657.47500000000002</v>
      </c>
      <c r="L45">
        <f>J45+K45</f>
        <v>1724.9949999999999</v>
      </c>
      <c r="M45">
        <f>K45/L45</f>
        <v>0.38114603230734007</v>
      </c>
    </row>
    <row r="46" spans="1:13" ht="15.75" thickBot="1" x14ac:dyDescent="0.3">
      <c r="A46" s="5">
        <v>500</v>
      </c>
      <c r="B46" s="6">
        <v>73.86</v>
      </c>
      <c r="C46" s="6">
        <v>13.7</v>
      </c>
      <c r="D46" s="6">
        <v>8.01</v>
      </c>
      <c r="E46" s="6">
        <v>7.75</v>
      </c>
      <c r="F46" s="6">
        <v>3.9</v>
      </c>
      <c r="G46" s="7">
        <v>4.6900000000000004</v>
      </c>
      <c r="H46">
        <f>B46+C46+G46</f>
        <v>92.25</v>
      </c>
      <c r="I46">
        <f t="shared" ref="I46:I48" si="2">E46</f>
        <v>7.75</v>
      </c>
      <c r="J46">
        <f t="shared" ref="J46:J48" si="3">H46*12</f>
        <v>1107</v>
      </c>
      <c r="K46">
        <f t="shared" ref="K46:K48" si="4">I46*59.5</f>
        <v>461.125</v>
      </c>
      <c r="L46">
        <f t="shared" ref="L46:L48" si="5">J46+K46</f>
        <v>1568.125</v>
      </c>
      <c r="M46">
        <f t="shared" ref="M46:M48" si="6">K46/L46</f>
        <v>0.2940613790354723</v>
      </c>
    </row>
    <row r="47" spans="1:13" ht="15.75" thickBot="1" x14ac:dyDescent="0.3">
      <c r="A47" s="5">
        <v>550</v>
      </c>
      <c r="B47" s="6">
        <v>76.459999999999994</v>
      </c>
      <c r="C47" s="6">
        <v>13.38</v>
      </c>
      <c r="D47" s="6">
        <v>7.81</v>
      </c>
      <c r="E47" s="6">
        <v>7</v>
      </c>
      <c r="F47" s="6">
        <v>4.2300000000000004</v>
      </c>
      <c r="G47" s="7">
        <v>3.16</v>
      </c>
      <c r="H47">
        <f t="shared" ref="H47:H48" si="7">B47+C47+G47</f>
        <v>92.999999999999986</v>
      </c>
      <c r="I47">
        <f t="shared" si="2"/>
        <v>7</v>
      </c>
      <c r="J47">
        <f t="shared" si="3"/>
        <v>1115.9999999999998</v>
      </c>
      <c r="K47">
        <f t="shared" si="4"/>
        <v>416.5</v>
      </c>
      <c r="L47">
        <f t="shared" si="5"/>
        <v>1532.4999999999998</v>
      </c>
      <c r="M47">
        <f t="shared" si="6"/>
        <v>0.27177814029363789</v>
      </c>
    </row>
    <row r="48" spans="1:13" ht="15.75" thickBot="1" x14ac:dyDescent="0.3">
      <c r="A48" s="8">
        <v>600</v>
      </c>
      <c r="B48" s="4">
        <v>83.25</v>
      </c>
      <c r="C48" s="4">
        <v>9.7899999999999991</v>
      </c>
      <c r="D48" s="4">
        <v>5.14</v>
      </c>
      <c r="E48" s="4">
        <v>4.21</v>
      </c>
      <c r="F48" s="4">
        <v>2.75</v>
      </c>
      <c r="G48" s="9">
        <v>2.75</v>
      </c>
      <c r="H48">
        <f t="shared" si="7"/>
        <v>95.789999999999992</v>
      </c>
      <c r="I48">
        <f t="shared" si="2"/>
        <v>4.21</v>
      </c>
      <c r="J48">
        <f t="shared" si="3"/>
        <v>1149.48</v>
      </c>
      <c r="K48">
        <f t="shared" si="4"/>
        <v>250.495</v>
      </c>
      <c r="L48">
        <f t="shared" si="5"/>
        <v>1399.9749999999999</v>
      </c>
      <c r="M48">
        <f t="shared" si="6"/>
        <v>0.17892819514634192</v>
      </c>
    </row>
    <row r="49" spans="1:4" ht="15.75" thickTop="1" x14ac:dyDescent="0.25"/>
    <row r="51" spans="1:4" x14ac:dyDescent="0.25">
      <c r="A51" t="s">
        <v>19</v>
      </c>
      <c r="C51" s="10">
        <v>96</v>
      </c>
    </row>
    <row r="53" spans="1:4" x14ac:dyDescent="0.25">
      <c r="A53">
        <v>1.25</v>
      </c>
      <c r="C53">
        <v>0.05</v>
      </c>
    </row>
    <row r="54" spans="1:4" x14ac:dyDescent="0.25">
      <c r="A54">
        <v>15</v>
      </c>
      <c r="C54">
        <f>A54*C$53/A$53</f>
        <v>0.6</v>
      </c>
    </row>
    <row r="55" spans="1:4" x14ac:dyDescent="0.25">
      <c r="A55">
        <v>0.8</v>
      </c>
      <c r="C55">
        <f t="shared" ref="C55:C60" si="8">A55*C$53/A$53</f>
        <v>3.2000000000000008E-2</v>
      </c>
      <c r="D55">
        <f>0.85-C55</f>
        <v>0.81799999999999995</v>
      </c>
    </row>
    <row r="56" spans="1:4" x14ac:dyDescent="0.25">
      <c r="A56">
        <v>2.6</v>
      </c>
      <c r="C56">
        <f t="shared" si="8"/>
        <v>0.10400000000000001</v>
      </c>
      <c r="D56">
        <f t="shared" ref="D56:D62" si="9">0.85-C56</f>
        <v>0.746</v>
      </c>
    </row>
    <row r="57" spans="1:4" x14ac:dyDescent="0.25">
      <c r="A57">
        <v>4.5</v>
      </c>
      <c r="C57">
        <f t="shared" si="8"/>
        <v>0.18</v>
      </c>
      <c r="D57">
        <f t="shared" si="9"/>
        <v>0.66999999999999993</v>
      </c>
    </row>
    <row r="58" spans="1:4" x14ac:dyDescent="0.25">
      <c r="A58">
        <v>6.7</v>
      </c>
      <c r="C58">
        <f t="shared" si="8"/>
        <v>0.26800000000000002</v>
      </c>
      <c r="D58">
        <f t="shared" si="9"/>
        <v>0.58199999999999996</v>
      </c>
    </row>
    <row r="59" spans="1:4" x14ac:dyDescent="0.25">
      <c r="A59">
        <v>9</v>
      </c>
      <c r="C59">
        <f t="shared" si="8"/>
        <v>0.36</v>
      </c>
      <c r="D59">
        <f t="shared" si="9"/>
        <v>0.49</v>
      </c>
    </row>
    <row r="60" spans="1:4" x14ac:dyDescent="0.25">
      <c r="A60">
        <v>11.25</v>
      </c>
      <c r="C60">
        <f t="shared" si="8"/>
        <v>0.45</v>
      </c>
      <c r="D60">
        <f t="shared" si="9"/>
        <v>0.39999999999999997</v>
      </c>
    </row>
    <row r="61" spans="1:4" x14ac:dyDescent="0.25">
      <c r="A61">
        <v>13.75</v>
      </c>
      <c r="C61">
        <f t="shared" ref="C61:C62" si="10">A61*C$53/A$53</f>
        <v>0.55000000000000004</v>
      </c>
      <c r="D61">
        <f t="shared" si="9"/>
        <v>0.29999999999999993</v>
      </c>
    </row>
    <row r="62" spans="1:4" x14ac:dyDescent="0.25">
      <c r="A62">
        <v>15</v>
      </c>
      <c r="C62">
        <f t="shared" si="10"/>
        <v>0.6</v>
      </c>
      <c r="D62">
        <f t="shared" si="9"/>
        <v>0.25</v>
      </c>
    </row>
    <row r="64" spans="1:4" x14ac:dyDescent="0.25">
      <c r="A64" t="s">
        <v>50</v>
      </c>
      <c r="C64">
        <v>97</v>
      </c>
    </row>
    <row r="65" spans="1:9" x14ac:dyDescent="0.25">
      <c r="A65" t="s">
        <v>64</v>
      </c>
      <c r="C65">
        <v>0.63</v>
      </c>
      <c r="D65">
        <f>C65*56</f>
        <v>35.28</v>
      </c>
      <c r="E65">
        <f>D65/D67*100</f>
        <v>2.8736193920437887</v>
      </c>
    </row>
    <row r="66" spans="1:9" x14ac:dyDescent="0.25">
      <c r="A66" t="s">
        <v>53</v>
      </c>
      <c r="C66">
        <f>100-C65</f>
        <v>99.37</v>
      </c>
      <c r="D66">
        <f>C66*12</f>
        <v>1192.44</v>
      </c>
    </row>
    <row r="67" spans="1:9" x14ac:dyDescent="0.25">
      <c r="D67">
        <f>D65+D66</f>
        <v>1227.72</v>
      </c>
    </row>
    <row r="69" spans="1:9" x14ac:dyDescent="0.25">
      <c r="A69" t="s">
        <v>50</v>
      </c>
      <c r="C69">
        <v>98</v>
      </c>
    </row>
    <row r="70" spans="1:9" x14ac:dyDescent="0.25">
      <c r="A70">
        <v>4.2855499999999997</v>
      </c>
      <c r="C70">
        <v>30</v>
      </c>
      <c r="E70">
        <v>4.2855499999999997</v>
      </c>
      <c r="G70">
        <v>30</v>
      </c>
    </row>
    <row r="71" spans="1:9" x14ac:dyDescent="0.25">
      <c r="A71">
        <v>15</v>
      </c>
      <c r="C71">
        <f>A71*C$70/A$70</f>
        <v>105.00402515429759</v>
      </c>
      <c r="E71">
        <v>15</v>
      </c>
      <c r="G71">
        <f>E71*G$70/E$70</f>
        <v>105.00402515429759</v>
      </c>
    </row>
    <row r="72" spans="1:9" x14ac:dyDescent="0.25">
      <c r="A72">
        <v>9.75</v>
      </c>
      <c r="C72">
        <f t="shared" ref="C72:C81" si="11">A72*C$70/A$70</f>
        <v>68.252616350293437</v>
      </c>
      <c r="E72">
        <v>0</v>
      </c>
      <c r="G72">
        <v>100</v>
      </c>
      <c r="I72">
        <f>G72-C72</f>
        <v>31.747383649706563</v>
      </c>
    </row>
    <row r="73" spans="1:9" x14ac:dyDescent="0.25">
      <c r="A73">
        <v>6.3</v>
      </c>
      <c r="C73">
        <f t="shared" si="11"/>
        <v>44.10169056480499</v>
      </c>
      <c r="E73">
        <v>13.9</v>
      </c>
      <c r="G73">
        <v>100</v>
      </c>
      <c r="I73">
        <f>G73-C73</f>
        <v>55.89830943519501</v>
      </c>
    </row>
    <row r="74" spans="1:9" x14ac:dyDescent="0.25">
      <c r="A74">
        <v>5.8</v>
      </c>
      <c r="C74">
        <f t="shared" si="11"/>
        <v>40.601556392995064</v>
      </c>
      <c r="E74">
        <v>14.25</v>
      </c>
      <c r="G74">
        <v>100</v>
      </c>
      <c r="I74">
        <f t="shared" ref="I74:I81" si="12">G74-C74</f>
        <v>59.398443607004936</v>
      </c>
    </row>
    <row r="75" spans="1:9" x14ac:dyDescent="0.25">
      <c r="A75">
        <v>4.2</v>
      </c>
      <c r="C75">
        <f t="shared" si="11"/>
        <v>29.401127043203324</v>
      </c>
      <c r="G75">
        <v>100</v>
      </c>
      <c r="I75">
        <f t="shared" si="12"/>
        <v>70.598872956796669</v>
      </c>
    </row>
    <row r="76" spans="1:9" x14ac:dyDescent="0.25">
      <c r="A76">
        <v>4.2</v>
      </c>
      <c r="C76">
        <f t="shared" si="11"/>
        <v>29.401127043203324</v>
      </c>
      <c r="E76">
        <v>13.9</v>
      </c>
      <c r="G76">
        <v>100</v>
      </c>
      <c r="I76">
        <f t="shared" si="12"/>
        <v>70.598872956796669</v>
      </c>
    </row>
    <row r="77" spans="1:9" x14ac:dyDescent="0.25">
      <c r="A77">
        <v>4.9000000000000004</v>
      </c>
      <c r="C77">
        <f t="shared" si="11"/>
        <v>34.301314883737213</v>
      </c>
      <c r="G77">
        <v>100</v>
      </c>
      <c r="I77">
        <f t="shared" si="12"/>
        <v>65.698685116262794</v>
      </c>
    </row>
    <row r="78" spans="1:9" x14ac:dyDescent="0.25">
      <c r="A78">
        <v>6.7</v>
      </c>
      <c r="C78">
        <f t="shared" si="11"/>
        <v>46.901797902252923</v>
      </c>
      <c r="E78">
        <v>13.85</v>
      </c>
      <c r="G78">
        <v>100</v>
      </c>
      <c r="I78">
        <f t="shared" si="12"/>
        <v>53.098202097747077</v>
      </c>
    </row>
    <row r="79" spans="1:9" x14ac:dyDescent="0.25">
      <c r="A79">
        <v>8.9</v>
      </c>
      <c r="C79">
        <f t="shared" si="11"/>
        <v>62.302388258216567</v>
      </c>
      <c r="E79">
        <v>14.2</v>
      </c>
      <c r="G79">
        <v>100</v>
      </c>
      <c r="I79">
        <f t="shared" si="12"/>
        <v>37.697611741783433</v>
      </c>
    </row>
    <row r="80" spans="1:9" x14ac:dyDescent="0.25">
      <c r="A80">
        <v>9.1999999999999993</v>
      </c>
      <c r="C80">
        <f t="shared" si="11"/>
        <v>64.402468761302515</v>
      </c>
      <c r="G80">
        <v>100</v>
      </c>
      <c r="I80">
        <f t="shared" si="12"/>
        <v>35.597531238697485</v>
      </c>
    </row>
    <row r="81" spans="1:15" x14ac:dyDescent="0.25">
      <c r="A81">
        <v>10.6</v>
      </c>
      <c r="C81">
        <f t="shared" si="11"/>
        <v>74.202844442370292</v>
      </c>
      <c r="G81">
        <v>100</v>
      </c>
      <c r="I81">
        <f t="shared" si="12"/>
        <v>25.797155557629708</v>
      </c>
    </row>
    <row r="83" spans="1:15" x14ac:dyDescent="0.25">
      <c r="A83" t="s">
        <v>19</v>
      </c>
      <c r="C83">
        <v>109</v>
      </c>
    </row>
    <row r="84" spans="1:15" x14ac:dyDescent="0.25">
      <c r="A84">
        <v>5</v>
      </c>
      <c r="C84">
        <v>25</v>
      </c>
    </row>
    <row r="85" spans="1:15" x14ac:dyDescent="0.25">
      <c r="A85">
        <v>15</v>
      </c>
      <c r="C85">
        <f>A85*C$84/A$84</f>
        <v>75</v>
      </c>
    </row>
    <row r="86" spans="1:15" x14ac:dyDescent="0.25">
      <c r="A86">
        <v>10.7</v>
      </c>
      <c r="C86">
        <f t="shared" ref="C86:C91" si="13">A86*C$84/A$84</f>
        <v>53.5</v>
      </c>
    </row>
    <row r="87" spans="1:15" x14ac:dyDescent="0.25">
      <c r="A87">
        <v>13.55</v>
      </c>
      <c r="C87">
        <f t="shared" si="13"/>
        <v>67.75</v>
      </c>
    </row>
    <row r="88" spans="1:15" x14ac:dyDescent="0.25">
      <c r="A88">
        <v>12.3</v>
      </c>
      <c r="C88">
        <f t="shared" si="13"/>
        <v>61.5</v>
      </c>
    </row>
    <row r="89" spans="1:15" x14ac:dyDescent="0.25">
      <c r="A89">
        <v>8</v>
      </c>
      <c r="C89">
        <f t="shared" si="13"/>
        <v>40</v>
      </c>
    </row>
    <row r="90" spans="1:15" x14ac:dyDescent="0.25">
      <c r="A90">
        <v>6.5</v>
      </c>
      <c r="C90">
        <f t="shared" si="13"/>
        <v>32.5</v>
      </c>
    </row>
    <row r="91" spans="1:15" x14ac:dyDescent="0.25">
      <c r="A91">
        <v>5.4</v>
      </c>
      <c r="C91">
        <f t="shared" si="13"/>
        <v>27</v>
      </c>
    </row>
    <row r="93" spans="1:15" x14ac:dyDescent="0.25">
      <c r="A93" t="s">
        <v>19</v>
      </c>
      <c r="C93">
        <v>112</v>
      </c>
    </row>
    <row r="94" spans="1:15" x14ac:dyDescent="0.25">
      <c r="C94">
        <v>800</v>
      </c>
      <c r="G94">
        <v>900</v>
      </c>
      <c r="K94">
        <v>1000</v>
      </c>
      <c r="O94">
        <v>1100</v>
      </c>
    </row>
    <row r="95" spans="1:15" x14ac:dyDescent="0.25">
      <c r="A95">
        <v>3.35</v>
      </c>
      <c r="C95">
        <v>20</v>
      </c>
      <c r="E95">
        <v>3.35</v>
      </c>
      <c r="G95">
        <v>20</v>
      </c>
      <c r="I95">
        <v>3.35</v>
      </c>
      <c r="K95">
        <v>20</v>
      </c>
      <c r="M95">
        <v>3.35</v>
      </c>
      <c r="O95">
        <v>20</v>
      </c>
    </row>
    <row r="96" spans="1:15" x14ac:dyDescent="0.25">
      <c r="A96">
        <v>15</v>
      </c>
      <c r="C96">
        <f>A96*C$95/A$95</f>
        <v>89.552238805970148</v>
      </c>
      <c r="E96">
        <v>15</v>
      </c>
      <c r="G96">
        <f>E96*G$95/E$95</f>
        <v>89.552238805970148</v>
      </c>
      <c r="I96">
        <v>15</v>
      </c>
      <c r="K96">
        <f>I96*K$95/I$95</f>
        <v>89.552238805970148</v>
      </c>
      <c r="M96">
        <v>15</v>
      </c>
      <c r="O96">
        <f>M96*O$95/M$95</f>
        <v>89.552238805970148</v>
      </c>
    </row>
    <row r="97" spans="1:15" x14ac:dyDescent="0.25">
      <c r="A97">
        <v>1.9</v>
      </c>
      <c r="C97">
        <f>A97*C$95/A$95</f>
        <v>11.343283582089551</v>
      </c>
      <c r="E97">
        <v>5</v>
      </c>
      <c r="G97">
        <f>E97*G$95/E$95</f>
        <v>29.850746268656717</v>
      </c>
      <c r="I97">
        <v>7</v>
      </c>
      <c r="K97">
        <f>I97*K$95/I$95</f>
        <v>41.791044776119399</v>
      </c>
      <c r="M97">
        <v>3.35</v>
      </c>
      <c r="O97">
        <f>M97*O$95/M$95</f>
        <v>20</v>
      </c>
    </row>
    <row r="98" spans="1:15" x14ac:dyDescent="0.25">
      <c r="A98">
        <v>3.3</v>
      </c>
      <c r="C98">
        <f t="shared" ref="C98:C101" si="14">A98*C$95/A$95</f>
        <v>19.701492537313431</v>
      </c>
      <c r="E98">
        <v>9.15</v>
      </c>
      <c r="G98">
        <f t="shared" ref="G98:G101" si="15">E98*G$95/E$95</f>
        <v>54.626865671641788</v>
      </c>
      <c r="I98">
        <v>12.4</v>
      </c>
      <c r="K98">
        <f t="shared" ref="K98:K101" si="16">I98*K$95/I$95</f>
        <v>74.02985074626865</v>
      </c>
      <c r="M98">
        <v>7</v>
      </c>
      <c r="O98">
        <f t="shared" ref="O98:O101" si="17">M98*O$95/M$95</f>
        <v>41.791044776119399</v>
      </c>
    </row>
    <row r="99" spans="1:15" x14ac:dyDescent="0.25">
      <c r="A99">
        <v>4.8499999999999996</v>
      </c>
      <c r="C99">
        <f t="shared" si="14"/>
        <v>28.955223880597014</v>
      </c>
      <c r="E99">
        <v>10.7</v>
      </c>
      <c r="G99">
        <f t="shared" si="15"/>
        <v>63.880597014925371</v>
      </c>
      <c r="I99">
        <v>13.6</v>
      </c>
      <c r="K99">
        <f t="shared" si="16"/>
        <v>81.194029850746261</v>
      </c>
      <c r="M99">
        <v>8.5</v>
      </c>
      <c r="O99">
        <f t="shared" si="17"/>
        <v>50.746268656716417</v>
      </c>
    </row>
    <row r="100" spans="1:15" x14ac:dyDescent="0.25">
      <c r="A100">
        <v>3.5</v>
      </c>
      <c r="C100">
        <f t="shared" si="14"/>
        <v>20.8955223880597</v>
      </c>
      <c r="E100">
        <v>9.6</v>
      </c>
      <c r="G100">
        <f t="shared" si="15"/>
        <v>57.313432835820898</v>
      </c>
      <c r="I100">
        <v>12.4</v>
      </c>
      <c r="K100">
        <f t="shared" si="16"/>
        <v>74.02985074626865</v>
      </c>
      <c r="M100">
        <v>7.1</v>
      </c>
      <c r="O100">
        <f t="shared" si="17"/>
        <v>42.388059701492537</v>
      </c>
    </row>
    <row r="101" spans="1:15" x14ac:dyDescent="0.25">
      <c r="A101">
        <v>2.2999999999999998</v>
      </c>
      <c r="C101">
        <f t="shared" si="14"/>
        <v>13.731343283582088</v>
      </c>
      <c r="E101">
        <v>5.4</v>
      </c>
      <c r="G101">
        <f t="shared" si="15"/>
        <v>32.238805970149251</v>
      </c>
      <c r="I101">
        <v>9.3000000000000007</v>
      </c>
      <c r="K101">
        <f t="shared" si="16"/>
        <v>55.522388059701491</v>
      </c>
      <c r="M101">
        <v>4.6500000000000004</v>
      </c>
      <c r="O101">
        <f t="shared" si="17"/>
        <v>27.761194029850746</v>
      </c>
    </row>
    <row r="103" spans="1:15" x14ac:dyDescent="0.25">
      <c r="A103" t="s">
        <v>77</v>
      </c>
    </row>
    <row r="104" spans="1:15" x14ac:dyDescent="0.25">
      <c r="A104">
        <f>6.6</f>
        <v>6.6</v>
      </c>
      <c r="B104">
        <v>0.2</v>
      </c>
    </row>
    <row r="105" spans="1:15" x14ac:dyDescent="0.25">
      <c r="A105">
        <v>15</v>
      </c>
      <c r="B105">
        <f>A105*B104/A104</f>
        <v>0.45454545454545459</v>
      </c>
    </row>
    <row r="106" spans="1:15" x14ac:dyDescent="0.25">
      <c r="A106">
        <v>0.9</v>
      </c>
      <c r="B106">
        <f>A106*B$104/A$104</f>
        <v>2.7272727272727278E-2</v>
      </c>
      <c r="C106">
        <f>0.3+B106</f>
        <v>0.32727272727272727</v>
      </c>
      <c r="D106">
        <f>C106*-1</f>
        <v>-0.32727272727272727</v>
      </c>
    </row>
    <row r="107" spans="1:15" x14ac:dyDescent="0.25">
      <c r="A107">
        <v>4.2</v>
      </c>
      <c r="B107">
        <f>A107*B$104/A$104</f>
        <v>0.12727272727272729</v>
      </c>
      <c r="C107">
        <f>0.3+B107</f>
        <v>0.42727272727272725</v>
      </c>
      <c r="D107">
        <f t="shared" ref="D107:D110" si="18">C107*-1</f>
        <v>-0.42727272727272725</v>
      </c>
    </row>
    <row r="108" spans="1:15" x14ac:dyDescent="0.25">
      <c r="A108">
        <v>7.5</v>
      </c>
      <c r="B108">
        <f>A108*B$104/A$104</f>
        <v>0.22727272727272729</v>
      </c>
      <c r="C108">
        <f>0.3+B108</f>
        <v>0.52727272727272734</v>
      </c>
      <c r="D108">
        <f t="shared" si="18"/>
        <v>-0.52727272727272734</v>
      </c>
    </row>
    <row r="109" spans="1:15" x14ac:dyDescent="0.25">
      <c r="A109">
        <v>10.7</v>
      </c>
      <c r="B109">
        <f>A109*B$104/A$104</f>
        <v>0.32424242424242428</v>
      </c>
      <c r="C109">
        <f>0.3+B109</f>
        <v>0.62424242424242427</v>
      </c>
      <c r="D109">
        <f t="shared" si="18"/>
        <v>-0.62424242424242427</v>
      </c>
    </row>
    <row r="110" spans="1:15" x14ac:dyDescent="0.25">
      <c r="A110">
        <v>14</v>
      </c>
      <c r="B110">
        <f>A110*B$104/A$104</f>
        <v>0.42424242424242431</v>
      </c>
      <c r="C110">
        <f>0.3+B110</f>
        <v>0.72424242424242435</v>
      </c>
      <c r="D110">
        <f t="shared" si="18"/>
        <v>-0.72424242424242435</v>
      </c>
    </row>
    <row r="112" spans="1:15" x14ac:dyDescent="0.25">
      <c r="A112" t="s">
        <v>50</v>
      </c>
      <c r="C112">
        <v>114</v>
      </c>
    </row>
    <row r="114" spans="1:8" x14ac:dyDescent="0.25">
      <c r="B114">
        <v>-1.9</v>
      </c>
      <c r="C114">
        <f>B114+0.245+7.8*LN(10)*8.314*298/96500</f>
        <v>-1.1938849869289982</v>
      </c>
    </row>
    <row r="115" spans="1:8" x14ac:dyDescent="0.25">
      <c r="B115">
        <v>-1.85</v>
      </c>
      <c r="C115">
        <f t="shared" ref="C115:C123" si="19">B115+0.245+7.8*LN(10)*8.314*298/96500</f>
        <v>-1.1438849869289984</v>
      </c>
    </row>
    <row r="116" spans="1:8" x14ac:dyDescent="0.25">
      <c r="B116">
        <v>-1.8</v>
      </c>
      <c r="C116">
        <f t="shared" si="19"/>
        <v>-1.0938849869289986</v>
      </c>
    </row>
    <row r="117" spans="1:8" x14ac:dyDescent="0.25">
      <c r="B117">
        <v>-1.75</v>
      </c>
      <c r="C117">
        <f t="shared" si="19"/>
        <v>-1.0438849869289983</v>
      </c>
    </row>
    <row r="118" spans="1:8" x14ac:dyDescent="0.25">
      <c r="B118">
        <v>-1.7</v>
      </c>
      <c r="C118">
        <f t="shared" si="19"/>
        <v>-0.99388498692899852</v>
      </c>
    </row>
    <row r="119" spans="1:8" x14ac:dyDescent="0.25">
      <c r="B119">
        <v>-1.65</v>
      </c>
      <c r="C119">
        <f t="shared" si="19"/>
        <v>-0.94388498692899825</v>
      </c>
    </row>
    <row r="120" spans="1:8" x14ac:dyDescent="0.25">
      <c r="B120">
        <v>-1.6</v>
      </c>
      <c r="C120">
        <f t="shared" si="19"/>
        <v>-0.89388498692899843</v>
      </c>
    </row>
    <row r="121" spans="1:8" x14ac:dyDescent="0.25">
      <c r="B121">
        <v>-1.55</v>
      </c>
      <c r="C121">
        <f t="shared" si="19"/>
        <v>-0.8438849869289986</v>
      </c>
    </row>
    <row r="122" spans="1:8" x14ac:dyDescent="0.25">
      <c r="B122">
        <v>-1.5</v>
      </c>
      <c r="C122">
        <f t="shared" si="19"/>
        <v>-0.79388498692899834</v>
      </c>
    </row>
    <row r="123" spans="1:8" x14ac:dyDescent="0.25">
      <c r="B123">
        <v>-1.45</v>
      </c>
      <c r="C123">
        <f t="shared" si="19"/>
        <v>-0.74388498692899852</v>
      </c>
    </row>
    <row r="125" spans="1:8" x14ac:dyDescent="0.25">
      <c r="A125" t="s">
        <v>19</v>
      </c>
      <c r="B125">
        <v>114</v>
      </c>
    </row>
    <row r="126" spans="1:8" x14ac:dyDescent="0.25">
      <c r="A126">
        <v>3</v>
      </c>
      <c r="B126">
        <v>20</v>
      </c>
      <c r="D126">
        <v>3</v>
      </c>
      <c r="E126">
        <v>20</v>
      </c>
    </row>
    <row r="127" spans="1:8" x14ac:dyDescent="0.25">
      <c r="A127">
        <v>15</v>
      </c>
      <c r="B127">
        <f>A127*B$126/A$126</f>
        <v>100</v>
      </c>
      <c r="D127">
        <v>15</v>
      </c>
      <c r="E127">
        <v>100</v>
      </c>
    </row>
    <row r="128" spans="1:8" x14ac:dyDescent="0.25">
      <c r="A128">
        <v>3.6</v>
      </c>
      <c r="B128">
        <f>A128*B$126/A$126</f>
        <v>24</v>
      </c>
      <c r="D128">
        <v>3.75</v>
      </c>
      <c r="E128">
        <f>D128*E$126/D$126</f>
        <v>25</v>
      </c>
      <c r="G128">
        <f>E128-B128</f>
        <v>1</v>
      </c>
      <c r="H128">
        <v>-1.9</v>
      </c>
    </row>
    <row r="129" spans="1:10" x14ac:dyDescent="0.25">
      <c r="A129">
        <v>2.5</v>
      </c>
      <c r="B129">
        <f t="shared" ref="B129:B133" si="20">A129*B$126/A$126</f>
        <v>16.666666666666668</v>
      </c>
      <c r="D129">
        <v>2.9</v>
      </c>
      <c r="E129">
        <f t="shared" ref="E129:E137" si="21">D129*E$126/D$126</f>
        <v>19.333333333333332</v>
      </c>
      <c r="G129">
        <f t="shared" ref="G129:G137" si="22">E129-B129</f>
        <v>2.6666666666666643</v>
      </c>
      <c r="H129">
        <v>-1.85</v>
      </c>
    </row>
    <row r="130" spans="1:10" x14ac:dyDescent="0.25">
      <c r="A130">
        <v>1.5</v>
      </c>
      <c r="B130">
        <f t="shared" si="20"/>
        <v>10</v>
      </c>
      <c r="D130">
        <v>2.1</v>
      </c>
      <c r="E130">
        <f t="shared" si="21"/>
        <v>14</v>
      </c>
      <c r="G130">
        <f t="shared" si="22"/>
        <v>4</v>
      </c>
      <c r="H130">
        <v>-1.8</v>
      </c>
    </row>
    <row r="131" spans="1:10" x14ac:dyDescent="0.25">
      <c r="A131">
        <v>1.1499999999999999</v>
      </c>
      <c r="B131">
        <f t="shared" si="20"/>
        <v>7.666666666666667</v>
      </c>
      <c r="D131">
        <v>2.7</v>
      </c>
      <c r="E131">
        <f t="shared" si="21"/>
        <v>18</v>
      </c>
      <c r="G131">
        <f t="shared" si="22"/>
        <v>10.333333333333332</v>
      </c>
      <c r="H131">
        <v>-1.75</v>
      </c>
    </row>
    <row r="132" spans="1:10" x14ac:dyDescent="0.25">
      <c r="A132">
        <v>1.8</v>
      </c>
      <c r="B132">
        <f t="shared" si="20"/>
        <v>12</v>
      </c>
      <c r="D132">
        <v>3.9</v>
      </c>
      <c r="E132">
        <f t="shared" si="21"/>
        <v>26</v>
      </c>
      <c r="G132">
        <f t="shared" si="22"/>
        <v>14</v>
      </c>
      <c r="H132">
        <v>-1.7</v>
      </c>
    </row>
    <row r="133" spans="1:10" x14ac:dyDescent="0.25">
      <c r="A133">
        <v>2.85</v>
      </c>
      <c r="B133">
        <f t="shared" si="20"/>
        <v>19</v>
      </c>
      <c r="D133">
        <v>4.8</v>
      </c>
      <c r="E133">
        <f t="shared" si="21"/>
        <v>32</v>
      </c>
      <c r="G133">
        <f t="shared" si="22"/>
        <v>13</v>
      </c>
      <c r="H133">
        <v>-1.65</v>
      </c>
    </row>
    <row r="134" spans="1:10" x14ac:dyDescent="0.25">
      <c r="A134">
        <v>4.5999999999999996</v>
      </c>
      <c r="B134">
        <f>A134*B$126/A$126</f>
        <v>30.666666666666668</v>
      </c>
      <c r="D134">
        <v>6.3</v>
      </c>
      <c r="E134">
        <f t="shared" si="21"/>
        <v>42</v>
      </c>
      <c r="G134">
        <f t="shared" si="22"/>
        <v>11.333333333333332</v>
      </c>
      <c r="H134">
        <v>-1.6</v>
      </c>
    </row>
    <row r="135" spans="1:10" x14ac:dyDescent="0.25">
      <c r="A135">
        <v>6.2</v>
      </c>
      <c r="B135">
        <f t="shared" ref="B135:B137" si="23">A135*B$126/A$126</f>
        <v>41.333333333333336</v>
      </c>
      <c r="D135">
        <v>7.8</v>
      </c>
      <c r="E135">
        <f t="shared" si="21"/>
        <v>52</v>
      </c>
      <c r="G135">
        <f t="shared" si="22"/>
        <v>10.666666666666664</v>
      </c>
      <c r="H135">
        <v>-1.55</v>
      </c>
    </row>
    <row r="136" spans="1:10" x14ac:dyDescent="0.25">
      <c r="A136">
        <v>7.8</v>
      </c>
      <c r="B136">
        <f t="shared" si="23"/>
        <v>52</v>
      </c>
      <c r="D136">
        <v>9.1</v>
      </c>
      <c r="E136">
        <f t="shared" si="21"/>
        <v>60.666666666666664</v>
      </c>
      <c r="G136">
        <f t="shared" si="22"/>
        <v>8.6666666666666643</v>
      </c>
      <c r="H136">
        <v>-1.5</v>
      </c>
    </row>
    <row r="137" spans="1:10" x14ac:dyDescent="0.25">
      <c r="A137">
        <v>9.6</v>
      </c>
      <c r="B137">
        <f t="shared" si="23"/>
        <v>64</v>
      </c>
      <c r="D137">
        <v>10.6</v>
      </c>
      <c r="E137">
        <f t="shared" si="21"/>
        <v>70.666666666666671</v>
      </c>
      <c r="G137">
        <f t="shared" si="22"/>
        <v>6.6666666666666714</v>
      </c>
      <c r="H137">
        <v>-1.45</v>
      </c>
    </row>
    <row r="139" spans="1:10" x14ac:dyDescent="0.25">
      <c r="A139" t="s">
        <v>50</v>
      </c>
      <c r="B139">
        <v>121</v>
      </c>
    </row>
    <row r="140" spans="1:10" x14ac:dyDescent="0.25">
      <c r="A140" t="s">
        <v>77</v>
      </c>
      <c r="E140" t="s">
        <v>89</v>
      </c>
      <c r="F140" t="s">
        <v>90</v>
      </c>
    </row>
    <row r="141" spans="1:10" x14ac:dyDescent="0.25">
      <c r="A141">
        <v>4.2877900000000002</v>
      </c>
      <c r="B141">
        <f>1.05-0.75</f>
        <v>0.30000000000000004</v>
      </c>
      <c r="E141">
        <v>5</v>
      </c>
      <c r="F141">
        <v>30</v>
      </c>
      <c r="I141">
        <v>1.0018780070852351</v>
      </c>
      <c r="J141">
        <f>I141*-1</f>
        <v>-1.0018780070852351</v>
      </c>
    </row>
    <row r="142" spans="1:10" x14ac:dyDescent="0.25">
      <c r="A142">
        <v>15</v>
      </c>
      <c r="B142">
        <f>A142*B141/A141</f>
        <v>1.0494916961884795</v>
      </c>
      <c r="C142">
        <f>0.75+B142</f>
        <v>1.7994916961884795</v>
      </c>
      <c r="E142">
        <v>15</v>
      </c>
      <c r="F142">
        <f>E142*F$141/E$141</f>
        <v>90</v>
      </c>
      <c r="I142">
        <v>1.0998305653961598</v>
      </c>
      <c r="J142">
        <f t="shared" ref="J142:J149" si="24">I142*-1</f>
        <v>-1.0998305653961598</v>
      </c>
    </row>
    <row r="143" spans="1:10" x14ac:dyDescent="0.25">
      <c r="A143">
        <f>3.6</f>
        <v>3.6</v>
      </c>
      <c r="B143">
        <f>A143*B$141/A$141</f>
        <v>0.25187800708523511</v>
      </c>
      <c r="C143">
        <f>0.75+B143</f>
        <v>1.0018780070852351</v>
      </c>
      <c r="E143">
        <v>0.7</v>
      </c>
      <c r="F143">
        <f t="shared" ref="F143:F151" si="25">E143*F$141/E$141</f>
        <v>4.2</v>
      </c>
      <c r="I143">
        <v>1.2047797350150078</v>
      </c>
      <c r="J143">
        <f t="shared" si="24"/>
        <v>-1.2047797350150078</v>
      </c>
    </row>
    <row r="144" spans="1:10" x14ac:dyDescent="0.25">
      <c r="A144">
        <v>5</v>
      </c>
      <c r="B144">
        <f t="shared" ref="B144:B151" si="26">A144*B$141/A$141</f>
        <v>0.34983056539615981</v>
      </c>
      <c r="C144">
        <f t="shared" ref="C144:C151" si="27">0.75+B144</f>
        <v>1.0998305653961598</v>
      </c>
      <c r="E144">
        <v>1</v>
      </c>
      <c r="F144">
        <f t="shared" si="25"/>
        <v>6</v>
      </c>
      <c r="I144">
        <v>1.299233987671971</v>
      </c>
      <c r="J144">
        <f t="shared" si="24"/>
        <v>-1.299233987671971</v>
      </c>
    </row>
    <row r="145" spans="1:10" x14ac:dyDescent="0.25">
      <c r="A145">
        <v>6.5</v>
      </c>
      <c r="B145">
        <f t="shared" si="26"/>
        <v>0.45477973501500774</v>
      </c>
      <c r="C145">
        <f t="shared" si="27"/>
        <v>1.2047797350150078</v>
      </c>
      <c r="E145">
        <v>2.35</v>
      </c>
      <c r="F145">
        <f t="shared" si="25"/>
        <v>14.1</v>
      </c>
      <c r="I145">
        <v>1.4006848516368573</v>
      </c>
      <c r="J145">
        <f t="shared" si="24"/>
        <v>-1.4006848516368573</v>
      </c>
    </row>
    <row r="146" spans="1:10" x14ac:dyDescent="0.25">
      <c r="A146">
        <v>7.85</v>
      </c>
      <c r="B146">
        <f t="shared" si="26"/>
        <v>0.54923398767197096</v>
      </c>
      <c r="C146">
        <f t="shared" si="27"/>
        <v>1.299233987671971</v>
      </c>
      <c r="E146">
        <v>4.75</v>
      </c>
      <c r="F146">
        <f t="shared" si="25"/>
        <v>28.5</v>
      </c>
      <c r="I146">
        <v>1.4986374099477819</v>
      </c>
      <c r="J146">
        <f t="shared" si="24"/>
        <v>-1.4986374099477819</v>
      </c>
    </row>
    <row r="147" spans="1:10" x14ac:dyDescent="0.25">
      <c r="A147">
        <v>9.3000000000000007</v>
      </c>
      <c r="B147">
        <f t="shared" si="26"/>
        <v>0.6506848516368573</v>
      </c>
      <c r="C147">
        <f t="shared" si="27"/>
        <v>1.4006848516368573</v>
      </c>
      <c r="E147">
        <v>7.15</v>
      </c>
      <c r="F147">
        <f t="shared" si="25"/>
        <v>42.9</v>
      </c>
      <c r="I147">
        <v>1.5965899682587068</v>
      </c>
      <c r="J147">
        <f t="shared" si="24"/>
        <v>-1.5965899682587068</v>
      </c>
    </row>
    <row r="148" spans="1:10" x14ac:dyDescent="0.25">
      <c r="A148">
        <v>10.7</v>
      </c>
      <c r="B148">
        <f t="shared" si="26"/>
        <v>0.74863740994778205</v>
      </c>
      <c r="C148">
        <f t="shared" si="27"/>
        <v>1.4986374099477819</v>
      </c>
      <c r="E148">
        <v>10</v>
      </c>
      <c r="F148">
        <f t="shared" si="25"/>
        <v>60</v>
      </c>
      <c r="I148">
        <v>1.6945425265696317</v>
      </c>
      <c r="J148">
        <f t="shared" si="24"/>
        <v>-1.6945425265696317</v>
      </c>
    </row>
    <row r="149" spans="1:10" x14ac:dyDescent="0.25">
      <c r="A149">
        <v>12.1</v>
      </c>
      <c r="B149">
        <f t="shared" si="26"/>
        <v>0.84658996825870669</v>
      </c>
      <c r="C149">
        <f t="shared" si="27"/>
        <v>1.5965899682587068</v>
      </c>
      <c r="E149">
        <v>12.1</v>
      </c>
      <c r="F149">
        <f t="shared" si="25"/>
        <v>72.599999999999994</v>
      </c>
      <c r="I149">
        <v>1.7994916961884795</v>
      </c>
      <c r="J149">
        <f t="shared" si="24"/>
        <v>-1.7994916961884795</v>
      </c>
    </row>
    <row r="150" spans="1:10" x14ac:dyDescent="0.25">
      <c r="A150">
        <v>13.5</v>
      </c>
      <c r="B150">
        <f t="shared" si="26"/>
        <v>0.94454252656963156</v>
      </c>
      <c r="C150">
        <f t="shared" si="27"/>
        <v>1.6945425265696317</v>
      </c>
      <c r="E150">
        <v>10.9</v>
      </c>
      <c r="F150">
        <f t="shared" si="25"/>
        <v>65.400000000000006</v>
      </c>
    </row>
    <row r="151" spans="1:10" x14ac:dyDescent="0.25">
      <c r="A151">
        <v>15</v>
      </c>
      <c r="B151">
        <f t="shared" si="26"/>
        <v>1.0494916961884795</v>
      </c>
      <c r="C151">
        <f t="shared" si="27"/>
        <v>1.7994916961884795</v>
      </c>
      <c r="E151">
        <v>8.5</v>
      </c>
      <c r="F151">
        <f t="shared" si="25"/>
        <v>51</v>
      </c>
    </row>
    <row r="153" spans="1:10" x14ac:dyDescent="0.25">
      <c r="A153" t="s">
        <v>50</v>
      </c>
      <c r="B153">
        <v>123</v>
      </c>
    </row>
    <row r="154" spans="1:10" x14ac:dyDescent="0.25">
      <c r="A154">
        <v>4.3</v>
      </c>
      <c r="B154">
        <v>0.1</v>
      </c>
      <c r="F154">
        <v>4.3</v>
      </c>
      <c r="G154">
        <v>0.1</v>
      </c>
    </row>
    <row r="155" spans="1:10" x14ac:dyDescent="0.25">
      <c r="A155">
        <v>15.05</v>
      </c>
      <c r="B155">
        <f>A155*B$154/A$154</f>
        <v>0.35000000000000003</v>
      </c>
      <c r="C155">
        <f>0.7-B155</f>
        <v>0.34999999999999992</v>
      </c>
      <c r="F155">
        <v>15.05</v>
      </c>
      <c r="G155">
        <f>F155*G$154/F$154</f>
        <v>0.35000000000000003</v>
      </c>
      <c r="H155">
        <f>0.7-G155</f>
        <v>0.34999999999999992</v>
      </c>
    </row>
    <row r="156" spans="1:10" x14ac:dyDescent="0.25">
      <c r="A156">
        <v>14</v>
      </c>
      <c r="B156">
        <f t="shared" ref="B156:B161" si="28">A156*B$154/A$154</f>
        <v>0.32558139534883723</v>
      </c>
      <c r="C156">
        <f t="shared" ref="C156:C161" si="29">0.7-B156</f>
        <v>0.37441860465116272</v>
      </c>
      <c r="F156">
        <v>15.4</v>
      </c>
      <c r="G156">
        <f t="shared" ref="G156:G161" si="30">F156*G$154/F$154</f>
        <v>0.35813953488372097</v>
      </c>
      <c r="H156">
        <f t="shared" ref="H156:H161" si="31">0.7-G156</f>
        <v>0.34186046511627899</v>
      </c>
    </row>
    <row r="157" spans="1:10" x14ac:dyDescent="0.25">
      <c r="A157">
        <v>11</v>
      </c>
      <c r="B157">
        <f t="shared" si="28"/>
        <v>0.2558139534883721</v>
      </c>
      <c r="C157">
        <f t="shared" si="29"/>
        <v>0.44418604651162785</v>
      </c>
      <c r="F157">
        <v>13.1</v>
      </c>
      <c r="G157">
        <f t="shared" si="30"/>
        <v>0.3046511627906977</v>
      </c>
      <c r="H157">
        <f t="shared" si="31"/>
        <v>0.39534883720930225</v>
      </c>
    </row>
    <row r="158" spans="1:10" x14ac:dyDescent="0.25">
      <c r="A158">
        <v>8.4</v>
      </c>
      <c r="B158">
        <f t="shared" si="28"/>
        <v>0.19534883720930235</v>
      </c>
      <c r="C158">
        <f t="shared" si="29"/>
        <v>0.50465116279069755</v>
      </c>
      <c r="F158">
        <v>9.5</v>
      </c>
      <c r="G158">
        <f t="shared" si="30"/>
        <v>0.22093023255813957</v>
      </c>
      <c r="H158">
        <f t="shared" si="31"/>
        <v>0.47906976744186036</v>
      </c>
    </row>
    <row r="159" spans="1:10" x14ac:dyDescent="0.25">
      <c r="A159">
        <v>5.7</v>
      </c>
      <c r="B159">
        <f t="shared" si="28"/>
        <v>0.13255813953488374</v>
      </c>
      <c r="C159">
        <f t="shared" si="29"/>
        <v>0.56744186046511624</v>
      </c>
      <c r="F159">
        <v>7</v>
      </c>
      <c r="G159">
        <f t="shared" si="30"/>
        <v>0.16279069767441862</v>
      </c>
      <c r="H159">
        <f t="shared" si="31"/>
        <v>0.53720930232558128</v>
      </c>
    </row>
    <row r="160" spans="1:10" x14ac:dyDescent="0.25">
      <c r="A160">
        <v>3</v>
      </c>
      <c r="B160">
        <f t="shared" si="28"/>
        <v>6.9767441860465129E-2</v>
      </c>
      <c r="C160">
        <f t="shared" si="29"/>
        <v>0.63023255813953483</v>
      </c>
      <c r="F160">
        <v>5.3</v>
      </c>
      <c r="G160">
        <f t="shared" si="30"/>
        <v>0.12325581395348838</v>
      </c>
      <c r="H160">
        <f t="shared" si="31"/>
        <v>0.57674418604651156</v>
      </c>
    </row>
    <row r="161" spans="1:12" x14ac:dyDescent="0.25">
      <c r="A161">
        <v>0.6</v>
      </c>
      <c r="B161">
        <f t="shared" si="28"/>
        <v>1.3953488372093023E-2</v>
      </c>
      <c r="C161">
        <f t="shared" si="29"/>
        <v>0.68604651162790697</v>
      </c>
      <c r="F161">
        <v>3.9</v>
      </c>
      <c r="G161">
        <f t="shared" si="30"/>
        <v>9.0697674418604657E-2</v>
      </c>
      <c r="H161">
        <f t="shared" si="31"/>
        <v>0.6093023255813953</v>
      </c>
    </row>
    <row r="163" spans="1:12" x14ac:dyDescent="0.25">
      <c r="A163" t="s">
        <v>19</v>
      </c>
      <c r="B163">
        <v>146</v>
      </c>
      <c r="E163" t="s">
        <v>100</v>
      </c>
      <c r="H163" t="s">
        <v>101</v>
      </c>
      <c r="K163" t="s">
        <v>99</v>
      </c>
    </row>
    <row r="164" spans="1:12" x14ac:dyDescent="0.25">
      <c r="A164">
        <v>3</v>
      </c>
      <c r="B164">
        <v>20</v>
      </c>
      <c r="C164" t="s">
        <v>70</v>
      </c>
      <c r="E164">
        <v>3</v>
      </c>
      <c r="F164">
        <v>20</v>
      </c>
      <c r="H164">
        <v>3</v>
      </c>
      <c r="I164">
        <v>20</v>
      </c>
      <c r="K164">
        <v>3</v>
      </c>
      <c r="L164">
        <v>20</v>
      </c>
    </row>
    <row r="165" spans="1:12" x14ac:dyDescent="0.25">
      <c r="A165">
        <v>15</v>
      </c>
      <c r="B165">
        <f>A165*B$164/A$164</f>
        <v>100</v>
      </c>
      <c r="E165">
        <v>15</v>
      </c>
      <c r="F165">
        <f>E165*F$164/E$164</f>
        <v>100</v>
      </c>
      <c r="H165">
        <v>15</v>
      </c>
      <c r="I165">
        <f>H165*I$164/H$164</f>
        <v>100</v>
      </c>
      <c r="K165">
        <v>15</v>
      </c>
      <c r="L165">
        <f>K165*L$164/K$164</f>
        <v>100</v>
      </c>
    </row>
    <row r="166" spans="1:12" x14ac:dyDescent="0.25">
      <c r="A166">
        <v>5</v>
      </c>
      <c r="B166">
        <f t="shared" ref="B166:B170" si="32">A166*B$164/A$164</f>
        <v>33.333333333333336</v>
      </c>
      <c r="E166">
        <v>4.0999999999999996</v>
      </c>
      <c r="F166">
        <f t="shared" ref="F166:F169" si="33">E166*F$164/E$164</f>
        <v>27.333333333333332</v>
      </c>
      <c r="H166">
        <v>3.65</v>
      </c>
      <c r="I166">
        <f t="shared" ref="I166:I169" si="34">H166*I$164/H$164</f>
        <v>24.333333333333332</v>
      </c>
      <c r="K166">
        <v>3</v>
      </c>
      <c r="L166">
        <f t="shared" ref="L166:L169" si="35">K166*L$164/K$164</f>
        <v>20</v>
      </c>
    </row>
    <row r="167" spans="1:12" x14ac:dyDescent="0.25">
      <c r="A167">
        <v>6.15</v>
      </c>
      <c r="B167">
        <f t="shared" si="32"/>
        <v>41</v>
      </c>
      <c r="E167">
        <v>2.8</v>
      </c>
      <c r="F167">
        <f t="shared" si="33"/>
        <v>18.666666666666668</v>
      </c>
      <c r="H167">
        <v>2.2000000000000002</v>
      </c>
      <c r="I167">
        <f t="shared" si="34"/>
        <v>14.666666666666666</v>
      </c>
      <c r="K167">
        <v>1.4</v>
      </c>
      <c r="L167">
        <f t="shared" si="35"/>
        <v>9.3333333333333339</v>
      </c>
    </row>
    <row r="168" spans="1:12" x14ac:dyDescent="0.25">
      <c r="A168">
        <v>5.35</v>
      </c>
      <c r="B168">
        <f t="shared" si="32"/>
        <v>35.666666666666664</v>
      </c>
      <c r="E168">
        <v>4</v>
      </c>
      <c r="F168">
        <f t="shared" si="33"/>
        <v>26.666666666666668</v>
      </c>
      <c r="H168">
        <v>1.6</v>
      </c>
      <c r="I168">
        <f t="shared" si="34"/>
        <v>10.666666666666666</v>
      </c>
      <c r="K168">
        <v>1.2</v>
      </c>
      <c r="L168">
        <f t="shared" si="35"/>
        <v>8</v>
      </c>
    </row>
    <row r="169" spans="1:12" x14ac:dyDescent="0.25">
      <c r="A169">
        <v>5.7</v>
      </c>
      <c r="B169">
        <f t="shared" si="32"/>
        <v>38</v>
      </c>
      <c r="E169">
        <v>4</v>
      </c>
      <c r="F169">
        <f t="shared" si="33"/>
        <v>26.666666666666668</v>
      </c>
      <c r="H169">
        <v>4</v>
      </c>
      <c r="I169">
        <f t="shared" si="34"/>
        <v>26.666666666666668</v>
      </c>
      <c r="K169">
        <v>3.3</v>
      </c>
      <c r="L169">
        <f t="shared" si="35"/>
        <v>22</v>
      </c>
    </row>
    <row r="170" spans="1:12" x14ac:dyDescent="0.25">
      <c r="B170">
        <f t="shared" si="32"/>
        <v>0</v>
      </c>
    </row>
  </sheetData>
  <mergeCells count="6">
    <mergeCell ref="A42:A44"/>
    <mergeCell ref="B42:G42"/>
    <mergeCell ref="B43:B44"/>
    <mergeCell ref="C43:D43"/>
    <mergeCell ref="E43:F43"/>
    <mergeCell ref="G43:G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6"/>
  <sheetViews>
    <sheetView topLeftCell="A400" workbookViewId="0">
      <selection activeCell="B411" sqref="B411:B416"/>
    </sheetView>
  </sheetViews>
  <sheetFormatPr defaultRowHeight="15" x14ac:dyDescent="0.25"/>
  <cols>
    <col min="1" max="1" width="9.140625" style="2"/>
  </cols>
  <sheetData>
    <row r="1" spans="1:1" x14ac:dyDescent="0.25">
      <c r="A1" s="2" t="s">
        <v>18</v>
      </c>
    </row>
    <row r="2" spans="1:1" x14ac:dyDescent="0.25">
      <c r="A2" s="2">
        <v>79</v>
      </c>
    </row>
    <row r="3" spans="1:1" x14ac:dyDescent="0.25">
      <c r="A3" s="2">
        <v>79</v>
      </c>
    </row>
    <row r="4" spans="1:1" x14ac:dyDescent="0.25">
      <c r="A4" s="2">
        <v>79</v>
      </c>
    </row>
    <row r="5" spans="1:1" x14ac:dyDescent="0.25">
      <c r="A5" s="2">
        <v>79</v>
      </c>
    </row>
    <row r="6" spans="1:1" x14ac:dyDescent="0.25">
      <c r="A6" s="2">
        <v>79</v>
      </c>
    </row>
    <row r="7" spans="1:1" x14ac:dyDescent="0.25">
      <c r="A7" s="2">
        <v>79</v>
      </c>
    </row>
    <row r="8" spans="1:1" x14ac:dyDescent="0.25">
      <c r="A8" s="2">
        <v>79</v>
      </c>
    </row>
    <row r="9" spans="1:1" x14ac:dyDescent="0.25">
      <c r="A9" s="2">
        <v>79</v>
      </c>
    </row>
    <row r="10" spans="1:1" x14ac:dyDescent="0.25">
      <c r="A10" s="2">
        <v>79</v>
      </c>
    </row>
    <row r="11" spans="1:1" x14ac:dyDescent="0.25">
      <c r="A11" s="2">
        <v>79</v>
      </c>
    </row>
    <row r="12" spans="1:1" x14ac:dyDescent="0.25">
      <c r="A12" s="2">
        <v>79</v>
      </c>
    </row>
    <row r="13" spans="1:1" x14ac:dyDescent="0.25">
      <c r="A13" s="2">
        <v>79</v>
      </c>
    </row>
    <row r="14" spans="1:1" x14ac:dyDescent="0.25">
      <c r="A14" s="2">
        <v>79</v>
      </c>
    </row>
    <row r="15" spans="1:1" x14ac:dyDescent="0.25">
      <c r="A15" s="2">
        <v>79</v>
      </c>
    </row>
    <row r="16" spans="1:1" x14ac:dyDescent="0.25">
      <c r="A16" s="2">
        <v>79</v>
      </c>
    </row>
    <row r="17" spans="1:2" x14ac:dyDescent="0.25">
      <c r="A17" s="2">
        <v>79</v>
      </c>
    </row>
    <row r="18" spans="1:2" x14ac:dyDescent="0.25">
      <c r="A18" s="2">
        <v>79</v>
      </c>
    </row>
    <row r="19" spans="1:2" x14ac:dyDescent="0.25">
      <c r="A19" s="2">
        <v>79</v>
      </c>
    </row>
    <row r="20" spans="1:2" x14ac:dyDescent="0.25">
      <c r="A20" s="2">
        <v>79</v>
      </c>
    </row>
    <row r="21" spans="1:2" x14ac:dyDescent="0.25">
      <c r="A21" s="2">
        <v>79</v>
      </c>
    </row>
    <row r="22" spans="1:2" x14ac:dyDescent="0.25">
      <c r="A22" s="2">
        <v>79</v>
      </c>
    </row>
    <row r="23" spans="1:2" x14ac:dyDescent="0.25">
      <c r="A23" s="2">
        <v>79</v>
      </c>
      <c r="B23">
        <v>1</v>
      </c>
    </row>
    <row r="24" spans="1:2" x14ac:dyDescent="0.25">
      <c r="A24" s="2">
        <v>81</v>
      </c>
    </row>
    <row r="25" spans="1:2" x14ac:dyDescent="0.25">
      <c r="A25" s="2">
        <v>81</v>
      </c>
    </row>
    <row r="26" spans="1:2" x14ac:dyDescent="0.25">
      <c r="A26" s="2">
        <v>81</v>
      </c>
    </row>
    <row r="27" spans="1:2" x14ac:dyDescent="0.25">
      <c r="A27" s="2">
        <v>81</v>
      </c>
    </row>
    <row r="28" spans="1:2" x14ac:dyDescent="0.25">
      <c r="A28" s="2">
        <v>81</v>
      </c>
    </row>
    <row r="29" spans="1:2" x14ac:dyDescent="0.25">
      <c r="A29" s="2">
        <v>81</v>
      </c>
    </row>
    <row r="30" spans="1:2" x14ac:dyDescent="0.25">
      <c r="A30" s="2">
        <v>81</v>
      </c>
      <c r="B30">
        <v>2</v>
      </c>
    </row>
    <row r="31" spans="1:2" x14ac:dyDescent="0.25">
      <c r="A31" s="2">
        <v>82</v>
      </c>
    </row>
    <row r="32" spans="1:2" x14ac:dyDescent="0.25">
      <c r="A32" s="2">
        <v>82</v>
      </c>
    </row>
    <row r="33" spans="1:1" x14ac:dyDescent="0.25">
      <c r="A33" s="2">
        <v>82</v>
      </c>
    </row>
    <row r="34" spans="1:1" x14ac:dyDescent="0.25">
      <c r="A34" s="2">
        <v>82</v>
      </c>
    </row>
    <row r="35" spans="1:1" x14ac:dyDescent="0.25">
      <c r="A35" s="2">
        <v>82</v>
      </c>
    </row>
    <row r="36" spans="1:1" x14ac:dyDescent="0.25">
      <c r="A36" s="2">
        <v>82</v>
      </c>
    </row>
    <row r="37" spans="1:1" x14ac:dyDescent="0.25">
      <c r="A37" s="2">
        <v>82</v>
      </c>
    </row>
    <row r="38" spans="1:1" x14ac:dyDescent="0.25">
      <c r="A38" s="2">
        <v>82</v>
      </c>
    </row>
    <row r="39" spans="1:1" x14ac:dyDescent="0.25">
      <c r="A39" s="2">
        <v>82</v>
      </c>
    </row>
    <row r="40" spans="1:1" x14ac:dyDescent="0.25">
      <c r="A40" s="2">
        <v>82</v>
      </c>
    </row>
    <row r="41" spans="1:1" x14ac:dyDescent="0.25">
      <c r="A41" s="2">
        <v>82</v>
      </c>
    </row>
    <row r="42" spans="1:1" x14ac:dyDescent="0.25">
      <c r="A42" s="2">
        <v>82</v>
      </c>
    </row>
    <row r="43" spans="1:1" x14ac:dyDescent="0.25">
      <c r="A43" s="2">
        <v>82</v>
      </c>
    </row>
    <row r="44" spans="1:1" x14ac:dyDescent="0.25">
      <c r="A44" s="2">
        <v>82</v>
      </c>
    </row>
    <row r="45" spans="1:1" x14ac:dyDescent="0.25">
      <c r="A45" s="2">
        <v>82</v>
      </c>
    </row>
    <row r="46" spans="1:1" x14ac:dyDescent="0.25">
      <c r="A46" s="2">
        <v>82</v>
      </c>
    </row>
    <row r="47" spans="1:1" x14ac:dyDescent="0.25">
      <c r="A47" s="2">
        <v>82</v>
      </c>
    </row>
    <row r="48" spans="1:1" x14ac:dyDescent="0.25">
      <c r="A48" s="2">
        <v>82</v>
      </c>
    </row>
    <row r="49" spans="1:2" x14ac:dyDescent="0.25">
      <c r="A49" s="2">
        <v>82</v>
      </c>
    </row>
    <row r="50" spans="1:2" x14ac:dyDescent="0.25">
      <c r="A50" s="2">
        <v>82</v>
      </c>
      <c r="B50">
        <v>3</v>
      </c>
    </row>
    <row r="51" spans="1:2" x14ac:dyDescent="0.25">
      <c r="A51" s="2">
        <v>83</v>
      </c>
    </row>
    <row r="52" spans="1:2" x14ac:dyDescent="0.25">
      <c r="A52" s="2">
        <v>83</v>
      </c>
    </row>
    <row r="53" spans="1:2" x14ac:dyDescent="0.25">
      <c r="A53" s="2">
        <v>83</v>
      </c>
    </row>
    <row r="54" spans="1:2" x14ac:dyDescent="0.25">
      <c r="A54" s="2">
        <v>83</v>
      </c>
    </row>
    <row r="55" spans="1:2" x14ac:dyDescent="0.25">
      <c r="A55" s="2">
        <v>83</v>
      </c>
    </row>
    <row r="56" spans="1:2" x14ac:dyDescent="0.25">
      <c r="A56" s="2">
        <v>83</v>
      </c>
    </row>
    <row r="57" spans="1:2" x14ac:dyDescent="0.25">
      <c r="A57" s="2">
        <v>83</v>
      </c>
    </row>
    <row r="58" spans="1:2" x14ac:dyDescent="0.25">
      <c r="A58" s="2">
        <v>83</v>
      </c>
    </row>
    <row r="59" spans="1:2" x14ac:dyDescent="0.25">
      <c r="A59" s="2">
        <v>83</v>
      </c>
    </row>
    <row r="60" spans="1:2" x14ac:dyDescent="0.25">
      <c r="A60" s="2">
        <v>83</v>
      </c>
    </row>
    <row r="61" spans="1:2" x14ac:dyDescent="0.25">
      <c r="A61" s="2">
        <v>83</v>
      </c>
    </row>
    <row r="62" spans="1:2" x14ac:dyDescent="0.25">
      <c r="A62" s="2">
        <v>83</v>
      </c>
    </row>
    <row r="63" spans="1:2" x14ac:dyDescent="0.25">
      <c r="A63" s="2">
        <v>83</v>
      </c>
    </row>
    <row r="64" spans="1:2" x14ac:dyDescent="0.25">
      <c r="A64" s="2">
        <v>83</v>
      </c>
    </row>
    <row r="65" spans="1:2" x14ac:dyDescent="0.25">
      <c r="A65" s="2">
        <v>83</v>
      </c>
    </row>
    <row r="66" spans="1:2" x14ac:dyDescent="0.25">
      <c r="A66" s="2">
        <v>83</v>
      </c>
    </row>
    <row r="67" spans="1:2" x14ac:dyDescent="0.25">
      <c r="A67" s="2">
        <v>83</v>
      </c>
    </row>
    <row r="68" spans="1:2" x14ac:dyDescent="0.25">
      <c r="A68" s="2">
        <v>83</v>
      </c>
      <c r="B68">
        <v>4</v>
      </c>
    </row>
    <row r="69" spans="1:2" x14ac:dyDescent="0.25">
      <c r="A69" s="2">
        <v>84</v>
      </c>
    </row>
    <row r="70" spans="1:2" x14ac:dyDescent="0.25">
      <c r="A70" s="2">
        <v>84</v>
      </c>
    </row>
    <row r="71" spans="1:2" x14ac:dyDescent="0.25">
      <c r="A71" s="2">
        <v>84</v>
      </c>
    </row>
    <row r="72" spans="1:2" x14ac:dyDescent="0.25">
      <c r="A72" s="2">
        <v>84</v>
      </c>
    </row>
    <row r="73" spans="1:2" x14ac:dyDescent="0.25">
      <c r="A73" s="2">
        <v>84</v>
      </c>
    </row>
    <row r="74" spans="1:2" x14ac:dyDescent="0.25">
      <c r="A74" s="2">
        <v>84</v>
      </c>
    </row>
    <row r="75" spans="1:2" x14ac:dyDescent="0.25">
      <c r="A75" s="2">
        <v>84</v>
      </c>
    </row>
    <row r="76" spans="1:2" x14ac:dyDescent="0.25">
      <c r="A76" s="2">
        <v>84</v>
      </c>
    </row>
    <row r="77" spans="1:2" x14ac:dyDescent="0.25">
      <c r="A77" s="2">
        <v>84</v>
      </c>
    </row>
    <row r="78" spans="1:2" x14ac:dyDescent="0.25">
      <c r="A78" s="2">
        <v>84</v>
      </c>
    </row>
    <row r="79" spans="1:2" x14ac:dyDescent="0.25">
      <c r="A79" s="2">
        <v>84</v>
      </c>
    </row>
    <row r="80" spans="1:2" x14ac:dyDescent="0.25">
      <c r="A80" s="2">
        <v>84</v>
      </c>
      <c r="B80">
        <v>5</v>
      </c>
    </row>
    <row r="81" spans="1:2" x14ac:dyDescent="0.25">
      <c r="A81" s="2">
        <v>85</v>
      </c>
    </row>
    <row r="82" spans="1:2" x14ac:dyDescent="0.25">
      <c r="A82" s="2">
        <v>85</v>
      </c>
    </row>
    <row r="83" spans="1:2" x14ac:dyDescent="0.25">
      <c r="A83" s="2">
        <v>85</v>
      </c>
    </row>
    <row r="84" spans="1:2" x14ac:dyDescent="0.25">
      <c r="A84" s="2">
        <v>85</v>
      </c>
    </row>
    <row r="85" spans="1:2" x14ac:dyDescent="0.25">
      <c r="A85" s="2">
        <v>85</v>
      </c>
    </row>
    <row r="86" spans="1:2" x14ac:dyDescent="0.25">
      <c r="A86" s="2">
        <v>85</v>
      </c>
      <c r="B86">
        <v>6</v>
      </c>
    </row>
    <row r="87" spans="1:2" x14ac:dyDescent="0.25">
      <c r="A87" s="2">
        <v>86</v>
      </c>
    </row>
    <row r="88" spans="1:2" x14ac:dyDescent="0.25">
      <c r="A88" s="2">
        <v>86</v>
      </c>
    </row>
    <row r="89" spans="1:2" x14ac:dyDescent="0.25">
      <c r="A89" s="2">
        <v>86</v>
      </c>
    </row>
    <row r="90" spans="1:2" x14ac:dyDescent="0.25">
      <c r="A90" s="2">
        <v>86</v>
      </c>
    </row>
    <row r="91" spans="1:2" x14ac:dyDescent="0.25">
      <c r="A91" s="2">
        <v>86</v>
      </c>
    </row>
    <row r="92" spans="1:2" x14ac:dyDescent="0.25">
      <c r="A92" s="2">
        <v>86</v>
      </c>
    </row>
    <row r="93" spans="1:2" x14ac:dyDescent="0.25">
      <c r="A93" s="2">
        <v>86</v>
      </c>
    </row>
    <row r="94" spans="1:2" x14ac:dyDescent="0.25">
      <c r="A94" s="2">
        <v>86</v>
      </c>
    </row>
    <row r="95" spans="1:2" x14ac:dyDescent="0.25">
      <c r="A95" s="2">
        <v>86</v>
      </c>
    </row>
    <row r="96" spans="1:2" x14ac:dyDescent="0.25">
      <c r="A96" s="2">
        <v>86</v>
      </c>
    </row>
    <row r="97" spans="1:2" x14ac:dyDescent="0.25">
      <c r="A97" s="2">
        <v>86</v>
      </c>
    </row>
    <row r="98" spans="1:2" x14ac:dyDescent="0.25">
      <c r="A98" s="2">
        <v>86</v>
      </c>
    </row>
    <row r="99" spans="1:2" x14ac:dyDescent="0.25">
      <c r="A99" s="2">
        <v>86</v>
      </c>
    </row>
    <row r="100" spans="1:2" x14ac:dyDescent="0.25">
      <c r="A100" s="2">
        <v>86</v>
      </c>
    </row>
    <row r="101" spans="1:2" x14ac:dyDescent="0.25">
      <c r="A101" s="2">
        <v>86</v>
      </c>
    </row>
    <row r="102" spans="1:2" x14ac:dyDescent="0.25">
      <c r="A102" s="2">
        <v>86</v>
      </c>
    </row>
    <row r="103" spans="1:2" x14ac:dyDescent="0.25">
      <c r="A103" s="2">
        <v>86</v>
      </c>
    </row>
    <row r="104" spans="1:2" x14ac:dyDescent="0.25">
      <c r="A104" s="2">
        <v>86</v>
      </c>
    </row>
    <row r="105" spans="1:2" x14ac:dyDescent="0.25">
      <c r="A105" s="2">
        <v>86</v>
      </c>
    </row>
    <row r="106" spans="1:2" x14ac:dyDescent="0.25">
      <c r="A106" s="2">
        <v>86</v>
      </c>
    </row>
    <row r="107" spans="1:2" x14ac:dyDescent="0.25">
      <c r="A107" s="2">
        <v>86</v>
      </c>
    </row>
    <row r="108" spans="1:2" x14ac:dyDescent="0.25">
      <c r="A108" s="2">
        <v>86</v>
      </c>
    </row>
    <row r="109" spans="1:2" x14ac:dyDescent="0.25">
      <c r="A109" s="2">
        <v>86</v>
      </c>
    </row>
    <row r="110" spans="1:2" x14ac:dyDescent="0.25">
      <c r="A110" s="2">
        <v>86</v>
      </c>
      <c r="B110">
        <v>7</v>
      </c>
    </row>
    <row r="111" spans="1:2" x14ac:dyDescent="0.25">
      <c r="A111" s="2">
        <v>88</v>
      </c>
    </row>
    <row r="112" spans="1:2" x14ac:dyDescent="0.25">
      <c r="A112" s="2">
        <v>88</v>
      </c>
    </row>
    <row r="113" spans="1:1" x14ac:dyDescent="0.25">
      <c r="A113" s="2">
        <v>88</v>
      </c>
    </row>
    <row r="114" spans="1:1" x14ac:dyDescent="0.25">
      <c r="A114" s="2">
        <v>88</v>
      </c>
    </row>
    <row r="115" spans="1:1" x14ac:dyDescent="0.25">
      <c r="A115" s="2">
        <v>88</v>
      </c>
    </row>
    <row r="116" spans="1:1" x14ac:dyDescent="0.25">
      <c r="A116" s="2">
        <v>88</v>
      </c>
    </row>
    <row r="117" spans="1:1" x14ac:dyDescent="0.25">
      <c r="A117" s="2">
        <v>88</v>
      </c>
    </row>
    <row r="118" spans="1:1" x14ac:dyDescent="0.25">
      <c r="A118" s="2">
        <v>88</v>
      </c>
    </row>
    <row r="119" spans="1:1" x14ac:dyDescent="0.25">
      <c r="A119" s="2">
        <v>88</v>
      </c>
    </row>
    <row r="120" spans="1:1" x14ac:dyDescent="0.25">
      <c r="A120" s="2">
        <v>88</v>
      </c>
    </row>
    <row r="121" spans="1:1" x14ac:dyDescent="0.25">
      <c r="A121" s="2">
        <v>88</v>
      </c>
    </row>
    <row r="122" spans="1:1" x14ac:dyDescent="0.25">
      <c r="A122" s="2">
        <v>88</v>
      </c>
    </row>
    <row r="123" spans="1:1" x14ac:dyDescent="0.25">
      <c r="A123" s="2">
        <v>88</v>
      </c>
    </row>
    <row r="124" spans="1:1" x14ac:dyDescent="0.25">
      <c r="A124" s="2">
        <v>88</v>
      </c>
    </row>
    <row r="125" spans="1:1" x14ac:dyDescent="0.25">
      <c r="A125" s="2">
        <v>88</v>
      </c>
    </row>
    <row r="126" spans="1:1" x14ac:dyDescent="0.25">
      <c r="A126" s="2">
        <v>88</v>
      </c>
    </row>
    <row r="127" spans="1:1" x14ac:dyDescent="0.25">
      <c r="A127" s="2">
        <v>88</v>
      </c>
    </row>
    <row r="128" spans="1:1" x14ac:dyDescent="0.25">
      <c r="A128" s="2">
        <v>88</v>
      </c>
    </row>
    <row r="129" spans="1:1" x14ac:dyDescent="0.25">
      <c r="A129" s="2">
        <v>88</v>
      </c>
    </row>
    <row r="130" spans="1:1" x14ac:dyDescent="0.25">
      <c r="A130" s="2">
        <v>88</v>
      </c>
    </row>
    <row r="131" spans="1:1" x14ac:dyDescent="0.25">
      <c r="A131" s="2">
        <v>88</v>
      </c>
    </row>
    <row r="132" spans="1:1" x14ac:dyDescent="0.25">
      <c r="A132" s="2">
        <v>88</v>
      </c>
    </row>
    <row r="133" spans="1:1" x14ac:dyDescent="0.25">
      <c r="A133" s="2">
        <v>88</v>
      </c>
    </row>
    <row r="134" spans="1:1" x14ac:dyDescent="0.25">
      <c r="A134" s="2">
        <v>88</v>
      </c>
    </row>
    <row r="135" spans="1:1" x14ac:dyDescent="0.25">
      <c r="A135" s="2">
        <v>88</v>
      </c>
    </row>
    <row r="136" spans="1:1" x14ac:dyDescent="0.25">
      <c r="A136" s="2">
        <v>88</v>
      </c>
    </row>
    <row r="137" spans="1:1" x14ac:dyDescent="0.25">
      <c r="A137" s="2">
        <v>88</v>
      </c>
    </row>
    <row r="138" spans="1:1" x14ac:dyDescent="0.25">
      <c r="A138" s="2">
        <v>88</v>
      </c>
    </row>
    <row r="139" spans="1:1" x14ac:dyDescent="0.25">
      <c r="A139" s="2">
        <v>88</v>
      </c>
    </row>
    <row r="140" spans="1:1" x14ac:dyDescent="0.25">
      <c r="A140" s="2">
        <v>88</v>
      </c>
    </row>
    <row r="141" spans="1:1" x14ac:dyDescent="0.25">
      <c r="A141" s="2">
        <v>88</v>
      </c>
    </row>
    <row r="142" spans="1:1" x14ac:dyDescent="0.25">
      <c r="A142" s="2">
        <v>88</v>
      </c>
    </row>
    <row r="143" spans="1:1" x14ac:dyDescent="0.25">
      <c r="A143" s="2">
        <v>88</v>
      </c>
    </row>
    <row r="144" spans="1:1" x14ac:dyDescent="0.25">
      <c r="A144" s="2">
        <v>88</v>
      </c>
    </row>
    <row r="145" spans="1:2" x14ac:dyDescent="0.25">
      <c r="A145" s="2">
        <v>88</v>
      </c>
    </row>
    <row r="146" spans="1:2" x14ac:dyDescent="0.25">
      <c r="A146" s="2">
        <v>88</v>
      </c>
    </row>
    <row r="147" spans="1:2" x14ac:dyDescent="0.25">
      <c r="A147" s="2">
        <v>88</v>
      </c>
    </row>
    <row r="148" spans="1:2" x14ac:dyDescent="0.25">
      <c r="A148" s="2">
        <v>88</v>
      </c>
    </row>
    <row r="149" spans="1:2" x14ac:dyDescent="0.25">
      <c r="A149" s="2">
        <v>88</v>
      </c>
      <c r="B149">
        <v>8</v>
      </c>
    </row>
    <row r="150" spans="1:2" x14ac:dyDescent="0.25">
      <c r="A150" s="2">
        <v>94</v>
      </c>
    </row>
    <row r="151" spans="1:2" x14ac:dyDescent="0.25">
      <c r="A151" s="2">
        <v>94</v>
      </c>
    </row>
    <row r="152" spans="1:2" x14ac:dyDescent="0.25">
      <c r="A152" s="2">
        <v>94</v>
      </c>
    </row>
    <row r="153" spans="1:2" x14ac:dyDescent="0.25">
      <c r="A153" s="2">
        <v>94</v>
      </c>
    </row>
    <row r="154" spans="1:2" x14ac:dyDescent="0.25">
      <c r="A154" s="2">
        <v>94</v>
      </c>
    </row>
    <row r="155" spans="1:2" x14ac:dyDescent="0.25">
      <c r="A155" s="2">
        <v>94</v>
      </c>
    </row>
    <row r="156" spans="1:2" x14ac:dyDescent="0.25">
      <c r="A156" s="2">
        <v>94</v>
      </c>
    </row>
    <row r="157" spans="1:2" x14ac:dyDescent="0.25">
      <c r="A157" s="2">
        <v>94</v>
      </c>
    </row>
    <row r="158" spans="1:2" x14ac:dyDescent="0.25">
      <c r="A158" s="2">
        <v>94</v>
      </c>
    </row>
    <row r="159" spans="1:2" x14ac:dyDescent="0.25">
      <c r="A159" s="2">
        <v>94</v>
      </c>
    </row>
    <row r="160" spans="1:2" x14ac:dyDescent="0.25">
      <c r="A160" s="2">
        <v>94</v>
      </c>
    </row>
    <row r="161" spans="1:2" x14ac:dyDescent="0.25">
      <c r="A161" s="2">
        <v>94</v>
      </c>
      <c r="B161">
        <v>9</v>
      </c>
    </row>
    <row r="162" spans="1:2" x14ac:dyDescent="0.25">
      <c r="A162" s="2">
        <v>96</v>
      </c>
    </row>
    <row r="163" spans="1:2" x14ac:dyDescent="0.25">
      <c r="A163" s="2">
        <v>96</v>
      </c>
    </row>
    <row r="164" spans="1:2" x14ac:dyDescent="0.25">
      <c r="A164" s="2">
        <v>96</v>
      </c>
    </row>
    <row r="165" spans="1:2" x14ac:dyDescent="0.25">
      <c r="A165" s="2">
        <v>96</v>
      </c>
    </row>
    <row r="166" spans="1:2" x14ac:dyDescent="0.25">
      <c r="A166" s="2">
        <v>96</v>
      </c>
    </row>
    <row r="167" spans="1:2" x14ac:dyDescent="0.25">
      <c r="A167" s="2">
        <v>96</v>
      </c>
    </row>
    <row r="168" spans="1:2" x14ac:dyDescent="0.25">
      <c r="A168" s="2">
        <v>96</v>
      </c>
    </row>
    <row r="169" spans="1:2" x14ac:dyDescent="0.25">
      <c r="A169" s="2">
        <v>96</v>
      </c>
    </row>
    <row r="170" spans="1:2" x14ac:dyDescent="0.25">
      <c r="A170" s="2">
        <v>96</v>
      </c>
    </row>
    <row r="171" spans="1:2" x14ac:dyDescent="0.25">
      <c r="A171" s="2">
        <v>96</v>
      </c>
    </row>
    <row r="172" spans="1:2" x14ac:dyDescent="0.25">
      <c r="A172" s="2">
        <v>96</v>
      </c>
    </row>
    <row r="173" spans="1:2" x14ac:dyDescent="0.25">
      <c r="A173" s="2">
        <v>96</v>
      </c>
    </row>
    <row r="174" spans="1:2" x14ac:dyDescent="0.25">
      <c r="A174" s="2">
        <v>96</v>
      </c>
    </row>
    <row r="175" spans="1:2" x14ac:dyDescent="0.25">
      <c r="A175" s="2">
        <v>96</v>
      </c>
    </row>
    <row r="176" spans="1:2" x14ac:dyDescent="0.25">
      <c r="A176" s="2">
        <v>96</v>
      </c>
      <c r="B176">
        <v>10</v>
      </c>
    </row>
    <row r="177" spans="1:2" x14ac:dyDescent="0.25">
      <c r="A177" s="2">
        <v>98</v>
      </c>
    </row>
    <row r="178" spans="1:2" x14ac:dyDescent="0.25">
      <c r="A178" s="2">
        <v>98</v>
      </c>
    </row>
    <row r="179" spans="1:2" x14ac:dyDescent="0.25">
      <c r="A179" s="2">
        <v>98</v>
      </c>
    </row>
    <row r="180" spans="1:2" x14ac:dyDescent="0.25">
      <c r="A180" s="2">
        <v>98</v>
      </c>
    </row>
    <row r="181" spans="1:2" x14ac:dyDescent="0.25">
      <c r="A181" s="2">
        <v>98</v>
      </c>
    </row>
    <row r="182" spans="1:2" x14ac:dyDescent="0.25">
      <c r="A182" s="2">
        <v>98</v>
      </c>
    </row>
    <row r="183" spans="1:2" x14ac:dyDescent="0.25">
      <c r="A183" s="2">
        <v>98</v>
      </c>
    </row>
    <row r="184" spans="1:2" x14ac:dyDescent="0.25">
      <c r="A184" s="2">
        <v>98</v>
      </c>
    </row>
    <row r="185" spans="1:2" x14ac:dyDescent="0.25">
      <c r="A185" s="2">
        <v>98</v>
      </c>
    </row>
    <row r="186" spans="1:2" x14ac:dyDescent="0.25">
      <c r="A186" s="2">
        <v>98</v>
      </c>
      <c r="B186">
        <v>11</v>
      </c>
    </row>
    <row r="187" spans="1:2" x14ac:dyDescent="0.25">
      <c r="A187" s="2">
        <v>103</v>
      </c>
    </row>
    <row r="188" spans="1:2" x14ac:dyDescent="0.25">
      <c r="A188" s="2">
        <v>103</v>
      </c>
    </row>
    <row r="189" spans="1:2" x14ac:dyDescent="0.25">
      <c r="A189" s="2">
        <v>103</v>
      </c>
    </row>
    <row r="190" spans="1:2" x14ac:dyDescent="0.25">
      <c r="A190" s="2">
        <v>103</v>
      </c>
    </row>
    <row r="191" spans="1:2" x14ac:dyDescent="0.25">
      <c r="A191" s="2">
        <v>103</v>
      </c>
    </row>
    <row r="192" spans="1:2" x14ac:dyDescent="0.25">
      <c r="A192" s="2">
        <v>103</v>
      </c>
    </row>
    <row r="193" spans="1:2" x14ac:dyDescent="0.25">
      <c r="A193" s="2">
        <v>103</v>
      </c>
    </row>
    <row r="194" spans="1:2" x14ac:dyDescent="0.25">
      <c r="A194" s="2">
        <v>103</v>
      </c>
      <c r="B194">
        <v>12</v>
      </c>
    </row>
    <row r="195" spans="1:2" x14ac:dyDescent="0.25">
      <c r="A195" s="2">
        <v>106</v>
      </c>
    </row>
    <row r="196" spans="1:2" x14ac:dyDescent="0.25">
      <c r="A196" s="2">
        <v>106</v>
      </c>
    </row>
    <row r="197" spans="1:2" x14ac:dyDescent="0.25">
      <c r="A197" s="2">
        <v>106</v>
      </c>
    </row>
    <row r="198" spans="1:2" x14ac:dyDescent="0.25">
      <c r="A198" s="2">
        <v>106</v>
      </c>
    </row>
    <row r="199" spans="1:2" x14ac:dyDescent="0.25">
      <c r="A199" s="2">
        <v>106</v>
      </c>
    </row>
    <row r="200" spans="1:2" x14ac:dyDescent="0.25">
      <c r="A200" s="2">
        <v>106</v>
      </c>
    </row>
    <row r="201" spans="1:2" x14ac:dyDescent="0.25">
      <c r="A201" s="2">
        <v>106</v>
      </c>
    </row>
    <row r="202" spans="1:2" x14ac:dyDescent="0.25">
      <c r="A202" s="2">
        <v>106</v>
      </c>
    </row>
    <row r="203" spans="1:2" x14ac:dyDescent="0.25">
      <c r="A203" s="2">
        <v>106</v>
      </c>
    </row>
    <row r="204" spans="1:2" x14ac:dyDescent="0.25">
      <c r="A204" s="2">
        <v>106</v>
      </c>
    </row>
    <row r="205" spans="1:2" x14ac:dyDescent="0.25">
      <c r="A205" s="2">
        <v>106</v>
      </c>
    </row>
    <row r="206" spans="1:2" x14ac:dyDescent="0.25">
      <c r="A206" s="2">
        <v>106</v>
      </c>
    </row>
    <row r="207" spans="1:2" x14ac:dyDescent="0.25">
      <c r="A207" s="2">
        <v>106</v>
      </c>
    </row>
    <row r="208" spans="1:2" x14ac:dyDescent="0.25">
      <c r="A208" s="2">
        <v>106</v>
      </c>
    </row>
    <row r="209" spans="1:2" x14ac:dyDescent="0.25">
      <c r="A209" s="2">
        <v>106</v>
      </c>
    </row>
    <row r="210" spans="1:2" x14ac:dyDescent="0.25">
      <c r="A210" s="2">
        <v>106</v>
      </c>
    </row>
    <row r="211" spans="1:2" x14ac:dyDescent="0.25">
      <c r="A211" s="2">
        <v>106</v>
      </c>
    </row>
    <row r="212" spans="1:2" x14ac:dyDescent="0.25">
      <c r="A212" s="2">
        <v>106</v>
      </c>
      <c r="B212">
        <v>13</v>
      </c>
    </row>
    <row r="213" spans="1:2" x14ac:dyDescent="0.25">
      <c r="A213" s="2">
        <v>107</v>
      </c>
    </row>
    <row r="214" spans="1:2" x14ac:dyDescent="0.25">
      <c r="A214" s="2">
        <v>107</v>
      </c>
    </row>
    <row r="215" spans="1:2" x14ac:dyDescent="0.25">
      <c r="A215" s="2">
        <v>107</v>
      </c>
    </row>
    <row r="216" spans="1:2" x14ac:dyDescent="0.25">
      <c r="A216" s="2">
        <v>107</v>
      </c>
    </row>
    <row r="217" spans="1:2" x14ac:dyDescent="0.25">
      <c r="A217" s="2">
        <v>107</v>
      </c>
    </row>
    <row r="218" spans="1:2" x14ac:dyDescent="0.25">
      <c r="A218" s="2">
        <v>107</v>
      </c>
    </row>
    <row r="219" spans="1:2" x14ac:dyDescent="0.25">
      <c r="A219" s="2">
        <v>107</v>
      </c>
    </row>
    <row r="220" spans="1:2" x14ac:dyDescent="0.25">
      <c r="A220" s="2">
        <v>107</v>
      </c>
    </row>
    <row r="221" spans="1:2" x14ac:dyDescent="0.25">
      <c r="A221" s="2">
        <v>107</v>
      </c>
    </row>
    <row r="222" spans="1:2" x14ac:dyDescent="0.25">
      <c r="A222" s="2">
        <v>107</v>
      </c>
    </row>
    <row r="223" spans="1:2" x14ac:dyDescent="0.25">
      <c r="A223" s="2">
        <v>107</v>
      </c>
    </row>
    <row r="224" spans="1:2" x14ac:dyDescent="0.25">
      <c r="A224" s="2">
        <v>107</v>
      </c>
      <c r="B224">
        <v>14</v>
      </c>
    </row>
    <row r="225" spans="1:2" x14ac:dyDescent="0.25">
      <c r="A225" s="2">
        <v>109</v>
      </c>
    </row>
    <row r="226" spans="1:2" x14ac:dyDescent="0.25">
      <c r="A226" s="2">
        <v>109</v>
      </c>
    </row>
    <row r="227" spans="1:2" x14ac:dyDescent="0.25">
      <c r="A227" s="2">
        <v>109</v>
      </c>
    </row>
    <row r="228" spans="1:2" x14ac:dyDescent="0.25">
      <c r="A228" s="2">
        <v>109</v>
      </c>
    </row>
    <row r="229" spans="1:2" x14ac:dyDescent="0.25">
      <c r="A229" s="2">
        <v>109</v>
      </c>
    </row>
    <row r="230" spans="1:2" x14ac:dyDescent="0.25">
      <c r="A230" s="2">
        <v>109</v>
      </c>
      <c r="B230">
        <v>15</v>
      </c>
    </row>
    <row r="231" spans="1:2" x14ac:dyDescent="0.25">
      <c r="A231" s="2">
        <v>110</v>
      </c>
    </row>
    <row r="232" spans="1:2" x14ac:dyDescent="0.25">
      <c r="A232" s="2">
        <v>110</v>
      </c>
    </row>
    <row r="233" spans="1:2" x14ac:dyDescent="0.25">
      <c r="A233" s="2">
        <v>110</v>
      </c>
    </row>
    <row r="234" spans="1:2" x14ac:dyDescent="0.25">
      <c r="A234" s="2">
        <v>110</v>
      </c>
    </row>
    <row r="235" spans="1:2" x14ac:dyDescent="0.25">
      <c r="A235" s="2">
        <v>110</v>
      </c>
    </row>
    <row r="236" spans="1:2" x14ac:dyDescent="0.25">
      <c r="A236" s="2">
        <v>110</v>
      </c>
    </row>
    <row r="237" spans="1:2" x14ac:dyDescent="0.25">
      <c r="A237" s="2">
        <v>110</v>
      </c>
    </row>
    <row r="238" spans="1:2" x14ac:dyDescent="0.25">
      <c r="A238" s="2">
        <v>110</v>
      </c>
    </row>
    <row r="239" spans="1:2" x14ac:dyDescent="0.25">
      <c r="A239" s="2">
        <v>110</v>
      </c>
    </row>
    <row r="240" spans="1:2" x14ac:dyDescent="0.25">
      <c r="A240" s="2">
        <v>110</v>
      </c>
    </row>
    <row r="241" spans="1:1" x14ac:dyDescent="0.25">
      <c r="A241" s="2">
        <v>110</v>
      </c>
    </row>
    <row r="242" spans="1:1" x14ac:dyDescent="0.25">
      <c r="A242" s="2">
        <v>110</v>
      </c>
    </row>
    <row r="243" spans="1:1" x14ac:dyDescent="0.25">
      <c r="A243" s="2">
        <v>110</v>
      </c>
    </row>
    <row r="244" spans="1:1" x14ac:dyDescent="0.25">
      <c r="A244" s="2">
        <v>110</v>
      </c>
    </row>
    <row r="245" spans="1:1" x14ac:dyDescent="0.25">
      <c r="A245" s="2">
        <v>110</v>
      </c>
    </row>
    <row r="246" spans="1:1" x14ac:dyDescent="0.25">
      <c r="A246" s="2">
        <v>110</v>
      </c>
    </row>
    <row r="247" spans="1:1" x14ac:dyDescent="0.25">
      <c r="A247" s="2">
        <v>110</v>
      </c>
    </row>
    <row r="248" spans="1:1" x14ac:dyDescent="0.25">
      <c r="A248" s="2">
        <v>110</v>
      </c>
    </row>
    <row r="249" spans="1:1" x14ac:dyDescent="0.25">
      <c r="A249" s="2">
        <v>110</v>
      </c>
    </row>
    <row r="250" spans="1:1" x14ac:dyDescent="0.25">
      <c r="A250" s="2">
        <v>110</v>
      </c>
    </row>
    <row r="251" spans="1:1" x14ac:dyDescent="0.25">
      <c r="A251" s="2">
        <v>110</v>
      </c>
    </row>
    <row r="252" spans="1:1" x14ac:dyDescent="0.25">
      <c r="A252" s="2">
        <v>110</v>
      </c>
    </row>
    <row r="253" spans="1:1" x14ac:dyDescent="0.25">
      <c r="A253" s="2">
        <v>110</v>
      </c>
    </row>
    <row r="254" spans="1:1" x14ac:dyDescent="0.25">
      <c r="A254" s="2">
        <v>110</v>
      </c>
    </row>
    <row r="255" spans="1:1" x14ac:dyDescent="0.25">
      <c r="A255" s="2">
        <v>110</v>
      </c>
    </row>
    <row r="256" spans="1:1" x14ac:dyDescent="0.25">
      <c r="A256" s="2">
        <v>110</v>
      </c>
    </row>
    <row r="257" spans="1:2" x14ac:dyDescent="0.25">
      <c r="A257" s="2">
        <v>110</v>
      </c>
    </row>
    <row r="258" spans="1:2" x14ac:dyDescent="0.25">
      <c r="A258" s="2">
        <v>110</v>
      </c>
    </row>
    <row r="259" spans="1:2" x14ac:dyDescent="0.25">
      <c r="A259" s="2">
        <v>110</v>
      </c>
    </row>
    <row r="260" spans="1:2" x14ac:dyDescent="0.25">
      <c r="A260" s="2">
        <v>110</v>
      </c>
    </row>
    <row r="261" spans="1:2" x14ac:dyDescent="0.25">
      <c r="A261" s="2">
        <v>110</v>
      </c>
    </row>
    <row r="262" spans="1:2" x14ac:dyDescent="0.25">
      <c r="A262" s="2">
        <v>110</v>
      </c>
    </row>
    <row r="263" spans="1:2" x14ac:dyDescent="0.25">
      <c r="A263" s="2">
        <v>110</v>
      </c>
    </row>
    <row r="264" spans="1:2" x14ac:dyDescent="0.25">
      <c r="A264" s="2">
        <v>110</v>
      </c>
    </row>
    <row r="265" spans="1:2" x14ac:dyDescent="0.25">
      <c r="A265" s="2">
        <v>110</v>
      </c>
    </row>
    <row r="266" spans="1:2" x14ac:dyDescent="0.25">
      <c r="A266" s="2">
        <v>110</v>
      </c>
    </row>
    <row r="267" spans="1:2" x14ac:dyDescent="0.25">
      <c r="A267" s="2">
        <v>110</v>
      </c>
    </row>
    <row r="268" spans="1:2" x14ac:dyDescent="0.25">
      <c r="A268" s="2">
        <v>110</v>
      </c>
    </row>
    <row r="269" spans="1:2" x14ac:dyDescent="0.25">
      <c r="A269" s="2">
        <v>110</v>
      </c>
    </row>
    <row r="270" spans="1:2" x14ac:dyDescent="0.25">
      <c r="A270" s="2">
        <v>110</v>
      </c>
    </row>
    <row r="271" spans="1:2" x14ac:dyDescent="0.25">
      <c r="A271" s="2">
        <v>110</v>
      </c>
      <c r="B271">
        <v>16</v>
      </c>
    </row>
    <row r="272" spans="1:2" x14ac:dyDescent="0.25">
      <c r="A272" s="2">
        <v>112</v>
      </c>
    </row>
    <row r="273" spans="1:1" x14ac:dyDescent="0.25">
      <c r="A273" s="2">
        <v>112</v>
      </c>
    </row>
    <row r="274" spans="1:1" x14ac:dyDescent="0.25">
      <c r="A274" s="2">
        <v>112</v>
      </c>
    </row>
    <row r="275" spans="1:1" x14ac:dyDescent="0.25">
      <c r="A275" s="2">
        <v>112</v>
      </c>
    </row>
    <row r="276" spans="1:1" x14ac:dyDescent="0.25">
      <c r="A276" s="2">
        <v>112</v>
      </c>
    </row>
    <row r="277" spans="1:1" x14ac:dyDescent="0.25">
      <c r="A277" s="2">
        <v>112</v>
      </c>
    </row>
    <row r="278" spans="1:1" x14ac:dyDescent="0.25">
      <c r="A278" s="2">
        <v>112</v>
      </c>
    </row>
    <row r="279" spans="1:1" x14ac:dyDescent="0.25">
      <c r="A279" s="2">
        <v>112</v>
      </c>
    </row>
    <row r="280" spans="1:1" x14ac:dyDescent="0.25">
      <c r="A280" s="2">
        <v>112</v>
      </c>
    </row>
    <row r="281" spans="1:1" x14ac:dyDescent="0.25">
      <c r="A281" s="2">
        <v>112</v>
      </c>
    </row>
    <row r="282" spans="1:1" x14ac:dyDescent="0.25">
      <c r="A282" s="2">
        <v>112</v>
      </c>
    </row>
    <row r="283" spans="1:1" x14ac:dyDescent="0.25">
      <c r="A283" s="2">
        <v>112</v>
      </c>
    </row>
    <row r="284" spans="1:1" x14ac:dyDescent="0.25">
      <c r="A284" s="2">
        <v>112</v>
      </c>
    </row>
    <row r="285" spans="1:1" x14ac:dyDescent="0.25">
      <c r="A285" s="2">
        <v>112</v>
      </c>
    </row>
    <row r="286" spans="1:1" x14ac:dyDescent="0.25">
      <c r="A286" s="2">
        <v>112</v>
      </c>
    </row>
    <row r="287" spans="1:1" x14ac:dyDescent="0.25">
      <c r="A287" s="2">
        <v>112</v>
      </c>
    </row>
    <row r="288" spans="1:1" x14ac:dyDescent="0.25">
      <c r="A288" s="2">
        <v>112</v>
      </c>
    </row>
    <row r="289" spans="1:2" x14ac:dyDescent="0.25">
      <c r="A289" s="2">
        <v>112</v>
      </c>
    </row>
    <row r="290" spans="1:2" x14ac:dyDescent="0.25">
      <c r="A290" s="2">
        <v>112</v>
      </c>
    </row>
    <row r="291" spans="1:2" x14ac:dyDescent="0.25">
      <c r="A291" s="2">
        <v>112</v>
      </c>
      <c r="B291">
        <v>17</v>
      </c>
    </row>
    <row r="292" spans="1:2" x14ac:dyDescent="0.25">
      <c r="A292" s="2">
        <v>114</v>
      </c>
    </row>
    <row r="293" spans="1:2" x14ac:dyDescent="0.25">
      <c r="A293" s="2">
        <v>114</v>
      </c>
    </row>
    <row r="294" spans="1:2" x14ac:dyDescent="0.25">
      <c r="A294" s="2">
        <v>114</v>
      </c>
    </row>
    <row r="295" spans="1:2" x14ac:dyDescent="0.25">
      <c r="A295" s="2">
        <v>114</v>
      </c>
    </row>
    <row r="296" spans="1:2" x14ac:dyDescent="0.25">
      <c r="A296" s="2">
        <v>114</v>
      </c>
    </row>
    <row r="297" spans="1:2" x14ac:dyDescent="0.25">
      <c r="A297" s="2">
        <v>114</v>
      </c>
    </row>
    <row r="298" spans="1:2" x14ac:dyDescent="0.25">
      <c r="A298" s="2">
        <v>114</v>
      </c>
    </row>
    <row r="299" spans="1:2" x14ac:dyDescent="0.25">
      <c r="A299" s="2">
        <v>114</v>
      </c>
    </row>
    <row r="300" spans="1:2" x14ac:dyDescent="0.25">
      <c r="A300" s="2">
        <v>114</v>
      </c>
    </row>
    <row r="301" spans="1:2" x14ac:dyDescent="0.25">
      <c r="A301" s="2">
        <v>114</v>
      </c>
      <c r="B301">
        <v>18</v>
      </c>
    </row>
    <row r="302" spans="1:2" x14ac:dyDescent="0.25">
      <c r="A302" s="2">
        <v>115</v>
      </c>
    </row>
    <row r="303" spans="1:2" x14ac:dyDescent="0.25">
      <c r="A303" s="2">
        <v>115</v>
      </c>
    </row>
    <row r="304" spans="1:2" x14ac:dyDescent="0.25">
      <c r="A304" s="2">
        <v>115</v>
      </c>
    </row>
    <row r="305" spans="1:1" x14ac:dyDescent="0.25">
      <c r="A305" s="2">
        <v>115</v>
      </c>
    </row>
    <row r="306" spans="1:1" x14ac:dyDescent="0.25">
      <c r="A306" s="2">
        <v>115</v>
      </c>
    </row>
    <row r="307" spans="1:1" x14ac:dyDescent="0.25">
      <c r="A307" s="2">
        <v>115</v>
      </c>
    </row>
    <row r="308" spans="1:1" x14ac:dyDescent="0.25">
      <c r="A308" s="2">
        <v>115</v>
      </c>
    </row>
    <row r="309" spans="1:1" x14ac:dyDescent="0.25">
      <c r="A309" s="2">
        <v>115</v>
      </c>
    </row>
    <row r="310" spans="1:1" x14ac:dyDescent="0.25">
      <c r="A310" s="2">
        <v>115</v>
      </c>
    </row>
    <row r="311" spans="1:1" x14ac:dyDescent="0.25">
      <c r="A311" s="2">
        <v>115</v>
      </c>
    </row>
    <row r="312" spans="1:1" x14ac:dyDescent="0.25">
      <c r="A312" s="2">
        <v>115</v>
      </c>
    </row>
    <row r="313" spans="1:1" x14ac:dyDescent="0.25">
      <c r="A313" s="2">
        <v>115</v>
      </c>
    </row>
    <row r="314" spans="1:1" x14ac:dyDescent="0.25">
      <c r="A314" s="2">
        <v>115</v>
      </c>
    </row>
    <row r="315" spans="1:1" x14ac:dyDescent="0.25">
      <c r="A315" s="2">
        <v>115</v>
      </c>
    </row>
    <row r="316" spans="1:1" x14ac:dyDescent="0.25">
      <c r="A316" s="2">
        <v>115</v>
      </c>
    </row>
    <row r="317" spans="1:1" x14ac:dyDescent="0.25">
      <c r="A317" s="2">
        <v>115</v>
      </c>
    </row>
    <row r="318" spans="1:1" x14ac:dyDescent="0.25">
      <c r="A318" s="2">
        <v>115</v>
      </c>
    </row>
    <row r="319" spans="1:1" x14ac:dyDescent="0.25">
      <c r="A319" s="2">
        <v>115</v>
      </c>
    </row>
    <row r="320" spans="1:1" x14ac:dyDescent="0.25">
      <c r="A320" s="2">
        <v>115</v>
      </c>
    </row>
    <row r="321" spans="1:2" x14ac:dyDescent="0.25">
      <c r="A321" s="2">
        <v>115</v>
      </c>
    </row>
    <row r="322" spans="1:2" x14ac:dyDescent="0.25">
      <c r="A322" s="2">
        <v>115</v>
      </c>
    </row>
    <row r="323" spans="1:2" x14ac:dyDescent="0.25">
      <c r="A323" s="2">
        <v>115</v>
      </c>
      <c r="B323">
        <v>19</v>
      </c>
    </row>
    <row r="324" spans="1:2" x14ac:dyDescent="0.25">
      <c r="A324" s="2">
        <v>116</v>
      </c>
    </row>
    <row r="325" spans="1:2" x14ac:dyDescent="0.25">
      <c r="A325" s="2">
        <v>116</v>
      </c>
    </row>
    <row r="326" spans="1:2" x14ac:dyDescent="0.25">
      <c r="A326" s="2">
        <v>116</v>
      </c>
    </row>
    <row r="327" spans="1:2" x14ac:dyDescent="0.25">
      <c r="A327" s="2">
        <v>116</v>
      </c>
    </row>
    <row r="328" spans="1:2" x14ac:dyDescent="0.25">
      <c r="A328" s="2">
        <v>116</v>
      </c>
    </row>
    <row r="329" spans="1:2" x14ac:dyDescent="0.25">
      <c r="A329" s="2">
        <v>116</v>
      </c>
    </row>
    <row r="330" spans="1:2" x14ac:dyDescent="0.25">
      <c r="A330" s="2">
        <v>116</v>
      </c>
    </row>
    <row r="331" spans="1:2" x14ac:dyDescent="0.25">
      <c r="A331" s="2">
        <v>116</v>
      </c>
    </row>
    <row r="332" spans="1:2" x14ac:dyDescent="0.25">
      <c r="A332" s="2">
        <v>116</v>
      </c>
    </row>
    <row r="333" spans="1:2" x14ac:dyDescent="0.25">
      <c r="A333" s="2">
        <v>116</v>
      </c>
    </row>
    <row r="334" spans="1:2" x14ac:dyDescent="0.25">
      <c r="A334" s="2">
        <v>116</v>
      </c>
    </row>
    <row r="335" spans="1:2" x14ac:dyDescent="0.25">
      <c r="A335" s="2">
        <v>116</v>
      </c>
      <c r="B335">
        <v>20</v>
      </c>
    </row>
    <row r="336" spans="1:2" x14ac:dyDescent="0.25">
      <c r="A336" s="2">
        <v>117</v>
      </c>
    </row>
    <row r="337" spans="1:1" x14ac:dyDescent="0.25">
      <c r="A337" s="2">
        <v>117</v>
      </c>
    </row>
    <row r="338" spans="1:1" x14ac:dyDescent="0.25">
      <c r="A338" s="2">
        <v>117</v>
      </c>
    </row>
    <row r="339" spans="1:1" x14ac:dyDescent="0.25">
      <c r="A339" s="2">
        <v>117</v>
      </c>
    </row>
    <row r="340" spans="1:1" x14ac:dyDescent="0.25">
      <c r="A340" s="2">
        <v>117</v>
      </c>
    </row>
    <row r="341" spans="1:1" x14ac:dyDescent="0.25">
      <c r="A341" s="2">
        <v>117</v>
      </c>
    </row>
    <row r="342" spans="1:1" x14ac:dyDescent="0.25">
      <c r="A342" s="2">
        <v>117</v>
      </c>
    </row>
    <row r="343" spans="1:1" x14ac:dyDescent="0.25">
      <c r="A343" s="2">
        <v>117</v>
      </c>
    </row>
    <row r="344" spans="1:1" x14ac:dyDescent="0.25">
      <c r="A344" s="2">
        <v>117</v>
      </c>
    </row>
    <row r="345" spans="1:1" x14ac:dyDescent="0.25">
      <c r="A345" s="2">
        <v>117</v>
      </c>
    </row>
    <row r="346" spans="1:1" x14ac:dyDescent="0.25">
      <c r="A346" s="2">
        <v>117</v>
      </c>
    </row>
    <row r="347" spans="1:1" x14ac:dyDescent="0.25">
      <c r="A347" s="2">
        <v>117</v>
      </c>
    </row>
    <row r="348" spans="1:1" x14ac:dyDescent="0.25">
      <c r="A348" s="2">
        <v>117</v>
      </c>
    </row>
    <row r="349" spans="1:1" x14ac:dyDescent="0.25">
      <c r="A349" s="2">
        <v>117</v>
      </c>
    </row>
    <row r="350" spans="1:1" x14ac:dyDescent="0.25">
      <c r="A350" s="2">
        <v>117</v>
      </c>
    </row>
    <row r="351" spans="1:1" x14ac:dyDescent="0.25">
      <c r="A351" s="2">
        <v>117</v>
      </c>
    </row>
    <row r="352" spans="1:1" x14ac:dyDescent="0.25">
      <c r="A352" s="2">
        <v>117</v>
      </c>
    </row>
    <row r="353" spans="1:2" x14ac:dyDescent="0.25">
      <c r="A353" s="2">
        <v>117</v>
      </c>
    </row>
    <row r="354" spans="1:2" x14ac:dyDescent="0.25">
      <c r="A354" s="2">
        <v>117</v>
      </c>
    </row>
    <row r="355" spans="1:2" x14ac:dyDescent="0.25">
      <c r="A355" s="2">
        <v>117</v>
      </c>
      <c r="B355">
        <v>21</v>
      </c>
    </row>
    <row r="356" spans="1:2" x14ac:dyDescent="0.25">
      <c r="A356" s="2">
        <v>118</v>
      </c>
    </row>
    <row r="357" spans="1:2" x14ac:dyDescent="0.25">
      <c r="A357" s="2">
        <v>118</v>
      </c>
    </row>
    <row r="358" spans="1:2" x14ac:dyDescent="0.25">
      <c r="A358" s="2">
        <v>118</v>
      </c>
    </row>
    <row r="359" spans="1:2" x14ac:dyDescent="0.25">
      <c r="A359" s="2">
        <v>118</v>
      </c>
    </row>
    <row r="360" spans="1:2" x14ac:dyDescent="0.25">
      <c r="A360" s="2">
        <v>118</v>
      </c>
    </row>
    <row r="361" spans="1:2" x14ac:dyDescent="0.25">
      <c r="A361" s="2">
        <v>118</v>
      </c>
    </row>
    <row r="362" spans="1:2" x14ac:dyDescent="0.25">
      <c r="A362" s="2">
        <v>118</v>
      </c>
    </row>
    <row r="363" spans="1:2" x14ac:dyDescent="0.25">
      <c r="A363" s="2">
        <v>118</v>
      </c>
    </row>
    <row r="364" spans="1:2" x14ac:dyDescent="0.25">
      <c r="A364" s="2">
        <v>118</v>
      </c>
    </row>
    <row r="365" spans="1:2" x14ac:dyDescent="0.25">
      <c r="A365" s="2">
        <v>118</v>
      </c>
    </row>
    <row r="366" spans="1:2" x14ac:dyDescent="0.25">
      <c r="A366" s="2">
        <v>118</v>
      </c>
    </row>
    <row r="367" spans="1:2" x14ac:dyDescent="0.25">
      <c r="A367" s="2">
        <v>118</v>
      </c>
    </row>
    <row r="368" spans="1:2" x14ac:dyDescent="0.25">
      <c r="A368" s="2">
        <v>118</v>
      </c>
    </row>
    <row r="369" spans="1:2" x14ac:dyDescent="0.25">
      <c r="A369" s="2">
        <v>118</v>
      </c>
    </row>
    <row r="370" spans="1:2" x14ac:dyDescent="0.25">
      <c r="A370" s="2">
        <v>118</v>
      </c>
    </row>
    <row r="371" spans="1:2" x14ac:dyDescent="0.25">
      <c r="A371" s="2">
        <v>118</v>
      </c>
    </row>
    <row r="372" spans="1:2" x14ac:dyDescent="0.25">
      <c r="A372" s="2">
        <v>118</v>
      </c>
    </row>
    <row r="373" spans="1:2" x14ac:dyDescent="0.25">
      <c r="A373" s="2">
        <v>118</v>
      </c>
    </row>
    <row r="374" spans="1:2" x14ac:dyDescent="0.25">
      <c r="A374" s="2">
        <v>118</v>
      </c>
    </row>
    <row r="375" spans="1:2" x14ac:dyDescent="0.25">
      <c r="A375" s="2">
        <v>118</v>
      </c>
      <c r="B375">
        <v>22</v>
      </c>
    </row>
    <row r="376" spans="1:2" x14ac:dyDescent="0.25">
      <c r="A376" s="2">
        <v>121</v>
      </c>
    </row>
    <row r="377" spans="1:2" x14ac:dyDescent="0.25">
      <c r="A377" s="2">
        <v>121</v>
      </c>
    </row>
    <row r="378" spans="1:2" x14ac:dyDescent="0.25">
      <c r="A378" s="2">
        <v>121</v>
      </c>
    </row>
    <row r="379" spans="1:2" x14ac:dyDescent="0.25">
      <c r="A379" s="2">
        <v>121</v>
      </c>
    </row>
    <row r="380" spans="1:2" x14ac:dyDescent="0.25">
      <c r="A380" s="2">
        <v>121</v>
      </c>
    </row>
    <row r="381" spans="1:2" x14ac:dyDescent="0.25">
      <c r="A381" s="2">
        <v>121</v>
      </c>
    </row>
    <row r="382" spans="1:2" x14ac:dyDescent="0.25">
      <c r="A382" s="2">
        <v>121</v>
      </c>
    </row>
    <row r="383" spans="1:2" x14ac:dyDescent="0.25">
      <c r="A383" s="2">
        <v>121</v>
      </c>
    </row>
    <row r="384" spans="1:2" x14ac:dyDescent="0.25">
      <c r="A384" s="2">
        <v>121</v>
      </c>
      <c r="B384">
        <v>23</v>
      </c>
    </row>
    <row r="385" spans="1:2" x14ac:dyDescent="0.25">
      <c r="A385" s="2">
        <v>123</v>
      </c>
    </row>
    <row r="386" spans="1:2" x14ac:dyDescent="0.25">
      <c r="A386" s="2">
        <v>123</v>
      </c>
    </row>
    <row r="387" spans="1:2" x14ac:dyDescent="0.25">
      <c r="A387" s="2">
        <v>123</v>
      </c>
    </row>
    <row r="388" spans="1:2" x14ac:dyDescent="0.25">
      <c r="A388" s="2">
        <v>123</v>
      </c>
    </row>
    <row r="389" spans="1:2" x14ac:dyDescent="0.25">
      <c r="A389" s="2">
        <v>123</v>
      </c>
    </row>
    <row r="390" spans="1:2" x14ac:dyDescent="0.25">
      <c r="A390" s="2">
        <v>123</v>
      </c>
    </row>
    <row r="391" spans="1:2" x14ac:dyDescent="0.25">
      <c r="A391" s="2">
        <v>123</v>
      </c>
    </row>
    <row r="392" spans="1:2" x14ac:dyDescent="0.25">
      <c r="A392" s="2">
        <v>123</v>
      </c>
    </row>
    <row r="393" spans="1:2" x14ac:dyDescent="0.25">
      <c r="A393" s="2">
        <v>123</v>
      </c>
    </row>
    <row r="394" spans="1:2" x14ac:dyDescent="0.25">
      <c r="A394" s="2">
        <v>123</v>
      </c>
    </row>
    <row r="395" spans="1:2" x14ac:dyDescent="0.25">
      <c r="A395" s="2">
        <v>123</v>
      </c>
    </row>
    <row r="396" spans="1:2" x14ac:dyDescent="0.25">
      <c r="A396" s="2">
        <v>123</v>
      </c>
      <c r="B396">
        <v>24</v>
      </c>
    </row>
    <row r="397" spans="1:2" x14ac:dyDescent="0.25">
      <c r="A397" s="2">
        <v>124</v>
      </c>
    </row>
    <row r="398" spans="1:2" x14ac:dyDescent="0.25">
      <c r="A398" s="2">
        <v>124</v>
      </c>
    </row>
    <row r="399" spans="1:2" x14ac:dyDescent="0.25">
      <c r="A399" s="2">
        <v>124</v>
      </c>
    </row>
    <row r="400" spans="1:2" x14ac:dyDescent="0.25">
      <c r="A400" s="2">
        <v>124</v>
      </c>
    </row>
    <row r="401" spans="1:2" x14ac:dyDescent="0.25">
      <c r="A401" s="2">
        <v>124</v>
      </c>
    </row>
    <row r="402" spans="1:2" x14ac:dyDescent="0.25">
      <c r="A402" s="2">
        <v>124</v>
      </c>
    </row>
    <row r="403" spans="1:2" x14ac:dyDescent="0.25">
      <c r="A403" s="2">
        <v>124</v>
      </c>
      <c r="B403">
        <v>25</v>
      </c>
    </row>
    <row r="404" spans="1:2" x14ac:dyDescent="0.25">
      <c r="A404" s="2">
        <v>126</v>
      </c>
    </row>
    <row r="405" spans="1:2" x14ac:dyDescent="0.25">
      <c r="A405" s="2">
        <v>126</v>
      </c>
    </row>
    <row r="406" spans="1:2" x14ac:dyDescent="0.25">
      <c r="A406" s="2">
        <v>126</v>
      </c>
    </row>
    <row r="407" spans="1:2" x14ac:dyDescent="0.25">
      <c r="A407" s="2">
        <v>126</v>
      </c>
    </row>
    <row r="408" spans="1:2" x14ac:dyDescent="0.25">
      <c r="A408" s="2">
        <v>126</v>
      </c>
    </row>
    <row r="409" spans="1:2" x14ac:dyDescent="0.25">
      <c r="A409" s="2">
        <v>126</v>
      </c>
    </row>
    <row r="410" spans="1:2" x14ac:dyDescent="0.25">
      <c r="A410" s="2">
        <v>126</v>
      </c>
    </row>
    <row r="411" spans="1:2" x14ac:dyDescent="0.25">
      <c r="A411" s="2">
        <v>126</v>
      </c>
      <c r="B411">
        <v>26</v>
      </c>
    </row>
    <row r="412" spans="1:2" x14ac:dyDescent="0.25">
      <c r="A412" s="2">
        <v>145</v>
      </c>
      <c r="B412">
        <v>27</v>
      </c>
    </row>
    <row r="413" spans="1:2" x14ac:dyDescent="0.25">
      <c r="A413" s="2">
        <v>146</v>
      </c>
      <c r="B413">
        <v>28</v>
      </c>
    </row>
    <row r="414" spans="1:2" x14ac:dyDescent="0.25">
      <c r="A414" s="2">
        <v>148</v>
      </c>
      <c r="B414">
        <v>29</v>
      </c>
    </row>
    <row r="415" spans="1:2" x14ac:dyDescent="0.25">
      <c r="A415" s="2">
        <v>149</v>
      </c>
      <c r="B415">
        <v>30</v>
      </c>
    </row>
    <row r="416" spans="1:2" x14ac:dyDescent="0.25">
      <c r="A416" s="2">
        <v>151</v>
      </c>
      <c r="B416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opLeftCell="A68" workbookViewId="0">
      <selection activeCell="J84" sqref="J84"/>
    </sheetView>
  </sheetViews>
  <sheetFormatPr defaultRowHeight="15" x14ac:dyDescent="0.25"/>
  <cols>
    <col min="1" max="1" width="24" style="1" customWidth="1"/>
    <col min="2" max="3" width="9.140625" style="1"/>
  </cols>
  <sheetData>
    <row r="1" spans="1:3" x14ac:dyDescent="0.25">
      <c r="A1" s="1" t="s">
        <v>27</v>
      </c>
      <c r="B1" s="1" t="s">
        <v>6</v>
      </c>
      <c r="C1" s="1" t="s">
        <v>7</v>
      </c>
    </row>
    <row r="2" spans="1:3" x14ac:dyDescent="0.25">
      <c r="A2" s="1">
        <f t="shared" ref="A2:A12" si="0">40*5/1080*0.0158*1000</f>
        <v>2.925925925925926</v>
      </c>
      <c r="B2" s="1">
        <v>500</v>
      </c>
      <c r="C2" s="1">
        <v>10</v>
      </c>
    </row>
    <row r="3" spans="1:3" x14ac:dyDescent="0.25">
      <c r="A3" s="1">
        <f t="shared" si="0"/>
        <v>2.925925925925926</v>
      </c>
      <c r="B3" s="1">
        <v>500</v>
      </c>
      <c r="C3" s="1">
        <v>10</v>
      </c>
    </row>
    <row r="4" spans="1:3" x14ac:dyDescent="0.25">
      <c r="A4" s="1">
        <f t="shared" si="0"/>
        <v>2.925925925925926</v>
      </c>
      <c r="B4" s="1">
        <v>500</v>
      </c>
      <c r="C4" s="1">
        <v>10</v>
      </c>
    </row>
    <row r="5" spans="1:3" x14ac:dyDescent="0.25">
      <c r="A5" s="1">
        <f t="shared" si="0"/>
        <v>2.925925925925926</v>
      </c>
      <c r="B5" s="1">
        <v>500</v>
      </c>
      <c r="C5" s="1">
        <v>10</v>
      </c>
    </row>
    <row r="6" spans="1:3" x14ac:dyDescent="0.25">
      <c r="A6" s="1">
        <f t="shared" si="0"/>
        <v>2.925925925925926</v>
      </c>
      <c r="B6" s="1">
        <v>500</v>
      </c>
      <c r="C6" s="1">
        <v>10</v>
      </c>
    </row>
    <row r="7" spans="1:3" x14ac:dyDescent="0.25">
      <c r="A7" s="1">
        <f t="shared" si="0"/>
        <v>2.925925925925926</v>
      </c>
      <c r="B7" s="1">
        <v>500</v>
      </c>
      <c r="C7" s="1">
        <v>10</v>
      </c>
    </row>
    <row r="8" spans="1:3" x14ac:dyDescent="0.25">
      <c r="A8" s="1">
        <f t="shared" si="0"/>
        <v>2.925925925925926</v>
      </c>
      <c r="B8" s="1">
        <v>500</v>
      </c>
      <c r="C8" s="1">
        <v>10</v>
      </c>
    </row>
    <row r="9" spans="1:3" x14ac:dyDescent="0.25">
      <c r="A9" s="1">
        <f t="shared" si="0"/>
        <v>2.925925925925926</v>
      </c>
      <c r="B9" s="1">
        <v>500</v>
      </c>
      <c r="C9" s="1">
        <v>10</v>
      </c>
    </row>
    <row r="10" spans="1:3" x14ac:dyDescent="0.25">
      <c r="A10" s="1">
        <f t="shared" si="0"/>
        <v>2.925925925925926</v>
      </c>
      <c r="B10" s="1">
        <v>500</v>
      </c>
      <c r="C10" s="1">
        <v>10</v>
      </c>
    </row>
    <row r="11" spans="1:3" x14ac:dyDescent="0.25">
      <c r="A11" s="1">
        <f t="shared" si="0"/>
        <v>2.925925925925926</v>
      </c>
      <c r="B11" s="1">
        <v>500</v>
      </c>
      <c r="C11" s="1">
        <v>10</v>
      </c>
    </row>
    <row r="12" spans="1:3" x14ac:dyDescent="0.25">
      <c r="A12" s="1">
        <f t="shared" si="0"/>
        <v>2.925925925925926</v>
      </c>
      <c r="B12" s="1">
        <v>500</v>
      </c>
      <c r="C12" s="1">
        <v>10</v>
      </c>
    </row>
    <row r="13" spans="1:3" x14ac:dyDescent="0.25">
      <c r="A13" s="1">
        <f t="shared" ref="A13:A23" si="1">40*5/1080*0.76*1000</f>
        <v>140.74074074074073</v>
      </c>
      <c r="B13" s="1">
        <v>500</v>
      </c>
      <c r="C13" s="1">
        <v>10</v>
      </c>
    </row>
    <row r="14" spans="1:3" x14ac:dyDescent="0.25">
      <c r="A14" s="1">
        <f t="shared" si="1"/>
        <v>140.74074074074073</v>
      </c>
      <c r="B14" s="1">
        <v>500</v>
      </c>
      <c r="C14" s="1">
        <v>10</v>
      </c>
    </row>
    <row r="15" spans="1:3" x14ac:dyDescent="0.25">
      <c r="A15" s="1">
        <f t="shared" si="1"/>
        <v>140.74074074074073</v>
      </c>
      <c r="B15" s="1">
        <v>500</v>
      </c>
      <c r="C15" s="1">
        <v>10</v>
      </c>
    </row>
    <row r="16" spans="1:3" x14ac:dyDescent="0.25">
      <c r="A16" s="1">
        <f t="shared" si="1"/>
        <v>140.74074074074073</v>
      </c>
      <c r="B16" s="1">
        <v>500</v>
      </c>
      <c r="C16" s="1">
        <v>10</v>
      </c>
    </row>
    <row r="17" spans="1:3" x14ac:dyDescent="0.25">
      <c r="A17" s="1">
        <f t="shared" si="1"/>
        <v>140.74074074074073</v>
      </c>
      <c r="B17" s="1">
        <v>500</v>
      </c>
      <c r="C17" s="1">
        <v>10</v>
      </c>
    </row>
    <row r="18" spans="1:3" x14ac:dyDescent="0.25">
      <c r="A18" s="1">
        <f t="shared" si="1"/>
        <v>140.74074074074073</v>
      </c>
      <c r="B18" s="1">
        <v>500</v>
      </c>
      <c r="C18" s="1">
        <v>10</v>
      </c>
    </row>
    <row r="19" spans="1:3" x14ac:dyDescent="0.25">
      <c r="A19" s="1">
        <f t="shared" si="1"/>
        <v>140.74074074074073</v>
      </c>
      <c r="B19" s="1">
        <v>500</v>
      </c>
      <c r="C19" s="1">
        <v>10</v>
      </c>
    </row>
    <row r="20" spans="1:3" x14ac:dyDescent="0.25">
      <c r="A20" s="1">
        <f t="shared" si="1"/>
        <v>140.74074074074073</v>
      </c>
      <c r="B20" s="1">
        <v>500</v>
      </c>
      <c r="C20" s="1">
        <v>10</v>
      </c>
    </row>
    <row r="21" spans="1:3" x14ac:dyDescent="0.25">
      <c r="A21" s="1">
        <f t="shared" si="1"/>
        <v>140.74074074074073</v>
      </c>
      <c r="B21" s="1">
        <v>500</v>
      </c>
      <c r="C21" s="1">
        <v>10</v>
      </c>
    </row>
    <row r="22" spans="1:3" x14ac:dyDescent="0.25">
      <c r="A22" s="1">
        <f t="shared" si="1"/>
        <v>140.74074074074073</v>
      </c>
      <c r="B22" s="1">
        <v>500</v>
      </c>
      <c r="C22" s="1">
        <v>10</v>
      </c>
    </row>
    <row r="23" spans="1:3" x14ac:dyDescent="0.25">
      <c r="A23" s="1">
        <f t="shared" si="1"/>
        <v>140.74074074074073</v>
      </c>
      <c r="B23" s="1">
        <v>500</v>
      </c>
      <c r="C23" s="1">
        <v>10</v>
      </c>
    </row>
    <row r="24" spans="1:3" x14ac:dyDescent="0.25">
      <c r="A24" s="1">
        <v>5.7200000000000003E-4</v>
      </c>
      <c r="B24" s="1">
        <v>0</v>
      </c>
      <c r="C24" s="1">
        <v>20</v>
      </c>
    </row>
    <row r="25" spans="1:3" x14ac:dyDescent="0.25">
      <c r="A25" s="1">
        <v>5.7200000000000003E-4</v>
      </c>
      <c r="B25" s="1">
        <v>0</v>
      </c>
      <c r="C25" s="1">
        <v>20</v>
      </c>
    </row>
    <row r="26" spans="1:3" x14ac:dyDescent="0.25">
      <c r="A26" s="1">
        <v>5.7200000000000003E-4</v>
      </c>
      <c r="B26" s="1">
        <v>0</v>
      </c>
      <c r="C26" s="1">
        <v>20</v>
      </c>
    </row>
    <row r="27" spans="1:3" x14ac:dyDescent="0.25">
      <c r="A27" s="1">
        <v>5.7200000000000003E-4</v>
      </c>
      <c r="B27" s="1">
        <v>0</v>
      </c>
      <c r="C27" s="1">
        <v>20</v>
      </c>
    </row>
    <row r="28" spans="1:3" x14ac:dyDescent="0.25">
      <c r="A28" s="1">
        <v>5.7200000000000003E-4</v>
      </c>
      <c r="B28" s="1">
        <v>0</v>
      </c>
      <c r="C28" s="1">
        <v>20</v>
      </c>
    </row>
    <row r="29" spans="1:3" x14ac:dyDescent="0.25">
      <c r="A29" s="1">
        <v>5.7200000000000003E-4</v>
      </c>
      <c r="B29" s="1">
        <v>0</v>
      </c>
      <c r="C29" s="1">
        <v>20</v>
      </c>
    </row>
    <row r="30" spans="1:3" x14ac:dyDescent="0.25">
      <c r="A30" s="1">
        <v>5.7200000000000003E-4</v>
      </c>
      <c r="B30" s="1">
        <v>0</v>
      </c>
      <c r="C30" s="1">
        <v>20</v>
      </c>
    </row>
    <row r="31" spans="1:3" x14ac:dyDescent="0.25">
      <c r="A31" s="1">
        <f t="shared" ref="A31:A50" si="2">20*0.04</f>
        <v>0.8</v>
      </c>
      <c r="B31" s="1">
        <v>1600</v>
      </c>
      <c r="C31" s="1">
        <v>5</v>
      </c>
    </row>
    <row r="32" spans="1:3" x14ac:dyDescent="0.25">
      <c r="A32" s="1">
        <f t="shared" si="2"/>
        <v>0.8</v>
      </c>
      <c r="B32" s="1">
        <v>1600</v>
      </c>
      <c r="C32" s="1">
        <v>5</v>
      </c>
    </row>
    <row r="33" spans="1:3" x14ac:dyDescent="0.25">
      <c r="A33" s="1">
        <f t="shared" si="2"/>
        <v>0.8</v>
      </c>
      <c r="B33" s="1">
        <v>1600</v>
      </c>
      <c r="C33" s="1">
        <v>5</v>
      </c>
    </row>
    <row r="34" spans="1:3" x14ac:dyDescent="0.25">
      <c r="A34" s="1">
        <f t="shared" si="2"/>
        <v>0.8</v>
      </c>
      <c r="B34" s="1">
        <v>1600</v>
      </c>
      <c r="C34" s="1">
        <v>5</v>
      </c>
    </row>
    <row r="35" spans="1:3" x14ac:dyDescent="0.25">
      <c r="A35" s="1">
        <f t="shared" si="2"/>
        <v>0.8</v>
      </c>
      <c r="B35" s="1">
        <v>1600</v>
      </c>
      <c r="C35" s="1">
        <v>5</v>
      </c>
    </row>
    <row r="36" spans="1:3" x14ac:dyDescent="0.25">
      <c r="A36" s="1">
        <f t="shared" si="2"/>
        <v>0.8</v>
      </c>
      <c r="B36" s="1">
        <v>1600</v>
      </c>
      <c r="C36" s="1">
        <v>5</v>
      </c>
    </row>
    <row r="37" spans="1:3" x14ac:dyDescent="0.25">
      <c r="A37" s="1">
        <f t="shared" si="2"/>
        <v>0.8</v>
      </c>
      <c r="B37" s="1">
        <v>1600</v>
      </c>
      <c r="C37" s="1">
        <v>5</v>
      </c>
    </row>
    <row r="38" spans="1:3" x14ac:dyDescent="0.25">
      <c r="A38" s="1">
        <f t="shared" si="2"/>
        <v>0.8</v>
      </c>
      <c r="B38" s="1">
        <v>1600</v>
      </c>
      <c r="C38" s="1">
        <v>5</v>
      </c>
    </row>
    <row r="39" spans="1:3" x14ac:dyDescent="0.25">
      <c r="A39" s="1">
        <f t="shared" si="2"/>
        <v>0.8</v>
      </c>
      <c r="B39" s="1">
        <v>1600</v>
      </c>
      <c r="C39" s="1">
        <v>5</v>
      </c>
    </row>
    <row r="40" spans="1:3" x14ac:dyDescent="0.25">
      <c r="A40" s="1">
        <f t="shared" si="2"/>
        <v>0.8</v>
      </c>
      <c r="B40" s="1">
        <v>1600</v>
      </c>
      <c r="C40" s="1">
        <v>5</v>
      </c>
    </row>
    <row r="41" spans="1:3" x14ac:dyDescent="0.25">
      <c r="A41" s="1">
        <f t="shared" si="2"/>
        <v>0.8</v>
      </c>
      <c r="B41" s="1">
        <v>1600</v>
      </c>
      <c r="C41" s="1">
        <v>5</v>
      </c>
    </row>
    <row r="42" spans="1:3" x14ac:dyDescent="0.25">
      <c r="A42" s="1">
        <f t="shared" si="2"/>
        <v>0.8</v>
      </c>
      <c r="B42" s="1">
        <v>1600</v>
      </c>
      <c r="C42" s="1">
        <v>5</v>
      </c>
    </row>
    <row r="43" spans="1:3" x14ac:dyDescent="0.25">
      <c r="A43" s="1">
        <f t="shared" si="2"/>
        <v>0.8</v>
      </c>
      <c r="B43" s="1">
        <v>1600</v>
      </c>
      <c r="C43" s="1">
        <v>5</v>
      </c>
    </row>
    <row r="44" spans="1:3" x14ac:dyDescent="0.25">
      <c r="A44" s="1">
        <f t="shared" si="2"/>
        <v>0.8</v>
      </c>
      <c r="B44" s="1">
        <v>1600</v>
      </c>
      <c r="C44" s="1">
        <v>5</v>
      </c>
    </row>
    <row r="45" spans="1:3" x14ac:dyDescent="0.25">
      <c r="A45" s="1">
        <f t="shared" si="2"/>
        <v>0.8</v>
      </c>
      <c r="B45" s="1">
        <v>1600</v>
      </c>
      <c r="C45" s="1">
        <v>5</v>
      </c>
    </row>
    <row r="46" spans="1:3" x14ac:dyDescent="0.25">
      <c r="A46" s="1">
        <f t="shared" si="2"/>
        <v>0.8</v>
      </c>
      <c r="B46" s="1">
        <v>1600</v>
      </c>
      <c r="C46" s="1">
        <v>5</v>
      </c>
    </row>
    <row r="47" spans="1:3" x14ac:dyDescent="0.25">
      <c r="A47" s="1">
        <f t="shared" si="2"/>
        <v>0.8</v>
      </c>
      <c r="B47" s="1">
        <v>1600</v>
      </c>
      <c r="C47" s="1">
        <v>5</v>
      </c>
    </row>
    <row r="48" spans="1:3" x14ac:dyDescent="0.25">
      <c r="A48" s="1">
        <f t="shared" si="2"/>
        <v>0.8</v>
      </c>
      <c r="B48" s="1">
        <v>1600</v>
      </c>
      <c r="C48" s="1">
        <v>5</v>
      </c>
    </row>
    <row r="49" spans="1:18" x14ac:dyDescent="0.25">
      <c r="A49" s="1">
        <f t="shared" si="2"/>
        <v>0.8</v>
      </c>
      <c r="B49" s="1">
        <v>1600</v>
      </c>
      <c r="C49" s="1">
        <v>5</v>
      </c>
    </row>
    <row r="50" spans="1:18" x14ac:dyDescent="0.25">
      <c r="A50" s="1">
        <f t="shared" si="2"/>
        <v>0.8</v>
      </c>
      <c r="B50" s="1">
        <v>1600</v>
      </c>
      <c r="C50" s="1">
        <v>5</v>
      </c>
    </row>
    <row r="51" spans="1:18" x14ac:dyDescent="0.25">
      <c r="A51" s="1">
        <v>2.3E-2</v>
      </c>
      <c r="B51" s="1">
        <v>0</v>
      </c>
      <c r="C51" s="2"/>
    </row>
    <row r="52" spans="1:18" x14ac:dyDescent="0.25">
      <c r="C52" s="2"/>
    </row>
    <row r="53" spans="1:18" x14ac:dyDescent="0.25">
      <c r="A53">
        <v>0</v>
      </c>
      <c r="B53">
        <v>0</v>
      </c>
      <c r="C53">
        <f t="shared" ref="C53:C73" si="3">1-F53</f>
        <v>0.62</v>
      </c>
      <c r="D53">
        <v>0</v>
      </c>
      <c r="E53">
        <v>0</v>
      </c>
      <c r="F53">
        <v>0.38</v>
      </c>
      <c r="H53">
        <v>1</v>
      </c>
      <c r="I53">
        <f t="shared" ref="I53:I59" si="4">450+273</f>
        <v>723</v>
      </c>
      <c r="J53">
        <v>0.5</v>
      </c>
      <c r="N53" s="2">
        <v>-0.57999999999999996</v>
      </c>
      <c r="O53" s="2">
        <v>30</v>
      </c>
      <c r="P53" s="2">
        <f t="shared" ref="P53:P81" si="5">100-O53</f>
        <v>70</v>
      </c>
      <c r="Q53" s="2">
        <v>87</v>
      </c>
      <c r="R53" s="2" t="s">
        <v>62</v>
      </c>
    </row>
    <row r="54" spans="1:18" x14ac:dyDescent="0.25">
      <c r="A54">
        <v>0</v>
      </c>
      <c r="B54">
        <v>0</v>
      </c>
      <c r="C54">
        <f t="shared" si="3"/>
        <v>0.62</v>
      </c>
      <c r="D54">
        <v>0</v>
      </c>
      <c r="E54">
        <v>0</v>
      </c>
      <c r="F54">
        <v>0.38</v>
      </c>
      <c r="H54">
        <v>1</v>
      </c>
      <c r="I54">
        <f t="shared" si="4"/>
        <v>723</v>
      </c>
      <c r="J54">
        <v>0.5</v>
      </c>
      <c r="N54" s="2">
        <v>-0.68</v>
      </c>
      <c r="O54" s="2">
        <v>55</v>
      </c>
      <c r="P54" s="2">
        <f t="shared" si="5"/>
        <v>45</v>
      </c>
      <c r="Q54" s="2">
        <v>87</v>
      </c>
      <c r="R54" s="2" t="s">
        <v>62</v>
      </c>
    </row>
    <row r="55" spans="1:18" x14ac:dyDescent="0.25">
      <c r="A55">
        <v>0</v>
      </c>
      <c r="B55">
        <v>0</v>
      </c>
      <c r="C55">
        <f t="shared" si="3"/>
        <v>0.62</v>
      </c>
      <c r="D55">
        <v>0</v>
      </c>
      <c r="E55">
        <v>0</v>
      </c>
      <c r="F55">
        <v>0.38</v>
      </c>
      <c r="H55">
        <v>1</v>
      </c>
      <c r="I55">
        <f t="shared" si="4"/>
        <v>723</v>
      </c>
      <c r="J55">
        <v>0.5</v>
      </c>
      <c r="N55" s="2">
        <v>-0.78</v>
      </c>
      <c r="O55" s="2">
        <v>71</v>
      </c>
      <c r="P55" s="2">
        <f t="shared" si="5"/>
        <v>29</v>
      </c>
      <c r="Q55" s="2">
        <v>87</v>
      </c>
      <c r="R55" s="2" t="s">
        <v>62</v>
      </c>
    </row>
    <row r="56" spans="1:18" x14ac:dyDescent="0.25">
      <c r="A56">
        <v>0</v>
      </c>
      <c r="B56">
        <v>0</v>
      </c>
      <c r="C56">
        <f t="shared" si="3"/>
        <v>0.62</v>
      </c>
      <c r="D56">
        <v>0</v>
      </c>
      <c r="E56">
        <v>0</v>
      </c>
      <c r="F56">
        <v>0.38</v>
      </c>
      <c r="H56">
        <v>1</v>
      </c>
      <c r="I56">
        <f t="shared" si="4"/>
        <v>723</v>
      </c>
      <c r="J56">
        <v>0.5</v>
      </c>
      <c r="N56" s="2">
        <v>-0.88</v>
      </c>
      <c r="O56" s="2">
        <v>84</v>
      </c>
      <c r="P56" s="2">
        <f t="shared" si="5"/>
        <v>16</v>
      </c>
      <c r="Q56" s="2">
        <v>87</v>
      </c>
      <c r="R56" s="2" t="s">
        <v>62</v>
      </c>
    </row>
    <row r="57" spans="1:18" x14ac:dyDescent="0.25">
      <c r="A57">
        <v>0</v>
      </c>
      <c r="B57">
        <v>0</v>
      </c>
      <c r="C57">
        <f t="shared" si="3"/>
        <v>0.62</v>
      </c>
      <c r="D57">
        <v>0</v>
      </c>
      <c r="E57">
        <v>0</v>
      </c>
      <c r="F57">
        <v>0.38</v>
      </c>
      <c r="H57">
        <v>1</v>
      </c>
      <c r="I57">
        <f t="shared" si="4"/>
        <v>723</v>
      </c>
      <c r="J57">
        <v>0.5</v>
      </c>
      <c r="N57" s="2">
        <v>-0.98</v>
      </c>
      <c r="O57" s="2">
        <v>65</v>
      </c>
      <c r="P57" s="2">
        <f t="shared" si="5"/>
        <v>35</v>
      </c>
      <c r="Q57" s="2">
        <v>87</v>
      </c>
      <c r="R57" s="2" t="s">
        <v>62</v>
      </c>
    </row>
    <row r="58" spans="1:18" x14ac:dyDescent="0.25">
      <c r="A58">
        <v>0</v>
      </c>
      <c r="B58">
        <v>0</v>
      </c>
      <c r="C58">
        <f t="shared" si="3"/>
        <v>0.62</v>
      </c>
      <c r="D58">
        <v>0</v>
      </c>
      <c r="E58">
        <v>0</v>
      </c>
      <c r="F58">
        <v>0.38</v>
      </c>
      <c r="H58">
        <v>1</v>
      </c>
      <c r="I58">
        <f t="shared" si="4"/>
        <v>723</v>
      </c>
      <c r="J58">
        <v>0.5</v>
      </c>
      <c r="N58" s="2">
        <v>-1.08</v>
      </c>
      <c r="O58" s="2">
        <v>68</v>
      </c>
      <c r="P58" s="2">
        <f t="shared" si="5"/>
        <v>32</v>
      </c>
      <c r="Q58" s="2">
        <v>87</v>
      </c>
      <c r="R58" s="2" t="s">
        <v>62</v>
      </c>
    </row>
    <row r="59" spans="1:18" x14ac:dyDescent="0.25">
      <c r="A59">
        <v>0</v>
      </c>
      <c r="B59">
        <v>0</v>
      </c>
      <c r="C59">
        <f t="shared" si="3"/>
        <v>0.62</v>
      </c>
      <c r="D59">
        <v>0</v>
      </c>
      <c r="E59">
        <v>0</v>
      </c>
      <c r="F59">
        <v>0.38</v>
      </c>
      <c r="H59">
        <v>1</v>
      </c>
      <c r="I59">
        <f t="shared" si="4"/>
        <v>723</v>
      </c>
      <c r="J59">
        <v>0.5</v>
      </c>
      <c r="N59" s="2">
        <v>-1.18</v>
      </c>
      <c r="O59" s="2">
        <v>49</v>
      </c>
      <c r="P59" s="2">
        <f t="shared" si="5"/>
        <v>51</v>
      </c>
      <c r="Q59" s="2">
        <v>87</v>
      </c>
      <c r="R59" s="2" t="s">
        <v>62</v>
      </c>
    </row>
    <row r="60" spans="1:18" x14ac:dyDescent="0.25">
      <c r="A60">
        <v>0</v>
      </c>
      <c r="B60">
        <v>0</v>
      </c>
      <c r="C60">
        <f t="shared" si="3"/>
        <v>0.71</v>
      </c>
      <c r="D60">
        <v>0</v>
      </c>
      <c r="E60">
        <v>0</v>
      </c>
      <c r="F60">
        <v>0.28999999999999998</v>
      </c>
      <c r="H60">
        <v>1</v>
      </c>
      <c r="I60">
        <v>773</v>
      </c>
      <c r="J60">
        <v>0.5</v>
      </c>
      <c r="N60" s="2">
        <v>-0.57999999999999996</v>
      </c>
      <c r="O60" s="2">
        <v>49</v>
      </c>
      <c r="P60" s="2">
        <f t="shared" si="5"/>
        <v>51</v>
      </c>
      <c r="Q60" s="2">
        <v>87</v>
      </c>
      <c r="R60" s="2" t="s">
        <v>62</v>
      </c>
    </row>
    <row r="61" spans="1:18" x14ac:dyDescent="0.25">
      <c r="A61">
        <v>0</v>
      </c>
      <c r="B61">
        <v>0</v>
      </c>
      <c r="C61">
        <f t="shared" si="3"/>
        <v>0.71</v>
      </c>
      <c r="D61">
        <v>0</v>
      </c>
      <c r="E61">
        <v>0</v>
      </c>
      <c r="F61">
        <v>0.28999999999999998</v>
      </c>
      <c r="H61">
        <v>1</v>
      </c>
      <c r="I61">
        <v>773</v>
      </c>
      <c r="J61">
        <v>0.5</v>
      </c>
      <c r="N61" s="2">
        <v>-0.68</v>
      </c>
      <c r="O61" s="2">
        <v>73</v>
      </c>
      <c r="P61" s="2">
        <f t="shared" si="5"/>
        <v>27</v>
      </c>
      <c r="Q61" s="2">
        <v>87</v>
      </c>
      <c r="R61" s="2" t="s">
        <v>62</v>
      </c>
    </row>
    <row r="62" spans="1:18" x14ac:dyDescent="0.25">
      <c r="A62">
        <v>0</v>
      </c>
      <c r="B62">
        <v>0</v>
      </c>
      <c r="C62">
        <f t="shared" si="3"/>
        <v>0.71</v>
      </c>
      <c r="D62">
        <v>0</v>
      </c>
      <c r="E62">
        <v>0</v>
      </c>
      <c r="F62">
        <v>0.28999999999999998</v>
      </c>
      <c r="H62">
        <v>1</v>
      </c>
      <c r="I62">
        <v>773</v>
      </c>
      <c r="J62">
        <v>0.5</v>
      </c>
      <c r="N62" s="2">
        <v>-0.78</v>
      </c>
      <c r="O62" s="2">
        <v>86</v>
      </c>
      <c r="P62" s="2">
        <f t="shared" si="5"/>
        <v>14</v>
      </c>
      <c r="Q62" s="2">
        <v>87</v>
      </c>
      <c r="R62" s="2" t="s">
        <v>62</v>
      </c>
    </row>
    <row r="63" spans="1:18" x14ac:dyDescent="0.25">
      <c r="A63">
        <v>0</v>
      </c>
      <c r="B63">
        <v>0</v>
      </c>
      <c r="C63">
        <f t="shared" si="3"/>
        <v>0.71</v>
      </c>
      <c r="D63">
        <v>0</v>
      </c>
      <c r="E63">
        <v>0</v>
      </c>
      <c r="F63">
        <v>0.28999999999999998</v>
      </c>
      <c r="H63">
        <v>1</v>
      </c>
      <c r="I63">
        <v>773</v>
      </c>
      <c r="J63">
        <v>0.5</v>
      </c>
      <c r="N63" s="2">
        <v>-0.88</v>
      </c>
      <c r="O63" s="2">
        <v>80</v>
      </c>
      <c r="P63" s="2">
        <f t="shared" si="5"/>
        <v>20</v>
      </c>
      <c r="Q63" s="2">
        <v>87</v>
      </c>
      <c r="R63" s="2" t="s">
        <v>62</v>
      </c>
    </row>
    <row r="64" spans="1:18" x14ac:dyDescent="0.25">
      <c r="A64">
        <v>0</v>
      </c>
      <c r="B64">
        <v>0</v>
      </c>
      <c r="C64">
        <f t="shared" si="3"/>
        <v>0.71</v>
      </c>
      <c r="D64">
        <v>0</v>
      </c>
      <c r="E64">
        <v>0</v>
      </c>
      <c r="F64">
        <v>0.28999999999999998</v>
      </c>
      <c r="H64">
        <v>1</v>
      </c>
      <c r="I64">
        <v>773</v>
      </c>
      <c r="J64">
        <v>0.5</v>
      </c>
      <c r="N64" s="2">
        <v>-0.98</v>
      </c>
      <c r="O64" s="2">
        <v>86</v>
      </c>
      <c r="P64" s="2">
        <f t="shared" si="5"/>
        <v>14</v>
      </c>
      <c r="Q64" s="2">
        <v>87</v>
      </c>
      <c r="R64" s="2" t="s">
        <v>62</v>
      </c>
    </row>
    <row r="65" spans="1:18" x14ac:dyDescent="0.25">
      <c r="A65">
        <v>0</v>
      </c>
      <c r="B65">
        <v>0</v>
      </c>
      <c r="C65">
        <f t="shared" si="3"/>
        <v>0.71</v>
      </c>
      <c r="D65">
        <v>0</v>
      </c>
      <c r="E65">
        <v>0</v>
      </c>
      <c r="F65">
        <v>0.28999999999999998</v>
      </c>
      <c r="H65">
        <v>1</v>
      </c>
      <c r="I65">
        <v>773</v>
      </c>
      <c r="J65">
        <v>0.5</v>
      </c>
      <c r="N65" s="2">
        <v>-1.08</v>
      </c>
      <c r="O65" s="2">
        <v>70</v>
      </c>
      <c r="P65" s="2">
        <f t="shared" si="5"/>
        <v>30</v>
      </c>
      <c r="Q65" s="2">
        <v>87</v>
      </c>
      <c r="R65" s="2" t="s">
        <v>62</v>
      </c>
    </row>
    <row r="66" spans="1:18" x14ac:dyDescent="0.25">
      <c r="A66">
        <v>0</v>
      </c>
      <c r="B66">
        <v>0</v>
      </c>
      <c r="C66">
        <f t="shared" si="3"/>
        <v>0.71</v>
      </c>
      <c r="D66">
        <v>0</v>
      </c>
      <c r="E66">
        <v>0</v>
      </c>
      <c r="F66">
        <v>0.28999999999999998</v>
      </c>
      <c r="H66">
        <v>1</v>
      </c>
      <c r="I66">
        <v>773</v>
      </c>
      <c r="J66">
        <v>0.5</v>
      </c>
      <c r="N66" s="2">
        <v>-1.18</v>
      </c>
      <c r="O66" s="2">
        <v>62</v>
      </c>
      <c r="P66" s="2">
        <f t="shared" si="5"/>
        <v>38</v>
      </c>
      <c r="Q66" s="2">
        <v>87</v>
      </c>
      <c r="R66" s="2" t="s">
        <v>62</v>
      </c>
    </row>
    <row r="67" spans="1:18" x14ac:dyDescent="0.25">
      <c r="A67">
        <v>0</v>
      </c>
      <c r="B67">
        <v>0</v>
      </c>
      <c r="C67">
        <f t="shared" si="3"/>
        <v>0.82000000000000006</v>
      </c>
      <c r="D67">
        <v>0</v>
      </c>
      <c r="E67">
        <v>0</v>
      </c>
      <c r="F67">
        <v>0.18</v>
      </c>
      <c r="H67">
        <v>1</v>
      </c>
      <c r="I67">
        <v>873</v>
      </c>
      <c r="J67">
        <v>0.5</v>
      </c>
      <c r="N67" s="2">
        <v>-0.57999999999999996</v>
      </c>
      <c r="O67" s="2">
        <v>45</v>
      </c>
      <c r="P67" s="2">
        <f t="shared" si="5"/>
        <v>55</v>
      </c>
      <c r="Q67" s="2">
        <v>87</v>
      </c>
      <c r="R67" s="2" t="s">
        <v>62</v>
      </c>
    </row>
    <row r="68" spans="1:18" x14ac:dyDescent="0.25">
      <c r="A68">
        <v>0</v>
      </c>
      <c r="B68">
        <v>0</v>
      </c>
      <c r="C68">
        <f t="shared" si="3"/>
        <v>0.82000000000000006</v>
      </c>
      <c r="D68">
        <v>0</v>
      </c>
      <c r="E68">
        <v>0</v>
      </c>
      <c r="F68">
        <v>0.18</v>
      </c>
      <c r="H68">
        <v>1</v>
      </c>
      <c r="I68">
        <v>873</v>
      </c>
      <c r="J68">
        <v>0.5</v>
      </c>
      <c r="N68" s="2">
        <v>-0.68</v>
      </c>
      <c r="O68" s="2">
        <v>80</v>
      </c>
      <c r="P68" s="2">
        <f t="shared" si="5"/>
        <v>20</v>
      </c>
      <c r="Q68" s="2">
        <v>87</v>
      </c>
      <c r="R68" s="2" t="s">
        <v>62</v>
      </c>
    </row>
    <row r="69" spans="1:18" x14ac:dyDescent="0.25">
      <c r="A69">
        <v>0</v>
      </c>
      <c r="B69">
        <v>0</v>
      </c>
      <c r="C69">
        <f t="shared" si="3"/>
        <v>0.82000000000000006</v>
      </c>
      <c r="D69">
        <v>0</v>
      </c>
      <c r="E69">
        <v>0</v>
      </c>
      <c r="F69">
        <v>0.18</v>
      </c>
      <c r="H69">
        <v>1</v>
      </c>
      <c r="I69">
        <v>873</v>
      </c>
      <c r="J69">
        <v>0.5</v>
      </c>
      <c r="N69" s="2">
        <v>-0.78</v>
      </c>
      <c r="O69" s="2">
        <v>85</v>
      </c>
      <c r="P69" s="2">
        <f t="shared" si="5"/>
        <v>15</v>
      </c>
      <c r="Q69" s="2">
        <v>87</v>
      </c>
      <c r="R69" s="2" t="s">
        <v>62</v>
      </c>
    </row>
    <row r="70" spans="1:18" x14ac:dyDescent="0.25">
      <c r="A70">
        <v>0</v>
      </c>
      <c r="B70">
        <v>0</v>
      </c>
      <c r="C70">
        <f t="shared" si="3"/>
        <v>0.82000000000000006</v>
      </c>
      <c r="D70">
        <v>0</v>
      </c>
      <c r="E70">
        <v>0</v>
      </c>
      <c r="F70">
        <v>0.18</v>
      </c>
      <c r="H70">
        <v>1</v>
      </c>
      <c r="I70">
        <v>873</v>
      </c>
      <c r="J70">
        <v>0.5</v>
      </c>
      <c r="N70" s="2">
        <v>-0.88</v>
      </c>
      <c r="O70" s="2">
        <v>78</v>
      </c>
      <c r="P70" s="2">
        <f t="shared" si="5"/>
        <v>22</v>
      </c>
      <c r="Q70" s="2">
        <v>87</v>
      </c>
      <c r="R70" s="2" t="s">
        <v>62</v>
      </c>
    </row>
    <row r="71" spans="1:18" x14ac:dyDescent="0.25">
      <c r="A71">
        <v>0</v>
      </c>
      <c r="B71">
        <v>0</v>
      </c>
      <c r="C71">
        <f t="shared" si="3"/>
        <v>0.82000000000000006</v>
      </c>
      <c r="D71">
        <v>0</v>
      </c>
      <c r="E71">
        <v>0</v>
      </c>
      <c r="F71">
        <v>0.18</v>
      </c>
      <c r="H71">
        <v>1</v>
      </c>
      <c r="I71">
        <v>873</v>
      </c>
      <c r="J71">
        <v>0.5</v>
      </c>
      <c r="N71" s="2">
        <v>-0.98</v>
      </c>
      <c r="O71" s="2">
        <v>78</v>
      </c>
      <c r="P71" s="2">
        <f t="shared" si="5"/>
        <v>22</v>
      </c>
      <c r="Q71" s="2">
        <v>87</v>
      </c>
      <c r="R71" s="2" t="s">
        <v>62</v>
      </c>
    </row>
    <row r="72" spans="1:18" x14ac:dyDescent="0.25">
      <c r="A72">
        <v>0</v>
      </c>
      <c r="B72">
        <v>0</v>
      </c>
      <c r="C72">
        <f t="shared" si="3"/>
        <v>0.82000000000000006</v>
      </c>
      <c r="D72">
        <v>0</v>
      </c>
      <c r="E72">
        <v>0</v>
      </c>
      <c r="F72">
        <v>0.18</v>
      </c>
      <c r="H72">
        <v>1</v>
      </c>
      <c r="I72">
        <v>873</v>
      </c>
      <c r="J72">
        <v>0.5</v>
      </c>
      <c r="N72" s="2">
        <v>-1.08</v>
      </c>
      <c r="O72" s="2">
        <v>65</v>
      </c>
      <c r="P72" s="2">
        <f t="shared" si="5"/>
        <v>35</v>
      </c>
      <c r="Q72" s="2">
        <v>87</v>
      </c>
      <c r="R72" s="2" t="s">
        <v>62</v>
      </c>
    </row>
    <row r="73" spans="1:18" x14ac:dyDescent="0.25">
      <c r="A73">
        <v>0</v>
      </c>
      <c r="B73">
        <v>0</v>
      </c>
      <c r="C73">
        <f t="shared" si="3"/>
        <v>0.82000000000000006</v>
      </c>
      <c r="D73">
        <v>0</v>
      </c>
      <c r="E73">
        <v>0</v>
      </c>
      <c r="F73">
        <v>0.18</v>
      </c>
      <c r="H73">
        <v>1</v>
      </c>
      <c r="I73">
        <v>873</v>
      </c>
      <c r="J73">
        <v>0.5</v>
      </c>
      <c r="N73" s="2">
        <v>-1.18</v>
      </c>
      <c r="O73" s="2">
        <v>60</v>
      </c>
      <c r="P73" s="2">
        <f t="shared" si="5"/>
        <v>40</v>
      </c>
      <c r="Q73" s="2">
        <v>87</v>
      </c>
      <c r="R73" s="2" t="s">
        <v>62</v>
      </c>
    </row>
    <row r="74" spans="1:18" x14ac:dyDescent="0.25">
      <c r="A74">
        <v>0</v>
      </c>
      <c r="B74">
        <v>0</v>
      </c>
      <c r="C74">
        <f t="shared" ref="C74:C81" si="6">1-D74</f>
        <v>0.97130000000000005</v>
      </c>
      <c r="D74">
        <f t="shared" ref="D74:D81" si="7">0.0287</f>
        <v>2.87E-2</v>
      </c>
      <c r="E74">
        <v>0</v>
      </c>
      <c r="F74">
        <v>0</v>
      </c>
      <c r="H74">
        <v>0</v>
      </c>
      <c r="I74">
        <v>1273</v>
      </c>
      <c r="J74">
        <v>0.5</v>
      </c>
      <c r="N74" s="2">
        <v>-0.2</v>
      </c>
      <c r="O74" s="2">
        <v>22</v>
      </c>
      <c r="P74" s="2">
        <f t="shared" si="5"/>
        <v>78</v>
      </c>
      <c r="Q74" s="2">
        <v>97</v>
      </c>
      <c r="R74" s="2" t="s">
        <v>67</v>
      </c>
    </row>
    <row r="75" spans="1:18" x14ac:dyDescent="0.25">
      <c r="A75">
        <v>0</v>
      </c>
      <c r="B75">
        <v>0</v>
      </c>
      <c r="C75">
        <f t="shared" si="6"/>
        <v>0.97130000000000005</v>
      </c>
      <c r="D75">
        <f t="shared" si="7"/>
        <v>2.87E-2</v>
      </c>
      <c r="E75">
        <v>0</v>
      </c>
      <c r="F75">
        <v>0</v>
      </c>
      <c r="H75">
        <v>0</v>
      </c>
      <c r="I75">
        <v>1273</v>
      </c>
      <c r="J75">
        <v>0.5</v>
      </c>
      <c r="N75" s="2">
        <v>-0.25</v>
      </c>
      <c r="O75" s="2">
        <v>58</v>
      </c>
      <c r="P75" s="2">
        <f t="shared" si="5"/>
        <v>42</v>
      </c>
      <c r="Q75" s="2">
        <v>97</v>
      </c>
      <c r="R75" s="2" t="s">
        <v>67</v>
      </c>
    </row>
    <row r="76" spans="1:18" x14ac:dyDescent="0.25">
      <c r="A76">
        <v>0</v>
      </c>
      <c r="B76">
        <v>0</v>
      </c>
      <c r="C76">
        <f t="shared" si="6"/>
        <v>0.97130000000000005</v>
      </c>
      <c r="D76">
        <f t="shared" si="7"/>
        <v>2.87E-2</v>
      </c>
      <c r="E76">
        <v>0</v>
      </c>
      <c r="F76">
        <v>0</v>
      </c>
      <c r="H76">
        <v>0</v>
      </c>
      <c r="I76">
        <v>1273</v>
      </c>
      <c r="J76">
        <v>0.5</v>
      </c>
      <c r="N76" s="2">
        <v>-0.3</v>
      </c>
      <c r="O76" s="2">
        <v>82</v>
      </c>
      <c r="P76" s="2">
        <f t="shared" si="5"/>
        <v>18</v>
      </c>
      <c r="Q76" s="2">
        <v>97</v>
      </c>
      <c r="R76" s="2" t="s">
        <v>67</v>
      </c>
    </row>
    <row r="77" spans="1:18" x14ac:dyDescent="0.25">
      <c r="A77">
        <v>0</v>
      </c>
      <c r="B77">
        <v>0</v>
      </c>
      <c r="C77">
        <f t="shared" si="6"/>
        <v>0.97130000000000005</v>
      </c>
      <c r="D77">
        <f t="shared" si="7"/>
        <v>2.87E-2</v>
      </c>
      <c r="E77">
        <v>0</v>
      </c>
      <c r="F77">
        <v>0</v>
      </c>
      <c r="H77">
        <v>0</v>
      </c>
      <c r="I77">
        <v>1273</v>
      </c>
      <c r="J77">
        <v>0.5</v>
      </c>
      <c r="N77" s="2">
        <v>-0.4</v>
      </c>
      <c r="O77" s="2">
        <v>92</v>
      </c>
      <c r="P77" s="2">
        <f t="shared" si="5"/>
        <v>8</v>
      </c>
      <c r="Q77" s="2">
        <v>97</v>
      </c>
      <c r="R77" s="2" t="s">
        <v>67</v>
      </c>
    </row>
    <row r="78" spans="1:18" x14ac:dyDescent="0.25">
      <c r="A78">
        <v>0</v>
      </c>
      <c r="B78">
        <v>0</v>
      </c>
      <c r="C78">
        <f t="shared" si="6"/>
        <v>0.97130000000000005</v>
      </c>
      <c r="D78">
        <f t="shared" si="7"/>
        <v>2.87E-2</v>
      </c>
      <c r="E78">
        <v>0</v>
      </c>
      <c r="F78">
        <v>0</v>
      </c>
      <c r="H78">
        <v>0</v>
      </c>
      <c r="I78">
        <v>1273</v>
      </c>
      <c r="J78">
        <v>0.5</v>
      </c>
      <c r="N78" s="2">
        <v>-0.5</v>
      </c>
      <c r="O78" s="2">
        <v>95</v>
      </c>
      <c r="P78" s="2">
        <f t="shared" si="5"/>
        <v>5</v>
      </c>
      <c r="Q78" s="2">
        <v>97</v>
      </c>
      <c r="R78" s="2" t="s">
        <v>67</v>
      </c>
    </row>
    <row r="79" spans="1:18" x14ac:dyDescent="0.25">
      <c r="A79">
        <v>0</v>
      </c>
      <c r="B79">
        <v>0</v>
      </c>
      <c r="C79">
        <f t="shared" si="6"/>
        <v>0.97130000000000005</v>
      </c>
      <c r="D79">
        <f t="shared" si="7"/>
        <v>2.87E-2</v>
      </c>
      <c r="E79">
        <v>0</v>
      </c>
      <c r="F79">
        <v>0</v>
      </c>
      <c r="H79">
        <v>0</v>
      </c>
      <c r="I79">
        <v>1273</v>
      </c>
      <c r="J79">
        <v>0.5</v>
      </c>
      <c r="N79" s="2">
        <v>-0.6</v>
      </c>
      <c r="O79" s="2">
        <v>88</v>
      </c>
      <c r="P79" s="2">
        <f t="shared" si="5"/>
        <v>12</v>
      </c>
      <c r="Q79" s="2">
        <v>97</v>
      </c>
      <c r="R79" s="2" t="s">
        <v>67</v>
      </c>
    </row>
    <row r="80" spans="1:18" x14ac:dyDescent="0.25">
      <c r="A80">
        <v>0</v>
      </c>
      <c r="B80">
        <v>0</v>
      </c>
      <c r="C80">
        <f t="shared" si="6"/>
        <v>0.97130000000000005</v>
      </c>
      <c r="D80">
        <f t="shared" si="7"/>
        <v>2.87E-2</v>
      </c>
      <c r="E80">
        <v>0</v>
      </c>
      <c r="F80">
        <v>0</v>
      </c>
      <c r="H80">
        <v>0</v>
      </c>
      <c r="I80">
        <v>1273</v>
      </c>
      <c r="J80">
        <v>0.5</v>
      </c>
      <c r="N80" s="2">
        <v>-0.7</v>
      </c>
      <c r="O80" s="2">
        <v>79</v>
      </c>
      <c r="P80" s="2">
        <f t="shared" si="5"/>
        <v>21</v>
      </c>
      <c r="Q80" s="2">
        <v>97</v>
      </c>
      <c r="R80" s="2" t="s">
        <v>67</v>
      </c>
    </row>
    <row r="81" spans="1:18" x14ac:dyDescent="0.25">
      <c r="A81">
        <v>0</v>
      </c>
      <c r="B81">
        <v>0</v>
      </c>
      <c r="C81">
        <f t="shared" si="6"/>
        <v>0.97130000000000005</v>
      </c>
      <c r="D81">
        <f t="shared" si="7"/>
        <v>2.87E-2</v>
      </c>
      <c r="E81">
        <v>0</v>
      </c>
      <c r="F81">
        <v>0</v>
      </c>
      <c r="H81">
        <v>0</v>
      </c>
      <c r="I81">
        <v>1273</v>
      </c>
      <c r="J81">
        <v>0.5</v>
      </c>
      <c r="N81" s="2">
        <v>-0.8</v>
      </c>
      <c r="O81" s="2">
        <v>51</v>
      </c>
      <c r="P81" s="2">
        <f t="shared" si="5"/>
        <v>49</v>
      </c>
      <c r="Q81" s="2">
        <v>97</v>
      </c>
      <c r="R81" s="2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1"/>
  <sheetViews>
    <sheetView workbookViewId="0">
      <selection activeCell="B1" sqref="B1:B1048576"/>
    </sheetView>
  </sheetViews>
  <sheetFormatPr defaultRowHeight="15" x14ac:dyDescent="0.25"/>
  <cols>
    <col min="1" max="1" width="9.140625" style="2"/>
  </cols>
  <sheetData>
    <row r="1" spans="1:5" x14ac:dyDescent="0.25">
      <c r="A1" s="2" t="s">
        <v>3</v>
      </c>
    </row>
    <row r="2" spans="1:5" x14ac:dyDescent="0.25">
      <c r="A2" s="2">
        <v>55</v>
      </c>
      <c r="B2">
        <v>0</v>
      </c>
      <c r="D2">
        <f>COUNTIF(B:B, "0")</f>
        <v>350</v>
      </c>
      <c r="E2">
        <f>COUNTIF(A:A, "&lt;80")</f>
        <v>350</v>
      </c>
    </row>
    <row r="3" spans="1:5" x14ac:dyDescent="0.25">
      <c r="A3" s="2">
        <v>59</v>
      </c>
      <c r="B3">
        <v>0</v>
      </c>
      <c r="D3">
        <f>COUNTIF(B:B, "1")</f>
        <v>130</v>
      </c>
      <c r="E3">
        <f>COUNTIF(A:A, "&gt;=80")</f>
        <v>130</v>
      </c>
    </row>
    <row r="4" spans="1:5" x14ac:dyDescent="0.25">
      <c r="A4" s="2">
        <v>63</v>
      </c>
      <c r="B4">
        <v>0</v>
      </c>
    </row>
    <row r="5" spans="1:5" x14ac:dyDescent="0.25">
      <c r="A5" s="2">
        <v>76</v>
      </c>
      <c r="B5">
        <v>0</v>
      </c>
    </row>
    <row r="6" spans="1:5" x14ac:dyDescent="0.25">
      <c r="A6" s="2">
        <v>72</v>
      </c>
      <c r="B6">
        <v>0</v>
      </c>
    </row>
    <row r="7" spans="1:5" x14ac:dyDescent="0.25">
      <c r="A7" s="2">
        <v>70</v>
      </c>
      <c r="B7">
        <v>0</v>
      </c>
    </row>
    <row r="8" spans="1:5" x14ac:dyDescent="0.25">
      <c r="A8" s="2">
        <v>70</v>
      </c>
      <c r="B8">
        <v>0</v>
      </c>
    </row>
    <row r="9" spans="1:5" x14ac:dyDescent="0.25">
      <c r="A9" s="2">
        <v>59</v>
      </c>
      <c r="B9">
        <v>0</v>
      </c>
    </row>
    <row r="10" spans="1:5" x14ac:dyDescent="0.25">
      <c r="A10" s="2">
        <v>47</v>
      </c>
      <c r="B10">
        <v>0</v>
      </c>
    </row>
    <row r="11" spans="1:5" x14ac:dyDescent="0.25">
      <c r="A11" s="2">
        <v>39</v>
      </c>
      <c r="B11">
        <v>0</v>
      </c>
    </row>
    <row r="12" spans="1:5" x14ac:dyDescent="0.25">
      <c r="A12" s="2">
        <v>31</v>
      </c>
      <c r="B12">
        <v>0</v>
      </c>
    </row>
    <row r="13" spans="1:5" x14ac:dyDescent="0.25">
      <c r="A13" s="2">
        <v>24</v>
      </c>
      <c r="B13">
        <v>0</v>
      </c>
    </row>
    <row r="14" spans="1:5" x14ac:dyDescent="0.25">
      <c r="A14" s="2">
        <v>25</v>
      </c>
      <c r="B14">
        <v>0</v>
      </c>
    </row>
    <row r="15" spans="1:5" x14ac:dyDescent="0.25">
      <c r="A15" s="2">
        <v>28</v>
      </c>
      <c r="B15">
        <v>0</v>
      </c>
    </row>
    <row r="16" spans="1:5" x14ac:dyDescent="0.25">
      <c r="A16" s="2">
        <v>25</v>
      </c>
      <c r="B16">
        <v>0</v>
      </c>
    </row>
    <row r="17" spans="1:2" x14ac:dyDescent="0.25">
      <c r="A17" s="2">
        <v>22</v>
      </c>
      <c r="B17">
        <v>0</v>
      </c>
    </row>
    <row r="18" spans="1:2" x14ac:dyDescent="0.25">
      <c r="A18" s="2">
        <v>15</v>
      </c>
      <c r="B18">
        <v>0</v>
      </c>
    </row>
    <row r="19" spans="1:2" x14ac:dyDescent="0.25">
      <c r="A19" s="2">
        <v>11</v>
      </c>
      <c r="B19">
        <v>0</v>
      </c>
    </row>
    <row r="20" spans="1:2" x14ac:dyDescent="0.25">
      <c r="A20" s="2">
        <v>9</v>
      </c>
      <c r="B20">
        <v>0</v>
      </c>
    </row>
    <row r="21" spans="1:2" x14ac:dyDescent="0.25">
      <c r="A21" s="2">
        <v>7</v>
      </c>
      <c r="B21">
        <v>0</v>
      </c>
    </row>
    <row r="22" spans="1:2" x14ac:dyDescent="0.25">
      <c r="A22" s="2">
        <v>6</v>
      </c>
      <c r="B22">
        <v>0</v>
      </c>
    </row>
    <row r="23" spans="1:2" x14ac:dyDescent="0.25">
      <c r="A23" s="2">
        <v>5</v>
      </c>
      <c r="B23">
        <v>0</v>
      </c>
    </row>
    <row r="24" spans="1:2" x14ac:dyDescent="0.25">
      <c r="A24" s="2">
        <v>68</v>
      </c>
      <c r="B24">
        <v>0</v>
      </c>
    </row>
    <row r="25" spans="1:2" x14ac:dyDescent="0.25">
      <c r="A25" s="2">
        <v>90</v>
      </c>
      <c r="B25">
        <v>1</v>
      </c>
    </row>
    <row r="26" spans="1:2" x14ac:dyDescent="0.25">
      <c r="A26" s="2">
        <v>97</v>
      </c>
      <c r="B26">
        <v>1</v>
      </c>
    </row>
    <row r="27" spans="1:2" x14ac:dyDescent="0.25">
      <c r="A27" s="2">
        <v>98</v>
      </c>
      <c r="B27">
        <v>1</v>
      </c>
    </row>
    <row r="28" spans="1:2" x14ac:dyDescent="0.25">
      <c r="A28" s="2">
        <v>98</v>
      </c>
      <c r="B28">
        <v>1</v>
      </c>
    </row>
    <row r="29" spans="1:2" x14ac:dyDescent="0.25">
      <c r="A29" s="2">
        <v>98</v>
      </c>
      <c r="B29">
        <v>1</v>
      </c>
    </row>
    <row r="30" spans="1:2" x14ac:dyDescent="0.25">
      <c r="A30" s="2">
        <v>98</v>
      </c>
      <c r="B30">
        <v>1</v>
      </c>
    </row>
    <row r="31" spans="1:2" x14ac:dyDescent="0.25">
      <c r="A31" s="2">
        <v>80</v>
      </c>
      <c r="B31">
        <v>1</v>
      </c>
    </row>
    <row r="32" spans="1:2" x14ac:dyDescent="0.25">
      <c r="A32" s="2">
        <v>90</v>
      </c>
      <c r="B32">
        <v>1</v>
      </c>
    </row>
    <row r="33" spans="1:2" x14ac:dyDescent="0.25">
      <c r="A33" s="2">
        <v>98</v>
      </c>
      <c r="B33">
        <v>1</v>
      </c>
    </row>
    <row r="34" spans="1:2" x14ac:dyDescent="0.25">
      <c r="A34" s="2">
        <v>98</v>
      </c>
      <c r="B34">
        <v>1</v>
      </c>
    </row>
    <row r="35" spans="1:2" x14ac:dyDescent="0.25">
      <c r="A35" s="2">
        <v>97</v>
      </c>
      <c r="B35">
        <v>1</v>
      </c>
    </row>
    <row r="36" spans="1:2" x14ac:dyDescent="0.25">
      <c r="A36" s="2">
        <v>92</v>
      </c>
      <c r="B36">
        <v>1</v>
      </c>
    </row>
    <row r="37" spans="1:2" x14ac:dyDescent="0.25">
      <c r="A37" s="2">
        <v>80</v>
      </c>
      <c r="B37">
        <v>1</v>
      </c>
    </row>
    <row r="38" spans="1:2" x14ac:dyDescent="0.25">
      <c r="A38" s="2">
        <v>43</v>
      </c>
      <c r="B38">
        <v>0</v>
      </c>
    </row>
    <row r="39" spans="1:2" x14ac:dyDescent="0.25">
      <c r="A39" s="2">
        <v>19</v>
      </c>
      <c r="B39">
        <v>0</v>
      </c>
    </row>
    <row r="40" spans="1:2" x14ac:dyDescent="0.25">
      <c r="A40" s="2">
        <v>10</v>
      </c>
      <c r="B40">
        <v>0</v>
      </c>
    </row>
    <row r="41" spans="1:2" x14ac:dyDescent="0.25">
      <c r="A41" s="2">
        <v>0</v>
      </c>
      <c r="B41">
        <v>0</v>
      </c>
    </row>
    <row r="42" spans="1:2" x14ac:dyDescent="0.25">
      <c r="A42" s="2">
        <v>0</v>
      </c>
      <c r="B42">
        <v>0</v>
      </c>
    </row>
    <row r="43" spans="1:2" x14ac:dyDescent="0.25">
      <c r="A43" s="2">
        <v>0</v>
      </c>
      <c r="B43">
        <v>0</v>
      </c>
    </row>
    <row r="44" spans="1:2" x14ac:dyDescent="0.25">
      <c r="A44" s="2">
        <v>0</v>
      </c>
      <c r="B44">
        <v>0</v>
      </c>
    </row>
    <row r="45" spans="1:2" x14ac:dyDescent="0.25">
      <c r="A45" s="2">
        <v>0</v>
      </c>
      <c r="B45">
        <v>0</v>
      </c>
    </row>
    <row r="46" spans="1:2" x14ac:dyDescent="0.25">
      <c r="A46" s="2">
        <v>1</v>
      </c>
      <c r="B46">
        <v>0</v>
      </c>
    </row>
    <row r="47" spans="1:2" x14ac:dyDescent="0.25">
      <c r="A47" s="2">
        <v>3</v>
      </c>
      <c r="B47">
        <v>0</v>
      </c>
    </row>
    <row r="48" spans="1:2" x14ac:dyDescent="0.25">
      <c r="A48" s="2">
        <v>25</v>
      </c>
      <c r="B48">
        <v>0</v>
      </c>
    </row>
    <row r="49" spans="1:2" x14ac:dyDescent="0.25">
      <c r="A49" s="2">
        <v>18</v>
      </c>
      <c r="B49">
        <v>0</v>
      </c>
    </row>
    <row r="50" spans="1:2" x14ac:dyDescent="0.25">
      <c r="A50" s="2">
        <v>15</v>
      </c>
      <c r="B50">
        <v>0</v>
      </c>
    </row>
    <row r="51" spans="1:2" x14ac:dyDescent="0.25">
      <c r="A51" s="2">
        <v>35</v>
      </c>
      <c r="B51">
        <v>0</v>
      </c>
    </row>
    <row r="52" spans="1:2" x14ac:dyDescent="0.25">
      <c r="A52" s="2">
        <v>65</v>
      </c>
      <c r="B52">
        <v>0</v>
      </c>
    </row>
    <row r="53" spans="1:2" x14ac:dyDescent="0.25">
      <c r="A53" s="2">
        <v>79</v>
      </c>
      <c r="B53">
        <v>0</v>
      </c>
    </row>
    <row r="54" spans="1:2" x14ac:dyDescent="0.25">
      <c r="A54" s="2">
        <v>80</v>
      </c>
      <c r="B54">
        <v>1</v>
      </c>
    </row>
    <row r="55" spans="1:2" x14ac:dyDescent="0.25">
      <c r="A55" s="2">
        <v>78</v>
      </c>
      <c r="B55">
        <v>0</v>
      </c>
    </row>
    <row r="56" spans="1:2" x14ac:dyDescent="0.25">
      <c r="A56" s="2">
        <v>68</v>
      </c>
      <c r="B56">
        <v>0</v>
      </c>
    </row>
    <row r="57" spans="1:2" x14ac:dyDescent="0.25">
      <c r="A57" s="2">
        <v>68</v>
      </c>
      <c r="B57">
        <v>0</v>
      </c>
    </row>
    <row r="58" spans="1:2" x14ac:dyDescent="0.25">
      <c r="A58" s="2">
        <v>81</v>
      </c>
      <c r="B58">
        <v>1</v>
      </c>
    </row>
    <row r="59" spans="1:2" x14ac:dyDescent="0.25">
      <c r="A59" s="2">
        <v>90</v>
      </c>
      <c r="B59">
        <v>1</v>
      </c>
    </row>
    <row r="60" spans="1:2" x14ac:dyDescent="0.25">
      <c r="A60" s="2">
        <v>90</v>
      </c>
      <c r="B60">
        <v>1</v>
      </c>
    </row>
    <row r="61" spans="1:2" x14ac:dyDescent="0.25">
      <c r="A61" s="2">
        <v>83</v>
      </c>
      <c r="B61">
        <v>1</v>
      </c>
    </row>
    <row r="62" spans="1:2" x14ac:dyDescent="0.25">
      <c r="A62" s="2">
        <v>78</v>
      </c>
      <c r="B62">
        <v>0</v>
      </c>
    </row>
    <row r="63" spans="1:2" x14ac:dyDescent="0.25">
      <c r="A63" s="2">
        <v>44</v>
      </c>
      <c r="B63">
        <v>0</v>
      </c>
    </row>
    <row r="64" spans="1:2" x14ac:dyDescent="0.25">
      <c r="A64" s="2">
        <v>83</v>
      </c>
      <c r="B64">
        <v>1</v>
      </c>
    </row>
    <row r="65" spans="1:2" x14ac:dyDescent="0.25">
      <c r="A65" s="2">
        <v>93</v>
      </c>
      <c r="B65">
        <v>1</v>
      </c>
    </row>
    <row r="66" spans="1:2" x14ac:dyDescent="0.25">
      <c r="A66" s="2">
        <v>95</v>
      </c>
      <c r="B66">
        <v>1</v>
      </c>
    </row>
    <row r="67" spans="1:2" x14ac:dyDescent="0.25">
      <c r="A67" s="2">
        <v>90</v>
      </c>
      <c r="B67">
        <v>1</v>
      </c>
    </row>
    <row r="68" spans="1:2" x14ac:dyDescent="0.25">
      <c r="A68" s="2">
        <v>88</v>
      </c>
      <c r="B68">
        <v>1</v>
      </c>
    </row>
    <row r="69" spans="1:2" x14ac:dyDescent="0.25">
      <c r="A69" s="2">
        <v>95</v>
      </c>
      <c r="B69">
        <v>1</v>
      </c>
    </row>
    <row r="70" spans="1:2" x14ac:dyDescent="0.25">
      <c r="A70" s="2">
        <v>98</v>
      </c>
      <c r="B70">
        <v>1</v>
      </c>
    </row>
    <row r="71" spans="1:2" x14ac:dyDescent="0.25">
      <c r="A71" s="2">
        <v>99</v>
      </c>
      <c r="B71">
        <v>1</v>
      </c>
    </row>
    <row r="72" spans="1:2" x14ac:dyDescent="0.25">
      <c r="A72" s="2">
        <v>99</v>
      </c>
      <c r="B72">
        <v>1</v>
      </c>
    </row>
    <row r="73" spans="1:2" x14ac:dyDescent="0.25">
      <c r="A73" s="2">
        <v>98</v>
      </c>
      <c r="B73">
        <v>1</v>
      </c>
    </row>
    <row r="74" spans="1:2" x14ac:dyDescent="0.25">
      <c r="A74" s="2">
        <v>85</v>
      </c>
      <c r="B74">
        <v>1</v>
      </c>
    </row>
    <row r="75" spans="1:2" x14ac:dyDescent="0.25">
      <c r="A75" s="2">
        <v>88</v>
      </c>
      <c r="B75">
        <v>1</v>
      </c>
    </row>
    <row r="76" spans="1:2" x14ac:dyDescent="0.25">
      <c r="A76" s="2">
        <v>88</v>
      </c>
      <c r="B76">
        <v>1</v>
      </c>
    </row>
    <row r="77" spans="1:2" x14ac:dyDescent="0.25">
      <c r="A77" s="2">
        <v>84</v>
      </c>
      <c r="B77">
        <v>1</v>
      </c>
    </row>
    <row r="78" spans="1:2" x14ac:dyDescent="0.25">
      <c r="A78" s="2">
        <v>80</v>
      </c>
      <c r="B78">
        <v>1</v>
      </c>
    </row>
    <row r="79" spans="1:2" x14ac:dyDescent="0.25">
      <c r="A79" s="2">
        <v>15</v>
      </c>
      <c r="B79">
        <v>0</v>
      </c>
    </row>
    <row r="80" spans="1:2" x14ac:dyDescent="0.25">
      <c r="A80" s="2">
        <v>10</v>
      </c>
      <c r="B80">
        <v>0</v>
      </c>
    </row>
    <row r="81" spans="1:2" x14ac:dyDescent="0.25">
      <c r="A81" s="2">
        <v>92</v>
      </c>
      <c r="B81">
        <v>1</v>
      </c>
    </row>
    <row r="82" spans="1:2" x14ac:dyDescent="0.25">
      <c r="A82" s="2">
        <v>99</v>
      </c>
      <c r="B82">
        <v>1</v>
      </c>
    </row>
    <row r="83" spans="1:2" x14ac:dyDescent="0.25">
      <c r="A83" s="2">
        <v>99</v>
      </c>
      <c r="B83">
        <v>1</v>
      </c>
    </row>
    <row r="84" spans="1:2" x14ac:dyDescent="0.25">
      <c r="A84" s="2">
        <v>98</v>
      </c>
      <c r="B84">
        <v>1</v>
      </c>
    </row>
    <row r="85" spans="1:2" x14ac:dyDescent="0.25">
      <c r="A85" s="2">
        <v>92</v>
      </c>
      <c r="B85">
        <v>1</v>
      </c>
    </row>
    <row r="86" spans="1:2" x14ac:dyDescent="0.25">
      <c r="A86" s="2">
        <v>81</v>
      </c>
      <c r="B86">
        <v>1</v>
      </c>
    </row>
    <row r="87" spans="1:2" x14ac:dyDescent="0.25">
      <c r="A87" s="2">
        <v>85</v>
      </c>
      <c r="B87">
        <v>1</v>
      </c>
    </row>
    <row r="88" spans="1:2" x14ac:dyDescent="0.25">
      <c r="A88" s="2">
        <v>90</v>
      </c>
      <c r="B88">
        <v>1</v>
      </c>
    </row>
    <row r="89" spans="1:2" x14ac:dyDescent="0.25">
      <c r="A89" s="2">
        <v>95</v>
      </c>
      <c r="B89">
        <v>1</v>
      </c>
    </row>
    <row r="90" spans="1:2" x14ac:dyDescent="0.25">
      <c r="A90" s="2">
        <v>92</v>
      </c>
      <c r="B90">
        <v>1</v>
      </c>
    </row>
    <row r="91" spans="1:2" x14ac:dyDescent="0.25">
      <c r="A91" s="2">
        <v>95</v>
      </c>
      <c r="B91">
        <v>1</v>
      </c>
    </row>
    <row r="92" spans="1:2" x14ac:dyDescent="0.25">
      <c r="A92" s="2">
        <v>95</v>
      </c>
      <c r="B92">
        <v>1</v>
      </c>
    </row>
    <row r="93" spans="1:2" x14ac:dyDescent="0.25">
      <c r="A93" s="2">
        <v>80</v>
      </c>
      <c r="B93">
        <v>1</v>
      </c>
    </row>
    <row r="94" spans="1:2" x14ac:dyDescent="0.25">
      <c r="A94" s="2">
        <v>90</v>
      </c>
      <c r="B94">
        <v>1</v>
      </c>
    </row>
    <row r="95" spans="1:2" x14ac:dyDescent="0.25">
      <c r="A95" s="2">
        <v>92</v>
      </c>
      <c r="B95">
        <v>1</v>
      </c>
    </row>
    <row r="96" spans="1:2" x14ac:dyDescent="0.25">
      <c r="A96" s="2">
        <v>98</v>
      </c>
      <c r="B96">
        <v>1</v>
      </c>
    </row>
    <row r="97" spans="1:2" x14ac:dyDescent="0.25">
      <c r="A97" s="2">
        <v>94</v>
      </c>
      <c r="B97">
        <v>1</v>
      </c>
    </row>
    <row r="98" spans="1:2" x14ac:dyDescent="0.25">
      <c r="A98" s="2">
        <v>94</v>
      </c>
      <c r="B98">
        <v>1</v>
      </c>
    </row>
    <row r="99" spans="1:2" x14ac:dyDescent="0.25">
      <c r="A99" s="2">
        <v>65</v>
      </c>
      <c r="B99">
        <v>0</v>
      </c>
    </row>
    <row r="100" spans="1:2" x14ac:dyDescent="0.25">
      <c r="A100" s="2">
        <v>85</v>
      </c>
      <c r="B100">
        <v>1</v>
      </c>
    </row>
    <row r="101" spans="1:2" x14ac:dyDescent="0.25">
      <c r="A101" s="2">
        <v>92</v>
      </c>
      <c r="B101">
        <v>1</v>
      </c>
    </row>
    <row r="102" spans="1:2" x14ac:dyDescent="0.25">
      <c r="A102" s="2">
        <v>93</v>
      </c>
      <c r="B102">
        <v>1</v>
      </c>
    </row>
    <row r="103" spans="1:2" x14ac:dyDescent="0.25">
      <c r="A103" s="2">
        <v>91</v>
      </c>
      <c r="B103">
        <v>1</v>
      </c>
    </row>
    <row r="104" spans="1:2" x14ac:dyDescent="0.25">
      <c r="A104" s="2">
        <v>91</v>
      </c>
      <c r="B104">
        <v>1</v>
      </c>
    </row>
    <row r="105" spans="1:2" x14ac:dyDescent="0.25">
      <c r="A105" s="2">
        <v>60</v>
      </c>
      <c r="B105">
        <v>0</v>
      </c>
    </row>
    <row r="106" spans="1:2" x14ac:dyDescent="0.25">
      <c r="A106" s="2">
        <v>51</v>
      </c>
      <c r="B106">
        <v>0</v>
      </c>
    </row>
    <row r="107" spans="1:2" x14ac:dyDescent="0.25">
      <c r="A107" s="2">
        <v>39</v>
      </c>
      <c r="B107">
        <v>0</v>
      </c>
    </row>
    <row r="108" spans="1:2" x14ac:dyDescent="0.25">
      <c r="A108" s="2">
        <v>30</v>
      </c>
      <c r="B108">
        <v>0</v>
      </c>
    </row>
    <row r="109" spans="1:2" x14ac:dyDescent="0.25">
      <c r="A109" s="2">
        <v>25</v>
      </c>
      <c r="B109">
        <v>0</v>
      </c>
    </row>
    <row r="110" spans="1:2" x14ac:dyDescent="0.25">
      <c r="A110" s="2">
        <v>20</v>
      </c>
      <c r="B110">
        <v>0</v>
      </c>
    </row>
    <row r="111" spans="1:2" x14ac:dyDescent="0.25">
      <c r="A111" s="2">
        <v>50</v>
      </c>
      <c r="B111">
        <v>0</v>
      </c>
    </row>
    <row r="112" spans="1:2" x14ac:dyDescent="0.25">
      <c r="A112" s="2">
        <v>71</v>
      </c>
      <c r="B112">
        <v>0</v>
      </c>
    </row>
    <row r="113" spans="1:2" x14ac:dyDescent="0.25">
      <c r="A113" s="2">
        <v>86</v>
      </c>
      <c r="B113">
        <v>1</v>
      </c>
    </row>
    <row r="114" spans="1:2" x14ac:dyDescent="0.25">
      <c r="A114" s="2">
        <v>91</v>
      </c>
      <c r="B114">
        <v>1</v>
      </c>
    </row>
    <row r="115" spans="1:2" x14ac:dyDescent="0.25">
      <c r="A115" s="2">
        <v>91</v>
      </c>
      <c r="B115">
        <v>1</v>
      </c>
    </row>
    <row r="116" spans="1:2" x14ac:dyDescent="0.25">
      <c r="A116" s="2">
        <v>91</v>
      </c>
      <c r="B116">
        <v>1</v>
      </c>
    </row>
    <row r="117" spans="1:2" x14ac:dyDescent="0.25">
      <c r="A117" s="2">
        <v>70</v>
      </c>
      <c r="B117">
        <v>0</v>
      </c>
    </row>
    <row r="118" spans="1:2" x14ac:dyDescent="0.25">
      <c r="A118" s="2">
        <v>65</v>
      </c>
      <c r="B118">
        <v>0</v>
      </c>
    </row>
    <row r="119" spans="1:2" x14ac:dyDescent="0.25">
      <c r="A119" s="2">
        <v>39</v>
      </c>
      <c r="B119">
        <v>0</v>
      </c>
    </row>
    <row r="120" spans="1:2" x14ac:dyDescent="0.25">
      <c r="A120" s="2">
        <v>44</v>
      </c>
      <c r="B120">
        <v>0</v>
      </c>
    </row>
    <row r="121" spans="1:2" x14ac:dyDescent="0.25">
      <c r="A121" s="2">
        <v>65</v>
      </c>
      <c r="B121">
        <v>0</v>
      </c>
    </row>
    <row r="122" spans="1:2" x14ac:dyDescent="0.25">
      <c r="A122" s="2">
        <v>80</v>
      </c>
      <c r="B122">
        <v>1</v>
      </c>
    </row>
    <row r="123" spans="1:2" x14ac:dyDescent="0.25">
      <c r="A123" s="2">
        <v>91</v>
      </c>
      <c r="B123">
        <v>1</v>
      </c>
    </row>
    <row r="124" spans="1:2" x14ac:dyDescent="0.25">
      <c r="A124" s="2">
        <v>98</v>
      </c>
      <c r="B124">
        <v>1</v>
      </c>
    </row>
    <row r="125" spans="1:2" x14ac:dyDescent="0.25">
      <c r="A125" s="2">
        <v>98</v>
      </c>
      <c r="B125">
        <v>1</v>
      </c>
    </row>
    <row r="126" spans="1:2" x14ac:dyDescent="0.25">
      <c r="A126" s="2">
        <v>98</v>
      </c>
      <c r="B126">
        <v>1</v>
      </c>
    </row>
    <row r="127" spans="1:2" x14ac:dyDescent="0.25">
      <c r="A127" s="2">
        <v>97</v>
      </c>
      <c r="B127">
        <v>1</v>
      </c>
    </row>
    <row r="128" spans="1:2" x14ac:dyDescent="0.25">
      <c r="A128" s="2">
        <v>80</v>
      </c>
      <c r="B128">
        <v>1</v>
      </c>
    </row>
    <row r="129" spans="1:2" x14ac:dyDescent="0.25">
      <c r="A129" s="2">
        <v>75</v>
      </c>
      <c r="B129">
        <v>0</v>
      </c>
    </row>
    <row r="130" spans="1:2" x14ac:dyDescent="0.25">
      <c r="A130" s="2">
        <v>72</v>
      </c>
      <c r="B130">
        <v>0</v>
      </c>
    </row>
    <row r="131" spans="1:2" x14ac:dyDescent="0.25">
      <c r="A131" s="2">
        <v>85</v>
      </c>
      <c r="B131">
        <v>1</v>
      </c>
    </row>
    <row r="132" spans="1:2" x14ac:dyDescent="0.25">
      <c r="A132" s="2">
        <v>90</v>
      </c>
      <c r="B132">
        <v>1</v>
      </c>
    </row>
    <row r="133" spans="1:2" x14ac:dyDescent="0.25">
      <c r="A133" s="2">
        <v>96</v>
      </c>
      <c r="B133">
        <v>1</v>
      </c>
    </row>
    <row r="134" spans="1:2" x14ac:dyDescent="0.25">
      <c r="A134" s="2">
        <v>96</v>
      </c>
      <c r="B134">
        <v>1</v>
      </c>
    </row>
    <row r="135" spans="1:2" x14ac:dyDescent="0.25">
      <c r="A135" s="2">
        <v>96</v>
      </c>
      <c r="B135">
        <v>1</v>
      </c>
    </row>
    <row r="136" spans="1:2" x14ac:dyDescent="0.25">
      <c r="A136" s="2">
        <v>96</v>
      </c>
      <c r="B136">
        <v>1</v>
      </c>
    </row>
    <row r="137" spans="1:2" x14ac:dyDescent="0.25">
      <c r="A137" s="2">
        <v>96</v>
      </c>
      <c r="B137">
        <v>1</v>
      </c>
    </row>
    <row r="138" spans="1:2" x14ac:dyDescent="0.25">
      <c r="A138" s="2">
        <v>92</v>
      </c>
      <c r="B138">
        <v>1</v>
      </c>
    </row>
    <row r="139" spans="1:2" x14ac:dyDescent="0.25">
      <c r="A139" s="2">
        <v>85</v>
      </c>
      <c r="B139">
        <v>1</v>
      </c>
    </row>
    <row r="140" spans="1:2" x14ac:dyDescent="0.25">
      <c r="A140" s="2">
        <v>30</v>
      </c>
      <c r="B140">
        <v>0</v>
      </c>
    </row>
    <row r="141" spans="1:2" x14ac:dyDescent="0.25">
      <c r="A141" s="2">
        <v>40</v>
      </c>
      <c r="B141">
        <v>0</v>
      </c>
    </row>
    <row r="142" spans="1:2" x14ac:dyDescent="0.25">
      <c r="A142" s="2">
        <v>35</v>
      </c>
      <c r="B142">
        <v>0</v>
      </c>
    </row>
    <row r="143" spans="1:2" x14ac:dyDescent="0.25">
      <c r="A143" s="2">
        <v>29</v>
      </c>
      <c r="B143">
        <v>0</v>
      </c>
    </row>
    <row r="144" spans="1:2" x14ac:dyDescent="0.25">
      <c r="A144" s="2">
        <v>21</v>
      </c>
      <c r="B144">
        <v>0</v>
      </c>
    </row>
    <row r="145" spans="1:2" x14ac:dyDescent="0.25">
      <c r="A145" s="2">
        <v>20</v>
      </c>
      <c r="B145">
        <v>0</v>
      </c>
    </row>
    <row r="146" spans="1:2" x14ac:dyDescent="0.25">
      <c r="A146" s="2">
        <v>18</v>
      </c>
      <c r="B146">
        <v>0</v>
      </c>
    </row>
    <row r="147" spans="1:2" x14ac:dyDescent="0.25">
      <c r="A147" s="2">
        <v>15</v>
      </c>
      <c r="B147">
        <v>0</v>
      </c>
    </row>
    <row r="148" spans="1:2" x14ac:dyDescent="0.25">
      <c r="A148" s="2">
        <v>10</v>
      </c>
      <c r="B148">
        <v>0</v>
      </c>
    </row>
    <row r="149" spans="1:2" x14ac:dyDescent="0.25">
      <c r="A149" s="2">
        <v>9</v>
      </c>
      <c r="B149">
        <v>0</v>
      </c>
    </row>
    <row r="150" spans="1:2" x14ac:dyDescent="0.25">
      <c r="A150" s="2">
        <v>94</v>
      </c>
      <c r="B150">
        <v>1</v>
      </c>
    </row>
    <row r="151" spans="1:2" x14ac:dyDescent="0.25">
      <c r="A151" s="2">
        <v>90</v>
      </c>
      <c r="B151">
        <v>1</v>
      </c>
    </row>
    <row r="152" spans="1:2" x14ac:dyDescent="0.25">
      <c r="A152" s="2">
        <v>78</v>
      </c>
      <c r="B152">
        <v>0</v>
      </c>
    </row>
    <row r="153" spans="1:2" x14ac:dyDescent="0.25">
      <c r="A153" s="2">
        <v>55</v>
      </c>
      <c r="B153">
        <v>0</v>
      </c>
    </row>
    <row r="154" spans="1:2" x14ac:dyDescent="0.25">
      <c r="A154" s="2">
        <v>39</v>
      </c>
      <c r="B154">
        <v>0</v>
      </c>
    </row>
    <row r="155" spans="1:2" x14ac:dyDescent="0.25">
      <c r="A155" s="2">
        <v>30</v>
      </c>
      <c r="B155">
        <v>0</v>
      </c>
    </row>
    <row r="156" spans="1:2" x14ac:dyDescent="0.25">
      <c r="A156" s="2">
        <v>35</v>
      </c>
      <c r="B156">
        <v>0</v>
      </c>
    </row>
    <row r="157" spans="1:2" x14ac:dyDescent="0.25">
      <c r="A157" s="2">
        <v>29</v>
      </c>
      <c r="B157">
        <v>0</v>
      </c>
    </row>
    <row r="158" spans="1:2" x14ac:dyDescent="0.25">
      <c r="A158" s="2">
        <v>18</v>
      </c>
      <c r="B158">
        <v>0</v>
      </c>
    </row>
    <row r="159" spans="1:2" x14ac:dyDescent="0.25">
      <c r="A159" s="2">
        <v>10</v>
      </c>
      <c r="B159">
        <v>0</v>
      </c>
    </row>
    <row r="160" spans="1:2" x14ac:dyDescent="0.25">
      <c r="A160" s="2">
        <v>5</v>
      </c>
      <c r="B160">
        <v>0</v>
      </c>
    </row>
    <row r="161" spans="1:2" x14ac:dyDescent="0.25">
      <c r="A161" s="2">
        <v>2</v>
      </c>
      <c r="B161">
        <v>0</v>
      </c>
    </row>
    <row r="162" spans="1:2" x14ac:dyDescent="0.25">
      <c r="A162" s="2">
        <v>35</v>
      </c>
      <c r="B162">
        <v>0</v>
      </c>
    </row>
    <row r="163" spans="1:2" x14ac:dyDescent="0.25">
      <c r="A163" s="2">
        <v>58</v>
      </c>
      <c r="B163">
        <v>0</v>
      </c>
    </row>
    <row r="164" spans="1:2" x14ac:dyDescent="0.25">
      <c r="A164" s="2">
        <v>80</v>
      </c>
      <c r="B164">
        <v>1</v>
      </c>
    </row>
    <row r="165" spans="1:2" x14ac:dyDescent="0.25">
      <c r="A165" s="2">
        <v>94</v>
      </c>
      <c r="B165">
        <v>1</v>
      </c>
    </row>
    <row r="166" spans="1:2" x14ac:dyDescent="0.25">
      <c r="A166" s="2">
        <v>89</v>
      </c>
      <c r="B166">
        <v>1</v>
      </c>
    </row>
    <row r="167" spans="1:2" x14ac:dyDescent="0.25">
      <c r="A167" s="2">
        <v>81</v>
      </c>
      <c r="B167">
        <v>1</v>
      </c>
    </row>
    <row r="168" spans="1:2" x14ac:dyDescent="0.25">
      <c r="A168" s="2">
        <v>58</v>
      </c>
      <c r="B168">
        <v>0</v>
      </c>
    </row>
    <row r="169" spans="1:2" x14ac:dyDescent="0.25">
      <c r="A169" s="2">
        <v>38</v>
      </c>
      <c r="B169">
        <v>0</v>
      </c>
    </row>
    <row r="170" spans="1:2" x14ac:dyDescent="0.25">
      <c r="A170" s="2">
        <v>11</v>
      </c>
      <c r="B170">
        <v>0</v>
      </c>
    </row>
    <row r="171" spans="1:2" x14ac:dyDescent="0.25">
      <c r="A171" s="2">
        <v>15</v>
      </c>
      <c r="B171">
        <v>0</v>
      </c>
    </row>
    <row r="172" spans="1:2" x14ac:dyDescent="0.25">
      <c r="A172" s="2">
        <v>30</v>
      </c>
      <c r="B172">
        <v>0</v>
      </c>
    </row>
    <row r="173" spans="1:2" x14ac:dyDescent="0.25">
      <c r="A173" s="2">
        <v>52</v>
      </c>
      <c r="B173">
        <v>0</v>
      </c>
    </row>
    <row r="174" spans="1:2" x14ac:dyDescent="0.25">
      <c r="A174" s="2">
        <v>59</v>
      </c>
      <c r="B174">
        <v>0</v>
      </c>
    </row>
    <row r="175" spans="1:2" x14ac:dyDescent="0.25">
      <c r="A175" s="2">
        <v>41</v>
      </c>
      <c r="B175">
        <v>0</v>
      </c>
    </row>
    <row r="176" spans="1:2" x14ac:dyDescent="0.25">
      <c r="A176" s="2">
        <v>32</v>
      </c>
      <c r="B176">
        <v>0</v>
      </c>
    </row>
    <row r="177" spans="1:2" x14ac:dyDescent="0.25">
      <c r="A177" s="2">
        <v>31.747383649706563</v>
      </c>
      <c r="B177">
        <v>0</v>
      </c>
    </row>
    <row r="178" spans="1:2" x14ac:dyDescent="0.25">
      <c r="A178" s="2">
        <v>55.89830943519501</v>
      </c>
      <c r="B178">
        <v>0</v>
      </c>
    </row>
    <row r="179" spans="1:2" x14ac:dyDescent="0.25">
      <c r="A179" s="2">
        <v>59.398443607004936</v>
      </c>
      <c r="B179">
        <v>0</v>
      </c>
    </row>
    <row r="180" spans="1:2" x14ac:dyDescent="0.25">
      <c r="A180" s="2">
        <v>70.598872956796669</v>
      </c>
      <c r="B180">
        <v>0</v>
      </c>
    </row>
    <row r="181" spans="1:2" x14ac:dyDescent="0.25">
      <c r="A181" s="2">
        <v>70.598872956796669</v>
      </c>
      <c r="B181">
        <v>0</v>
      </c>
    </row>
    <row r="182" spans="1:2" x14ac:dyDescent="0.25">
      <c r="A182" s="2">
        <v>65.698685116262794</v>
      </c>
      <c r="B182">
        <v>0</v>
      </c>
    </row>
    <row r="183" spans="1:2" x14ac:dyDescent="0.25">
      <c r="A183" s="2">
        <v>53.098202097747077</v>
      </c>
      <c r="B183">
        <v>0</v>
      </c>
    </row>
    <row r="184" spans="1:2" x14ac:dyDescent="0.25">
      <c r="A184" s="2">
        <v>37.697611741783433</v>
      </c>
      <c r="B184">
        <v>0</v>
      </c>
    </row>
    <row r="185" spans="1:2" x14ac:dyDescent="0.25">
      <c r="A185" s="2">
        <v>35.597531238697485</v>
      </c>
      <c r="B185">
        <v>0</v>
      </c>
    </row>
    <row r="186" spans="1:2" x14ac:dyDescent="0.25">
      <c r="A186" s="2">
        <v>25.797155557629708</v>
      </c>
      <c r="B186">
        <v>0</v>
      </c>
    </row>
    <row r="187" spans="1:2" x14ac:dyDescent="0.25">
      <c r="A187" s="2">
        <v>90</v>
      </c>
      <c r="B187">
        <v>1</v>
      </c>
    </row>
    <row r="188" spans="1:2" x14ac:dyDescent="0.25">
      <c r="A188" s="2">
        <v>98</v>
      </c>
      <c r="B188">
        <v>1</v>
      </c>
    </row>
    <row r="189" spans="1:2" x14ac:dyDescent="0.25">
      <c r="A189" s="2">
        <v>98</v>
      </c>
      <c r="B189">
        <v>1</v>
      </c>
    </row>
    <row r="190" spans="1:2" x14ac:dyDescent="0.25">
      <c r="A190" s="2">
        <v>99</v>
      </c>
      <c r="B190">
        <v>1</v>
      </c>
    </row>
    <row r="191" spans="1:2" x14ac:dyDescent="0.25">
      <c r="A191" s="2">
        <v>99</v>
      </c>
      <c r="B191">
        <v>1</v>
      </c>
    </row>
    <row r="192" spans="1:2" x14ac:dyDescent="0.25">
      <c r="A192" s="2">
        <v>99</v>
      </c>
      <c r="B192">
        <v>1</v>
      </c>
    </row>
    <row r="193" spans="1:2" x14ac:dyDescent="0.25">
      <c r="A193" s="2">
        <v>99</v>
      </c>
      <c r="B193">
        <v>1</v>
      </c>
    </row>
    <row r="194" spans="1:2" x14ac:dyDescent="0.25">
      <c r="A194" s="2">
        <v>99</v>
      </c>
      <c r="B194">
        <v>1</v>
      </c>
    </row>
    <row r="195" spans="1:2" x14ac:dyDescent="0.25">
      <c r="A195" s="2">
        <v>40</v>
      </c>
      <c r="B195">
        <v>0</v>
      </c>
    </row>
    <row r="196" spans="1:2" x14ac:dyDescent="0.25">
      <c r="A196" s="2">
        <f>91-21</f>
        <v>70</v>
      </c>
      <c r="B196">
        <v>0</v>
      </c>
    </row>
    <row r="197" spans="1:2" x14ac:dyDescent="0.25">
      <c r="A197" s="2">
        <v>70</v>
      </c>
      <c r="B197">
        <v>0</v>
      </c>
    </row>
    <row r="198" spans="1:2" x14ac:dyDescent="0.25">
      <c r="A198" s="2">
        <v>68</v>
      </c>
      <c r="B198">
        <v>0</v>
      </c>
    </row>
    <row r="199" spans="1:2" x14ac:dyDescent="0.25">
      <c r="A199" s="2">
        <v>60</v>
      </c>
      <c r="B199">
        <v>0</v>
      </c>
    </row>
    <row r="200" spans="1:2" x14ac:dyDescent="0.25">
      <c r="A200" s="2">
        <v>54</v>
      </c>
      <c r="B200">
        <v>0</v>
      </c>
    </row>
    <row r="201" spans="1:2" x14ac:dyDescent="0.25">
      <c r="A201" s="2">
        <v>50</v>
      </c>
      <c r="B201">
        <v>0</v>
      </c>
    </row>
    <row r="202" spans="1:2" x14ac:dyDescent="0.25">
      <c r="A202" s="2">
        <f>68-22</f>
        <v>46</v>
      </c>
      <c r="B202">
        <v>0</v>
      </c>
    </row>
    <row r="203" spans="1:2" x14ac:dyDescent="0.25">
      <c r="A203" s="2">
        <v>40</v>
      </c>
      <c r="B203">
        <v>0</v>
      </c>
    </row>
    <row r="204" spans="1:2" x14ac:dyDescent="0.25">
      <c r="A204" s="2">
        <f>100-88</f>
        <v>12</v>
      </c>
      <c r="B204">
        <v>0</v>
      </c>
    </row>
    <row r="205" spans="1:2" x14ac:dyDescent="0.25">
      <c r="A205" s="2">
        <v>22</v>
      </c>
      <c r="B205">
        <v>0</v>
      </c>
    </row>
    <row r="206" spans="1:2" x14ac:dyDescent="0.25">
      <c r="A206" s="2">
        <v>38</v>
      </c>
      <c r="B206">
        <v>0</v>
      </c>
    </row>
    <row r="207" spans="1:2" x14ac:dyDescent="0.25">
      <c r="A207" s="2">
        <f>100-49</f>
        <v>51</v>
      </c>
      <c r="B207">
        <v>0</v>
      </c>
    </row>
    <row r="208" spans="1:2" x14ac:dyDescent="0.25">
      <c r="A208" s="2">
        <f>100-32</f>
        <v>68</v>
      </c>
      <c r="B208">
        <v>0</v>
      </c>
    </row>
    <row r="209" spans="1:2" x14ac:dyDescent="0.25">
      <c r="A209" s="2">
        <f>100-42</f>
        <v>58</v>
      </c>
      <c r="B209">
        <v>0</v>
      </c>
    </row>
    <row r="210" spans="1:2" x14ac:dyDescent="0.25">
      <c r="A210" s="2">
        <v>50</v>
      </c>
      <c r="B210">
        <v>0</v>
      </c>
    </row>
    <row r="211" spans="1:2" x14ac:dyDescent="0.25">
      <c r="A211" s="2">
        <v>30</v>
      </c>
      <c r="B211">
        <v>0</v>
      </c>
    </row>
    <row r="212" spans="1:2" x14ac:dyDescent="0.25">
      <c r="A212" s="2">
        <v>20</v>
      </c>
      <c r="B212">
        <v>0</v>
      </c>
    </row>
    <row r="213" spans="1:2" x14ac:dyDescent="0.25">
      <c r="A213" s="2">
        <v>50</v>
      </c>
      <c r="B213">
        <v>0</v>
      </c>
    </row>
    <row r="214" spans="1:2" x14ac:dyDescent="0.25">
      <c r="A214" s="2">
        <v>75</v>
      </c>
      <c r="B214">
        <v>0</v>
      </c>
    </row>
    <row r="215" spans="1:2" x14ac:dyDescent="0.25">
      <c r="A215" s="2">
        <v>82</v>
      </c>
      <c r="B215">
        <v>1</v>
      </c>
    </row>
    <row r="216" spans="1:2" x14ac:dyDescent="0.25">
      <c r="A216" s="2">
        <v>92</v>
      </c>
      <c r="B216">
        <v>1</v>
      </c>
    </row>
    <row r="217" spans="1:2" x14ac:dyDescent="0.25">
      <c r="A217" s="2">
        <v>90</v>
      </c>
      <c r="B217">
        <v>1</v>
      </c>
    </row>
    <row r="218" spans="1:2" x14ac:dyDescent="0.25">
      <c r="A218" s="2">
        <v>80</v>
      </c>
      <c r="B218">
        <v>1</v>
      </c>
    </row>
    <row r="219" spans="1:2" x14ac:dyDescent="0.25">
      <c r="A219" s="2">
        <v>1</v>
      </c>
      <c r="B219">
        <v>0</v>
      </c>
    </row>
    <row r="220" spans="1:2" x14ac:dyDescent="0.25">
      <c r="A220" s="2">
        <v>2</v>
      </c>
      <c r="B220">
        <v>0</v>
      </c>
    </row>
    <row r="221" spans="1:2" x14ac:dyDescent="0.25">
      <c r="A221" s="2">
        <v>5</v>
      </c>
      <c r="B221">
        <v>0</v>
      </c>
    </row>
    <row r="222" spans="1:2" x14ac:dyDescent="0.25">
      <c r="A222" s="2">
        <v>10</v>
      </c>
      <c r="B222">
        <v>0</v>
      </c>
    </row>
    <row r="223" spans="1:2" x14ac:dyDescent="0.25">
      <c r="A223" s="2">
        <v>20</v>
      </c>
      <c r="B223">
        <v>0</v>
      </c>
    </row>
    <row r="224" spans="1:2" x14ac:dyDescent="0.25">
      <c r="A224" s="2">
        <v>39</v>
      </c>
      <c r="B224">
        <v>0</v>
      </c>
    </row>
    <row r="225" spans="1:2" x14ac:dyDescent="0.25">
      <c r="A225" s="2">
        <v>53.5</v>
      </c>
      <c r="B225">
        <v>0</v>
      </c>
    </row>
    <row r="226" spans="1:2" x14ac:dyDescent="0.25">
      <c r="A226" s="2">
        <v>67.75</v>
      </c>
      <c r="B226">
        <v>0</v>
      </c>
    </row>
    <row r="227" spans="1:2" x14ac:dyDescent="0.25">
      <c r="A227" s="2">
        <v>61.5</v>
      </c>
      <c r="B227">
        <v>0</v>
      </c>
    </row>
    <row r="228" spans="1:2" x14ac:dyDescent="0.25">
      <c r="A228" s="2">
        <v>40</v>
      </c>
      <c r="B228">
        <v>0</v>
      </c>
    </row>
    <row r="229" spans="1:2" x14ac:dyDescent="0.25">
      <c r="A229" s="2">
        <v>32.5</v>
      </c>
      <c r="B229">
        <v>0</v>
      </c>
    </row>
    <row r="230" spans="1:2" x14ac:dyDescent="0.25">
      <c r="A230" s="2">
        <v>27</v>
      </c>
      <c r="B230">
        <v>0</v>
      </c>
    </row>
    <row r="231" spans="1:2" x14ac:dyDescent="0.25">
      <c r="A231" s="2">
        <v>6</v>
      </c>
      <c r="B231">
        <v>0</v>
      </c>
    </row>
    <row r="232" spans="1:2" x14ac:dyDescent="0.25">
      <c r="A232" s="2">
        <v>4</v>
      </c>
      <c r="B232">
        <v>0</v>
      </c>
    </row>
    <row r="233" spans="1:2" x14ac:dyDescent="0.25">
      <c r="A233" s="2">
        <v>2</v>
      </c>
      <c r="B233">
        <v>0</v>
      </c>
    </row>
    <row r="234" spans="1:2" x14ac:dyDescent="0.25">
      <c r="A234" s="2">
        <v>0</v>
      </c>
      <c r="B234">
        <v>0</v>
      </c>
    </row>
    <row r="235" spans="1:2" x14ac:dyDescent="0.25">
      <c r="A235" s="2">
        <v>0</v>
      </c>
      <c r="B235">
        <v>0</v>
      </c>
    </row>
    <row r="236" spans="1:2" x14ac:dyDescent="0.25">
      <c r="A236" s="2">
        <v>0</v>
      </c>
      <c r="B236">
        <v>0</v>
      </c>
    </row>
    <row r="237" spans="1:2" x14ac:dyDescent="0.25">
      <c r="A237" s="2">
        <v>0</v>
      </c>
      <c r="B237">
        <v>0</v>
      </c>
    </row>
    <row r="238" spans="1:2" x14ac:dyDescent="0.25">
      <c r="A238" s="2">
        <v>7</v>
      </c>
      <c r="B238">
        <v>0</v>
      </c>
    </row>
    <row r="239" spans="1:2" x14ac:dyDescent="0.25">
      <c r="A239" s="2">
        <v>10</v>
      </c>
      <c r="B239">
        <v>0</v>
      </c>
    </row>
    <row r="240" spans="1:2" x14ac:dyDescent="0.25">
      <c r="A240" s="2">
        <v>26</v>
      </c>
      <c r="B240">
        <v>0</v>
      </c>
    </row>
    <row r="241" spans="1:2" x14ac:dyDescent="0.25">
      <c r="A241" s="2">
        <v>22</v>
      </c>
      <c r="B241">
        <v>0</v>
      </c>
    </row>
    <row r="242" spans="1:2" x14ac:dyDescent="0.25">
      <c r="A242" s="2">
        <v>12</v>
      </c>
      <c r="B242">
        <v>0</v>
      </c>
    </row>
    <row r="243" spans="1:2" x14ac:dyDescent="0.25">
      <c r="A243" s="2">
        <v>18</v>
      </c>
      <c r="B243">
        <v>0</v>
      </c>
    </row>
    <row r="244" spans="1:2" x14ac:dyDescent="0.25">
      <c r="A244" s="2">
        <v>9</v>
      </c>
      <c r="B244">
        <v>0</v>
      </c>
    </row>
    <row r="245" spans="1:2" x14ac:dyDescent="0.25">
      <c r="A245" s="2">
        <v>0</v>
      </c>
      <c r="B245">
        <v>0</v>
      </c>
    </row>
    <row r="246" spans="1:2" x14ac:dyDescent="0.25">
      <c r="A246" s="2">
        <v>0</v>
      </c>
      <c r="B246">
        <v>0</v>
      </c>
    </row>
    <row r="247" spans="1:2" x14ac:dyDescent="0.25">
      <c r="A247" s="2">
        <v>10</v>
      </c>
      <c r="B247">
        <v>0</v>
      </c>
    </row>
    <row r="248" spans="1:2" x14ac:dyDescent="0.25">
      <c r="A248" s="2">
        <v>25</v>
      </c>
      <c r="B248">
        <v>0</v>
      </c>
    </row>
    <row r="249" spans="1:2" x14ac:dyDescent="0.25">
      <c r="A249" s="2">
        <v>8</v>
      </c>
      <c r="B249">
        <v>0</v>
      </c>
    </row>
    <row r="250" spans="1:2" x14ac:dyDescent="0.25">
      <c r="A250" s="2">
        <v>6</v>
      </c>
      <c r="B250">
        <v>0</v>
      </c>
    </row>
    <row r="251" spans="1:2" x14ac:dyDescent="0.25">
      <c r="A251" s="2">
        <v>3</v>
      </c>
      <c r="B251">
        <v>0</v>
      </c>
    </row>
    <row r="252" spans="1:2" x14ac:dyDescent="0.25">
      <c r="A252" s="2">
        <v>0</v>
      </c>
      <c r="B252">
        <v>0</v>
      </c>
    </row>
    <row r="253" spans="1:2" x14ac:dyDescent="0.25">
      <c r="A253" s="2">
        <v>0</v>
      </c>
      <c r="B253">
        <v>0</v>
      </c>
    </row>
    <row r="254" spans="1:2" x14ac:dyDescent="0.25">
      <c r="A254" s="2">
        <v>0</v>
      </c>
      <c r="B254">
        <v>0</v>
      </c>
    </row>
    <row r="255" spans="1:2" x14ac:dyDescent="0.25">
      <c r="A255" s="2">
        <v>10</v>
      </c>
      <c r="B255">
        <v>0</v>
      </c>
    </row>
    <row r="256" spans="1:2" x14ac:dyDescent="0.25">
      <c r="A256" s="2">
        <v>23</v>
      </c>
      <c r="B256">
        <v>0</v>
      </c>
    </row>
    <row r="257" spans="1:2" x14ac:dyDescent="0.25">
      <c r="A257" s="2">
        <v>12</v>
      </c>
      <c r="B257">
        <v>0</v>
      </c>
    </row>
    <row r="258" spans="1:2" x14ac:dyDescent="0.25">
      <c r="A258" s="2">
        <v>8</v>
      </c>
      <c r="B258">
        <v>0</v>
      </c>
    </row>
    <row r="259" spans="1:2" x14ac:dyDescent="0.25">
      <c r="A259" s="2">
        <v>12</v>
      </c>
      <c r="B259">
        <v>0</v>
      </c>
    </row>
    <row r="260" spans="1:2" x14ac:dyDescent="0.25">
      <c r="A260" s="2">
        <v>13</v>
      </c>
      <c r="B260">
        <v>0</v>
      </c>
    </row>
    <row r="261" spans="1:2" x14ac:dyDescent="0.25">
      <c r="A261" s="2">
        <v>10</v>
      </c>
      <c r="B261">
        <v>0</v>
      </c>
    </row>
    <row r="262" spans="1:2" x14ac:dyDescent="0.25">
      <c r="A262" s="2">
        <v>6</v>
      </c>
      <c r="B262">
        <v>0</v>
      </c>
    </row>
    <row r="263" spans="1:2" x14ac:dyDescent="0.25">
      <c r="A263" s="2">
        <v>7</v>
      </c>
      <c r="B263">
        <v>0</v>
      </c>
    </row>
    <row r="264" spans="1:2" x14ac:dyDescent="0.25">
      <c r="A264" s="2">
        <v>12</v>
      </c>
      <c r="B264">
        <v>0</v>
      </c>
    </row>
    <row r="265" spans="1:2" x14ac:dyDescent="0.25">
      <c r="A265" s="2">
        <v>10</v>
      </c>
      <c r="B265">
        <v>0</v>
      </c>
    </row>
    <row r="266" spans="1:2" x14ac:dyDescent="0.25">
      <c r="A266" s="2">
        <v>8</v>
      </c>
      <c r="B266">
        <v>0</v>
      </c>
    </row>
    <row r="267" spans="1:2" x14ac:dyDescent="0.25">
      <c r="A267" s="2">
        <v>6</v>
      </c>
      <c r="B267">
        <v>0</v>
      </c>
    </row>
    <row r="268" spans="1:2" x14ac:dyDescent="0.25">
      <c r="A268" s="2">
        <v>3</v>
      </c>
      <c r="B268">
        <v>0</v>
      </c>
    </row>
    <row r="269" spans="1:2" x14ac:dyDescent="0.25">
      <c r="A269" s="2">
        <v>3</v>
      </c>
      <c r="B269">
        <v>0</v>
      </c>
    </row>
    <row r="270" spans="1:2" x14ac:dyDescent="0.25">
      <c r="A270" s="2">
        <v>5</v>
      </c>
      <c r="B270">
        <v>0</v>
      </c>
    </row>
    <row r="271" spans="1:2" x14ac:dyDescent="0.25">
      <c r="A271" s="2">
        <v>7</v>
      </c>
      <c r="B271">
        <v>0</v>
      </c>
    </row>
    <row r="272" spans="1:2" x14ac:dyDescent="0.25">
      <c r="A272" s="2">
        <v>11.343283582089551</v>
      </c>
      <c r="B272">
        <v>0</v>
      </c>
    </row>
    <row r="273" spans="1:2" x14ac:dyDescent="0.25">
      <c r="A273" s="2">
        <v>19.701492537313431</v>
      </c>
      <c r="B273">
        <v>0</v>
      </c>
    </row>
    <row r="274" spans="1:2" x14ac:dyDescent="0.25">
      <c r="A274" s="2">
        <v>28.955223880597014</v>
      </c>
      <c r="B274">
        <v>0</v>
      </c>
    </row>
    <row r="275" spans="1:2" x14ac:dyDescent="0.25">
      <c r="A275" s="2">
        <v>20.8955223880597</v>
      </c>
      <c r="B275">
        <v>0</v>
      </c>
    </row>
    <row r="276" spans="1:2" x14ac:dyDescent="0.25">
      <c r="A276" s="2">
        <v>13.731343283582088</v>
      </c>
      <c r="B276">
        <v>0</v>
      </c>
    </row>
    <row r="277" spans="1:2" x14ac:dyDescent="0.25">
      <c r="A277" s="2">
        <v>29.850746268656717</v>
      </c>
      <c r="B277">
        <v>0</v>
      </c>
    </row>
    <row r="278" spans="1:2" x14ac:dyDescent="0.25">
      <c r="A278" s="2">
        <v>54.626865671641788</v>
      </c>
      <c r="B278">
        <v>0</v>
      </c>
    </row>
    <row r="279" spans="1:2" x14ac:dyDescent="0.25">
      <c r="A279" s="2">
        <v>63.880597014925371</v>
      </c>
      <c r="B279">
        <v>0</v>
      </c>
    </row>
    <row r="280" spans="1:2" x14ac:dyDescent="0.25">
      <c r="A280" s="2">
        <v>57.313432835820898</v>
      </c>
      <c r="B280">
        <v>0</v>
      </c>
    </row>
    <row r="281" spans="1:2" x14ac:dyDescent="0.25">
      <c r="A281" s="2">
        <v>32.238805970149251</v>
      </c>
      <c r="B281">
        <v>0</v>
      </c>
    </row>
    <row r="282" spans="1:2" x14ac:dyDescent="0.25">
      <c r="A282" s="2">
        <v>41.791044776119399</v>
      </c>
      <c r="B282">
        <v>0</v>
      </c>
    </row>
    <row r="283" spans="1:2" x14ac:dyDescent="0.25">
      <c r="A283" s="2">
        <v>74.02985074626865</v>
      </c>
      <c r="B283">
        <v>0</v>
      </c>
    </row>
    <row r="284" spans="1:2" x14ac:dyDescent="0.25">
      <c r="A284" s="2">
        <v>81.194029850746261</v>
      </c>
      <c r="B284">
        <v>1</v>
      </c>
    </row>
    <row r="285" spans="1:2" x14ac:dyDescent="0.25">
      <c r="A285" s="2">
        <v>74.02985074626865</v>
      </c>
      <c r="B285">
        <v>0</v>
      </c>
    </row>
    <row r="286" spans="1:2" x14ac:dyDescent="0.25">
      <c r="A286" s="2">
        <v>55.522388059701491</v>
      </c>
      <c r="B286">
        <v>0</v>
      </c>
    </row>
    <row r="287" spans="1:2" x14ac:dyDescent="0.25">
      <c r="A287" s="2">
        <v>20</v>
      </c>
      <c r="B287">
        <v>0</v>
      </c>
    </row>
    <row r="288" spans="1:2" x14ac:dyDescent="0.25">
      <c r="A288" s="2">
        <v>41.791044776119399</v>
      </c>
      <c r="B288">
        <v>0</v>
      </c>
    </row>
    <row r="289" spans="1:2" x14ac:dyDescent="0.25">
      <c r="A289" s="2">
        <v>50.746268656716417</v>
      </c>
      <c r="B289">
        <v>0</v>
      </c>
    </row>
    <row r="290" spans="1:2" x14ac:dyDescent="0.25">
      <c r="A290" s="2">
        <v>42.388059701492537</v>
      </c>
      <c r="B290">
        <v>0</v>
      </c>
    </row>
    <row r="291" spans="1:2" x14ac:dyDescent="0.25">
      <c r="A291" s="2">
        <v>27.761194029850746</v>
      </c>
      <c r="B291">
        <v>0</v>
      </c>
    </row>
    <row r="292" spans="1:2" x14ac:dyDescent="0.25">
      <c r="A292" s="2">
        <v>1</v>
      </c>
      <c r="B292">
        <v>0</v>
      </c>
    </row>
    <row r="293" spans="1:2" x14ac:dyDescent="0.25">
      <c r="A293" s="2">
        <v>2.6666666666666643</v>
      </c>
      <c r="B293">
        <v>0</v>
      </c>
    </row>
    <row r="294" spans="1:2" x14ac:dyDescent="0.25">
      <c r="A294" s="2">
        <v>4</v>
      </c>
      <c r="B294">
        <v>0</v>
      </c>
    </row>
    <row r="295" spans="1:2" x14ac:dyDescent="0.25">
      <c r="A295" s="2">
        <v>10.333333333333332</v>
      </c>
      <c r="B295">
        <v>0</v>
      </c>
    </row>
    <row r="296" spans="1:2" x14ac:dyDescent="0.25">
      <c r="A296" s="2">
        <v>14</v>
      </c>
      <c r="B296">
        <v>0</v>
      </c>
    </row>
    <row r="297" spans="1:2" x14ac:dyDescent="0.25">
      <c r="A297" s="2">
        <v>13</v>
      </c>
      <c r="B297">
        <v>0</v>
      </c>
    </row>
    <row r="298" spans="1:2" x14ac:dyDescent="0.25">
      <c r="A298" s="2">
        <v>11.333333333333332</v>
      </c>
      <c r="B298">
        <v>0</v>
      </c>
    </row>
    <row r="299" spans="1:2" x14ac:dyDescent="0.25">
      <c r="A299" s="2">
        <v>10.666666666666664</v>
      </c>
      <c r="B299">
        <v>0</v>
      </c>
    </row>
    <row r="300" spans="1:2" x14ac:dyDescent="0.25">
      <c r="A300" s="2">
        <v>8.6666666666666643</v>
      </c>
      <c r="B300">
        <v>0</v>
      </c>
    </row>
    <row r="301" spans="1:2" x14ac:dyDescent="0.25">
      <c r="A301" s="2">
        <v>6.6666666666666714</v>
      </c>
      <c r="B301">
        <v>0</v>
      </c>
    </row>
    <row r="302" spans="1:2" x14ac:dyDescent="0.25">
      <c r="A302" s="2">
        <v>9</v>
      </c>
      <c r="B302">
        <v>0</v>
      </c>
    </row>
    <row r="303" spans="1:2" x14ac:dyDescent="0.25">
      <c r="A303" s="2">
        <v>14</v>
      </c>
      <c r="B303">
        <v>0</v>
      </c>
    </row>
    <row r="304" spans="1:2" x14ac:dyDescent="0.25">
      <c r="A304" s="2">
        <v>20</v>
      </c>
      <c r="B304">
        <v>0</v>
      </c>
    </row>
    <row r="305" spans="1:2" x14ac:dyDescent="0.25">
      <c r="A305" s="2">
        <v>15</v>
      </c>
      <c r="B305">
        <v>0</v>
      </c>
    </row>
    <row r="306" spans="1:2" x14ac:dyDescent="0.25">
      <c r="A306" s="2">
        <v>61</v>
      </c>
      <c r="B306">
        <v>0</v>
      </c>
    </row>
    <row r="307" spans="1:2" x14ac:dyDescent="0.25">
      <c r="A307" s="2">
        <v>80</v>
      </c>
      <c r="B307">
        <v>1</v>
      </c>
    </row>
    <row r="308" spans="1:2" x14ac:dyDescent="0.25">
      <c r="A308" s="2">
        <v>81</v>
      </c>
      <c r="B308">
        <v>1</v>
      </c>
    </row>
    <row r="309" spans="1:2" x14ac:dyDescent="0.25">
      <c r="A309" s="2">
        <v>85</v>
      </c>
      <c r="B309">
        <v>1</v>
      </c>
    </row>
    <row r="310" spans="1:2" x14ac:dyDescent="0.25">
      <c r="A310" s="2">
        <v>85</v>
      </c>
      <c r="B310">
        <v>1</v>
      </c>
    </row>
    <row r="311" spans="1:2" x14ac:dyDescent="0.25">
      <c r="A311" s="2">
        <v>78</v>
      </c>
      <c r="B311">
        <v>0</v>
      </c>
    </row>
    <row r="312" spans="1:2" x14ac:dyDescent="0.25">
      <c r="A312" s="2">
        <v>50</v>
      </c>
      <c r="B312">
        <v>0</v>
      </c>
    </row>
    <row r="313" spans="1:2" x14ac:dyDescent="0.25">
      <c r="A313" s="2">
        <v>83</v>
      </c>
      <c r="B313">
        <v>1</v>
      </c>
    </row>
    <row r="314" spans="1:2" x14ac:dyDescent="0.25">
      <c r="A314" s="2">
        <v>92</v>
      </c>
      <c r="B314">
        <v>1</v>
      </c>
    </row>
    <row r="315" spans="1:2" x14ac:dyDescent="0.25">
      <c r="A315" s="2">
        <v>88</v>
      </c>
      <c r="B315">
        <v>1</v>
      </c>
    </row>
    <row r="316" spans="1:2" x14ac:dyDescent="0.25">
      <c r="A316" s="2">
        <v>85</v>
      </c>
      <c r="B316">
        <v>1</v>
      </c>
    </row>
    <row r="317" spans="1:2" x14ac:dyDescent="0.25">
      <c r="A317" s="2">
        <v>50</v>
      </c>
      <c r="B317">
        <v>0</v>
      </c>
    </row>
    <row r="318" spans="1:2" x14ac:dyDescent="0.25">
      <c r="A318" s="2">
        <v>19</v>
      </c>
      <c r="B318">
        <v>0</v>
      </c>
    </row>
    <row r="319" spans="1:2" x14ac:dyDescent="0.25">
      <c r="A319" s="2">
        <v>39</v>
      </c>
      <c r="B319">
        <v>0</v>
      </c>
    </row>
    <row r="320" spans="1:2" x14ac:dyDescent="0.25">
      <c r="A320" s="2">
        <v>46</v>
      </c>
      <c r="B320">
        <v>0</v>
      </c>
    </row>
    <row r="321" spans="1:2" x14ac:dyDescent="0.25">
      <c r="A321" s="2">
        <v>39</v>
      </c>
      <c r="B321">
        <v>0</v>
      </c>
    </row>
    <row r="322" spans="1:2" x14ac:dyDescent="0.25">
      <c r="A322" s="2">
        <v>29</v>
      </c>
      <c r="B322">
        <v>0</v>
      </c>
    </row>
    <row r="323" spans="1:2" x14ac:dyDescent="0.25">
      <c r="A323" s="2">
        <v>14</v>
      </c>
      <c r="B323">
        <v>0</v>
      </c>
    </row>
    <row r="324" spans="1:2" x14ac:dyDescent="0.25">
      <c r="A324" s="2">
        <v>30</v>
      </c>
      <c r="B324">
        <v>0</v>
      </c>
    </row>
    <row r="325" spans="1:2" x14ac:dyDescent="0.25">
      <c r="A325" s="2">
        <v>49</v>
      </c>
      <c r="B325">
        <v>0</v>
      </c>
    </row>
    <row r="326" spans="1:2" x14ac:dyDescent="0.25">
      <c r="A326" s="2">
        <v>70</v>
      </c>
      <c r="B326">
        <v>0</v>
      </c>
    </row>
    <row r="327" spans="1:2" x14ac:dyDescent="0.25">
      <c r="A327" s="2">
        <v>82</v>
      </c>
      <c r="B327">
        <v>1</v>
      </c>
    </row>
    <row r="328" spans="1:2" x14ac:dyDescent="0.25">
      <c r="A328" s="2">
        <v>70</v>
      </c>
      <c r="B328">
        <v>0</v>
      </c>
    </row>
    <row r="329" spans="1:2" x14ac:dyDescent="0.25">
      <c r="A329" s="2">
        <v>68</v>
      </c>
      <c r="B329">
        <v>0</v>
      </c>
    </row>
    <row r="330" spans="1:2" x14ac:dyDescent="0.25">
      <c r="A330" s="2">
        <v>18</v>
      </c>
      <c r="B330">
        <v>0</v>
      </c>
    </row>
    <row r="331" spans="1:2" x14ac:dyDescent="0.25">
      <c r="A331" s="2">
        <v>32</v>
      </c>
      <c r="B331">
        <v>0</v>
      </c>
    </row>
    <row r="332" spans="1:2" x14ac:dyDescent="0.25">
      <c r="A332" s="2">
        <v>41</v>
      </c>
      <c r="B332">
        <v>0</v>
      </c>
    </row>
    <row r="333" spans="1:2" x14ac:dyDescent="0.25">
      <c r="A333" s="2">
        <v>49</v>
      </c>
      <c r="B333">
        <v>0</v>
      </c>
    </row>
    <row r="334" spans="1:2" x14ac:dyDescent="0.25">
      <c r="A334" s="2">
        <v>45</v>
      </c>
      <c r="B334">
        <v>0</v>
      </c>
    </row>
    <row r="335" spans="1:2" x14ac:dyDescent="0.25">
      <c r="A335" s="2">
        <v>40</v>
      </c>
      <c r="B335">
        <v>0</v>
      </c>
    </row>
    <row r="336" spans="1:2" x14ac:dyDescent="0.25">
      <c r="A336" s="2">
        <v>5</v>
      </c>
      <c r="B336">
        <v>0</v>
      </c>
    </row>
    <row r="337" spans="1:2" x14ac:dyDescent="0.25">
      <c r="A337" s="2">
        <v>9</v>
      </c>
      <c r="B337">
        <v>0</v>
      </c>
    </row>
    <row r="338" spans="1:2" x14ac:dyDescent="0.25">
      <c r="A338" s="2">
        <v>13</v>
      </c>
      <c r="B338">
        <v>0</v>
      </c>
    </row>
    <row r="339" spans="1:2" x14ac:dyDescent="0.25">
      <c r="A339" s="2">
        <v>33</v>
      </c>
      <c r="B339">
        <v>0</v>
      </c>
    </row>
    <row r="340" spans="1:2" x14ac:dyDescent="0.25">
      <c r="A340" s="2">
        <v>54</v>
      </c>
      <c r="B340">
        <v>0</v>
      </c>
    </row>
    <row r="341" spans="1:2" x14ac:dyDescent="0.25">
      <c r="A341" s="2">
        <v>52</v>
      </c>
      <c r="B341">
        <v>0</v>
      </c>
    </row>
    <row r="342" spans="1:2" x14ac:dyDescent="0.25">
      <c r="A342" s="2">
        <v>42</v>
      </c>
      <c r="B342">
        <v>0</v>
      </c>
    </row>
    <row r="343" spans="1:2" x14ac:dyDescent="0.25">
      <c r="A343" s="2">
        <v>38</v>
      </c>
      <c r="B343">
        <v>0</v>
      </c>
    </row>
    <row r="344" spans="1:2" x14ac:dyDescent="0.25">
      <c r="A344" s="2">
        <v>28</v>
      </c>
      <c r="B344">
        <v>0</v>
      </c>
    </row>
    <row r="345" spans="1:2" x14ac:dyDescent="0.25">
      <c r="A345" s="2">
        <v>28</v>
      </c>
      <c r="B345">
        <v>0</v>
      </c>
    </row>
    <row r="346" spans="1:2" x14ac:dyDescent="0.25">
      <c r="A346" s="2">
        <v>31</v>
      </c>
      <c r="B346">
        <v>0</v>
      </c>
    </row>
    <row r="347" spans="1:2" x14ac:dyDescent="0.25">
      <c r="A347" s="2">
        <v>28</v>
      </c>
      <c r="B347">
        <v>0</v>
      </c>
    </row>
    <row r="348" spans="1:2" x14ac:dyDescent="0.25">
      <c r="A348" s="2">
        <v>19</v>
      </c>
      <c r="B348">
        <v>0</v>
      </c>
    </row>
    <row r="349" spans="1:2" x14ac:dyDescent="0.25">
      <c r="A349" s="2">
        <v>9</v>
      </c>
      <c r="B349">
        <v>0</v>
      </c>
    </row>
    <row r="350" spans="1:2" x14ac:dyDescent="0.25">
      <c r="A350" s="2">
        <v>3</v>
      </c>
      <c r="B350">
        <v>0</v>
      </c>
    </row>
    <row r="351" spans="1:2" x14ac:dyDescent="0.25">
      <c r="A351" s="2">
        <v>6</v>
      </c>
      <c r="B351">
        <v>0</v>
      </c>
    </row>
    <row r="352" spans="1:2" x14ac:dyDescent="0.25">
      <c r="A352" s="2">
        <v>21</v>
      </c>
      <c r="B352">
        <v>0</v>
      </c>
    </row>
    <row r="353" spans="1:2" x14ac:dyDescent="0.25">
      <c r="A353" s="2">
        <v>32</v>
      </c>
      <c r="B353">
        <v>0</v>
      </c>
    </row>
    <row r="354" spans="1:2" x14ac:dyDescent="0.25">
      <c r="A354" s="2">
        <v>30</v>
      </c>
      <c r="B354">
        <v>0</v>
      </c>
    </row>
    <row r="355" spans="1:2" x14ac:dyDescent="0.25">
      <c r="A355" s="2">
        <v>29</v>
      </c>
      <c r="B355">
        <v>0</v>
      </c>
    </row>
    <row r="356" spans="1:2" x14ac:dyDescent="0.25">
      <c r="A356" s="2">
        <v>22</v>
      </c>
      <c r="B356">
        <v>0</v>
      </c>
    </row>
    <row r="357" spans="1:2" x14ac:dyDescent="0.25">
      <c r="A357" s="2">
        <v>78</v>
      </c>
      <c r="B357">
        <v>0</v>
      </c>
    </row>
    <row r="358" spans="1:2" x14ac:dyDescent="0.25">
      <c r="A358" s="2">
        <v>97</v>
      </c>
      <c r="B358">
        <v>1</v>
      </c>
    </row>
    <row r="359" spans="1:2" x14ac:dyDescent="0.25">
      <c r="A359" s="2">
        <v>91</v>
      </c>
      <c r="B359">
        <v>1</v>
      </c>
    </row>
    <row r="360" spans="1:2" x14ac:dyDescent="0.25">
      <c r="A360" s="2">
        <v>90</v>
      </c>
      <c r="B360">
        <v>1</v>
      </c>
    </row>
    <row r="361" spans="1:2" x14ac:dyDescent="0.25">
      <c r="A361" s="2">
        <v>98</v>
      </c>
      <c r="B361">
        <v>1</v>
      </c>
    </row>
    <row r="362" spans="1:2" x14ac:dyDescent="0.25">
      <c r="A362" s="2">
        <v>95</v>
      </c>
      <c r="B362">
        <v>1</v>
      </c>
    </row>
    <row r="363" spans="1:2" x14ac:dyDescent="0.25">
      <c r="A363" s="2">
        <v>40</v>
      </c>
      <c r="B363">
        <v>0</v>
      </c>
    </row>
    <row r="364" spans="1:2" x14ac:dyDescent="0.25">
      <c r="A364" s="2">
        <v>24</v>
      </c>
      <c r="B364">
        <v>0</v>
      </c>
    </row>
    <row r="365" spans="1:2" x14ac:dyDescent="0.25">
      <c r="A365" s="2">
        <v>8</v>
      </c>
      <c r="B365">
        <v>0</v>
      </c>
    </row>
    <row r="366" spans="1:2" x14ac:dyDescent="0.25">
      <c r="A366" s="2">
        <v>12</v>
      </c>
      <c r="B366">
        <v>0</v>
      </c>
    </row>
    <row r="367" spans="1:2" x14ac:dyDescent="0.25">
      <c r="A367" s="2">
        <v>38</v>
      </c>
      <c r="B367">
        <v>0</v>
      </c>
    </row>
    <row r="368" spans="1:2" x14ac:dyDescent="0.25">
      <c r="A368" s="2">
        <v>52</v>
      </c>
      <c r="B368">
        <v>0</v>
      </c>
    </row>
    <row r="369" spans="1:2" x14ac:dyDescent="0.25">
      <c r="A369" s="2">
        <v>52</v>
      </c>
      <c r="B369">
        <v>0</v>
      </c>
    </row>
    <row r="370" spans="1:2" x14ac:dyDescent="0.25">
      <c r="A370" s="2">
        <v>50</v>
      </c>
      <c r="B370">
        <v>0</v>
      </c>
    </row>
    <row r="371" spans="1:2" x14ac:dyDescent="0.25">
      <c r="A371" s="2">
        <v>58</v>
      </c>
      <c r="B371">
        <v>0</v>
      </c>
    </row>
    <row r="372" spans="1:2" x14ac:dyDescent="0.25">
      <c r="A372" s="2">
        <v>65</v>
      </c>
      <c r="B372">
        <v>0</v>
      </c>
    </row>
    <row r="373" spans="1:2" x14ac:dyDescent="0.25">
      <c r="A373" s="2">
        <v>40</v>
      </c>
      <c r="B373">
        <v>0</v>
      </c>
    </row>
    <row r="374" spans="1:2" x14ac:dyDescent="0.25">
      <c r="A374" s="2">
        <v>22</v>
      </c>
      <c r="B374">
        <v>0</v>
      </c>
    </row>
    <row r="375" spans="1:2" x14ac:dyDescent="0.25">
      <c r="A375" s="2">
        <v>10</v>
      </c>
      <c r="B375">
        <v>0</v>
      </c>
    </row>
    <row r="376" spans="1:2" x14ac:dyDescent="0.25">
      <c r="A376" s="2">
        <v>4.2</v>
      </c>
      <c r="B376">
        <v>0</v>
      </c>
    </row>
    <row r="377" spans="1:2" x14ac:dyDescent="0.25">
      <c r="A377" s="2">
        <v>6</v>
      </c>
      <c r="B377">
        <v>0</v>
      </c>
    </row>
    <row r="378" spans="1:2" x14ac:dyDescent="0.25">
      <c r="A378" s="2">
        <v>14.1</v>
      </c>
      <c r="B378">
        <v>0</v>
      </c>
    </row>
    <row r="379" spans="1:2" x14ac:dyDescent="0.25">
      <c r="A379" s="2">
        <v>28.5</v>
      </c>
      <c r="B379">
        <v>0</v>
      </c>
    </row>
    <row r="380" spans="1:2" x14ac:dyDescent="0.25">
      <c r="A380" s="2">
        <v>42.9</v>
      </c>
      <c r="B380">
        <v>0</v>
      </c>
    </row>
    <row r="381" spans="1:2" x14ac:dyDescent="0.25">
      <c r="A381" s="2">
        <v>60</v>
      </c>
      <c r="B381">
        <v>0</v>
      </c>
    </row>
    <row r="382" spans="1:2" x14ac:dyDescent="0.25">
      <c r="A382" s="2">
        <v>72.599999999999994</v>
      </c>
      <c r="B382">
        <v>0</v>
      </c>
    </row>
    <row r="383" spans="1:2" x14ac:dyDescent="0.25">
      <c r="A383" s="2">
        <v>65.400000000000006</v>
      </c>
      <c r="B383">
        <v>0</v>
      </c>
    </row>
    <row r="384" spans="1:2" x14ac:dyDescent="0.25">
      <c r="A384" s="2">
        <v>51</v>
      </c>
      <c r="B384">
        <v>0</v>
      </c>
    </row>
    <row r="385" spans="1:2" x14ac:dyDescent="0.25">
      <c r="A385" s="2">
        <v>92</v>
      </c>
      <c r="B385">
        <v>1</v>
      </c>
    </row>
    <row r="386" spans="1:2" x14ac:dyDescent="0.25">
      <c r="A386" s="2">
        <v>96</v>
      </c>
      <c r="B386">
        <v>1</v>
      </c>
    </row>
    <row r="387" spans="1:2" x14ac:dyDescent="0.25">
      <c r="A387" s="2">
        <v>98</v>
      </c>
      <c r="B387">
        <v>1</v>
      </c>
    </row>
    <row r="388" spans="1:2" x14ac:dyDescent="0.25">
      <c r="A388" s="2">
        <v>91</v>
      </c>
      <c r="B388">
        <v>1</v>
      </c>
    </row>
    <row r="389" spans="1:2" x14ac:dyDescent="0.25">
      <c r="A389" s="2">
        <v>85</v>
      </c>
      <c r="B389">
        <v>1</v>
      </c>
    </row>
    <row r="390" spans="1:2" x14ac:dyDescent="0.25">
      <c r="A390" s="2">
        <v>72</v>
      </c>
      <c r="B390">
        <v>0</v>
      </c>
    </row>
    <row r="391" spans="1:2" x14ac:dyDescent="0.25">
      <c r="A391" s="2">
        <v>10</v>
      </c>
      <c r="B391">
        <v>0</v>
      </c>
    </row>
    <row r="392" spans="1:2" x14ac:dyDescent="0.25">
      <c r="A392" s="2">
        <v>15</v>
      </c>
      <c r="B392">
        <v>0</v>
      </c>
    </row>
    <row r="393" spans="1:2" x14ac:dyDescent="0.25">
      <c r="A393" s="2">
        <v>20</v>
      </c>
      <c r="B393">
        <v>0</v>
      </c>
    </row>
    <row r="394" spans="1:2" x14ac:dyDescent="0.25">
      <c r="A394" s="2">
        <v>17</v>
      </c>
      <c r="B394">
        <v>0</v>
      </c>
    </row>
    <row r="395" spans="1:2" x14ac:dyDescent="0.25">
      <c r="A395" s="2">
        <v>10</v>
      </c>
      <c r="B395">
        <v>0</v>
      </c>
    </row>
    <row r="396" spans="1:2" x14ac:dyDescent="0.25">
      <c r="A396" s="2">
        <v>8</v>
      </c>
      <c r="B396">
        <v>0</v>
      </c>
    </row>
    <row r="397" spans="1:2" x14ac:dyDescent="0.25">
      <c r="A397" s="2">
        <v>59</v>
      </c>
      <c r="B397">
        <v>0</v>
      </c>
    </row>
    <row r="398" spans="1:2" x14ac:dyDescent="0.25">
      <c r="A398" s="2">
        <v>62</v>
      </c>
      <c r="B398">
        <v>0</v>
      </c>
    </row>
    <row r="399" spans="1:2" x14ac:dyDescent="0.25">
      <c r="A399" s="2">
        <v>79</v>
      </c>
      <c r="B399">
        <v>0</v>
      </c>
    </row>
    <row r="400" spans="1:2" x14ac:dyDescent="0.25">
      <c r="A400" s="2">
        <v>81</v>
      </c>
      <c r="B400">
        <v>1</v>
      </c>
    </row>
    <row r="401" spans="1:2" x14ac:dyDescent="0.25">
      <c r="A401" s="2">
        <v>51</v>
      </c>
      <c r="B401">
        <v>0</v>
      </c>
    </row>
    <row r="402" spans="1:2" x14ac:dyDescent="0.25">
      <c r="A402" s="2">
        <v>28</v>
      </c>
      <c r="B402">
        <v>0</v>
      </c>
    </row>
    <row r="403" spans="1:2" x14ac:dyDescent="0.25">
      <c r="A403" s="2">
        <v>12</v>
      </c>
      <c r="B403">
        <v>0</v>
      </c>
    </row>
    <row r="404" spans="1:2" x14ac:dyDescent="0.25">
      <c r="A404" s="2">
        <v>7</v>
      </c>
      <c r="B404">
        <v>0</v>
      </c>
    </row>
    <row r="405" spans="1:2" x14ac:dyDescent="0.25">
      <c r="A405" s="2">
        <v>10</v>
      </c>
      <c r="B405">
        <v>0</v>
      </c>
    </row>
    <row r="406" spans="1:2" x14ac:dyDescent="0.25">
      <c r="A406" s="2">
        <v>2</v>
      </c>
      <c r="B406">
        <v>0</v>
      </c>
    </row>
    <row r="407" spans="1:2" x14ac:dyDescent="0.25">
      <c r="A407" s="2">
        <v>5</v>
      </c>
      <c r="B407">
        <v>0</v>
      </c>
    </row>
    <row r="408" spans="1:2" x14ac:dyDescent="0.25">
      <c r="A408" s="2">
        <v>2</v>
      </c>
      <c r="B408">
        <v>0</v>
      </c>
    </row>
    <row r="409" spans="1:2" x14ac:dyDescent="0.25">
      <c r="A409" s="2">
        <v>4</v>
      </c>
      <c r="B409">
        <v>0</v>
      </c>
    </row>
    <row r="410" spans="1:2" x14ac:dyDescent="0.25">
      <c r="A410" s="2">
        <v>3</v>
      </c>
      <c r="B410">
        <v>0</v>
      </c>
    </row>
    <row r="411" spans="1:2" x14ac:dyDescent="0.25">
      <c r="A411" s="2">
        <v>2</v>
      </c>
      <c r="B411">
        <v>0</v>
      </c>
    </row>
    <row r="412" spans="1:2" x14ac:dyDescent="0.25">
      <c r="A412" s="2">
        <v>20</v>
      </c>
      <c r="B412">
        <v>0</v>
      </c>
    </row>
    <row r="413" spans="1:2" x14ac:dyDescent="0.25">
      <c r="A413" s="2">
        <v>22</v>
      </c>
      <c r="B413">
        <v>0</v>
      </c>
    </row>
    <row r="414" spans="1:2" x14ac:dyDescent="0.25">
      <c r="A414" s="2">
        <v>25</v>
      </c>
      <c r="B414">
        <v>0</v>
      </c>
    </row>
    <row r="415" spans="1:2" x14ac:dyDescent="0.25">
      <c r="A415" s="2">
        <v>22</v>
      </c>
      <c r="B415">
        <v>0</v>
      </c>
    </row>
    <row r="416" spans="1:2" x14ac:dyDescent="0.25">
      <c r="A416" s="2">
        <v>22</v>
      </c>
      <c r="B416">
        <v>0</v>
      </c>
    </row>
    <row r="417" spans="1:2" x14ac:dyDescent="0.25">
      <c r="A417" s="2">
        <v>20</v>
      </c>
      <c r="B417">
        <v>0</v>
      </c>
    </row>
    <row r="418" spans="1:2" x14ac:dyDescent="0.25">
      <c r="A418" s="2">
        <v>50</v>
      </c>
      <c r="B418">
        <v>0</v>
      </c>
    </row>
    <row r="419" spans="1:2" x14ac:dyDescent="0.25">
      <c r="A419" s="2">
        <v>62</v>
      </c>
      <c r="B419">
        <v>0</v>
      </c>
    </row>
    <row r="420" spans="1:2" x14ac:dyDescent="0.25">
      <c r="A420" s="2">
        <v>72</v>
      </c>
      <c r="B420">
        <v>0</v>
      </c>
    </row>
    <row r="421" spans="1:2" x14ac:dyDescent="0.25">
      <c r="A421" s="2">
        <v>79</v>
      </c>
      <c r="B421">
        <v>0</v>
      </c>
    </row>
    <row r="422" spans="1:2" x14ac:dyDescent="0.25">
      <c r="A422" s="2">
        <v>78</v>
      </c>
      <c r="B422">
        <v>0</v>
      </c>
    </row>
    <row r="423" spans="1:2" x14ac:dyDescent="0.25">
      <c r="A423" s="2">
        <v>70</v>
      </c>
      <c r="B423">
        <v>0</v>
      </c>
    </row>
    <row r="424" spans="1:2" x14ac:dyDescent="0.25">
      <c r="A424" s="2">
        <v>42</v>
      </c>
      <c r="B424">
        <v>0</v>
      </c>
    </row>
    <row r="425" spans="1:2" x14ac:dyDescent="0.25">
      <c r="A425" s="2">
        <v>60</v>
      </c>
      <c r="B425">
        <v>0</v>
      </c>
    </row>
    <row r="426" spans="1:2" x14ac:dyDescent="0.25">
      <c r="A426" s="2">
        <v>69</v>
      </c>
      <c r="B426">
        <v>0</v>
      </c>
    </row>
    <row r="427" spans="1:2" x14ac:dyDescent="0.25">
      <c r="A427" s="2">
        <v>78</v>
      </c>
      <c r="B427">
        <v>0</v>
      </c>
    </row>
    <row r="428" spans="1:2" x14ac:dyDescent="0.25">
      <c r="A428" s="2">
        <v>75</v>
      </c>
      <c r="B428">
        <v>0</v>
      </c>
    </row>
    <row r="429" spans="1:2" x14ac:dyDescent="0.25">
      <c r="A429" s="2">
        <v>69</v>
      </c>
      <c r="B429">
        <v>0</v>
      </c>
    </row>
    <row r="430" spans="1:2" x14ac:dyDescent="0.25">
      <c r="A430" s="2">
        <v>30</v>
      </c>
      <c r="B430">
        <v>0</v>
      </c>
    </row>
    <row r="431" spans="1:2" x14ac:dyDescent="0.25">
      <c r="A431" s="2">
        <v>34</v>
      </c>
      <c r="B431">
        <v>0</v>
      </c>
    </row>
    <row r="432" spans="1:2" x14ac:dyDescent="0.25">
      <c r="A432" s="2">
        <v>35</v>
      </c>
      <c r="B432">
        <v>0</v>
      </c>
    </row>
    <row r="433" spans="1:2" x14ac:dyDescent="0.25">
      <c r="A433" s="2">
        <v>41</v>
      </c>
      <c r="B433">
        <v>0</v>
      </c>
    </row>
    <row r="434" spans="1:2" x14ac:dyDescent="0.25">
      <c r="A434" s="2">
        <v>40</v>
      </c>
      <c r="B434">
        <v>0</v>
      </c>
    </row>
    <row r="435" spans="1:2" x14ac:dyDescent="0.25">
      <c r="A435" s="2">
        <v>35</v>
      </c>
      <c r="B435">
        <v>0</v>
      </c>
    </row>
    <row r="436" spans="1:2" x14ac:dyDescent="0.25">
      <c r="A436" s="2">
        <v>25</v>
      </c>
      <c r="B436">
        <v>0</v>
      </c>
    </row>
    <row r="437" spans="1:2" x14ac:dyDescent="0.25">
      <c r="A437" s="2">
        <v>30</v>
      </c>
      <c r="B437">
        <v>0</v>
      </c>
    </row>
    <row r="438" spans="1:2" x14ac:dyDescent="0.25">
      <c r="A438" s="2">
        <v>38</v>
      </c>
      <c r="B438">
        <v>0</v>
      </c>
    </row>
    <row r="439" spans="1:2" x14ac:dyDescent="0.25">
      <c r="A439" s="2">
        <v>30</v>
      </c>
      <c r="B439">
        <v>0</v>
      </c>
    </row>
    <row r="440" spans="1:2" x14ac:dyDescent="0.25">
      <c r="A440" s="2">
        <v>29</v>
      </c>
      <c r="B440">
        <v>0</v>
      </c>
    </row>
    <row r="441" spans="1:2" x14ac:dyDescent="0.25">
      <c r="A441" s="2">
        <v>22</v>
      </c>
      <c r="B441">
        <v>0</v>
      </c>
    </row>
    <row r="442" spans="1:2" x14ac:dyDescent="0.25">
      <c r="A442" s="2">
        <v>52</v>
      </c>
      <c r="B442">
        <v>0</v>
      </c>
    </row>
    <row r="443" spans="1:2" x14ac:dyDescent="0.25">
      <c r="A443" s="2">
        <v>59</v>
      </c>
      <c r="B443">
        <v>0</v>
      </c>
    </row>
    <row r="444" spans="1:2" x14ac:dyDescent="0.25">
      <c r="A444" s="2">
        <v>60</v>
      </c>
      <c r="B444">
        <v>0</v>
      </c>
    </row>
    <row r="445" spans="1:2" x14ac:dyDescent="0.25">
      <c r="A445" s="2">
        <v>60</v>
      </c>
      <c r="B445">
        <v>0</v>
      </c>
    </row>
    <row r="446" spans="1:2" x14ac:dyDescent="0.25">
      <c r="A446" s="2">
        <v>52</v>
      </c>
      <c r="B446">
        <v>0</v>
      </c>
    </row>
    <row r="447" spans="1:2" x14ac:dyDescent="0.25">
      <c r="A447" s="2">
        <v>45</v>
      </c>
      <c r="B447">
        <v>0</v>
      </c>
    </row>
    <row r="448" spans="1:2" x14ac:dyDescent="0.25">
      <c r="A448" s="2">
        <v>33.333333333333336</v>
      </c>
      <c r="B448">
        <v>0</v>
      </c>
    </row>
    <row r="449" spans="1:2" x14ac:dyDescent="0.25">
      <c r="A449" s="2">
        <v>41</v>
      </c>
      <c r="B449">
        <v>0</v>
      </c>
    </row>
    <row r="450" spans="1:2" x14ac:dyDescent="0.25">
      <c r="A450" s="2">
        <v>35.666666666666664</v>
      </c>
      <c r="B450">
        <v>0</v>
      </c>
    </row>
    <row r="451" spans="1:2" x14ac:dyDescent="0.25">
      <c r="A451" s="2">
        <v>38</v>
      </c>
      <c r="B451">
        <v>0</v>
      </c>
    </row>
    <row r="452" spans="1:2" x14ac:dyDescent="0.25">
      <c r="A452" s="2">
        <v>27.333333333333332</v>
      </c>
      <c r="B452">
        <v>0</v>
      </c>
    </row>
    <row r="453" spans="1:2" x14ac:dyDescent="0.25">
      <c r="A453" s="2">
        <v>18.666666666666668</v>
      </c>
      <c r="B453">
        <v>0</v>
      </c>
    </row>
    <row r="454" spans="1:2" x14ac:dyDescent="0.25">
      <c r="A454" s="2">
        <v>26.666666666666668</v>
      </c>
      <c r="B454">
        <v>0</v>
      </c>
    </row>
    <row r="455" spans="1:2" x14ac:dyDescent="0.25">
      <c r="A455" s="2">
        <v>26.666666666666668</v>
      </c>
      <c r="B455">
        <v>0</v>
      </c>
    </row>
    <row r="456" spans="1:2" x14ac:dyDescent="0.25">
      <c r="A456" s="2">
        <v>26.666666666666668</v>
      </c>
      <c r="B456">
        <v>0</v>
      </c>
    </row>
    <row r="457" spans="1:2" x14ac:dyDescent="0.25">
      <c r="A457" s="2">
        <v>10.666666666666666</v>
      </c>
      <c r="B457">
        <v>0</v>
      </c>
    </row>
    <row r="458" spans="1:2" x14ac:dyDescent="0.25">
      <c r="A458" s="2">
        <v>14.6666666666667</v>
      </c>
      <c r="B458">
        <v>0</v>
      </c>
    </row>
    <row r="459" spans="1:2" x14ac:dyDescent="0.25">
      <c r="A459" s="2">
        <v>24.333333333333332</v>
      </c>
      <c r="B459">
        <v>0</v>
      </c>
    </row>
    <row r="460" spans="1:2" x14ac:dyDescent="0.25">
      <c r="A460" s="2">
        <v>20</v>
      </c>
      <c r="B460">
        <v>0</v>
      </c>
    </row>
    <row r="461" spans="1:2" x14ac:dyDescent="0.25">
      <c r="A461" s="2">
        <v>9.3333333333333339</v>
      </c>
      <c r="B461">
        <v>0</v>
      </c>
    </row>
    <row r="462" spans="1:2" x14ac:dyDescent="0.25">
      <c r="A462" s="2">
        <v>8</v>
      </c>
      <c r="B462">
        <v>0</v>
      </c>
    </row>
    <row r="463" spans="1:2" x14ac:dyDescent="0.25">
      <c r="A463" s="2">
        <v>22</v>
      </c>
      <c r="B463">
        <v>0</v>
      </c>
    </row>
    <row r="464" spans="1:2" x14ac:dyDescent="0.25">
      <c r="A464" s="2">
        <v>100</v>
      </c>
      <c r="B464">
        <v>1</v>
      </c>
    </row>
    <row r="465" spans="1:2" x14ac:dyDescent="0.25">
      <c r="A465" s="2">
        <v>100</v>
      </c>
      <c r="B465">
        <v>1</v>
      </c>
    </row>
    <row r="466" spans="1:2" x14ac:dyDescent="0.25">
      <c r="A466" s="2">
        <v>100</v>
      </c>
      <c r="B466">
        <v>1</v>
      </c>
    </row>
    <row r="467" spans="1:2" x14ac:dyDescent="0.25">
      <c r="A467" s="2">
        <v>100</v>
      </c>
      <c r="B467">
        <v>1</v>
      </c>
    </row>
    <row r="468" spans="1:2" x14ac:dyDescent="0.25">
      <c r="A468" s="2">
        <v>98</v>
      </c>
      <c r="B468">
        <v>1</v>
      </c>
    </row>
    <row r="469" spans="1:2" x14ac:dyDescent="0.25">
      <c r="A469" s="2">
        <v>98</v>
      </c>
      <c r="B469">
        <v>1</v>
      </c>
    </row>
    <row r="470" spans="1:2" x14ac:dyDescent="0.25">
      <c r="A470" s="2">
        <v>88</v>
      </c>
      <c r="B470">
        <v>1</v>
      </c>
    </row>
    <row r="471" spans="1:2" x14ac:dyDescent="0.25">
      <c r="A471" s="2">
        <v>92</v>
      </c>
      <c r="B471">
        <v>1</v>
      </c>
    </row>
    <row r="472" spans="1:2" x14ac:dyDescent="0.25">
      <c r="A472" s="2">
        <v>98</v>
      </c>
      <c r="B472">
        <v>1</v>
      </c>
    </row>
    <row r="473" spans="1:2" x14ac:dyDescent="0.25">
      <c r="A473" s="2">
        <v>98</v>
      </c>
      <c r="B473">
        <v>1</v>
      </c>
    </row>
    <row r="474" spans="1:2" x14ac:dyDescent="0.25">
      <c r="A474" s="2">
        <v>92</v>
      </c>
      <c r="B474">
        <v>1</v>
      </c>
    </row>
    <row r="475" spans="1:2" x14ac:dyDescent="0.25">
      <c r="A475" s="2">
        <v>90</v>
      </c>
      <c r="B475">
        <v>1</v>
      </c>
    </row>
    <row r="476" spans="1:2" x14ac:dyDescent="0.25">
      <c r="A476" s="2">
        <v>80</v>
      </c>
      <c r="B476">
        <v>1</v>
      </c>
    </row>
    <row r="477" spans="1:2" x14ac:dyDescent="0.25">
      <c r="A477" s="2">
        <v>42</v>
      </c>
      <c r="B477">
        <v>0</v>
      </c>
    </row>
    <row r="478" spans="1:2" x14ac:dyDescent="0.25">
      <c r="A478" s="2">
        <v>70</v>
      </c>
      <c r="B478">
        <v>0</v>
      </c>
    </row>
    <row r="479" spans="1:2" x14ac:dyDescent="0.25">
      <c r="A479" s="2">
        <v>85</v>
      </c>
      <c r="B479">
        <v>1</v>
      </c>
    </row>
    <row r="480" spans="1:2" x14ac:dyDescent="0.25">
      <c r="A480" s="2">
        <v>80</v>
      </c>
      <c r="B480">
        <v>1</v>
      </c>
    </row>
    <row r="481" spans="1:2" x14ac:dyDescent="0.25">
      <c r="A481" s="2">
        <v>78</v>
      </c>
      <c r="B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Original</vt:lpstr>
      <vt:lpstr>Calculation</vt:lpstr>
      <vt:lpstr>Total papers</vt:lpstr>
      <vt:lpstr>Sheet3</vt:lpstr>
      <vt:lpstr>Product Classification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Ganesan Raman</dc:creator>
  <cp:lastModifiedBy>ganesan raman</cp:lastModifiedBy>
  <dcterms:created xsi:type="dcterms:W3CDTF">2024-01-04T10:30:38Z</dcterms:created>
  <dcterms:modified xsi:type="dcterms:W3CDTF">2024-01-16T15:56:05Z</dcterms:modified>
</cp:coreProperties>
</file>