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76" i="6"/>
  <c r="J3" i="7" s="1"/>
  <c r="J75" i="6"/>
  <c r="J8" i="7" s="1"/>
  <c r="J74" i="6"/>
  <c r="J5" i="7" s="1"/>
  <c r="J73" i="6"/>
  <c r="D8" i="7" s="1"/>
  <c r="J72" i="6"/>
  <c r="D3" i="7" s="1"/>
  <c r="J71" i="6"/>
  <c r="D5" i="7" s="1"/>
  <c r="I64" i="6"/>
  <c r="I63" i="6"/>
  <c r="I62" i="6"/>
  <c r="I53" i="6"/>
  <c r="I52" i="6"/>
  <c r="I51" i="6"/>
  <c r="I44" i="6"/>
  <c r="I43" i="6"/>
  <c r="I42" i="6"/>
  <c r="I29" i="6"/>
  <c r="I28" i="6"/>
  <c r="I27" i="6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I40" i="5"/>
  <c r="I39" i="5"/>
  <c r="I38" i="5"/>
  <c r="I21" i="5"/>
  <c r="I20" i="5"/>
  <c r="I19" i="5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E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58" i="6"/>
  <c r="I67" i="6"/>
  <c r="I50" i="6"/>
  <c r="I18" i="5"/>
  <c r="J34" i="4"/>
  <c r="I49" i="6"/>
  <c r="I25" i="5"/>
  <c r="J57" i="4"/>
  <c r="J6" i="4"/>
  <c r="I16" i="6"/>
  <c r="J80" i="4"/>
  <c r="J8" i="4"/>
  <c r="I31" i="5"/>
  <c r="J47" i="4"/>
  <c r="J30" i="4"/>
  <c r="I38" i="6"/>
  <c r="I6" i="5"/>
  <c r="I61" i="6"/>
  <c r="I13" i="5"/>
  <c r="J21" i="4"/>
  <c r="J51" i="4"/>
  <c r="I36" i="5"/>
  <c r="C6" i="7"/>
  <c r="I26" i="6"/>
  <c r="J82" i="4"/>
  <c r="J18" i="4"/>
  <c r="I33" i="6"/>
  <c r="I9" i="5"/>
  <c r="J41" i="4"/>
  <c r="J27" i="4"/>
  <c r="I32" i="5"/>
  <c r="J56" i="4"/>
  <c r="I47" i="6"/>
  <c r="I15" i="5"/>
  <c r="J31" i="4"/>
  <c r="J38" i="4"/>
  <c r="I60" i="6"/>
  <c r="J74" i="4"/>
  <c r="J48" i="4"/>
  <c r="J23" i="4"/>
  <c r="I36" i="6"/>
  <c r="I59" i="6"/>
  <c r="I34" i="6"/>
  <c r="I10" i="5"/>
  <c r="J26" i="4"/>
  <c r="I41" i="6"/>
  <c r="I17" i="5"/>
  <c r="J49" i="4"/>
  <c r="J36" i="4"/>
  <c r="I8" i="6"/>
  <c r="J72" i="4"/>
  <c r="I55" i="6"/>
  <c r="I23" i="5"/>
  <c r="J39" i="4"/>
  <c r="J14" i="4"/>
  <c r="I30" i="6"/>
  <c r="J54" i="4"/>
  <c r="I45" i="6"/>
  <c r="I5" i="5"/>
  <c r="J13" i="4"/>
  <c r="I68" i="6"/>
  <c r="I28" i="5"/>
  <c r="J4" i="3"/>
  <c r="D6" i="7"/>
  <c r="I56" i="6"/>
  <c r="I14" i="6"/>
  <c r="C9" i="7"/>
  <c r="I35" i="6"/>
  <c r="I22" i="6"/>
  <c r="I39" i="6"/>
  <c r="I4" i="5"/>
  <c r="I19" i="6"/>
  <c r="I18" i="6"/>
  <c r="J97" i="4"/>
  <c r="I21" i="6"/>
  <c r="I11" i="6"/>
  <c r="I10" i="6"/>
  <c r="J66" i="4"/>
  <c r="I35" i="5"/>
  <c r="I17" i="6"/>
  <c r="J89" i="4"/>
  <c r="J25" i="4"/>
  <c r="I48" i="6"/>
  <c r="I16" i="5"/>
  <c r="J40" i="4"/>
  <c r="I31" i="6"/>
  <c r="J95" i="4"/>
  <c r="J15" i="4"/>
  <c r="J67" i="4"/>
  <c r="I6" i="6"/>
  <c r="J20" i="4"/>
  <c r="I13" i="6"/>
  <c r="J53" i="4"/>
  <c r="J84" i="4"/>
  <c r="I20" i="6"/>
  <c r="J12" i="4"/>
  <c r="I9" i="7"/>
  <c r="J65" i="4"/>
  <c r="J16" i="4"/>
  <c r="J55" i="4"/>
  <c r="I14" i="5"/>
  <c r="I29" i="5"/>
  <c r="I44" i="5"/>
  <c r="J44" i="4"/>
  <c r="J5" i="4"/>
  <c r="J10" i="4"/>
  <c r="I24" i="5"/>
  <c r="I7" i="5"/>
  <c r="J69" i="4"/>
  <c r="I3" i="6"/>
  <c r="I42" i="5"/>
  <c r="J58" i="4"/>
  <c r="J11" i="4"/>
  <c r="I9" i="6"/>
  <c r="J81" i="4"/>
  <c r="J17" i="4"/>
  <c r="I40" i="6"/>
  <c r="I8" i="5"/>
  <c r="J32" i="4"/>
  <c r="I23" i="6"/>
  <c r="J87" i="4"/>
  <c r="J7" i="4"/>
  <c r="J19" i="4"/>
  <c r="I30" i="5"/>
  <c r="I43" i="5"/>
  <c r="I5" i="6"/>
  <c r="J45" i="4"/>
  <c r="J68" i="4"/>
  <c r="I12" i="6"/>
  <c r="I11" i="5"/>
  <c r="I6" i="7"/>
  <c r="I24" i="6"/>
  <c r="I46" i="6"/>
  <c r="J29" i="4"/>
  <c r="J43" i="4"/>
  <c r="J85" i="4"/>
  <c r="I25" i="6"/>
  <c r="J22" i="4"/>
  <c r="I66" i="6"/>
  <c r="I34" i="5"/>
  <c r="J50" i="4"/>
  <c r="I65" i="6"/>
  <c r="I41" i="5"/>
  <c r="J73" i="4"/>
  <c r="J9" i="4"/>
  <c r="I32" i="6"/>
  <c r="J96" i="4"/>
  <c r="J24" i="4"/>
  <c r="I15" i="6"/>
  <c r="J71" i="4"/>
  <c r="J86" i="4"/>
  <c r="I54" i="6"/>
  <c r="I22" i="5"/>
  <c r="J59" i="4"/>
  <c r="I37" i="5"/>
  <c r="J37" i="4"/>
  <c r="J28" i="4"/>
  <c r="I4" i="6"/>
  <c r="J83" i="4"/>
  <c r="I26" i="5"/>
  <c r="J42" i="4"/>
  <c r="I57" i="6"/>
  <c r="I33" i="5"/>
  <c r="J70" i="4"/>
  <c r="J88" i="4"/>
  <c r="I7" i="6"/>
  <c r="J46" i="4"/>
  <c r="J35" i="4"/>
  <c r="I3" i="5"/>
  <c r="I37" i="6"/>
  <c r="I12" i="5"/>
  <c r="J33" i="4"/>
  <c r="I27" i="5"/>
  <c r="J52" i="4"/>
  <c r="E5" i="7" l="1"/>
  <c r="E8" i="7"/>
  <c r="K8" i="7"/>
  <c r="K5" i="7"/>
  <c r="K3" i="7"/>
  <c r="D9" i="7"/>
  <c r="I46" i="5"/>
  <c r="H9" i="7"/>
  <c r="E6" i="7"/>
  <c r="E9" i="7"/>
  <c r="J6" i="7"/>
  <c r="K107" i="4"/>
  <c r="I2" i="6"/>
  <c r="H6" i="7"/>
  <c r="B6" i="7"/>
  <c r="J4" i="4"/>
  <c r="I71" i="6"/>
  <c r="I2" i="5"/>
  <c r="J9" i="7"/>
  <c r="B9" i="7"/>
  <c r="I11" i="7" l="1"/>
  <c r="C11" i="7"/>
  <c r="D11" i="7"/>
  <c r="K108" i="4"/>
  <c r="H11" i="7" s="1"/>
  <c r="J11" i="7"/>
  <c r="B11" i="7"/>
  <c r="K9" i="7"/>
  <c r="K6" i="7"/>
  <c r="K11" i="7" l="1"/>
  <c r="E11" i="7"/>
</calcChain>
</file>

<file path=xl/sharedStrings.xml><?xml version="1.0" encoding="utf-8"?>
<sst xmlns="http://schemas.openxmlformats.org/spreadsheetml/2006/main" count="981" uniqueCount="321">
  <si>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</si>
  <si>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</si>
  <si>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</si>
  <si>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</si>
  <si>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</si>
  <si>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</si>
  <si>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</si>
  <si>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</si>
  <si>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</si>
  <si>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</si>
  <si>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--- THE GATE EXAM 2019 ---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</si>
  <si>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</si>
  <si>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</si>
  <si>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</si>
  <si>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</si>
  <si>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</si>
  <si>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</si>
  <si>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</si>
  <si>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</si>
  <si>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</si>
  <si>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</si>
  <si>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</si>
  <si>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</si>
  <si>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</si>
  <si>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</si>
  <si>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</si>
  <si>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</si>
  <si>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</si>
  <si>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</si>
  <si>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</si>
  <si>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</si>
  <si>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</si>
  <si>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</si>
  <si>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</si>
  <si>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</si>
  <si>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</si>
  <si>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</si>
  <si>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</si>
  <si>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</si>
  <si>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</si>
  <si>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</si>
  <si>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</si>
  <si>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</si>
  <si>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</si>
  <si>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</si>
  <si>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</si>
  <si>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</si>
  <si>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</si>
  <si>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</si>
  <si>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</si>
  <si>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</si>
  <si>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</si>
  <si>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</si>
  <si>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</si>
  <si>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</si>
  <si>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</si>
  <si>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</si>
  <si>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</si>
  <si>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</si>
  <si>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</si>
  <si>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</si>
  <si>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</si>
  <si>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</si>
  <si>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</si>
  <si>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</si>
  <si>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</si>
  <si>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</si>
  <si>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</si>
  <si>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</si>
  <si>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</si>
  <si>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</si>
  <si>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</si>
  <si>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</si>
  <si>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</si>
  <si>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</si>
  <si>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</si>
  <si>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</si>
  <si>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</si>
  <si>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</si>
  <si>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</si>
  <si>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</si>
  <si>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</si>
  <si>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</si>
  <si>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</si>
  <si>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</si>
  <si>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</si>
  <si>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</si>
  <si>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</si>
  <si>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</si>
  <si>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</si>
  <si>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</si>
  <si>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</si>
  <si>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</si>
  <si>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</si>
  <si>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</si>
  <si>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</si>
  <si>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</si>
  <si>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</si>
  <si>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</si>
  <si>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</si>
  <si>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</si>
  <si>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</si>
  <si>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</si>
  <si>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</si>
  <si>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</si>
  <si>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</si>
  <si>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</si>
  <si>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</si>
  <si>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</si>
  <si>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</si>
  <si>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</si>
  <si>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</si>
  <si>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</si>
  <si>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</si>
  <si>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</si>
  <si>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</si>
  <si>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</si>
  <si>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</si>
  <si>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</si>
  <si>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</si>
  <si>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</si>
  <si>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</si>
  <si>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</si>
  <si>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</si>
  <si>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</si>
  <si>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</si>
  <si>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</si>
  <si>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</si>
  <si>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</si>
  <si>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</si>
  <si>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</si>
  <si>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</si>
  <si>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</si>
  <si>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</si>
  <si>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</si>
  <si>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</si>
  <si>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</si>
  <si>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</si>
  <si>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</si>
  <si>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</si>
  <si>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</si>
  <si>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</si>
  <si>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</si>
  <si>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</si>
  <si>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</si>
  <si>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</si>
  <si>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</si>
  <si>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</si>
  <si>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</si>
  <si>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</si>
  <si>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</si>
  <si>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</si>
  <si>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</si>
  <si>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</si>
  <si>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</si>
  <si>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</si>
  <si>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</si>
  <si>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</si>
  <si>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</si>
  <si>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</si>
  <si>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</si>
  <si>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</si>
  <si>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</si>
  <si>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</si>
  <si>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</si>
  <si>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</si>
  <si>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</si>
  <si>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</si>
  <si>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</si>
  <si>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</si>
  <si>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</si>
  <si>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</si>
  <si>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</si>
  <si>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</si>
  <si>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</si>
  <si>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</si>
  <si>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</si>
  <si>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</si>
  <si>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</si>
  <si>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</si>
  <si>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</si>
  <si>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</si>
  <si>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</si>
  <si>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</si>
  <si>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</si>
  <si>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</si>
  <si>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</si>
  <si>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</si>
  <si>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</si>
  <si>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</si>
  <si>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</si>
  <si>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</si>
  <si>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</si>
  <si>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</si>
  <si>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</si>
  <si>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</si>
  <si>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</si>
  <si>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</si>
  <si>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</si>
  <si>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</si>
  <si>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</si>
  <si>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</si>
  <si>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</si>
  <si>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</si>
  <si>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</si>
  <si>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</si>
  <si>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</si>
  <si>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</si>
  <si>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</si>
  <si>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</si>
  <si>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</si>
  <si>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</si>
  <si>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</si>
  <si>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</si>
  <si>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</si>
  <si>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</si>
  <si>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</si>
  <si>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</si>
  <si>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</si>
  <si>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</si>
  <si>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</si>
  <si>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</si>
  <si>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</si>
  <si>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</si>
  <si>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</si>
  <si>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</si>
  <si>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</si>
  <si>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</si>
  <si>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</si>
  <si>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</si>
  <si>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</si>
  <si>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</si>
  <si>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</si>
  <si>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</si>
  <si>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</si>
  <si>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</si>
  <si>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</si>
  <si>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</si>
  <si>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</si>
  <si>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</si>
  <si>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</si>
  <si>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</si>
  <si>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</si>
  <si>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</si>
  <si>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</si>
  <si>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</si>
  <si>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</si>
  <si>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</si>
  <si>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</si>
  <si>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</si>
  <si>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</si>
  <si>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</si>
  <si>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SECTIONAL TESTS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</si>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</sst>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62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b/>
      <sz val="12"/>
      <color rgb="FF006EB9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FF00FF"/>
      <name val="Calibri"/>
    </font>
    <font>
      <b/>
      <sz val="12"/>
      <color rgb="FFB45F06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1" fillId="10" borderId="0" applyNumberFormat="0" applyBorder="0" applyAlignment="0" applyProtection="0"/>
  </cellStyleXfs>
  <cellXfs count="2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10" fontId="34" fillId="4" borderId="0" xfId="0" applyNumberFormat="1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10" fontId="36" fillId="4" borderId="0" xfId="0" applyNumberFormat="1" applyFont="1" applyFill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10" fontId="38" fillId="4" borderId="0" xfId="0" applyNumberFormat="1" applyFont="1" applyFill="1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2" fillId="0" borderId="1" xfId="0" applyFont="1" applyBorder="1" applyAlignment="1">
      <alignment horizontal="left"/>
    </xf>
    <xf numFmtId="0" fontId="42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0" fontId="25" fillId="4" borderId="0" xfId="0" applyNumberFormat="1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10" fontId="43" fillId="4" borderId="0" xfId="0" applyNumberFormat="1" applyFont="1" applyFill="1" applyAlignment="1">
      <alignment horizontal="center"/>
    </xf>
    <xf numFmtId="0" fontId="43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44" fillId="0" borderId="1" xfId="0" applyFont="1" applyBorder="1" applyAlignment="1">
      <alignment horizontal="left"/>
    </xf>
    <xf numFmtId="0" fontId="44" fillId="0" borderId="1" xfId="0" applyFont="1" applyBorder="1" applyAlignment="1"/>
    <xf numFmtId="0" fontId="46" fillId="0" borderId="1" xfId="0" applyFont="1" applyBorder="1" applyAlignment="1">
      <alignment horizontal="left"/>
    </xf>
    <xf numFmtId="0" fontId="46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0" fontId="27" fillId="4" borderId="0" xfId="0" applyNumberFormat="1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/>
    <xf numFmtId="0" fontId="44" fillId="0" borderId="0" xfId="0" applyFont="1" applyAlignment="1">
      <alignment horizontal="left"/>
    </xf>
    <xf numFmtId="0" fontId="44" fillId="0" borderId="0" xfId="0" applyFont="1" applyAlignment="1"/>
    <xf numFmtId="0" fontId="44" fillId="0" borderId="0" xfId="0" applyFont="1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10" fontId="34" fillId="4" borderId="0" xfId="0" applyNumberFormat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42" fillId="4" borderId="1" xfId="0" applyFont="1" applyFill="1" applyBorder="1" applyAlignment="1">
      <alignment horizontal="left" vertical="center" wrapText="1"/>
    </xf>
    <xf numFmtId="0" fontId="42" fillId="4" borderId="1" xfId="0" applyFont="1" applyFill="1" applyBorder="1" applyAlignment="1">
      <alignment horizontal="center" vertical="center"/>
    </xf>
    <xf numFmtId="165" fontId="34" fillId="0" borderId="0" xfId="0" applyNumberFormat="1" applyFont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 wrapText="1"/>
    </xf>
    <xf numFmtId="0" fontId="40" fillId="4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 wrapText="1"/>
    </xf>
    <xf numFmtId="10" fontId="34" fillId="4" borderId="0" xfId="0" applyNumberFormat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0" fontId="25" fillId="4" borderId="0" xfId="0" applyNumberFormat="1" applyFont="1" applyFill="1" applyAlignment="1">
      <alignment horizontal="center" vertical="center" wrapText="1"/>
    </xf>
    <xf numFmtId="0" fontId="40" fillId="4" borderId="1" xfId="0" applyFont="1" applyFill="1" applyBorder="1" applyAlignment="1">
      <alignment horizontal="left" vertical="center"/>
    </xf>
    <xf numFmtId="0" fontId="40" fillId="4" borderId="1" xfId="0" applyFont="1" applyFill="1" applyBorder="1" applyAlignment="1">
      <alignment horizontal="center" vertical="center"/>
    </xf>
    <xf numFmtId="165" fontId="48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0" fontId="48" fillId="4" borderId="0" xfId="0" applyNumberFormat="1" applyFont="1" applyFill="1" applyAlignment="1">
      <alignment horizontal="center" vertical="center" wrapText="1"/>
    </xf>
    <xf numFmtId="0" fontId="42" fillId="4" borderId="1" xfId="0" applyFont="1" applyFill="1" applyBorder="1" applyAlignment="1">
      <alignment horizontal="left" vertical="center"/>
    </xf>
    <xf numFmtId="0" fontId="42" fillId="4" borderId="1" xfId="0" applyFont="1" applyFill="1" applyBorder="1" applyAlignment="1">
      <alignment horizontal="center" vertical="center"/>
    </xf>
    <xf numFmtId="167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0" fontId="49" fillId="4" borderId="0" xfId="0" applyNumberFormat="1" applyFont="1" applyFill="1" applyAlignment="1">
      <alignment horizontal="center" vertical="center" wrapText="1"/>
    </xf>
    <xf numFmtId="167" fontId="43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0" fontId="43" fillId="4" borderId="0" xfId="0" applyNumberFormat="1" applyFont="1" applyFill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9" fillId="0" borderId="0" xfId="0" applyFont="1" applyAlignment="1">
      <alignment horizontal="left" vertical="center" wrapText="1"/>
    </xf>
    <xf numFmtId="0" fontId="6" fillId="0" borderId="0" xfId="0" applyFont="1"/>
    <xf numFmtId="0" fontId="31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3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3" fillId="5" borderId="1" xfId="0" applyFont="1" applyFill="1" applyBorder="1" applyAlignment="1">
      <alignment horizontal="center"/>
    </xf>
    <xf numFmtId="10" fontId="56" fillId="5" borderId="1" xfId="0" applyNumberFormat="1" applyFont="1" applyFill="1" applyBorder="1" applyAlignment="1">
      <alignment horizontal="center"/>
    </xf>
    <xf numFmtId="0" fontId="5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7" fillId="5" borderId="1" xfId="0" applyFont="1" applyFill="1" applyBorder="1" applyAlignment="1">
      <alignment horizontal="center"/>
    </xf>
    <xf numFmtId="0" fontId="58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61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0" fillId="0" borderId="0" xfId="0" applyFont="1" applyAlignment="1"/>
    <xf numFmtId="0" fontId="10" fillId="0" borderId="0" xfId="0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13" fillId="3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textRotation="45" wrapText="1"/>
    </xf>
    <xf numFmtId="0" fontId="25" fillId="0" borderId="0" xfId="0" applyFont="1" applyAlignment="1">
      <alignment horizontal="center" vertical="center" textRotation="45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/>
    </xf>
    <xf numFmtId="0" fontId="45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0" fillId="0" borderId="0" xfId="0"/>
  </cellXfs>
  <cellStyles count="2">
    <cellStyle name="Bad" xfId="1" builtinId="27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G44"/>
  <sheetViews>
    <sheetView tabSelected="1" workbookViewId="0">
      <pane ySplit="1" topLeftCell="A2" activePane="bottomLeft" state="frozen"/>
      <selection pane="bottomLeft" activeCell="G22" sqref="G22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44.140625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10</v>
      </c>
    </row>
    <row r="3" spans="1:7" ht="15.75" customHeight="1">
      <c r="A3" s="2">
        <v>44241</v>
      </c>
      <c r="B3" s="3" t="s">
        <v>16</v>
      </c>
      <c r="C3" s="249"/>
      <c r="D3" s="249"/>
      <c r="E3" s="249" t="s">
        <v>310</v>
      </c>
      <c r="F3" s="249"/>
      <c r="G3" s="249"/>
    </row>
    <row r="4" spans="1:7" ht="15.75" customHeight="1">
      <c r="A4" s="2">
        <v>44242</v>
      </c>
      <c r="B4" s="3" t="s">
        <v>15</v>
      </c>
      <c r="C4" s="249"/>
      <c r="D4" s="249"/>
      <c r="E4" s="249" t="s">
        <v>311</v>
      </c>
      <c r="F4" s="249"/>
      <c r="G4" s="249"/>
    </row>
    <row r="5" spans="1:7" ht="15.75" customHeight="1">
      <c r="A5" s="2">
        <v>44308</v>
      </c>
      <c r="B5" s="3" t="s">
        <v>13</v>
      </c>
      <c r="C5" s="249"/>
      <c r="D5" s="249"/>
      <c r="E5" s="249"/>
      <c r="F5" s="249"/>
      <c r="G5" s="249"/>
    </row>
    <row r="6" spans="1:7" ht="15.75" customHeight="1">
      <c r="A6" s="2">
        <v>44309</v>
      </c>
      <c r="B6" s="3" t="s">
        <v>12</v>
      </c>
    </row>
    <row r="7" spans="1:7" ht="15.75" customHeight="1">
      <c r="A7" s="2">
        <v>44310</v>
      </c>
      <c r="B7" s="3" t="s">
        <v>11</v>
      </c>
    </row>
    <row r="8" spans="1:7" ht="15.75" customHeight="1">
      <c r="A8" s="2">
        <v>44311</v>
      </c>
      <c r="B8" s="3" t="s">
        <v>7</v>
      </c>
    </row>
    <row r="9" spans="1:7" ht="15.75" customHeight="1">
      <c r="A9" s="2">
        <v>44312</v>
      </c>
      <c r="B9" s="3" t="s">
        <v>16</v>
      </c>
    </row>
    <row r="10" spans="1:7" ht="15.75" customHeight="1">
      <c r="A10" s="2">
        <v>44313</v>
      </c>
      <c r="B10" s="3" t="s">
        <v>15</v>
      </c>
    </row>
    <row r="11" spans="1:7" ht="15.75" customHeight="1">
      <c r="A11" s="2">
        <v>44314</v>
      </c>
      <c r="B11" s="3" t="s">
        <v>14</v>
      </c>
    </row>
    <row r="12" spans="1:7" ht="15.75" customHeight="1">
      <c r="A12" s="2">
        <v>44315</v>
      </c>
      <c r="B12" s="3" t="s">
        <v>13</v>
      </c>
    </row>
    <row r="13" spans="1:7" ht="15.75" customHeight="1">
      <c r="A13" s="2">
        <v>44316</v>
      </c>
      <c r="B13" s="3" t="s">
        <v>12</v>
      </c>
    </row>
    <row r="14" spans="1:7" ht="15.75" customHeight="1">
      <c r="A14" s="2">
        <v>44317</v>
      </c>
      <c r="B14" s="3" t="s">
        <v>11</v>
      </c>
    </row>
    <row r="15" spans="1:7" ht="15.75" customHeight="1">
      <c r="A15" s="2">
        <v>44318</v>
      </c>
      <c r="B15" s="3" t="s">
        <v>7</v>
      </c>
    </row>
    <row r="16" spans="1:7" ht="15.75" customHeight="1">
      <c r="A16" s="2">
        <v>44319</v>
      </c>
      <c r="B16" s="3" t="s">
        <v>16</v>
      </c>
    </row>
    <row r="17" spans="1:2" ht="15.75" customHeight="1">
      <c r="A17" s="2">
        <v>44320</v>
      </c>
      <c r="B17" s="3" t="s">
        <v>15</v>
      </c>
    </row>
    <row r="18" spans="1:2" ht="15.75" customHeight="1">
      <c r="A18" s="2">
        <v>44321</v>
      </c>
      <c r="B18" s="3" t="s">
        <v>14</v>
      </c>
    </row>
    <row r="19" spans="1:2" ht="15.75" customHeight="1">
      <c r="A19" s="2">
        <v>44322</v>
      </c>
      <c r="B19" s="3" t="s">
        <v>13</v>
      </c>
    </row>
    <row r="20" spans="1:2" ht="15.75" customHeight="1">
      <c r="A20" s="2">
        <v>44323</v>
      </c>
      <c r="B20" s="3" t="s">
        <v>12</v>
      </c>
    </row>
    <row r="21" spans="1:2" ht="15.75" customHeight="1">
      <c r="A21" s="2">
        <v>44324</v>
      </c>
      <c r="B21" s="3" t="s">
        <v>11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16</v>
      </c>
    </row>
    <row r="24" spans="1:2" ht="15.75" customHeight="1">
      <c r="A24" s="2">
        <v>44327</v>
      </c>
      <c r="B24" s="3" t="s">
        <v>15</v>
      </c>
    </row>
    <row r="25" spans="1:2" ht="15.75" customHeight="1">
      <c r="A25" s="2">
        <v>44328</v>
      </c>
      <c r="B25" s="3" t="s">
        <v>14</v>
      </c>
    </row>
    <row r="26" spans="1:2" ht="15.75" customHeight="1">
      <c r="A26" s="2">
        <v>44329</v>
      </c>
      <c r="B26" s="3" t="s">
        <v>13</v>
      </c>
    </row>
    <row r="27" spans="1:2" ht="15.75" customHeight="1">
      <c r="A27" s="2">
        <v>44330</v>
      </c>
      <c r="B27" s="3" t="s">
        <v>12</v>
      </c>
    </row>
    <row r="28" spans="1:2" ht="15.75" customHeight="1">
      <c r="A28" s="2">
        <v>44331</v>
      </c>
      <c r="B28" s="3" t="s">
        <v>11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16</v>
      </c>
    </row>
    <row r="31" spans="1:2" ht="15.75" customHeight="1">
      <c r="A31" s="2">
        <v>44334</v>
      </c>
      <c r="B31" s="3" t="s">
        <v>15</v>
      </c>
    </row>
    <row r="32" spans="1:2" ht="15.75" customHeight="1">
      <c r="A32" s="2">
        <v>44335</v>
      </c>
      <c r="B32" s="3" t="s">
        <v>14</v>
      </c>
    </row>
    <row r="33" spans="1:2" ht="15.75" customHeight="1">
      <c r="A33" s="2">
        <v>44336</v>
      </c>
      <c r="B33" s="3" t="s">
        <v>13</v>
      </c>
    </row>
    <row r="34" spans="1:2" ht="15.75" customHeight="1">
      <c r="A34" s="2">
        <v>44337</v>
      </c>
      <c r="B34" s="3" t="s">
        <v>12</v>
      </c>
    </row>
    <row r="35" spans="1:2" ht="15.75" customHeight="1">
      <c r="A35" s="2">
        <v>44338</v>
      </c>
      <c r="B35" s="3" t="s">
        <v>11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16</v>
      </c>
    </row>
    <row r="38" spans="1:2" ht="15.75" customHeight="1">
      <c r="A38" s="2">
        <v>44341</v>
      </c>
      <c r="B38" s="3" t="s">
        <v>15</v>
      </c>
    </row>
    <row r="39" spans="1:2" ht="15.75" customHeight="1">
      <c r="A39" s="2">
        <v>44342</v>
      </c>
      <c r="B39" s="3" t="s">
        <v>14</v>
      </c>
    </row>
    <row r="40" spans="1:2" ht="15.75" customHeight="1">
      <c r="A40" s="2">
        <v>44343</v>
      </c>
      <c r="B40" s="3" t="s">
        <v>13</v>
      </c>
    </row>
    <row r="41" spans="1:2" ht="15.75" customHeight="1">
      <c r="A41" s="2">
        <v>44344</v>
      </c>
      <c r="B41" s="3" t="s">
        <v>12</v>
      </c>
    </row>
    <row r="42" spans="1:2" ht="15.75" customHeight="1">
      <c r="A42" s="2">
        <v>44345</v>
      </c>
      <c r="B42" s="3" t="s">
        <v>11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K7" sqref="K7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51" t="s">
        <v>312</v>
      </c>
      <c r="B1" s="252"/>
      <c r="C1" s="252"/>
      <c r="D1" s="252"/>
      <c r="E1" s="252"/>
      <c r="F1" s="252"/>
      <c r="G1" s="253"/>
    </row>
    <row r="2" spans="1:15" ht="30" customHeight="1">
      <c r="A2" s="8" t="s">
        <v>17</v>
      </c>
      <c r="B2" s="8" t="s">
        <v>18</v>
      </c>
      <c r="C2" s="8" t="s">
        <v>0</v>
      </c>
      <c r="D2" s="8" t="s">
        <v>1</v>
      </c>
      <c r="E2" s="8" t="s">
        <v>19</v>
      </c>
      <c r="F2" s="8" t="s">
        <v>20</v>
      </c>
      <c r="G2" s="8" t="s">
        <v>21</v>
      </c>
      <c r="I2" s="254" t="s">
        <v>22</v>
      </c>
      <c r="J2" s="255"/>
      <c r="K2" s="255"/>
      <c r="L2" s="255"/>
      <c r="M2" s="255"/>
      <c r="N2" s="255"/>
      <c r="O2" s="256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9"/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J112"/>
  <sheetViews>
    <sheetView workbookViewId="0">
      <selection activeCell="B5" sqref="B5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0" ht="12.75">
      <c r="A1" s="272" t="s">
        <v>23</v>
      </c>
      <c r="B1" s="261"/>
      <c r="C1" s="261"/>
      <c r="D1" s="261"/>
      <c r="E1" s="261"/>
      <c r="F1" s="262"/>
      <c r="G1" s="273" t="s">
        <v>24</v>
      </c>
      <c r="H1" s="257" t="s">
        <v>25</v>
      </c>
      <c r="I1" s="259" t="s">
        <v>26</v>
      </c>
      <c r="J1" s="259" t="s">
        <v>27</v>
      </c>
    </row>
    <row r="2" spans="1:10" ht="12.75">
      <c r="A2" s="263"/>
      <c r="B2" s="258"/>
      <c r="C2" s="258"/>
      <c r="D2" s="258"/>
      <c r="E2" s="258"/>
      <c r="F2" s="264"/>
      <c r="G2" s="258"/>
      <c r="H2" s="258"/>
      <c r="I2" s="258"/>
      <c r="J2" s="258"/>
    </row>
    <row r="3" spans="1:10" ht="12.75">
      <c r="A3" s="265"/>
      <c r="B3" s="266"/>
      <c r="C3" s="266"/>
      <c r="D3" s="266"/>
      <c r="E3" s="266"/>
      <c r="F3" s="267"/>
      <c r="G3" s="258"/>
      <c r="H3" s="258"/>
      <c r="I3" s="258"/>
      <c r="J3" s="258"/>
    </row>
    <row r="4" spans="1:10" ht="37.5">
      <c r="A4" s="15" t="s">
        <v>17</v>
      </c>
      <c r="B4" s="15" t="s">
        <v>28</v>
      </c>
      <c r="C4" s="15" t="s">
        <v>29</v>
      </c>
      <c r="D4" s="15" t="s">
        <v>30</v>
      </c>
      <c r="E4" s="15" t="s">
        <v>31</v>
      </c>
      <c r="F4" s="16" t="s">
        <v>32</v>
      </c>
      <c r="G4" s="258"/>
      <c r="H4" s="258"/>
      <c r="I4" s="258"/>
      <c r="J4" s="17" t="e">
        <f ca="1">ROUND(PRODUCT(divide(SUM(J5:J99),COUNT(J5:J99)),100),1)</f>
        <v>#NAME?</v>
      </c>
    </row>
    <row r="5" spans="1:10" ht="30">
      <c r="A5" s="18">
        <v>1</v>
      </c>
      <c r="B5" s="19" t="s">
        <v>33</v>
      </c>
      <c r="C5" s="20" t="s">
        <v>34</v>
      </c>
      <c r="D5" s="21">
        <v>15</v>
      </c>
      <c r="E5" s="21" t="s">
        <v>35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0" ht="26.25" customHeight="1">
      <c r="A6" s="25">
        <v>2</v>
      </c>
      <c r="B6" s="26" t="s">
        <v>36</v>
      </c>
      <c r="C6" s="27" t="s">
        <v>37</v>
      </c>
      <c r="D6" s="28">
        <v>15</v>
      </c>
      <c r="E6" s="28" t="s">
        <v>35</v>
      </c>
      <c r="F6" s="28">
        <v>25</v>
      </c>
      <c r="G6" s="22"/>
      <c r="H6" s="23"/>
      <c r="I6" s="23"/>
      <c r="J6" s="24" t="str">
        <f t="shared" si="0"/>
        <v/>
      </c>
    </row>
    <row r="7" spans="1:10" ht="15">
      <c r="A7" s="25">
        <v>3</v>
      </c>
      <c r="B7" s="26" t="s">
        <v>38</v>
      </c>
      <c r="C7" s="27" t="s">
        <v>39</v>
      </c>
      <c r="D7" s="28">
        <v>15</v>
      </c>
      <c r="E7" s="28" t="s">
        <v>35</v>
      </c>
      <c r="F7" s="28">
        <v>25</v>
      </c>
      <c r="G7" s="22"/>
      <c r="H7" s="23"/>
      <c r="I7" s="23"/>
      <c r="J7" s="24" t="str">
        <f t="shared" si="0"/>
        <v/>
      </c>
    </row>
    <row r="8" spans="1:10" ht="15">
      <c r="A8" s="25">
        <v>4</v>
      </c>
      <c r="B8" s="26" t="s">
        <v>40</v>
      </c>
      <c r="C8" s="27" t="s">
        <v>41</v>
      </c>
      <c r="D8" s="28">
        <v>15</v>
      </c>
      <c r="E8" s="28" t="s">
        <v>35</v>
      </c>
      <c r="F8" s="28">
        <v>25</v>
      </c>
      <c r="G8" s="22"/>
      <c r="H8" s="23"/>
      <c r="I8" s="23"/>
      <c r="J8" s="24" t="str">
        <f t="shared" si="0"/>
        <v/>
      </c>
    </row>
    <row r="9" spans="1:10" ht="15">
      <c r="A9" s="25">
        <v>5</v>
      </c>
      <c r="B9" s="26" t="s">
        <v>42</v>
      </c>
      <c r="C9" s="27" t="s">
        <v>43</v>
      </c>
      <c r="D9" s="28">
        <v>33</v>
      </c>
      <c r="E9" s="28" t="s">
        <v>44</v>
      </c>
      <c r="F9" s="28">
        <v>50</v>
      </c>
      <c r="G9" s="29"/>
      <c r="H9" s="30"/>
      <c r="I9" s="30"/>
      <c r="J9" s="31" t="str">
        <f t="shared" si="0"/>
        <v/>
      </c>
    </row>
    <row r="10" spans="1:10" ht="15">
      <c r="A10" s="32">
        <v>6</v>
      </c>
      <c r="B10" s="33" t="s">
        <v>45</v>
      </c>
      <c r="C10" s="34" t="s">
        <v>46</v>
      </c>
      <c r="D10" s="35">
        <v>15</v>
      </c>
      <c r="E10" s="35" t="s">
        <v>35</v>
      </c>
      <c r="F10" s="35">
        <v>25</v>
      </c>
      <c r="G10" s="22"/>
      <c r="H10" s="23"/>
      <c r="I10" s="23"/>
      <c r="J10" s="24" t="str">
        <f t="shared" si="0"/>
        <v/>
      </c>
    </row>
    <row r="11" spans="1:10" ht="15">
      <c r="A11" s="32">
        <v>7</v>
      </c>
      <c r="B11" s="33" t="s">
        <v>47</v>
      </c>
      <c r="C11" s="34" t="s">
        <v>48</v>
      </c>
      <c r="D11" s="35">
        <v>15</v>
      </c>
      <c r="E11" s="35" t="s">
        <v>35</v>
      </c>
      <c r="F11" s="35">
        <v>25</v>
      </c>
      <c r="G11" s="22"/>
      <c r="H11" s="23"/>
      <c r="I11" s="23"/>
      <c r="J11" s="24" t="str">
        <f t="shared" si="0"/>
        <v/>
      </c>
    </row>
    <row r="12" spans="1:10" ht="15">
      <c r="A12" s="32">
        <v>8</v>
      </c>
      <c r="B12" s="33" t="s">
        <v>49</v>
      </c>
      <c r="C12" s="34" t="s">
        <v>50</v>
      </c>
      <c r="D12" s="35">
        <v>15</v>
      </c>
      <c r="E12" s="35" t="s">
        <v>35</v>
      </c>
      <c r="F12" s="35">
        <v>25</v>
      </c>
      <c r="G12" s="22"/>
      <c r="H12" s="23"/>
      <c r="I12" s="23"/>
      <c r="J12" s="24" t="str">
        <f t="shared" si="0"/>
        <v/>
      </c>
    </row>
    <row r="13" spans="1:10" ht="15">
      <c r="A13" s="32">
        <v>9</v>
      </c>
      <c r="B13" s="33" t="s">
        <v>51</v>
      </c>
      <c r="C13" s="34" t="s">
        <v>52</v>
      </c>
      <c r="D13" s="35">
        <v>15</v>
      </c>
      <c r="E13" s="35" t="s">
        <v>35</v>
      </c>
      <c r="F13" s="35">
        <v>25</v>
      </c>
      <c r="G13" s="22"/>
      <c r="H13" s="23"/>
      <c r="I13" s="23"/>
      <c r="J13" s="24" t="str">
        <f t="shared" si="0"/>
        <v/>
      </c>
    </row>
    <row r="14" spans="1:10" ht="15">
      <c r="A14" s="32">
        <v>10</v>
      </c>
      <c r="B14" s="33" t="s">
        <v>53</v>
      </c>
      <c r="C14" s="34" t="s">
        <v>54</v>
      </c>
      <c r="D14" s="35">
        <v>33</v>
      </c>
      <c r="E14" s="35" t="s">
        <v>44</v>
      </c>
      <c r="F14" s="35">
        <v>50</v>
      </c>
      <c r="G14" s="29"/>
      <c r="H14" s="30"/>
      <c r="I14" s="30"/>
      <c r="J14" s="31" t="str">
        <f t="shared" si="0"/>
        <v/>
      </c>
    </row>
    <row r="15" spans="1:10" ht="15">
      <c r="A15" s="25">
        <v>11</v>
      </c>
      <c r="B15" s="26" t="s">
        <v>55</v>
      </c>
      <c r="C15" s="27" t="s">
        <v>56</v>
      </c>
      <c r="D15" s="28">
        <v>15</v>
      </c>
      <c r="E15" s="28" t="s">
        <v>35</v>
      </c>
      <c r="F15" s="28">
        <v>25</v>
      </c>
      <c r="G15" s="22"/>
      <c r="H15" s="23"/>
      <c r="I15" s="23"/>
      <c r="J15" s="24" t="str">
        <f t="shared" si="0"/>
        <v/>
      </c>
    </row>
    <row r="16" spans="1:10" ht="30">
      <c r="A16" s="25">
        <v>12</v>
      </c>
      <c r="B16" s="26" t="s">
        <v>57</v>
      </c>
      <c r="C16" s="27" t="s">
        <v>58</v>
      </c>
      <c r="D16" s="28">
        <v>15</v>
      </c>
      <c r="E16" s="28" t="s">
        <v>35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59</v>
      </c>
      <c r="C17" s="27" t="s">
        <v>60</v>
      </c>
      <c r="D17" s="28">
        <v>15</v>
      </c>
      <c r="E17" s="28" t="s">
        <v>35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61</v>
      </c>
      <c r="C18" s="27" t="s">
        <v>62</v>
      </c>
      <c r="D18" s="28">
        <v>15</v>
      </c>
      <c r="E18" s="28" t="s">
        <v>35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63</v>
      </c>
      <c r="C19" s="27" t="s">
        <v>64</v>
      </c>
      <c r="D19" s="28">
        <v>33</v>
      </c>
      <c r="E19" s="28" t="s">
        <v>44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65</v>
      </c>
      <c r="C20" s="34" t="s">
        <v>66</v>
      </c>
      <c r="D20" s="35">
        <v>15</v>
      </c>
      <c r="E20" s="35" t="s">
        <v>35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67</v>
      </c>
      <c r="C21" s="34" t="s">
        <v>68</v>
      </c>
      <c r="D21" s="35">
        <v>15</v>
      </c>
      <c r="E21" s="35" t="s">
        <v>35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69</v>
      </c>
      <c r="C22" s="34" t="s">
        <v>70</v>
      </c>
      <c r="D22" s="35">
        <v>15</v>
      </c>
      <c r="E22" s="35" t="s">
        <v>35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71</v>
      </c>
      <c r="C23" s="34" t="s">
        <v>72</v>
      </c>
      <c r="D23" s="35">
        <v>33</v>
      </c>
      <c r="E23" s="35" t="s">
        <v>44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73</v>
      </c>
      <c r="C24" s="27" t="s">
        <v>74</v>
      </c>
      <c r="D24" s="28">
        <v>15</v>
      </c>
      <c r="E24" s="28" t="s">
        <v>35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75</v>
      </c>
      <c r="C25" s="27" t="s">
        <v>76</v>
      </c>
      <c r="D25" s="28">
        <v>15</v>
      </c>
      <c r="E25" s="28" t="s">
        <v>35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77</v>
      </c>
      <c r="C26" s="27" t="s">
        <v>78</v>
      </c>
      <c r="D26" s="28">
        <v>15</v>
      </c>
      <c r="E26" s="28" t="s">
        <v>35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79</v>
      </c>
      <c r="C27" s="27" t="s">
        <v>80</v>
      </c>
      <c r="D27" s="28">
        <v>15</v>
      </c>
      <c r="E27" s="28" t="s">
        <v>35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81</v>
      </c>
      <c r="C28" s="27" t="s">
        <v>82</v>
      </c>
      <c r="D28" s="28">
        <v>33</v>
      </c>
      <c r="E28" s="28" t="s">
        <v>44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83</v>
      </c>
      <c r="C29" s="34" t="s">
        <v>84</v>
      </c>
      <c r="D29" s="35">
        <v>15</v>
      </c>
      <c r="E29" s="35" t="s">
        <v>35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85</v>
      </c>
      <c r="C30" s="34" t="s">
        <v>86</v>
      </c>
      <c r="D30" s="35">
        <v>15</v>
      </c>
      <c r="E30" s="35" t="s">
        <v>35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87</v>
      </c>
      <c r="C31" s="34" t="s">
        <v>88</v>
      </c>
      <c r="D31" s="35">
        <v>15</v>
      </c>
      <c r="E31" s="35" t="s">
        <v>35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89</v>
      </c>
      <c r="C32" s="34" t="s">
        <v>90</v>
      </c>
      <c r="D32" s="35">
        <v>15</v>
      </c>
      <c r="E32" s="35" t="s">
        <v>35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91</v>
      </c>
      <c r="C33" s="34" t="s">
        <v>92</v>
      </c>
      <c r="D33" s="35">
        <v>33</v>
      </c>
      <c r="E33" s="35" t="s">
        <v>44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93</v>
      </c>
      <c r="C34" s="27" t="s">
        <v>94</v>
      </c>
      <c r="D34" s="28">
        <v>15</v>
      </c>
      <c r="E34" s="28" t="s">
        <v>35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95</v>
      </c>
      <c r="C35" s="27" t="s">
        <v>96</v>
      </c>
      <c r="D35" s="28">
        <v>15</v>
      </c>
      <c r="E35" s="28" t="s">
        <v>35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97</v>
      </c>
      <c r="C36" s="27" t="s">
        <v>98</v>
      </c>
      <c r="D36" s="28">
        <v>15</v>
      </c>
      <c r="E36" s="28" t="s">
        <v>35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99</v>
      </c>
      <c r="C37" s="27" t="s">
        <v>100</v>
      </c>
      <c r="D37" s="28">
        <v>15</v>
      </c>
      <c r="E37" s="28" t="s">
        <v>35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101</v>
      </c>
      <c r="C38" s="27" t="s">
        <v>102</v>
      </c>
      <c r="D38" s="28">
        <v>33</v>
      </c>
      <c r="E38" s="28" t="s">
        <v>44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103</v>
      </c>
      <c r="C39" s="34" t="s">
        <v>104</v>
      </c>
      <c r="D39" s="35">
        <v>15</v>
      </c>
      <c r="E39" s="35" t="s">
        <v>35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105</v>
      </c>
      <c r="C40" s="34" t="s">
        <v>106</v>
      </c>
      <c r="D40" s="35">
        <v>15</v>
      </c>
      <c r="E40" s="35" t="s">
        <v>35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107</v>
      </c>
      <c r="C41" s="34" t="s">
        <v>108</v>
      </c>
      <c r="D41" s="35">
        <v>15</v>
      </c>
      <c r="E41" s="35" t="s">
        <v>35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109</v>
      </c>
      <c r="C42" s="34" t="s">
        <v>110</v>
      </c>
      <c r="D42" s="35">
        <v>15</v>
      </c>
      <c r="E42" s="35" t="s">
        <v>35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111</v>
      </c>
      <c r="C43" s="34" t="s">
        <v>112</v>
      </c>
      <c r="D43" s="35">
        <v>15</v>
      </c>
      <c r="E43" s="35" t="s">
        <v>35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113</v>
      </c>
      <c r="C44" s="34" t="s">
        <v>114</v>
      </c>
      <c r="D44" s="35">
        <v>33</v>
      </c>
      <c r="E44" s="35" t="s">
        <v>44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115</v>
      </c>
      <c r="C45" s="27" t="s">
        <v>116</v>
      </c>
      <c r="D45" s="28">
        <v>15</v>
      </c>
      <c r="E45" s="28" t="s">
        <v>35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117</v>
      </c>
      <c r="C46" s="27" t="s">
        <v>118</v>
      </c>
      <c r="D46" s="28">
        <v>15</v>
      </c>
      <c r="E46" s="28" t="s">
        <v>35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119</v>
      </c>
      <c r="C47" s="27" t="s">
        <v>120</v>
      </c>
      <c r="D47" s="28">
        <v>15</v>
      </c>
      <c r="E47" s="28" t="s">
        <v>35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121</v>
      </c>
      <c r="C48" s="27" t="s">
        <v>122</v>
      </c>
      <c r="D48" s="28">
        <v>33</v>
      </c>
      <c r="E48" s="28" t="s">
        <v>44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123</v>
      </c>
      <c r="C49" s="34" t="s">
        <v>124</v>
      </c>
      <c r="D49" s="35">
        <v>15</v>
      </c>
      <c r="E49" s="35" t="s">
        <v>35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125</v>
      </c>
      <c r="C50" s="34" t="s">
        <v>126</v>
      </c>
      <c r="D50" s="36">
        <v>15</v>
      </c>
      <c r="E50" s="35" t="s">
        <v>35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127</v>
      </c>
      <c r="C51" s="34" t="s">
        <v>128</v>
      </c>
      <c r="D51" s="35">
        <v>15</v>
      </c>
      <c r="E51" s="35" t="s">
        <v>35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129</v>
      </c>
      <c r="C52" s="34" t="s">
        <v>130</v>
      </c>
      <c r="D52" s="35">
        <v>33</v>
      </c>
      <c r="E52" s="35" t="s">
        <v>44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68" t="s">
        <v>131</v>
      </c>
      <c r="C53" s="27" t="s">
        <v>132</v>
      </c>
      <c r="D53" s="28">
        <v>15</v>
      </c>
      <c r="E53" s="28" t="s">
        <v>35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69"/>
      <c r="C54" s="27" t="s">
        <v>133</v>
      </c>
      <c r="D54" s="28">
        <v>15</v>
      </c>
      <c r="E54" s="28" t="s">
        <v>35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69"/>
      <c r="C55" s="27" t="s">
        <v>134</v>
      </c>
      <c r="D55" s="28">
        <v>15</v>
      </c>
      <c r="E55" s="28" t="s">
        <v>35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69"/>
      <c r="C56" s="27" t="s">
        <v>135</v>
      </c>
      <c r="D56" s="28">
        <v>15</v>
      </c>
      <c r="E56" s="28" t="s">
        <v>35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69"/>
      <c r="C57" s="27" t="s">
        <v>136</v>
      </c>
      <c r="D57" s="28">
        <v>15</v>
      </c>
      <c r="E57" s="28" t="s">
        <v>35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69"/>
      <c r="C58" s="27" t="s">
        <v>137</v>
      </c>
      <c r="D58" s="28">
        <v>15</v>
      </c>
      <c r="E58" s="28" t="s">
        <v>35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70"/>
      <c r="C59" s="27" t="s">
        <v>138</v>
      </c>
      <c r="D59" s="28">
        <v>33</v>
      </c>
      <c r="E59" s="28" t="s">
        <v>44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60" t="s">
        <v>139</v>
      </c>
      <c r="B61" s="261"/>
      <c r="C61" s="261"/>
      <c r="D61" s="261"/>
      <c r="E61" s="261"/>
      <c r="F61" s="262"/>
      <c r="G61" s="37"/>
      <c r="H61" s="38"/>
      <c r="I61" s="38"/>
      <c r="J61" s="24" t="str">
        <f t="shared" si="0"/>
        <v/>
      </c>
    </row>
    <row r="62" spans="1:10" ht="15">
      <c r="A62" s="263"/>
      <c r="B62" s="258"/>
      <c r="C62" s="258"/>
      <c r="D62" s="258"/>
      <c r="E62" s="258"/>
      <c r="F62" s="264"/>
      <c r="G62" s="37"/>
      <c r="H62" s="38"/>
      <c r="I62" s="38"/>
      <c r="J62" s="24" t="str">
        <f t="shared" si="0"/>
        <v/>
      </c>
    </row>
    <row r="63" spans="1:10" ht="15">
      <c r="A63" s="265"/>
      <c r="B63" s="266"/>
      <c r="C63" s="266"/>
      <c r="D63" s="266"/>
      <c r="E63" s="266"/>
      <c r="F63" s="267"/>
      <c r="G63" s="37"/>
      <c r="H63" s="38"/>
      <c r="I63" s="38"/>
      <c r="J63" s="24" t="str">
        <f t="shared" si="0"/>
        <v/>
      </c>
    </row>
    <row r="64" spans="1:10" ht="37.5">
      <c r="A64" s="15" t="s">
        <v>17</v>
      </c>
      <c r="B64" s="15" t="s">
        <v>28</v>
      </c>
      <c r="C64" s="45" t="s">
        <v>29</v>
      </c>
      <c r="D64" s="15" t="s">
        <v>30</v>
      </c>
      <c r="E64" s="15" t="s">
        <v>31</v>
      </c>
      <c r="F64" s="16" t="s">
        <v>32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140</v>
      </c>
      <c r="C65" s="50" t="s">
        <v>141</v>
      </c>
      <c r="D65" s="51">
        <v>33</v>
      </c>
      <c r="E65" s="51" t="s">
        <v>44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142</v>
      </c>
      <c r="C66" s="27" t="s">
        <v>143</v>
      </c>
      <c r="D66" s="28">
        <v>33</v>
      </c>
      <c r="E66" s="28" t="s">
        <v>44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144</v>
      </c>
      <c r="C67" s="34" t="s">
        <v>145</v>
      </c>
      <c r="D67" s="35">
        <v>33</v>
      </c>
      <c r="E67" s="35" t="s">
        <v>44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146</v>
      </c>
      <c r="C68" s="27" t="s">
        <v>147</v>
      </c>
      <c r="D68" s="28">
        <v>33</v>
      </c>
      <c r="E68" s="28" t="s">
        <v>44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148</v>
      </c>
      <c r="C69" s="34" t="s">
        <v>149</v>
      </c>
      <c r="D69" s="35">
        <v>33</v>
      </c>
      <c r="E69" s="35" t="s">
        <v>44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150</v>
      </c>
      <c r="C70" s="27" t="s">
        <v>151</v>
      </c>
      <c r="D70" s="28">
        <v>25</v>
      </c>
      <c r="E70" s="28" t="s">
        <v>44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152</v>
      </c>
      <c r="C71" s="34" t="s">
        <v>153</v>
      </c>
      <c r="D71" s="35">
        <v>33</v>
      </c>
      <c r="E71" s="35" t="s">
        <v>44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154</v>
      </c>
      <c r="C72" s="27" t="s">
        <v>155</v>
      </c>
      <c r="D72" s="28">
        <v>33</v>
      </c>
      <c r="E72" s="28" t="s">
        <v>44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156</v>
      </c>
      <c r="C73" s="34" t="s">
        <v>157</v>
      </c>
      <c r="D73" s="35">
        <v>29</v>
      </c>
      <c r="E73" s="35" t="s">
        <v>44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158</v>
      </c>
      <c r="C74" s="27" t="s">
        <v>159</v>
      </c>
      <c r="D74" s="28">
        <v>33</v>
      </c>
      <c r="E74" s="28" t="s">
        <v>44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60" t="s">
        <v>160</v>
      </c>
      <c r="B76" s="261"/>
      <c r="C76" s="261"/>
      <c r="D76" s="261"/>
      <c r="E76" s="261"/>
      <c r="F76" s="262"/>
      <c r="G76" s="37"/>
      <c r="H76" s="38"/>
      <c r="I76" s="38"/>
      <c r="J76" s="24" t="str">
        <f t="shared" si="0"/>
        <v/>
      </c>
    </row>
    <row r="77" spans="1:10" ht="15">
      <c r="A77" s="263"/>
      <c r="B77" s="258"/>
      <c r="C77" s="258"/>
      <c r="D77" s="258"/>
      <c r="E77" s="258"/>
      <c r="F77" s="264"/>
      <c r="G77" s="37"/>
      <c r="H77" s="38"/>
      <c r="I77" s="38"/>
      <c r="J77" s="24" t="str">
        <f t="shared" si="0"/>
        <v/>
      </c>
    </row>
    <row r="78" spans="1:10" ht="15">
      <c r="A78" s="265"/>
      <c r="B78" s="266"/>
      <c r="C78" s="266"/>
      <c r="D78" s="266"/>
      <c r="E78" s="266"/>
      <c r="F78" s="267"/>
      <c r="G78" s="37"/>
      <c r="H78" s="38"/>
      <c r="I78" s="38"/>
      <c r="J78" s="24" t="str">
        <f t="shared" si="0"/>
        <v/>
      </c>
    </row>
    <row r="79" spans="1:10" ht="37.5">
      <c r="A79" s="15" t="s">
        <v>17</v>
      </c>
      <c r="B79" s="15" t="s">
        <v>28</v>
      </c>
      <c r="C79" s="45" t="s">
        <v>29</v>
      </c>
      <c r="D79" s="15" t="s">
        <v>30</v>
      </c>
      <c r="E79" s="15" t="s">
        <v>31</v>
      </c>
      <c r="F79" s="16" t="s">
        <v>32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71" t="s">
        <v>161</v>
      </c>
      <c r="C80" s="50" t="s">
        <v>162</v>
      </c>
      <c r="D80" s="51">
        <v>60</v>
      </c>
      <c r="E80" s="51" t="s">
        <v>163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69"/>
      <c r="C81" s="27" t="s">
        <v>164</v>
      </c>
      <c r="D81" s="28">
        <v>61</v>
      </c>
      <c r="E81" s="28" t="s">
        <v>163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69"/>
      <c r="C82" s="50" t="s">
        <v>165</v>
      </c>
      <c r="D82" s="35">
        <v>61</v>
      </c>
      <c r="E82" s="35" t="s">
        <v>163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69"/>
      <c r="C83" s="27" t="s">
        <v>166</v>
      </c>
      <c r="D83" s="28">
        <v>60</v>
      </c>
      <c r="E83" s="28" t="s">
        <v>163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69"/>
      <c r="C84" s="50" t="s">
        <v>167</v>
      </c>
      <c r="D84" s="35">
        <v>60</v>
      </c>
      <c r="E84" s="35" t="s">
        <v>163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69"/>
      <c r="C85" s="27" t="s">
        <v>168</v>
      </c>
      <c r="D85" s="28">
        <v>60</v>
      </c>
      <c r="E85" s="28" t="s">
        <v>163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69"/>
      <c r="C86" s="50" t="s">
        <v>169</v>
      </c>
      <c r="D86" s="35">
        <v>61</v>
      </c>
      <c r="E86" s="35" t="s">
        <v>163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69"/>
      <c r="C87" s="27" t="s">
        <v>170</v>
      </c>
      <c r="D87" s="28">
        <v>61</v>
      </c>
      <c r="E87" s="28" t="s">
        <v>163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69"/>
      <c r="C88" s="50" t="s">
        <v>171</v>
      </c>
      <c r="D88" s="35">
        <v>59</v>
      </c>
      <c r="E88" s="35" t="s">
        <v>163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70"/>
      <c r="C89" s="27" t="s">
        <v>172</v>
      </c>
      <c r="D89" s="28">
        <v>59</v>
      </c>
      <c r="E89" s="28" t="s">
        <v>163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60" t="s">
        <v>173</v>
      </c>
      <c r="B91" s="261"/>
      <c r="C91" s="261"/>
      <c r="D91" s="261"/>
      <c r="E91" s="261"/>
      <c r="F91" s="262"/>
      <c r="G91" s="37"/>
      <c r="H91" s="38"/>
      <c r="I91" s="38"/>
      <c r="J91" s="24" t="str">
        <f t="shared" si="0"/>
        <v/>
      </c>
    </row>
    <row r="92" spans="1:10" ht="15">
      <c r="A92" s="263"/>
      <c r="B92" s="258"/>
      <c r="C92" s="258"/>
      <c r="D92" s="258"/>
      <c r="E92" s="258"/>
      <c r="F92" s="264"/>
      <c r="G92" s="37"/>
      <c r="H92" s="38"/>
      <c r="I92" s="38"/>
      <c r="J92" s="24" t="str">
        <f t="shared" si="0"/>
        <v/>
      </c>
    </row>
    <row r="93" spans="1:10" ht="15">
      <c r="A93" s="265"/>
      <c r="B93" s="266"/>
      <c r="C93" s="266"/>
      <c r="D93" s="266"/>
      <c r="E93" s="266"/>
      <c r="F93" s="267"/>
      <c r="G93" s="37"/>
      <c r="H93" s="38"/>
      <c r="I93" s="38"/>
      <c r="J93" s="24" t="str">
        <f t="shared" si="0"/>
        <v/>
      </c>
    </row>
    <row r="94" spans="1:10" ht="37.5">
      <c r="A94" s="15" t="s">
        <v>17</v>
      </c>
      <c r="B94" s="15" t="s">
        <v>28</v>
      </c>
      <c r="C94" s="45" t="s">
        <v>29</v>
      </c>
      <c r="D94" s="15" t="s">
        <v>30</v>
      </c>
      <c r="E94" s="15" t="s">
        <v>31</v>
      </c>
      <c r="F94" s="16" t="s">
        <v>32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71" t="s">
        <v>174</v>
      </c>
      <c r="C95" s="50" t="s">
        <v>175</v>
      </c>
      <c r="D95" s="51">
        <v>60</v>
      </c>
      <c r="E95" s="51" t="s">
        <v>163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69"/>
      <c r="C96" s="27" t="s">
        <v>176</v>
      </c>
      <c r="D96" s="28">
        <v>60</v>
      </c>
      <c r="E96" s="28" t="s">
        <v>163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69"/>
      <c r="C97" s="34" t="s">
        <v>177</v>
      </c>
      <c r="D97" s="35">
        <v>60</v>
      </c>
      <c r="E97" s="35" t="s">
        <v>163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69"/>
      <c r="C98" s="27" t="s">
        <v>178</v>
      </c>
      <c r="D98" s="28">
        <v>59</v>
      </c>
      <c r="E98" s="28" t="s">
        <v>163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70"/>
      <c r="C99" s="34" t="s">
        <v>179</v>
      </c>
      <c r="D99" s="35">
        <v>65</v>
      </c>
      <c r="E99" s="35" t="s">
        <v>163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180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181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182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183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184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185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186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187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188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189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190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191</v>
      </c>
      <c r="D112" s="44"/>
      <c r="E112" s="44"/>
      <c r="F112" s="44"/>
      <c r="G112" s="72"/>
      <c r="H112" s="41"/>
      <c r="I112" s="41"/>
      <c r="J112" s="41"/>
    </row>
  </sheetData>
  <mergeCells count="11">
    <mergeCell ref="B80:B89"/>
    <mergeCell ref="B95:B99"/>
    <mergeCell ref="A1:F3"/>
    <mergeCell ref="G1:G4"/>
    <mergeCell ref="A91:F93"/>
    <mergeCell ref="H1:H4"/>
    <mergeCell ref="I1:I4"/>
    <mergeCell ref="J1:J3"/>
    <mergeCell ref="A61:F63"/>
    <mergeCell ref="A76:F78"/>
    <mergeCell ref="B53:B59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workbookViewId="0">
      <selection sqref="A1:F3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1" width="5.7109375" customWidth="1"/>
    <col min="12" max="12" width="7.7109375" customWidth="1"/>
    <col min="13" max="13" width="12" customWidth="1"/>
  </cols>
  <sheetData>
    <row r="1" spans="1:13" ht="12.75">
      <c r="A1" s="272" t="s">
        <v>23</v>
      </c>
      <c r="B1" s="261"/>
      <c r="C1" s="261"/>
      <c r="D1" s="261"/>
      <c r="E1" s="261"/>
      <c r="F1" s="262"/>
      <c r="G1" s="273" t="s">
        <v>24</v>
      </c>
      <c r="H1" s="257" t="s">
        <v>25</v>
      </c>
      <c r="I1" s="259" t="s">
        <v>26</v>
      </c>
      <c r="J1" s="259" t="s">
        <v>27</v>
      </c>
      <c r="K1" s="274" t="s">
        <v>192</v>
      </c>
      <c r="L1" s="259" t="s">
        <v>193</v>
      </c>
      <c r="M1" s="259" t="s">
        <v>194</v>
      </c>
    </row>
    <row r="2" spans="1:13" ht="12.75">
      <c r="A2" s="263"/>
      <c r="B2" s="258"/>
      <c r="C2" s="258"/>
      <c r="D2" s="258"/>
      <c r="E2" s="258"/>
      <c r="F2" s="264"/>
      <c r="G2" s="258"/>
      <c r="H2" s="258"/>
      <c r="I2" s="258"/>
      <c r="J2" s="258"/>
      <c r="K2" s="258"/>
      <c r="L2" s="258"/>
      <c r="M2" s="258"/>
    </row>
    <row r="3" spans="1:13" ht="15">
      <c r="A3" s="265"/>
      <c r="B3" s="266"/>
      <c r="C3" s="266"/>
      <c r="D3" s="266"/>
      <c r="E3" s="266"/>
      <c r="F3" s="267"/>
      <c r="G3" s="258"/>
      <c r="H3" s="258"/>
      <c r="I3" s="258"/>
      <c r="J3" s="258"/>
      <c r="K3" s="75">
        <f>COUNTIF(K5:K100,"&lt;=10")</f>
        <v>33</v>
      </c>
      <c r="L3" s="258"/>
      <c r="M3" s="258"/>
    </row>
    <row r="4" spans="1:13" ht="37.5">
      <c r="A4" s="76" t="s">
        <v>17</v>
      </c>
      <c r="B4" s="76" t="s">
        <v>28</v>
      </c>
      <c r="C4" s="76" t="s">
        <v>29</v>
      </c>
      <c r="D4" s="76" t="s">
        <v>30</v>
      </c>
      <c r="E4" s="76" t="s">
        <v>31</v>
      </c>
      <c r="F4" s="77" t="s">
        <v>32</v>
      </c>
      <c r="G4" s="258"/>
      <c r="H4" s="258"/>
      <c r="I4" s="258"/>
      <c r="J4" s="78" t="e">
        <f ca="1">ROUND(PRODUCT(divide(SUM(J5:J99),COUNT(J5:J99)),100),1)</f>
        <v>#NAME?</v>
      </c>
      <c r="K4" s="75">
        <f>COUNT(K5:K100)</f>
        <v>78</v>
      </c>
      <c r="L4" s="258"/>
      <c r="M4" s="258"/>
    </row>
    <row r="5" spans="1:13" ht="45">
      <c r="A5" s="79">
        <v>81</v>
      </c>
      <c r="B5" s="80" t="s">
        <v>195</v>
      </c>
      <c r="C5" s="81" t="s">
        <v>34</v>
      </c>
      <c r="D5" s="82">
        <v>15</v>
      </c>
      <c r="E5" s="82" t="s">
        <v>35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196</v>
      </c>
      <c r="C6" s="89" t="s">
        <v>37</v>
      </c>
      <c r="D6" s="90">
        <v>15</v>
      </c>
      <c r="E6" s="90" t="s">
        <v>35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197</v>
      </c>
      <c r="C7" s="89" t="s">
        <v>39</v>
      </c>
      <c r="D7" s="90">
        <v>15</v>
      </c>
      <c r="E7" s="90" t="s">
        <v>35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198</v>
      </c>
      <c r="C8" s="89" t="s">
        <v>41</v>
      </c>
      <c r="D8" s="90">
        <v>15</v>
      </c>
      <c r="E8" s="90" t="s">
        <v>35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42</v>
      </c>
      <c r="C9" s="89" t="s">
        <v>43</v>
      </c>
      <c r="D9" s="90">
        <v>33</v>
      </c>
      <c r="E9" s="90" t="s">
        <v>44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45</v>
      </c>
      <c r="C10" s="98" t="s">
        <v>46</v>
      </c>
      <c r="D10" s="99">
        <v>15</v>
      </c>
      <c r="E10" s="99" t="s">
        <v>35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47</v>
      </c>
      <c r="C11" s="98" t="s">
        <v>48</v>
      </c>
      <c r="D11" s="99">
        <v>15</v>
      </c>
      <c r="E11" s="99" t="s">
        <v>35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49</v>
      </c>
      <c r="C12" s="98" t="s">
        <v>50</v>
      </c>
      <c r="D12" s="99">
        <v>15</v>
      </c>
      <c r="E12" s="99" t="s">
        <v>35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51</v>
      </c>
      <c r="C13" s="98" t="s">
        <v>52</v>
      </c>
      <c r="D13" s="99">
        <v>15</v>
      </c>
      <c r="E13" s="99" t="s">
        <v>199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53</v>
      </c>
      <c r="C14" s="98" t="s">
        <v>54</v>
      </c>
      <c r="D14" s="99">
        <v>33</v>
      </c>
      <c r="E14" s="99" t="s">
        <v>44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55</v>
      </c>
      <c r="C15" s="89" t="s">
        <v>56</v>
      </c>
      <c r="D15" s="90">
        <v>15</v>
      </c>
      <c r="E15" s="90" t="s">
        <v>35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57</v>
      </c>
      <c r="C16" s="89" t="s">
        <v>58</v>
      </c>
      <c r="D16" s="90">
        <v>15</v>
      </c>
      <c r="E16" s="90" t="s">
        <v>35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59</v>
      </c>
      <c r="C17" s="89" t="s">
        <v>60</v>
      </c>
      <c r="D17" s="90">
        <v>15</v>
      </c>
      <c r="E17" s="90" t="s">
        <v>35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61</v>
      </c>
      <c r="C18" s="89" t="s">
        <v>62</v>
      </c>
      <c r="D18" s="90">
        <v>15</v>
      </c>
      <c r="E18" s="90" t="s">
        <v>35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63</v>
      </c>
      <c r="C19" s="89" t="s">
        <v>64</v>
      </c>
      <c r="D19" s="90">
        <v>33</v>
      </c>
      <c r="E19" s="90" t="s">
        <v>44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65</v>
      </c>
      <c r="C20" s="98" t="s">
        <v>66</v>
      </c>
      <c r="D20" s="99">
        <v>15</v>
      </c>
      <c r="E20" s="99" t="s">
        <v>35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67</v>
      </c>
      <c r="C21" s="98" t="s">
        <v>68</v>
      </c>
      <c r="D21" s="99">
        <v>15</v>
      </c>
      <c r="E21" s="99" t="s">
        <v>35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69</v>
      </c>
      <c r="C22" s="98" t="s">
        <v>70</v>
      </c>
      <c r="D22" s="99">
        <v>15</v>
      </c>
      <c r="E22" s="99" t="s">
        <v>35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71</v>
      </c>
      <c r="C23" s="98" t="s">
        <v>72</v>
      </c>
      <c r="D23" s="99">
        <v>33</v>
      </c>
      <c r="E23" s="99" t="s">
        <v>44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83</v>
      </c>
      <c r="C24" s="89" t="s">
        <v>200</v>
      </c>
      <c r="D24" s="90">
        <v>15</v>
      </c>
      <c r="E24" s="90" t="s">
        <v>35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85</v>
      </c>
      <c r="C25" s="89" t="s">
        <v>86</v>
      </c>
      <c r="D25" s="90">
        <v>15</v>
      </c>
      <c r="E25" s="90" t="s">
        <v>35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87</v>
      </c>
      <c r="C26" s="89" t="s">
        <v>88</v>
      </c>
      <c r="D26" s="90">
        <v>15</v>
      </c>
      <c r="E26" s="90" t="s">
        <v>35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89</v>
      </c>
      <c r="C27" s="89" t="s">
        <v>90</v>
      </c>
      <c r="D27" s="90">
        <v>15</v>
      </c>
      <c r="E27" s="90" t="s">
        <v>35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91</v>
      </c>
      <c r="C28" s="89" t="s">
        <v>92</v>
      </c>
      <c r="D28" s="90">
        <v>33</v>
      </c>
      <c r="E28" s="90" t="s">
        <v>44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73</v>
      </c>
      <c r="C29" s="98" t="s">
        <v>74</v>
      </c>
      <c r="D29" s="99">
        <v>15</v>
      </c>
      <c r="E29" s="99" t="s">
        <v>35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75</v>
      </c>
      <c r="C30" s="98" t="s">
        <v>76</v>
      </c>
      <c r="D30" s="99">
        <v>15</v>
      </c>
      <c r="E30" s="99" t="s">
        <v>35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77</v>
      </c>
      <c r="C31" s="98" t="s">
        <v>78</v>
      </c>
      <c r="D31" s="99">
        <v>15</v>
      </c>
      <c r="E31" s="99" t="s">
        <v>35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79</v>
      </c>
      <c r="C32" s="98" t="s">
        <v>80</v>
      </c>
      <c r="D32" s="99">
        <v>15</v>
      </c>
      <c r="E32" s="99" t="s">
        <v>35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81</v>
      </c>
      <c r="C33" s="98" t="s">
        <v>82</v>
      </c>
      <c r="D33" s="99">
        <v>33</v>
      </c>
      <c r="E33" s="99" t="s">
        <v>44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93</v>
      </c>
      <c r="C34" s="89" t="s">
        <v>94</v>
      </c>
      <c r="D34" s="90">
        <v>15</v>
      </c>
      <c r="E34" s="90" t="s">
        <v>35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95</v>
      </c>
      <c r="C35" s="89" t="s">
        <v>96</v>
      </c>
      <c r="D35" s="90">
        <v>15</v>
      </c>
      <c r="E35" s="90" t="s">
        <v>35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97</v>
      </c>
      <c r="C36" s="89" t="s">
        <v>98</v>
      </c>
      <c r="D36" s="90">
        <v>15</v>
      </c>
      <c r="E36" s="90" t="s">
        <v>35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99</v>
      </c>
      <c r="C37" s="89" t="s">
        <v>100</v>
      </c>
      <c r="D37" s="90">
        <v>15</v>
      </c>
      <c r="E37" s="90" t="s">
        <v>35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101</v>
      </c>
      <c r="C38" s="89" t="s">
        <v>102</v>
      </c>
      <c r="D38" s="90">
        <v>33</v>
      </c>
      <c r="E38" s="90" t="s">
        <v>44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103</v>
      </c>
      <c r="C39" s="98" t="s">
        <v>201</v>
      </c>
      <c r="D39" s="99">
        <v>15</v>
      </c>
      <c r="E39" s="99" t="s">
        <v>35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105</v>
      </c>
      <c r="C40" s="98" t="s">
        <v>202</v>
      </c>
      <c r="D40" s="99">
        <v>15</v>
      </c>
      <c r="E40" s="99" t="s">
        <v>35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107</v>
      </c>
      <c r="C41" s="98" t="s">
        <v>108</v>
      </c>
      <c r="D41" s="99">
        <v>15</v>
      </c>
      <c r="E41" s="99" t="s">
        <v>35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109</v>
      </c>
      <c r="C42" s="98" t="s">
        <v>110</v>
      </c>
      <c r="D42" s="99">
        <v>15</v>
      </c>
      <c r="E42" s="99" t="s">
        <v>35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111</v>
      </c>
      <c r="C43" s="98" t="s">
        <v>112</v>
      </c>
      <c r="D43" s="99">
        <v>15</v>
      </c>
      <c r="E43" s="99" t="s">
        <v>35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113</v>
      </c>
      <c r="C44" s="98" t="s">
        <v>114</v>
      </c>
      <c r="D44" s="99">
        <v>33</v>
      </c>
      <c r="E44" s="99" t="s">
        <v>44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115</v>
      </c>
      <c r="C45" s="89" t="s">
        <v>116</v>
      </c>
      <c r="D45" s="90">
        <v>15</v>
      </c>
      <c r="E45" s="90" t="s">
        <v>35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117</v>
      </c>
      <c r="C46" s="89" t="s">
        <v>118</v>
      </c>
      <c r="D46" s="90">
        <v>15</v>
      </c>
      <c r="E46" s="90" t="s">
        <v>35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119</v>
      </c>
      <c r="C47" s="89" t="s">
        <v>120</v>
      </c>
      <c r="D47" s="90">
        <v>15</v>
      </c>
      <c r="E47" s="90" t="s">
        <v>35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121</v>
      </c>
      <c r="C48" s="89" t="s">
        <v>122</v>
      </c>
      <c r="D48" s="90">
        <v>33</v>
      </c>
      <c r="E48" s="90" t="s">
        <v>44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123</v>
      </c>
      <c r="C49" s="98" t="s">
        <v>124</v>
      </c>
      <c r="D49" s="99">
        <v>15</v>
      </c>
      <c r="E49" s="99" t="s">
        <v>35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125</v>
      </c>
      <c r="C50" s="98" t="s">
        <v>126</v>
      </c>
      <c r="D50" s="100">
        <v>15</v>
      </c>
      <c r="E50" s="99" t="s">
        <v>35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127</v>
      </c>
      <c r="C51" s="98" t="s">
        <v>128</v>
      </c>
      <c r="D51" s="99">
        <v>15</v>
      </c>
      <c r="E51" s="99" t="s">
        <v>35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129</v>
      </c>
      <c r="C52" s="98" t="s">
        <v>130</v>
      </c>
      <c r="D52" s="99">
        <v>33</v>
      </c>
      <c r="E52" s="99" t="s">
        <v>44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68" t="s">
        <v>131</v>
      </c>
      <c r="C53" s="89" t="s">
        <v>132</v>
      </c>
      <c r="D53" s="90">
        <v>15</v>
      </c>
      <c r="E53" s="90" t="s">
        <v>35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69"/>
      <c r="C54" s="89" t="s">
        <v>133</v>
      </c>
      <c r="D54" s="90">
        <v>15</v>
      </c>
      <c r="E54" s="90" t="s">
        <v>35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69"/>
      <c r="C55" s="89" t="s">
        <v>134</v>
      </c>
      <c r="D55" s="90">
        <v>15</v>
      </c>
      <c r="E55" s="90" t="s">
        <v>35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69"/>
      <c r="C56" s="89" t="s">
        <v>135</v>
      </c>
      <c r="D56" s="90">
        <v>15</v>
      </c>
      <c r="E56" s="90" t="s">
        <v>35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69"/>
      <c r="C57" s="89" t="s">
        <v>136</v>
      </c>
      <c r="D57" s="90">
        <v>15</v>
      </c>
      <c r="E57" s="90" t="s">
        <v>35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69"/>
      <c r="C58" s="89" t="s">
        <v>137</v>
      </c>
      <c r="D58" s="90">
        <v>15</v>
      </c>
      <c r="E58" s="90" t="s">
        <v>35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70"/>
      <c r="C59" s="89" t="s">
        <v>138</v>
      </c>
      <c r="D59" s="90">
        <v>33</v>
      </c>
      <c r="E59" s="90" t="s">
        <v>44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60" t="s">
        <v>139</v>
      </c>
      <c r="B61" s="261"/>
      <c r="C61" s="261"/>
      <c r="D61" s="261"/>
      <c r="E61" s="261"/>
      <c r="F61" s="262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63"/>
      <c r="B62" s="258"/>
      <c r="C62" s="258"/>
      <c r="D62" s="258"/>
      <c r="E62" s="258"/>
      <c r="F62" s="264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65"/>
      <c r="B63" s="266"/>
      <c r="C63" s="266"/>
      <c r="D63" s="266"/>
      <c r="E63" s="266"/>
      <c r="F63" s="267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17</v>
      </c>
      <c r="B64" s="76" t="s">
        <v>28</v>
      </c>
      <c r="C64" s="76" t="s">
        <v>29</v>
      </c>
      <c r="D64" s="76" t="s">
        <v>30</v>
      </c>
      <c r="E64" s="76" t="s">
        <v>31</v>
      </c>
      <c r="F64" s="77" t="s">
        <v>32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140</v>
      </c>
      <c r="C65" s="111" t="s">
        <v>141</v>
      </c>
      <c r="D65" s="112">
        <v>33</v>
      </c>
      <c r="E65" s="112" t="s">
        <v>44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142</v>
      </c>
      <c r="C66" s="89" t="s">
        <v>203</v>
      </c>
      <c r="D66" s="90">
        <v>33</v>
      </c>
      <c r="E66" s="90" t="s">
        <v>44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144</v>
      </c>
      <c r="C67" s="98" t="s">
        <v>145</v>
      </c>
      <c r="D67" s="99">
        <v>33</v>
      </c>
      <c r="E67" s="99" t="s">
        <v>44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146</v>
      </c>
      <c r="C68" s="89" t="s">
        <v>147</v>
      </c>
      <c r="D68" s="90">
        <v>33</v>
      </c>
      <c r="E68" s="90" t="s">
        <v>44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148</v>
      </c>
      <c r="C69" s="98" t="s">
        <v>149</v>
      </c>
      <c r="D69" s="99">
        <v>33</v>
      </c>
      <c r="E69" s="99" t="s">
        <v>44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150</v>
      </c>
      <c r="C70" s="89" t="s">
        <v>204</v>
      </c>
      <c r="D70" s="90">
        <v>33</v>
      </c>
      <c r="E70" s="90" t="s">
        <v>44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152</v>
      </c>
      <c r="C71" s="98" t="s">
        <v>153</v>
      </c>
      <c r="D71" s="99">
        <v>33</v>
      </c>
      <c r="E71" s="99" t="s">
        <v>44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154</v>
      </c>
      <c r="C72" s="89" t="s">
        <v>155</v>
      </c>
      <c r="D72" s="90">
        <v>33</v>
      </c>
      <c r="E72" s="90" t="s">
        <v>44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156</v>
      </c>
      <c r="C73" s="98" t="s">
        <v>205</v>
      </c>
      <c r="D73" s="99">
        <v>33</v>
      </c>
      <c r="E73" s="99" t="s">
        <v>44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158</v>
      </c>
      <c r="C74" s="89" t="s">
        <v>159</v>
      </c>
      <c r="D74" s="90">
        <v>33</v>
      </c>
      <c r="E74" s="90" t="s">
        <v>44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60" t="s">
        <v>160</v>
      </c>
      <c r="B76" s="261"/>
      <c r="C76" s="261"/>
      <c r="D76" s="261"/>
      <c r="E76" s="261"/>
      <c r="F76" s="262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63"/>
      <c r="B77" s="258"/>
      <c r="C77" s="258"/>
      <c r="D77" s="258"/>
      <c r="E77" s="258"/>
      <c r="F77" s="264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65"/>
      <c r="B78" s="266"/>
      <c r="C78" s="266"/>
      <c r="D78" s="266"/>
      <c r="E78" s="266"/>
      <c r="F78" s="267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17</v>
      </c>
      <c r="B79" s="76" t="s">
        <v>28</v>
      </c>
      <c r="C79" s="76" t="s">
        <v>29</v>
      </c>
      <c r="D79" s="76" t="s">
        <v>30</v>
      </c>
      <c r="E79" s="76" t="s">
        <v>31</v>
      </c>
      <c r="F79" s="77" t="s">
        <v>32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71" t="s">
        <v>161</v>
      </c>
      <c r="C80" s="111" t="s">
        <v>206</v>
      </c>
      <c r="D80" s="112">
        <v>65</v>
      </c>
      <c r="E80" s="112" t="s">
        <v>163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69"/>
      <c r="C81" s="89" t="s">
        <v>207</v>
      </c>
      <c r="D81" s="90">
        <v>65</v>
      </c>
      <c r="E81" s="90" t="s">
        <v>163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69"/>
      <c r="C82" s="111" t="s">
        <v>208</v>
      </c>
      <c r="D82" s="99">
        <v>65</v>
      </c>
      <c r="E82" s="99" t="s">
        <v>163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69"/>
      <c r="C83" s="89" t="s">
        <v>209</v>
      </c>
      <c r="D83" s="90">
        <v>65</v>
      </c>
      <c r="E83" s="90" t="s">
        <v>163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69"/>
      <c r="C84" s="111" t="s">
        <v>210</v>
      </c>
      <c r="D84" s="99">
        <v>65</v>
      </c>
      <c r="E84" s="99" t="s">
        <v>163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69"/>
      <c r="C85" s="89" t="s">
        <v>211</v>
      </c>
      <c r="D85" s="90">
        <v>65</v>
      </c>
      <c r="E85" s="90" t="s">
        <v>163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69"/>
      <c r="C86" s="111" t="s">
        <v>212</v>
      </c>
      <c r="D86" s="99">
        <v>65</v>
      </c>
      <c r="E86" s="99" t="s">
        <v>163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69"/>
      <c r="C87" s="89" t="s">
        <v>213</v>
      </c>
      <c r="D87" s="90">
        <v>65</v>
      </c>
      <c r="E87" s="90" t="s">
        <v>163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69"/>
      <c r="C88" s="111" t="s">
        <v>214</v>
      </c>
      <c r="D88" s="99">
        <v>65</v>
      </c>
      <c r="E88" s="99" t="s">
        <v>163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70"/>
      <c r="C89" s="89" t="s">
        <v>215</v>
      </c>
      <c r="D89" s="90">
        <v>65</v>
      </c>
      <c r="E89" s="90" t="s">
        <v>163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60" t="s">
        <v>173</v>
      </c>
      <c r="B91" s="261"/>
      <c r="C91" s="261"/>
      <c r="D91" s="261"/>
      <c r="E91" s="261"/>
      <c r="F91" s="262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63"/>
      <c r="B92" s="258"/>
      <c r="C92" s="258"/>
      <c r="D92" s="258"/>
      <c r="E92" s="258"/>
      <c r="F92" s="264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65"/>
      <c r="B93" s="266"/>
      <c r="C93" s="266"/>
      <c r="D93" s="266"/>
      <c r="E93" s="266"/>
      <c r="F93" s="267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17</v>
      </c>
      <c r="B94" s="76" t="s">
        <v>28</v>
      </c>
      <c r="C94" s="76" t="s">
        <v>29</v>
      </c>
      <c r="D94" s="76" t="s">
        <v>30</v>
      </c>
      <c r="E94" s="76" t="s">
        <v>31</v>
      </c>
      <c r="F94" s="77" t="s">
        <v>32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71" t="s">
        <v>174</v>
      </c>
      <c r="C95" s="111" t="s">
        <v>216</v>
      </c>
      <c r="D95" s="112">
        <v>65</v>
      </c>
      <c r="E95" s="112" t="s">
        <v>163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69"/>
      <c r="C96" s="89" t="s">
        <v>217</v>
      </c>
      <c r="D96" s="90">
        <v>65</v>
      </c>
      <c r="E96" s="90" t="s">
        <v>163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69"/>
      <c r="C97" s="98" t="s">
        <v>218</v>
      </c>
      <c r="D97" s="99">
        <v>65</v>
      </c>
      <c r="E97" s="99" t="s">
        <v>163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69"/>
      <c r="C98" s="89" t="s">
        <v>219</v>
      </c>
      <c r="D98" s="90">
        <v>65</v>
      </c>
      <c r="E98" s="90" t="s">
        <v>163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70"/>
      <c r="C99" s="98" t="s">
        <v>220</v>
      </c>
      <c r="D99" s="99">
        <v>65</v>
      </c>
      <c r="E99" s="99" t="s">
        <v>163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180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181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182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183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184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185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186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187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188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189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190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191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B95:B99"/>
    <mergeCell ref="G1:G4"/>
    <mergeCell ref="H1:H4"/>
    <mergeCell ref="I1:I4"/>
    <mergeCell ref="A1:F3"/>
    <mergeCell ref="B53:B59"/>
    <mergeCell ref="A61:F63"/>
    <mergeCell ref="A76:F78"/>
    <mergeCell ref="B80:B89"/>
    <mergeCell ref="J1:J3"/>
    <mergeCell ref="K1:K2"/>
    <mergeCell ref="L1:L4"/>
    <mergeCell ref="M1:M4"/>
    <mergeCell ref="A91:F93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L59"/>
  <sheetViews>
    <sheetView workbookViewId="0">
      <selection activeCell="F19" sqref="F19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2" ht="23.25">
      <c r="A1" s="280" t="s">
        <v>221</v>
      </c>
      <c r="B1" s="252"/>
      <c r="C1" s="252"/>
      <c r="D1" s="252"/>
      <c r="E1" s="253"/>
      <c r="F1" s="281" t="s">
        <v>24</v>
      </c>
      <c r="G1" s="282" t="s">
        <v>25</v>
      </c>
      <c r="H1" s="275" t="s">
        <v>26</v>
      </c>
      <c r="I1" s="130" t="s">
        <v>27</v>
      </c>
      <c r="J1" s="276" t="s">
        <v>192</v>
      </c>
      <c r="K1" s="277" t="s">
        <v>222</v>
      </c>
      <c r="L1" s="277" t="s">
        <v>194</v>
      </c>
    </row>
    <row r="2" spans="1:12" ht="18.75">
      <c r="A2" s="131" t="s">
        <v>17</v>
      </c>
      <c r="B2" s="132" t="s">
        <v>223</v>
      </c>
      <c r="C2" s="131" t="s">
        <v>224</v>
      </c>
      <c r="D2" s="131" t="s">
        <v>26</v>
      </c>
      <c r="E2" s="131" t="s">
        <v>225</v>
      </c>
      <c r="F2" s="258"/>
      <c r="G2" s="258"/>
      <c r="H2" s="258"/>
      <c r="I2" s="133" t="e">
        <f ca="1">ROUND(PRODUCT(divide(SUM(I3:I44),COUNT(I3:I44)),100),2)</f>
        <v>#NAME?</v>
      </c>
      <c r="J2" s="258"/>
      <c r="K2" s="258"/>
      <c r="L2" s="258"/>
    </row>
    <row r="3" spans="1:12">
      <c r="A3" s="134">
        <v>161</v>
      </c>
      <c r="B3" s="135" t="s">
        <v>64</v>
      </c>
      <c r="C3" s="136">
        <v>33</v>
      </c>
      <c r="D3" s="136">
        <v>50</v>
      </c>
      <c r="E3" s="136" t="s">
        <v>226</v>
      </c>
      <c r="F3" s="137"/>
      <c r="G3" s="138"/>
      <c r="H3" s="139">
        <v>47</v>
      </c>
      <c r="I3" s="140" t="e">
        <f t="shared" ref="I3:I44" ca="1" si="0">IF(AND($D3&lt;"", $H3&lt;&gt;""), divide($H3,$D3),"")</f>
        <v>#NAME?</v>
      </c>
      <c r="J3" s="141">
        <v>2</v>
      </c>
      <c r="K3" s="138"/>
      <c r="L3" s="137"/>
    </row>
    <row r="4" spans="1:12">
      <c r="A4" s="134">
        <v>162</v>
      </c>
      <c r="B4" s="135" t="s">
        <v>227</v>
      </c>
      <c r="C4" s="136">
        <v>33</v>
      </c>
      <c r="D4" s="136">
        <v>50</v>
      </c>
      <c r="E4" s="136" t="s">
        <v>226</v>
      </c>
      <c r="F4" s="137"/>
      <c r="G4" s="138"/>
      <c r="H4" s="139">
        <v>35.36</v>
      </c>
      <c r="I4" s="140" t="e">
        <f t="shared" ca="1" si="0"/>
        <v>#NAME?</v>
      </c>
      <c r="J4" s="141">
        <v>36</v>
      </c>
      <c r="K4" s="138"/>
      <c r="L4" s="137"/>
    </row>
    <row r="5" spans="1:12">
      <c r="A5" s="134">
        <v>163</v>
      </c>
      <c r="B5" s="135" t="s">
        <v>228</v>
      </c>
      <c r="C5" s="136">
        <v>33</v>
      </c>
      <c r="D5" s="136">
        <v>50</v>
      </c>
      <c r="E5" s="136" t="s">
        <v>226</v>
      </c>
      <c r="F5" s="137"/>
      <c r="G5" s="142"/>
      <c r="H5" s="142">
        <v>35.340000000000003</v>
      </c>
      <c r="I5" s="140" t="e">
        <f t="shared" ca="1" si="0"/>
        <v>#NAME?</v>
      </c>
      <c r="J5" s="143">
        <v>5</v>
      </c>
      <c r="K5" s="144"/>
      <c r="L5" s="137"/>
    </row>
    <row r="6" spans="1:12">
      <c r="A6" s="134">
        <v>164</v>
      </c>
      <c r="B6" s="135" t="s">
        <v>229</v>
      </c>
      <c r="C6" s="136">
        <v>33</v>
      </c>
      <c r="D6" s="136">
        <v>50</v>
      </c>
      <c r="E6" s="136" t="s">
        <v>226</v>
      </c>
      <c r="F6" s="137"/>
      <c r="G6" s="142"/>
      <c r="H6" s="142">
        <v>46.34</v>
      </c>
      <c r="I6" s="140" t="e">
        <f t="shared" ca="1" si="0"/>
        <v>#NAME?</v>
      </c>
      <c r="J6" s="143">
        <v>5</v>
      </c>
      <c r="K6" s="144"/>
      <c r="L6" s="137"/>
    </row>
    <row r="7" spans="1:12">
      <c r="A7" s="134">
        <v>165</v>
      </c>
      <c r="B7" s="135" t="s">
        <v>230</v>
      </c>
      <c r="C7" s="136">
        <v>33</v>
      </c>
      <c r="D7" s="136">
        <v>50</v>
      </c>
      <c r="E7" s="136" t="s">
        <v>226</v>
      </c>
      <c r="F7" s="137"/>
      <c r="G7" s="142"/>
      <c r="H7" s="142">
        <v>42.01</v>
      </c>
      <c r="I7" s="140" t="e">
        <f t="shared" ca="1" si="0"/>
        <v>#NAME?</v>
      </c>
      <c r="J7" s="145">
        <v>30</v>
      </c>
      <c r="K7" s="146"/>
      <c r="L7" s="137"/>
    </row>
    <row r="8" spans="1:12">
      <c r="A8" s="134">
        <v>166</v>
      </c>
      <c r="B8" s="135" t="s">
        <v>231</v>
      </c>
      <c r="C8" s="136">
        <v>33</v>
      </c>
      <c r="D8" s="136">
        <v>50</v>
      </c>
      <c r="E8" s="136" t="s">
        <v>226</v>
      </c>
      <c r="F8" s="137"/>
      <c r="G8" s="142"/>
      <c r="H8" s="142">
        <v>36.35</v>
      </c>
      <c r="I8" s="140" t="e">
        <f t="shared" ca="1" si="0"/>
        <v>#NAME?</v>
      </c>
      <c r="J8" s="145">
        <v>25</v>
      </c>
      <c r="K8" s="146"/>
      <c r="L8" s="137"/>
    </row>
    <row r="9" spans="1:12">
      <c r="A9" s="134">
        <v>167</v>
      </c>
      <c r="B9" s="135" t="s">
        <v>232</v>
      </c>
      <c r="C9" s="136">
        <v>33</v>
      </c>
      <c r="D9" s="136">
        <v>50</v>
      </c>
      <c r="E9" s="136" t="s">
        <v>226</v>
      </c>
      <c r="F9" s="137"/>
      <c r="G9" s="142"/>
      <c r="H9" s="142">
        <v>29.02</v>
      </c>
      <c r="I9" s="140" t="e">
        <f t="shared" ca="1" si="0"/>
        <v>#NAME?</v>
      </c>
      <c r="J9" s="145">
        <v>50</v>
      </c>
      <c r="K9" s="146"/>
      <c r="L9" s="137"/>
    </row>
    <row r="10" spans="1:12">
      <c r="A10" s="134">
        <v>168</v>
      </c>
      <c r="B10" s="135" t="s">
        <v>233</v>
      </c>
      <c r="C10" s="136">
        <v>33</v>
      </c>
      <c r="D10" s="136">
        <v>50</v>
      </c>
      <c r="E10" s="136" t="s">
        <v>226</v>
      </c>
      <c r="F10" s="137"/>
      <c r="G10" s="142"/>
      <c r="H10" s="142">
        <v>42.01</v>
      </c>
      <c r="I10" s="140" t="e">
        <f t="shared" ca="1" si="0"/>
        <v>#NAME?</v>
      </c>
      <c r="J10" s="145">
        <v>17</v>
      </c>
      <c r="K10" s="146"/>
      <c r="L10" s="137"/>
    </row>
    <row r="11" spans="1:12">
      <c r="A11" s="134">
        <v>169</v>
      </c>
      <c r="B11" s="135" t="s">
        <v>234</v>
      </c>
      <c r="C11" s="136">
        <v>33</v>
      </c>
      <c r="D11" s="136">
        <v>50</v>
      </c>
      <c r="E11" s="136" t="s">
        <v>226</v>
      </c>
      <c r="F11" s="137"/>
      <c r="G11" s="142"/>
      <c r="H11" s="142">
        <v>33.01</v>
      </c>
      <c r="I11" s="140" t="e">
        <f t="shared" ca="1" si="0"/>
        <v>#NAME?</v>
      </c>
      <c r="J11" s="145">
        <v>31</v>
      </c>
      <c r="K11" s="146"/>
      <c r="L11" s="137"/>
    </row>
    <row r="12" spans="1:12">
      <c r="A12" s="134">
        <v>170</v>
      </c>
      <c r="B12" s="135" t="s">
        <v>235</v>
      </c>
      <c r="C12" s="136">
        <v>33</v>
      </c>
      <c r="D12" s="136">
        <v>50</v>
      </c>
      <c r="E12" s="136" t="s">
        <v>226</v>
      </c>
      <c r="F12" s="137"/>
      <c r="G12" s="142"/>
      <c r="H12" s="142">
        <v>47</v>
      </c>
      <c r="I12" s="140" t="e">
        <f t="shared" ca="1" si="0"/>
        <v>#NAME?</v>
      </c>
      <c r="J12" s="145">
        <v>24</v>
      </c>
      <c r="K12" s="146"/>
      <c r="L12" s="137"/>
    </row>
    <row r="13" spans="1:12">
      <c r="A13" s="134">
        <v>171</v>
      </c>
      <c r="B13" s="135" t="s">
        <v>72</v>
      </c>
      <c r="C13" s="136">
        <v>33</v>
      </c>
      <c r="D13" s="136">
        <v>50</v>
      </c>
      <c r="E13" s="136" t="s">
        <v>226</v>
      </c>
      <c r="F13" s="137"/>
      <c r="G13" s="142"/>
      <c r="H13" s="142">
        <v>41.01</v>
      </c>
      <c r="I13" s="140" t="e">
        <f t="shared" ca="1" si="0"/>
        <v>#NAME?</v>
      </c>
      <c r="J13" s="145">
        <v>28</v>
      </c>
      <c r="K13" s="146"/>
      <c r="L13" s="137"/>
    </row>
    <row r="14" spans="1:12">
      <c r="A14" s="134">
        <v>172</v>
      </c>
      <c r="B14" s="135" t="s">
        <v>236</v>
      </c>
      <c r="C14" s="136">
        <v>33</v>
      </c>
      <c r="D14" s="136">
        <v>50</v>
      </c>
      <c r="E14" s="136" t="s">
        <v>226</v>
      </c>
      <c r="F14" s="137"/>
      <c r="G14" s="142"/>
      <c r="H14" s="142">
        <v>35.020000000000003</v>
      </c>
      <c r="I14" s="140" t="e">
        <f t="shared" ca="1" si="0"/>
        <v>#NAME?</v>
      </c>
      <c r="J14" s="145">
        <v>25</v>
      </c>
      <c r="K14" s="146"/>
      <c r="L14" s="137"/>
    </row>
    <row r="15" spans="1:12">
      <c r="A15" s="134">
        <v>173</v>
      </c>
      <c r="B15" s="135" t="s">
        <v>237</v>
      </c>
      <c r="C15" s="136">
        <v>65</v>
      </c>
      <c r="D15" s="136">
        <v>100</v>
      </c>
      <c r="E15" s="136" t="s">
        <v>238</v>
      </c>
      <c r="F15" s="147"/>
      <c r="G15" s="148"/>
      <c r="H15" s="148">
        <v>77.37</v>
      </c>
      <c r="I15" s="149" t="e">
        <f t="shared" ca="1" si="0"/>
        <v>#NAME?</v>
      </c>
      <c r="J15" s="145">
        <v>4</v>
      </c>
      <c r="K15" s="150"/>
      <c r="L15" s="147"/>
    </row>
    <row r="16" spans="1:12">
      <c r="A16" s="134">
        <v>174</v>
      </c>
      <c r="B16" s="135" t="s">
        <v>239</v>
      </c>
      <c r="C16" s="136">
        <v>65</v>
      </c>
      <c r="D16" s="136">
        <v>100</v>
      </c>
      <c r="E16" s="136" t="s">
        <v>238</v>
      </c>
      <c r="F16" s="147"/>
      <c r="G16" s="148"/>
      <c r="H16" s="148">
        <v>75.36</v>
      </c>
      <c r="I16" s="149" t="e">
        <f t="shared" ca="1" si="0"/>
        <v>#NAME?</v>
      </c>
      <c r="J16" s="145">
        <v>10</v>
      </c>
      <c r="K16" s="150"/>
      <c r="L16" s="147"/>
    </row>
    <row r="17" spans="1:12">
      <c r="A17" s="134">
        <v>175</v>
      </c>
      <c r="B17" s="135" t="s">
        <v>240</v>
      </c>
      <c r="C17" s="136">
        <v>65</v>
      </c>
      <c r="D17" s="136">
        <v>100</v>
      </c>
      <c r="E17" s="136" t="s">
        <v>238</v>
      </c>
      <c r="F17" s="147"/>
      <c r="G17" s="148"/>
      <c r="H17" s="148">
        <v>80.02</v>
      </c>
      <c r="I17" s="149" t="e">
        <f t="shared" ca="1" si="0"/>
        <v>#NAME?</v>
      </c>
      <c r="J17" s="143">
        <v>1</v>
      </c>
      <c r="K17" s="151"/>
      <c r="L17" s="147"/>
    </row>
    <row r="18" spans="1:12">
      <c r="A18" s="134">
        <v>176</v>
      </c>
      <c r="B18" s="135" t="s">
        <v>241</v>
      </c>
      <c r="C18" s="136">
        <v>65</v>
      </c>
      <c r="D18" s="136">
        <v>100</v>
      </c>
      <c r="E18" s="136" t="s">
        <v>238</v>
      </c>
      <c r="F18" s="147"/>
      <c r="G18" s="148"/>
      <c r="H18" s="148">
        <v>68.39</v>
      </c>
      <c r="I18" s="149" t="e">
        <f t="shared" ca="1" si="0"/>
        <v>#NAME?</v>
      </c>
      <c r="J18" s="143">
        <v>10</v>
      </c>
      <c r="K18" s="151"/>
      <c r="L18" s="147"/>
    </row>
    <row r="19" spans="1:12" ht="18.75">
      <c r="A19" s="152"/>
      <c r="B19" s="153"/>
      <c r="C19" s="152"/>
      <c r="D19" s="152"/>
      <c r="E19" s="152"/>
      <c r="F19" s="154"/>
      <c r="G19" s="154"/>
      <c r="H19" s="154"/>
      <c r="I19" s="155" t="str">
        <f t="shared" si="0"/>
        <v/>
      </c>
      <c r="J19" s="156"/>
      <c r="K19" s="157"/>
      <c r="L19" s="157"/>
    </row>
    <row r="20" spans="1:12" ht="23.25">
      <c r="A20" s="278" t="s">
        <v>242</v>
      </c>
      <c r="B20" s="252"/>
      <c r="C20" s="252"/>
      <c r="D20" s="252"/>
      <c r="E20" s="253"/>
      <c r="F20" s="154"/>
      <c r="G20" s="154"/>
      <c r="H20" s="154"/>
      <c r="I20" s="155" t="str">
        <f t="shared" si="0"/>
        <v/>
      </c>
      <c r="J20" s="156"/>
      <c r="K20" s="157"/>
      <c r="L20" s="157"/>
    </row>
    <row r="21" spans="1:12">
      <c r="A21" s="131" t="s">
        <v>17</v>
      </c>
      <c r="B21" s="132" t="s">
        <v>223</v>
      </c>
      <c r="C21" s="131" t="s">
        <v>224</v>
      </c>
      <c r="D21" s="131" t="s">
        <v>26</v>
      </c>
      <c r="E21" s="131" t="s">
        <v>225</v>
      </c>
      <c r="F21" s="154"/>
      <c r="G21" s="154"/>
      <c r="H21" s="154"/>
      <c r="I21" s="155" t="str">
        <f t="shared" si="0"/>
        <v/>
      </c>
      <c r="J21" s="156"/>
      <c r="K21" s="158"/>
      <c r="L21" s="158"/>
    </row>
    <row r="22" spans="1:12">
      <c r="A22" s="134">
        <v>177</v>
      </c>
      <c r="B22" s="159" t="s">
        <v>64</v>
      </c>
      <c r="C22" s="160">
        <v>33</v>
      </c>
      <c r="D22" s="160">
        <v>50</v>
      </c>
      <c r="E22" s="160" t="s">
        <v>226</v>
      </c>
      <c r="F22" s="161"/>
      <c r="G22" s="162"/>
      <c r="H22" s="162">
        <v>40.35</v>
      </c>
      <c r="I22" s="163" t="e">
        <f t="shared" ca="1" si="0"/>
        <v>#NAME?</v>
      </c>
      <c r="J22" s="145">
        <v>19</v>
      </c>
      <c r="K22" s="164"/>
      <c r="L22" s="161"/>
    </row>
    <row r="23" spans="1:12">
      <c r="A23" s="134">
        <v>178</v>
      </c>
      <c r="B23" s="159" t="s">
        <v>227</v>
      </c>
      <c r="C23" s="160">
        <v>33</v>
      </c>
      <c r="D23" s="160">
        <v>50</v>
      </c>
      <c r="E23" s="160" t="s">
        <v>226</v>
      </c>
      <c r="F23" s="161"/>
      <c r="G23" s="162"/>
      <c r="H23" s="162">
        <v>32.36</v>
      </c>
      <c r="I23" s="163" t="e">
        <f t="shared" ca="1" si="0"/>
        <v>#NAME?</v>
      </c>
      <c r="J23" s="145">
        <v>41</v>
      </c>
      <c r="K23" s="164"/>
      <c r="L23" s="161"/>
    </row>
    <row r="24" spans="1:12">
      <c r="A24" s="134">
        <v>179</v>
      </c>
      <c r="B24" s="159" t="s">
        <v>228</v>
      </c>
      <c r="C24" s="160">
        <v>33</v>
      </c>
      <c r="D24" s="160">
        <v>50</v>
      </c>
      <c r="E24" s="160" t="s">
        <v>226</v>
      </c>
      <c r="F24" s="161"/>
      <c r="G24" s="162"/>
      <c r="H24" s="162">
        <v>39.68</v>
      </c>
      <c r="I24" s="163" t="e">
        <f t="shared" ca="1" si="0"/>
        <v>#NAME?</v>
      </c>
      <c r="J24" s="145">
        <v>23</v>
      </c>
      <c r="K24" s="164"/>
      <c r="L24" s="161"/>
    </row>
    <row r="25" spans="1:12">
      <c r="A25" s="134">
        <v>180</v>
      </c>
      <c r="B25" s="159" t="s">
        <v>229</v>
      </c>
      <c r="C25" s="160">
        <v>33</v>
      </c>
      <c r="D25" s="160">
        <v>50</v>
      </c>
      <c r="E25" s="160" t="s">
        <v>226</v>
      </c>
      <c r="F25" s="161"/>
      <c r="G25" s="162"/>
      <c r="H25" s="162">
        <v>45.67</v>
      </c>
      <c r="I25" s="163" t="e">
        <f t="shared" ca="1" si="0"/>
        <v>#NAME?</v>
      </c>
      <c r="J25" s="143">
        <v>1</v>
      </c>
      <c r="K25" s="165"/>
      <c r="L25" s="161"/>
    </row>
    <row r="26" spans="1:12">
      <c r="A26" s="134">
        <v>181</v>
      </c>
      <c r="B26" s="159" t="s">
        <v>230</v>
      </c>
      <c r="C26" s="160">
        <v>33</v>
      </c>
      <c r="D26" s="160">
        <v>50</v>
      </c>
      <c r="E26" s="160" t="s">
        <v>226</v>
      </c>
      <c r="F26" s="161"/>
      <c r="G26" s="162"/>
      <c r="H26" s="162">
        <v>34.35</v>
      </c>
      <c r="I26" s="163" t="e">
        <f t="shared" ca="1" si="0"/>
        <v>#NAME?</v>
      </c>
      <c r="J26" s="145">
        <v>41</v>
      </c>
      <c r="K26" s="164"/>
      <c r="L26" s="161"/>
    </row>
    <row r="27" spans="1:12">
      <c r="A27" s="134">
        <v>182</v>
      </c>
      <c r="B27" s="159" t="s">
        <v>231</v>
      </c>
      <c r="C27" s="160">
        <v>33</v>
      </c>
      <c r="D27" s="160">
        <v>50</v>
      </c>
      <c r="E27" s="160" t="s">
        <v>226</v>
      </c>
      <c r="F27" s="161"/>
      <c r="G27" s="162"/>
      <c r="H27" s="162">
        <v>35.69</v>
      </c>
      <c r="I27" s="163" t="e">
        <f t="shared" ca="1" si="0"/>
        <v>#NAME?</v>
      </c>
      <c r="J27" s="145">
        <v>4</v>
      </c>
      <c r="K27" s="164"/>
      <c r="L27" s="161"/>
    </row>
    <row r="28" spans="1:12">
      <c r="A28" s="134">
        <v>183</v>
      </c>
      <c r="B28" s="159" t="s">
        <v>232</v>
      </c>
      <c r="C28" s="160">
        <v>33</v>
      </c>
      <c r="D28" s="160">
        <v>50</v>
      </c>
      <c r="E28" s="160" t="s">
        <v>226</v>
      </c>
      <c r="F28" s="161"/>
      <c r="G28" s="162"/>
      <c r="H28" s="162">
        <v>35.69</v>
      </c>
      <c r="I28" s="163" t="e">
        <f t="shared" ca="1" si="0"/>
        <v>#NAME?</v>
      </c>
      <c r="J28" s="145">
        <v>27</v>
      </c>
      <c r="K28" s="164"/>
      <c r="L28" s="161"/>
    </row>
    <row r="29" spans="1:12">
      <c r="A29" s="134">
        <v>184</v>
      </c>
      <c r="B29" s="159" t="s">
        <v>233</v>
      </c>
      <c r="C29" s="160">
        <v>33</v>
      </c>
      <c r="D29" s="160">
        <v>50</v>
      </c>
      <c r="E29" s="160" t="s">
        <v>226</v>
      </c>
      <c r="F29" s="161"/>
      <c r="G29" s="162"/>
      <c r="H29" s="162">
        <v>34.36</v>
      </c>
      <c r="I29" s="163" t="e">
        <f t="shared" ca="1" si="0"/>
        <v>#NAME?</v>
      </c>
      <c r="J29" s="145">
        <v>37</v>
      </c>
      <c r="K29" s="164"/>
      <c r="L29" s="161"/>
    </row>
    <row r="30" spans="1:12">
      <c r="A30" s="134">
        <v>185</v>
      </c>
      <c r="B30" s="159" t="s">
        <v>234</v>
      </c>
      <c r="C30" s="160">
        <v>33</v>
      </c>
      <c r="D30" s="160">
        <v>50</v>
      </c>
      <c r="E30" s="160" t="s">
        <v>226</v>
      </c>
      <c r="F30" s="161"/>
      <c r="G30" s="162"/>
      <c r="H30" s="162">
        <v>30.02</v>
      </c>
      <c r="I30" s="163" t="e">
        <f t="shared" ca="1" si="0"/>
        <v>#NAME?</v>
      </c>
      <c r="J30" s="145">
        <v>28</v>
      </c>
      <c r="K30" s="164"/>
      <c r="L30" s="161"/>
    </row>
    <row r="31" spans="1:12">
      <c r="A31" s="134">
        <v>186</v>
      </c>
      <c r="B31" s="159" t="s">
        <v>235</v>
      </c>
      <c r="C31" s="160">
        <v>33</v>
      </c>
      <c r="D31" s="160">
        <v>50</v>
      </c>
      <c r="E31" s="160" t="s">
        <v>226</v>
      </c>
      <c r="F31" s="161"/>
      <c r="G31" s="162"/>
      <c r="H31" s="162">
        <v>47</v>
      </c>
      <c r="I31" s="163" t="e">
        <f t="shared" ca="1" si="0"/>
        <v>#NAME?</v>
      </c>
      <c r="J31" s="145">
        <v>3</v>
      </c>
      <c r="K31" s="164"/>
      <c r="L31" s="161"/>
    </row>
    <row r="32" spans="1:12">
      <c r="A32" s="134">
        <v>187</v>
      </c>
      <c r="B32" s="159" t="s">
        <v>72</v>
      </c>
      <c r="C32" s="160">
        <v>33</v>
      </c>
      <c r="D32" s="160">
        <v>50</v>
      </c>
      <c r="E32" s="160" t="s">
        <v>226</v>
      </c>
      <c r="F32" s="161"/>
      <c r="G32" s="162"/>
      <c r="H32" s="162">
        <v>37.68</v>
      </c>
      <c r="I32" s="163" t="e">
        <f t="shared" ca="1" si="0"/>
        <v>#NAME?</v>
      </c>
      <c r="J32" s="145">
        <v>30</v>
      </c>
      <c r="K32" s="164"/>
      <c r="L32" s="161"/>
    </row>
    <row r="33" spans="1:12">
      <c r="A33" s="134">
        <v>188</v>
      </c>
      <c r="B33" s="159" t="s">
        <v>236</v>
      </c>
      <c r="C33" s="160">
        <v>33</v>
      </c>
      <c r="D33" s="160">
        <v>50</v>
      </c>
      <c r="E33" s="160" t="s">
        <v>226</v>
      </c>
      <c r="F33" s="161"/>
      <c r="G33" s="162"/>
      <c r="H33" s="162">
        <v>38.020000000000003</v>
      </c>
      <c r="I33" s="163" t="e">
        <f t="shared" ca="1" si="0"/>
        <v>#NAME?</v>
      </c>
      <c r="J33" s="145">
        <v>15</v>
      </c>
      <c r="K33" s="164"/>
      <c r="L33" s="161"/>
    </row>
    <row r="34" spans="1:12">
      <c r="A34" s="134">
        <v>189</v>
      </c>
      <c r="B34" s="159" t="s">
        <v>243</v>
      </c>
      <c r="C34" s="160">
        <v>65</v>
      </c>
      <c r="D34" s="160">
        <v>100</v>
      </c>
      <c r="E34" s="160" t="s">
        <v>238</v>
      </c>
      <c r="F34" s="166"/>
      <c r="G34" s="167"/>
      <c r="H34" s="167">
        <v>87.02</v>
      </c>
      <c r="I34" s="168" t="e">
        <f t="shared" ca="1" si="0"/>
        <v>#NAME?</v>
      </c>
      <c r="J34" s="145">
        <v>4</v>
      </c>
      <c r="K34" s="169"/>
      <c r="L34" s="166"/>
    </row>
    <row r="35" spans="1:12">
      <c r="A35" s="134">
        <v>190</v>
      </c>
      <c r="B35" s="159" t="s">
        <v>244</v>
      </c>
      <c r="C35" s="160">
        <v>65</v>
      </c>
      <c r="D35" s="160">
        <v>100</v>
      </c>
      <c r="E35" s="160" t="s">
        <v>238</v>
      </c>
      <c r="F35" s="166"/>
      <c r="G35" s="167"/>
      <c r="H35" s="167">
        <v>69.05</v>
      </c>
      <c r="I35" s="168" t="e">
        <f t="shared" ca="1" si="0"/>
        <v>#NAME?</v>
      </c>
      <c r="J35" s="145">
        <v>13</v>
      </c>
      <c r="K35" s="169"/>
      <c r="L35" s="166"/>
    </row>
    <row r="36" spans="1:12">
      <c r="A36" s="134">
        <v>191</v>
      </c>
      <c r="B36" s="159" t="s">
        <v>245</v>
      </c>
      <c r="C36" s="160">
        <v>65</v>
      </c>
      <c r="D36" s="160">
        <v>100</v>
      </c>
      <c r="E36" s="160" t="s">
        <v>238</v>
      </c>
      <c r="F36" s="166"/>
      <c r="G36" s="167"/>
      <c r="H36" s="167">
        <v>69.38</v>
      </c>
      <c r="I36" s="168" t="e">
        <f t="shared" ca="1" si="0"/>
        <v>#NAME?</v>
      </c>
      <c r="J36" s="145">
        <v>15</v>
      </c>
      <c r="K36" s="169"/>
      <c r="L36" s="166"/>
    </row>
    <row r="37" spans="1:12">
      <c r="A37" s="134">
        <v>192</v>
      </c>
      <c r="B37" s="159" t="s">
        <v>246</v>
      </c>
      <c r="C37" s="160">
        <v>65</v>
      </c>
      <c r="D37" s="160">
        <v>100</v>
      </c>
      <c r="E37" s="160" t="s">
        <v>238</v>
      </c>
      <c r="F37" s="166"/>
      <c r="G37" s="167"/>
      <c r="H37" s="167">
        <v>83.35</v>
      </c>
      <c r="I37" s="168" t="e">
        <f t="shared" ca="1" si="0"/>
        <v>#NAME?</v>
      </c>
      <c r="J37" s="145">
        <v>1</v>
      </c>
      <c r="K37" s="169"/>
      <c r="L37" s="166"/>
    </row>
    <row r="38" spans="1:12">
      <c r="A38" s="170"/>
      <c r="B38" s="171"/>
      <c r="C38" s="172"/>
      <c r="D38" s="172"/>
      <c r="E38" s="172"/>
      <c r="F38" s="154"/>
      <c r="G38" s="154"/>
      <c r="H38" s="154"/>
      <c r="I38" s="155" t="str">
        <f t="shared" si="0"/>
        <v/>
      </c>
      <c r="J38" s="156"/>
      <c r="K38" s="158"/>
      <c r="L38" s="158"/>
    </row>
    <row r="39" spans="1:12" ht="23.25">
      <c r="A39" s="279" t="s">
        <v>247</v>
      </c>
      <c r="B39" s="252"/>
      <c r="C39" s="252"/>
      <c r="D39" s="252"/>
      <c r="E39" s="253"/>
      <c r="F39" s="154"/>
      <c r="G39" s="154"/>
      <c r="H39" s="154"/>
      <c r="I39" s="155" t="str">
        <f t="shared" si="0"/>
        <v/>
      </c>
      <c r="J39" s="156"/>
      <c r="K39" s="158"/>
      <c r="L39" s="158"/>
    </row>
    <row r="40" spans="1:12">
      <c r="A40" s="131" t="s">
        <v>17</v>
      </c>
      <c r="B40" s="132" t="s">
        <v>223</v>
      </c>
      <c r="C40" s="131" t="s">
        <v>224</v>
      </c>
      <c r="D40" s="131" t="s">
        <v>26</v>
      </c>
      <c r="E40" s="131" t="s">
        <v>225</v>
      </c>
      <c r="F40" s="154"/>
      <c r="G40" s="154"/>
      <c r="H40" s="154"/>
      <c r="I40" s="155" t="str">
        <f t="shared" si="0"/>
        <v/>
      </c>
      <c r="J40" s="156"/>
      <c r="K40" s="158"/>
      <c r="L40" s="158"/>
    </row>
    <row r="41" spans="1:12">
      <c r="A41" s="134">
        <v>193</v>
      </c>
      <c r="B41" s="173" t="s">
        <v>248</v>
      </c>
      <c r="C41" s="174">
        <v>65</v>
      </c>
      <c r="D41" s="174">
        <v>100</v>
      </c>
      <c r="E41" s="174" t="s">
        <v>238</v>
      </c>
      <c r="F41" s="175"/>
      <c r="G41" s="176"/>
      <c r="H41" s="176">
        <v>79.349999999999994</v>
      </c>
      <c r="I41" s="177" t="e">
        <f t="shared" ca="1" si="0"/>
        <v>#NAME?</v>
      </c>
      <c r="J41" s="145">
        <v>3</v>
      </c>
      <c r="K41" s="178"/>
      <c r="L41" s="175"/>
    </row>
    <row r="42" spans="1:12">
      <c r="A42" s="134">
        <v>194</v>
      </c>
      <c r="B42" s="173" t="s">
        <v>249</v>
      </c>
      <c r="C42" s="174">
        <v>65</v>
      </c>
      <c r="D42" s="174">
        <v>100</v>
      </c>
      <c r="E42" s="174" t="s">
        <v>238</v>
      </c>
      <c r="F42" s="175"/>
      <c r="G42" s="176"/>
      <c r="H42" s="176">
        <v>67.72</v>
      </c>
      <c r="I42" s="177" t="e">
        <f t="shared" ca="1" si="0"/>
        <v>#NAME?</v>
      </c>
      <c r="J42" s="145">
        <v>24</v>
      </c>
      <c r="K42" s="178"/>
      <c r="L42" s="175"/>
    </row>
    <row r="43" spans="1:12">
      <c r="A43" s="134">
        <v>195</v>
      </c>
      <c r="B43" s="173" t="s">
        <v>250</v>
      </c>
      <c r="C43" s="174">
        <v>65</v>
      </c>
      <c r="D43" s="174">
        <v>100</v>
      </c>
      <c r="E43" s="174" t="s">
        <v>238</v>
      </c>
      <c r="F43" s="175"/>
      <c r="G43" s="176"/>
      <c r="H43" s="176">
        <v>68.36</v>
      </c>
      <c r="I43" s="177" t="e">
        <f t="shared" ca="1" si="0"/>
        <v>#NAME?</v>
      </c>
      <c r="J43" s="145">
        <v>28</v>
      </c>
      <c r="K43" s="178"/>
      <c r="L43" s="175"/>
    </row>
    <row r="44" spans="1:12">
      <c r="A44" s="134">
        <v>196</v>
      </c>
      <c r="B44" s="173" t="s">
        <v>251</v>
      </c>
      <c r="C44" s="174">
        <v>65</v>
      </c>
      <c r="D44" s="174">
        <v>100</v>
      </c>
      <c r="E44" s="174" t="s">
        <v>238</v>
      </c>
      <c r="F44" s="175"/>
      <c r="G44" s="176"/>
      <c r="H44" s="176">
        <v>81.349999999999994</v>
      </c>
      <c r="I44" s="177" t="e">
        <f t="shared" ca="1" si="0"/>
        <v>#NAME?</v>
      </c>
      <c r="J44" s="145">
        <v>8</v>
      </c>
      <c r="K44" s="178"/>
      <c r="L44" s="175"/>
    </row>
    <row r="45" spans="1:12" ht="21" customHeight="1">
      <c r="A45" s="179"/>
      <c r="B45" s="180"/>
      <c r="C45" s="181"/>
      <c r="D45" s="181"/>
      <c r="E45" s="181"/>
      <c r="F45" s="182"/>
      <c r="G45" s="182"/>
      <c r="H45" s="182"/>
      <c r="I45" s="182"/>
      <c r="J45" s="183"/>
      <c r="K45" s="184"/>
      <c r="L45" s="184"/>
    </row>
    <row r="46" spans="1:12" ht="1.5" hidden="1" customHeight="1">
      <c r="A46" s="179"/>
      <c r="B46" s="180"/>
      <c r="C46" s="181"/>
      <c r="D46" s="181"/>
      <c r="E46" s="181"/>
      <c r="F46" s="182"/>
      <c r="G46" s="182"/>
      <c r="H46" s="182"/>
      <c r="I46" s="182" t="e">
        <f ca="1">ROUND(PRODUCT(divide(SUM(I15:I18,I34:I37,I41:I44),COUNT(I15:I18,I34:I37,I41:I44)),100),2)</f>
        <v>#NAME?</v>
      </c>
      <c r="J46" s="183">
        <f>COUNTIF(J3:J44,"&lt;=10")</f>
        <v>14</v>
      </c>
      <c r="K46" s="184"/>
      <c r="L46" s="184"/>
    </row>
    <row r="47" spans="1:12" ht="1.5" hidden="1" customHeight="1">
      <c r="A47" s="179"/>
      <c r="B47" s="180"/>
      <c r="C47" s="181"/>
      <c r="D47" s="181"/>
      <c r="E47" s="181"/>
      <c r="F47" s="182"/>
      <c r="G47" s="182"/>
      <c r="H47" s="182"/>
      <c r="I47" s="182"/>
      <c r="J47" s="183">
        <f>COUNT(J3:J44)</f>
        <v>36</v>
      </c>
      <c r="K47" s="184"/>
      <c r="L47" s="184"/>
    </row>
    <row r="48" spans="1:12" ht="1.5" hidden="1" customHeight="1">
      <c r="A48" s="179"/>
      <c r="B48" s="180"/>
      <c r="C48" s="181"/>
      <c r="D48" s="181"/>
      <c r="E48" s="181"/>
      <c r="F48" s="182"/>
      <c r="G48" s="182"/>
      <c r="H48" s="182"/>
      <c r="I48" s="182"/>
      <c r="J48" s="183">
        <f>COUNTIF(J3:J44,"&lt;=20")</f>
        <v>19</v>
      </c>
      <c r="K48" s="184"/>
      <c r="L48" s="184"/>
    </row>
    <row r="49" spans="1:12" ht="1.5" hidden="1" customHeight="1">
      <c r="A49" s="179"/>
      <c r="B49" s="180"/>
      <c r="C49" s="181"/>
      <c r="D49" s="181"/>
      <c r="E49" s="181"/>
      <c r="F49" s="182"/>
      <c r="G49" s="182"/>
      <c r="H49" s="182"/>
      <c r="I49" s="182"/>
      <c r="J49" s="183">
        <f>COUNTIF(J15:J18,"&lt;=10")</f>
        <v>4</v>
      </c>
      <c r="K49" s="184"/>
      <c r="L49" s="184"/>
    </row>
    <row r="50" spans="1:12" ht="1.5" hidden="1" customHeight="1">
      <c r="A50" s="179"/>
      <c r="B50" s="180"/>
      <c r="C50" s="181"/>
      <c r="D50" s="181"/>
      <c r="E50" s="181"/>
      <c r="F50" s="182"/>
      <c r="G50" s="182"/>
      <c r="H50" s="182"/>
      <c r="I50" s="182"/>
      <c r="J50" s="183">
        <f>COUNTIF(J15:J18,"&lt;=20")</f>
        <v>4</v>
      </c>
      <c r="K50" s="184"/>
      <c r="L50" s="184"/>
    </row>
    <row r="51" spans="1:12" ht="1.5" hidden="1" customHeight="1">
      <c r="A51" s="179"/>
      <c r="B51" s="180"/>
      <c r="C51" s="181"/>
      <c r="D51" s="181"/>
      <c r="E51" s="181"/>
      <c r="F51" s="182"/>
      <c r="G51" s="182"/>
      <c r="H51" s="182"/>
      <c r="I51" s="182"/>
      <c r="J51" s="183">
        <f>COUNTIF(J34:J44,"&lt;=10")</f>
        <v>4</v>
      </c>
      <c r="K51" s="184"/>
      <c r="L51" s="184"/>
    </row>
    <row r="52" spans="1:12" ht="1.5" hidden="1" customHeight="1">
      <c r="A52" s="179"/>
      <c r="B52" s="180"/>
      <c r="C52" s="181"/>
      <c r="D52" s="181"/>
      <c r="E52" s="181"/>
      <c r="F52" s="182"/>
      <c r="G52" s="182"/>
      <c r="H52" s="182"/>
      <c r="I52" s="182"/>
      <c r="J52" s="183">
        <f>COUNTIF(J34:J44,"&lt;=20")</f>
        <v>6</v>
      </c>
      <c r="K52" s="184"/>
      <c r="L52" s="184"/>
    </row>
    <row r="53" spans="1:12" ht="1.5" hidden="1" customHeight="1">
      <c r="A53" s="179"/>
      <c r="B53" s="180"/>
      <c r="C53" s="181"/>
      <c r="D53" s="181"/>
      <c r="E53" s="181"/>
      <c r="F53" s="182"/>
      <c r="G53" s="182"/>
      <c r="H53" s="182"/>
      <c r="I53" s="182"/>
      <c r="J53" s="183">
        <f>COUNT(J15:J18)</f>
        <v>4</v>
      </c>
      <c r="K53" s="184"/>
      <c r="L53" s="184"/>
    </row>
    <row r="54" spans="1:12" ht="1.5" hidden="1" customHeight="1">
      <c r="A54" s="179"/>
      <c r="B54" s="180"/>
      <c r="C54" s="181"/>
      <c r="D54" s="181"/>
      <c r="E54" s="181"/>
      <c r="F54" s="182"/>
      <c r="G54" s="182"/>
      <c r="H54" s="182"/>
      <c r="I54" s="182"/>
      <c r="J54" s="183">
        <f>COUNT(J34:J44)</f>
        <v>8</v>
      </c>
      <c r="K54" s="184"/>
      <c r="L54" s="184"/>
    </row>
    <row r="55" spans="1:12" ht="1.5" hidden="1" customHeight="1">
      <c r="A55" s="179"/>
      <c r="B55" s="180"/>
      <c r="C55" s="181"/>
      <c r="D55" s="181"/>
      <c r="E55" s="181"/>
      <c r="F55" s="182"/>
      <c r="G55" s="182"/>
      <c r="H55" s="182"/>
      <c r="I55" s="182"/>
      <c r="J55" s="183">
        <f t="shared" ref="J55:J56" si="1">SUM(J49,J51)</f>
        <v>8</v>
      </c>
      <c r="K55" s="184"/>
      <c r="L55" s="184"/>
    </row>
    <row r="56" spans="1:12" ht="1.5" hidden="1" customHeight="1">
      <c r="A56" s="179"/>
      <c r="B56" s="180"/>
      <c r="C56" s="181"/>
      <c r="D56" s="181"/>
      <c r="E56" s="181"/>
      <c r="F56" s="182"/>
      <c r="G56" s="182"/>
      <c r="H56" s="182"/>
      <c r="I56" s="182"/>
      <c r="J56" s="183">
        <f t="shared" si="1"/>
        <v>10</v>
      </c>
      <c r="K56" s="184"/>
      <c r="L56" s="184"/>
    </row>
    <row r="57" spans="1:12" ht="1.5" hidden="1" customHeight="1">
      <c r="A57" s="179"/>
      <c r="B57" s="180"/>
      <c r="C57" s="181"/>
      <c r="D57" s="181"/>
      <c r="E57" s="181"/>
      <c r="F57" s="182"/>
      <c r="G57" s="182"/>
      <c r="H57" s="182"/>
      <c r="I57" s="182"/>
      <c r="J57" s="183">
        <f>SUM(J54,J53)</f>
        <v>12</v>
      </c>
      <c r="K57" s="184"/>
      <c r="L57" s="184"/>
    </row>
    <row r="58" spans="1:12" ht="1.5" hidden="1" customHeight="1">
      <c r="A58" s="179"/>
      <c r="B58" s="180"/>
      <c r="C58" s="181"/>
      <c r="D58" s="181"/>
      <c r="E58" s="181"/>
      <c r="F58" s="182"/>
      <c r="G58" s="182"/>
      <c r="H58" s="182"/>
      <c r="I58" s="182"/>
      <c r="J58" s="183"/>
      <c r="K58" s="184"/>
      <c r="L58" s="184"/>
    </row>
    <row r="59" spans="1:12" ht="1.5" hidden="1" customHeight="1">
      <c r="A59" s="179"/>
      <c r="B59" s="180"/>
      <c r="C59" s="181"/>
      <c r="D59" s="181"/>
      <c r="E59" s="181"/>
      <c r="F59" s="182"/>
      <c r="G59" s="182"/>
      <c r="H59" s="182"/>
      <c r="I59" s="182"/>
      <c r="J59" s="183"/>
      <c r="K59" s="184"/>
      <c r="L59" s="184"/>
    </row>
  </sheetData>
  <mergeCells count="9">
    <mergeCell ref="A39:E39"/>
    <mergeCell ref="A1:E1"/>
    <mergeCell ref="F1:F2"/>
    <mergeCell ref="G1:G2"/>
    <mergeCell ref="H1:H2"/>
    <mergeCell ref="J1:J2"/>
    <mergeCell ref="K1:K2"/>
    <mergeCell ref="L1:L2"/>
    <mergeCell ref="A20:E20"/>
  </mergeCells>
  <conditionalFormatting sqref="J1:J44">
    <cfRule type="cellIs" dxfId="3" priority="1" operator="lessThanOrEqual">
      <formula>10</formula>
    </cfRule>
  </conditionalFormatting>
  <conditionalFormatting sqref="J1:J44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76"/>
  <sheetViews>
    <sheetView workbookViewId="0">
      <selection sqref="A1:E1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5.85546875" customWidth="1"/>
    <col min="8" max="8" width="7.85546875" customWidth="1"/>
    <col min="9" max="9" width="8.85546875" customWidth="1"/>
    <col min="10" max="10" width="7.28515625" customWidth="1"/>
    <col min="11" max="11" width="10" customWidth="1"/>
    <col min="12" max="12" width="12.42578125" customWidth="1"/>
  </cols>
  <sheetData>
    <row r="1" spans="1:12" ht="23.25">
      <c r="A1" s="283" t="s">
        <v>252</v>
      </c>
      <c r="B1" s="252"/>
      <c r="C1" s="252"/>
      <c r="D1" s="252"/>
      <c r="E1" s="253"/>
      <c r="F1" s="281" t="s">
        <v>24</v>
      </c>
      <c r="G1" s="275" t="s">
        <v>253</v>
      </c>
      <c r="H1" s="275" t="s">
        <v>26</v>
      </c>
      <c r="I1" s="130" t="s">
        <v>27</v>
      </c>
      <c r="J1" s="276" t="s">
        <v>192</v>
      </c>
      <c r="K1" s="277" t="s">
        <v>254</v>
      </c>
      <c r="L1" s="277" t="s">
        <v>194</v>
      </c>
    </row>
    <row r="2" spans="1:12" ht="18.75">
      <c r="A2" s="185" t="s">
        <v>17</v>
      </c>
      <c r="B2" s="185" t="s">
        <v>223</v>
      </c>
      <c r="C2" s="185" t="s">
        <v>224</v>
      </c>
      <c r="D2" s="185" t="s">
        <v>26</v>
      </c>
      <c r="E2" s="185" t="s">
        <v>255</v>
      </c>
      <c r="F2" s="258"/>
      <c r="G2" s="258"/>
      <c r="H2" s="258"/>
      <c r="I2" s="133" t="e">
        <f ca="1">ROUND(PRODUCT(divide(SUM(I3:I68),COUNT(I3:I68)),100),2)</f>
        <v>#NAME?</v>
      </c>
      <c r="J2" s="258"/>
      <c r="K2" s="258"/>
      <c r="L2" s="258"/>
    </row>
    <row r="3" spans="1:12" ht="30">
      <c r="A3" s="186">
        <v>197</v>
      </c>
      <c r="B3" s="187" t="s">
        <v>256</v>
      </c>
      <c r="C3" s="188">
        <v>17</v>
      </c>
      <c r="D3" s="188">
        <v>25</v>
      </c>
      <c r="E3" s="188" t="s">
        <v>257</v>
      </c>
      <c r="F3" s="189">
        <v>43281</v>
      </c>
      <c r="G3" s="139">
        <v>12</v>
      </c>
      <c r="H3" s="139">
        <v>15.35</v>
      </c>
      <c r="I3" s="190" t="e">
        <f t="shared" ref="I3:I47" ca="1" si="0">IF(AND($D3&lt;"", $H3&lt;&gt;""), divide($H3,$D3),"")</f>
        <v>#NAME?</v>
      </c>
      <c r="J3" s="191">
        <v>404</v>
      </c>
      <c r="K3" s="139">
        <v>3185</v>
      </c>
      <c r="L3" s="189">
        <v>43457</v>
      </c>
    </row>
    <row r="4" spans="1:12" ht="30">
      <c r="A4" s="186">
        <v>198</v>
      </c>
      <c r="B4" s="187" t="s">
        <v>258</v>
      </c>
      <c r="C4" s="188">
        <v>17</v>
      </c>
      <c r="D4" s="188">
        <v>25</v>
      </c>
      <c r="E4" s="188" t="s">
        <v>257</v>
      </c>
      <c r="F4" s="189">
        <v>43281</v>
      </c>
      <c r="G4" s="139">
        <v>15</v>
      </c>
      <c r="H4" s="139">
        <v>22.34</v>
      </c>
      <c r="I4" s="190" t="e">
        <f t="shared" ca="1" si="0"/>
        <v>#NAME?</v>
      </c>
      <c r="J4" s="191">
        <v>39</v>
      </c>
      <c r="K4" s="139">
        <v>2100</v>
      </c>
      <c r="L4" s="189">
        <v>43457</v>
      </c>
    </row>
    <row r="5" spans="1:12" ht="45">
      <c r="A5" s="186">
        <v>199</v>
      </c>
      <c r="B5" s="192" t="s">
        <v>259</v>
      </c>
      <c r="C5" s="193">
        <v>17</v>
      </c>
      <c r="D5" s="193">
        <v>25</v>
      </c>
      <c r="E5" s="193" t="s">
        <v>257</v>
      </c>
      <c r="F5" s="194">
        <v>43274</v>
      </c>
      <c r="G5" s="139">
        <v>15</v>
      </c>
      <c r="H5" s="139">
        <v>22</v>
      </c>
      <c r="I5" s="190" t="e">
        <f t="shared" ca="1" si="0"/>
        <v>#NAME?</v>
      </c>
      <c r="J5" s="191">
        <v>16</v>
      </c>
      <c r="K5" s="139">
        <v>3720</v>
      </c>
      <c r="L5" s="189">
        <v>43482</v>
      </c>
    </row>
    <row r="6" spans="1:12" ht="30">
      <c r="A6" s="186">
        <v>200</v>
      </c>
      <c r="B6" s="192" t="s">
        <v>260</v>
      </c>
      <c r="C6" s="193">
        <v>17</v>
      </c>
      <c r="D6" s="193">
        <v>25</v>
      </c>
      <c r="E6" s="193" t="s">
        <v>257</v>
      </c>
      <c r="F6" s="194">
        <v>43275</v>
      </c>
      <c r="G6" s="139">
        <v>14</v>
      </c>
      <c r="H6" s="139">
        <v>20.67</v>
      </c>
      <c r="I6" s="190" t="e">
        <f t="shared" ca="1" si="0"/>
        <v>#NAME?</v>
      </c>
      <c r="J6" s="191">
        <v>29</v>
      </c>
      <c r="K6" s="139">
        <v>2744</v>
      </c>
      <c r="L6" s="189">
        <v>43482</v>
      </c>
    </row>
    <row r="7" spans="1:12" ht="30">
      <c r="A7" s="186">
        <v>201</v>
      </c>
      <c r="B7" s="195" t="s">
        <v>261</v>
      </c>
      <c r="C7" s="196">
        <v>17</v>
      </c>
      <c r="D7" s="196">
        <v>25</v>
      </c>
      <c r="E7" s="196" t="s">
        <v>257</v>
      </c>
      <c r="F7" s="194">
        <v>43403</v>
      </c>
      <c r="G7" s="139">
        <v>11</v>
      </c>
      <c r="H7" s="139">
        <v>15.01</v>
      </c>
      <c r="I7" s="190" t="e">
        <f t="shared" ca="1" si="0"/>
        <v>#NAME?</v>
      </c>
      <c r="J7" s="197">
        <v>144</v>
      </c>
      <c r="K7" s="198">
        <v>692</v>
      </c>
      <c r="L7" s="189">
        <v>43403</v>
      </c>
    </row>
    <row r="8" spans="1:12" ht="45">
      <c r="A8" s="186">
        <v>202</v>
      </c>
      <c r="B8" s="195" t="s">
        <v>262</v>
      </c>
      <c r="C8" s="196">
        <v>17</v>
      </c>
      <c r="D8" s="196">
        <v>25</v>
      </c>
      <c r="E8" s="196" t="s">
        <v>257</v>
      </c>
      <c r="F8" s="194">
        <v>43404</v>
      </c>
      <c r="G8" s="139">
        <v>13</v>
      </c>
      <c r="H8" s="139">
        <v>16.68</v>
      </c>
      <c r="I8" s="190" t="e">
        <f t="shared" ca="1" si="0"/>
        <v>#NAME?</v>
      </c>
      <c r="J8" s="197">
        <v>7</v>
      </c>
      <c r="K8" s="198">
        <v>1546</v>
      </c>
      <c r="L8" s="189">
        <v>43478</v>
      </c>
    </row>
    <row r="9" spans="1:12" ht="30">
      <c r="A9" s="186">
        <v>203</v>
      </c>
      <c r="B9" s="187" t="s">
        <v>263</v>
      </c>
      <c r="C9" s="188">
        <v>17</v>
      </c>
      <c r="D9" s="188">
        <v>25</v>
      </c>
      <c r="E9" s="188" t="s">
        <v>257</v>
      </c>
      <c r="F9" s="189">
        <v>43299</v>
      </c>
      <c r="G9" s="139">
        <v>11</v>
      </c>
      <c r="H9" s="139">
        <v>14.68</v>
      </c>
      <c r="I9" s="190" t="e">
        <f t="shared" ca="1" si="0"/>
        <v>#NAME?</v>
      </c>
      <c r="J9" s="197">
        <v>111</v>
      </c>
      <c r="K9" s="198">
        <v>982</v>
      </c>
      <c r="L9" s="189">
        <v>43422</v>
      </c>
    </row>
    <row r="10" spans="1:12" ht="30">
      <c r="A10" s="186">
        <v>204</v>
      </c>
      <c r="B10" s="187" t="s">
        <v>264</v>
      </c>
      <c r="C10" s="188">
        <v>17</v>
      </c>
      <c r="D10" s="188">
        <v>25</v>
      </c>
      <c r="E10" s="188" t="s">
        <v>257</v>
      </c>
      <c r="F10" s="189">
        <v>43299</v>
      </c>
      <c r="G10" s="139">
        <v>12</v>
      </c>
      <c r="H10" s="139">
        <v>18.010000000000002</v>
      </c>
      <c r="I10" s="190" t="e">
        <f t="shared" ca="1" si="0"/>
        <v>#NAME?</v>
      </c>
      <c r="J10" s="197">
        <v>8</v>
      </c>
      <c r="K10" s="198">
        <v>2592</v>
      </c>
      <c r="L10" s="189">
        <v>43485</v>
      </c>
    </row>
    <row r="11" spans="1:12" ht="60">
      <c r="A11" s="186">
        <v>205</v>
      </c>
      <c r="B11" s="192" t="s">
        <v>265</v>
      </c>
      <c r="C11" s="193">
        <v>17</v>
      </c>
      <c r="D11" s="193">
        <v>25</v>
      </c>
      <c r="E11" s="193" t="s">
        <v>257</v>
      </c>
      <c r="F11" s="194">
        <v>43341</v>
      </c>
      <c r="G11" s="139">
        <v>15</v>
      </c>
      <c r="H11" s="139">
        <v>20.34</v>
      </c>
      <c r="I11" s="190" t="e">
        <f t="shared" ca="1" si="0"/>
        <v>#NAME?</v>
      </c>
      <c r="J11" s="197">
        <v>33</v>
      </c>
      <c r="K11" s="198">
        <v>319</v>
      </c>
      <c r="L11" s="189">
        <v>43385</v>
      </c>
    </row>
    <row r="12" spans="1:12" ht="60">
      <c r="A12" s="186">
        <v>206</v>
      </c>
      <c r="B12" s="192" t="s">
        <v>266</v>
      </c>
      <c r="C12" s="193">
        <v>17</v>
      </c>
      <c r="D12" s="193">
        <v>25</v>
      </c>
      <c r="E12" s="193" t="s">
        <v>257</v>
      </c>
      <c r="F12" s="194">
        <v>43342</v>
      </c>
      <c r="G12" s="139">
        <v>13</v>
      </c>
      <c r="H12" s="139">
        <v>18.670000000000002</v>
      </c>
      <c r="I12" s="190" t="e">
        <f t="shared" ca="1" si="0"/>
        <v>#NAME?</v>
      </c>
      <c r="J12" s="197">
        <v>14</v>
      </c>
      <c r="K12" s="198">
        <v>1532</v>
      </c>
      <c r="L12" s="189">
        <v>43485</v>
      </c>
    </row>
    <row r="13" spans="1:12" ht="45">
      <c r="A13" s="186">
        <v>207</v>
      </c>
      <c r="B13" s="195" t="s">
        <v>267</v>
      </c>
      <c r="C13" s="196">
        <v>17</v>
      </c>
      <c r="D13" s="196">
        <v>25</v>
      </c>
      <c r="E13" s="196" t="s">
        <v>257</v>
      </c>
      <c r="F13" s="194">
        <v>43399</v>
      </c>
      <c r="G13" s="139">
        <v>15</v>
      </c>
      <c r="H13" s="139">
        <v>25</v>
      </c>
      <c r="I13" s="190" t="e">
        <f t="shared" ca="1" si="0"/>
        <v>#NAME?</v>
      </c>
      <c r="J13" s="197">
        <v>3</v>
      </c>
      <c r="K13" s="198">
        <v>2074</v>
      </c>
      <c r="L13" s="189">
        <v>43482</v>
      </c>
    </row>
    <row r="14" spans="1:12" ht="45">
      <c r="A14" s="186">
        <v>208</v>
      </c>
      <c r="B14" s="195" t="s">
        <v>268</v>
      </c>
      <c r="C14" s="196">
        <v>17</v>
      </c>
      <c r="D14" s="196">
        <v>25</v>
      </c>
      <c r="E14" s="196" t="s">
        <v>257</v>
      </c>
      <c r="F14" s="194">
        <v>43399</v>
      </c>
      <c r="G14" s="139">
        <v>12</v>
      </c>
      <c r="H14" s="139">
        <v>18.010000000000002</v>
      </c>
      <c r="I14" s="190" t="e">
        <f t="shared" ca="1" si="0"/>
        <v>#NAME?</v>
      </c>
      <c r="J14" s="197">
        <v>76</v>
      </c>
      <c r="K14" s="198">
        <v>266</v>
      </c>
      <c r="L14" s="189">
        <v>43399</v>
      </c>
    </row>
    <row r="15" spans="1:12" ht="30">
      <c r="A15" s="186">
        <v>209</v>
      </c>
      <c r="B15" s="187" t="s">
        <v>269</v>
      </c>
      <c r="C15" s="188">
        <v>17</v>
      </c>
      <c r="D15" s="188">
        <v>25</v>
      </c>
      <c r="E15" s="188" t="s">
        <v>257</v>
      </c>
      <c r="F15" s="189">
        <v>43325</v>
      </c>
      <c r="G15" s="139">
        <v>10</v>
      </c>
      <c r="H15" s="139">
        <v>14.68</v>
      </c>
      <c r="I15" s="190" t="e">
        <f t="shared" ca="1" si="0"/>
        <v>#NAME?</v>
      </c>
      <c r="J15" s="197">
        <v>75</v>
      </c>
      <c r="K15" s="198">
        <v>873</v>
      </c>
      <c r="L15" s="189">
        <v>43385</v>
      </c>
    </row>
    <row r="16" spans="1:12" ht="45">
      <c r="A16" s="186">
        <v>210</v>
      </c>
      <c r="B16" s="187" t="s">
        <v>270</v>
      </c>
      <c r="C16" s="188">
        <v>17</v>
      </c>
      <c r="D16" s="188">
        <v>25</v>
      </c>
      <c r="E16" s="188" t="s">
        <v>257</v>
      </c>
      <c r="F16" s="189">
        <v>43326</v>
      </c>
      <c r="G16" s="139">
        <v>13</v>
      </c>
      <c r="H16" s="139">
        <v>17.010000000000002</v>
      </c>
      <c r="I16" s="190" t="e">
        <f t="shared" ca="1" si="0"/>
        <v>#NAME?</v>
      </c>
      <c r="J16" s="197">
        <v>32</v>
      </c>
      <c r="K16" s="198">
        <v>640</v>
      </c>
      <c r="L16" s="189">
        <v>43385</v>
      </c>
    </row>
    <row r="17" spans="1:12" ht="30">
      <c r="A17" s="186">
        <v>211</v>
      </c>
      <c r="B17" s="192" t="s">
        <v>271</v>
      </c>
      <c r="C17" s="193">
        <v>17</v>
      </c>
      <c r="D17" s="193">
        <v>25</v>
      </c>
      <c r="E17" s="193" t="s">
        <v>257</v>
      </c>
      <c r="F17" s="194">
        <v>43252</v>
      </c>
      <c r="G17" s="139">
        <v>11</v>
      </c>
      <c r="H17" s="139">
        <v>14.01</v>
      </c>
      <c r="I17" s="190" t="e">
        <f t="shared" ca="1" si="0"/>
        <v>#NAME?</v>
      </c>
      <c r="J17" s="191">
        <v>132</v>
      </c>
      <c r="K17" s="139">
        <v>1491</v>
      </c>
      <c r="L17" s="189">
        <v>43385</v>
      </c>
    </row>
    <row r="18" spans="1:12" ht="30">
      <c r="A18" s="186">
        <v>212</v>
      </c>
      <c r="B18" s="192" t="s">
        <v>272</v>
      </c>
      <c r="C18" s="193">
        <v>17</v>
      </c>
      <c r="D18" s="193">
        <v>25</v>
      </c>
      <c r="E18" s="193" t="s">
        <v>257</v>
      </c>
      <c r="F18" s="194">
        <v>43257</v>
      </c>
      <c r="G18" s="139">
        <v>12</v>
      </c>
      <c r="H18" s="139">
        <v>14.68</v>
      </c>
      <c r="I18" s="190" t="e">
        <f t="shared" ca="1" si="0"/>
        <v>#NAME?</v>
      </c>
      <c r="J18" s="191">
        <v>48</v>
      </c>
      <c r="K18" s="139">
        <v>867</v>
      </c>
      <c r="L18" s="189">
        <v>43385</v>
      </c>
    </row>
    <row r="19" spans="1:12" ht="60">
      <c r="A19" s="186">
        <v>213</v>
      </c>
      <c r="B19" s="195" t="s">
        <v>273</v>
      </c>
      <c r="C19" s="196">
        <v>17</v>
      </c>
      <c r="D19" s="196">
        <v>25</v>
      </c>
      <c r="E19" s="196" t="s">
        <v>257</v>
      </c>
      <c r="F19" s="194">
        <v>43335</v>
      </c>
      <c r="G19" s="139">
        <v>12</v>
      </c>
      <c r="H19" s="139">
        <v>17.34</v>
      </c>
      <c r="I19" s="190" t="e">
        <f t="shared" ca="1" si="0"/>
        <v>#NAME?</v>
      </c>
      <c r="J19" s="197">
        <v>9</v>
      </c>
      <c r="K19" s="198">
        <v>2776</v>
      </c>
      <c r="L19" s="189">
        <v>43482</v>
      </c>
    </row>
    <row r="20" spans="1:12" ht="60">
      <c r="A20" s="186">
        <v>214</v>
      </c>
      <c r="B20" s="195" t="s">
        <v>274</v>
      </c>
      <c r="C20" s="196">
        <v>17</v>
      </c>
      <c r="D20" s="196">
        <v>25</v>
      </c>
      <c r="E20" s="196" t="s">
        <v>257</v>
      </c>
      <c r="F20" s="194">
        <v>43335</v>
      </c>
      <c r="G20" s="139">
        <v>12</v>
      </c>
      <c r="H20" s="139">
        <v>15.35</v>
      </c>
      <c r="I20" s="190" t="e">
        <f t="shared" ca="1" si="0"/>
        <v>#NAME?</v>
      </c>
      <c r="J20" s="197">
        <v>21</v>
      </c>
      <c r="K20" s="198">
        <v>2076</v>
      </c>
      <c r="L20" s="189">
        <v>43484</v>
      </c>
    </row>
    <row r="21" spans="1:12" ht="30">
      <c r="A21" s="186">
        <v>215</v>
      </c>
      <c r="B21" s="187" t="s">
        <v>275</v>
      </c>
      <c r="C21" s="188">
        <v>17</v>
      </c>
      <c r="D21" s="188">
        <v>25</v>
      </c>
      <c r="E21" s="188" t="s">
        <v>257</v>
      </c>
      <c r="F21" s="194">
        <v>43392</v>
      </c>
      <c r="G21" s="139">
        <v>13</v>
      </c>
      <c r="H21" s="139">
        <v>18.670000000000002</v>
      </c>
      <c r="I21" s="190" t="e">
        <f t="shared" ca="1" si="0"/>
        <v>#NAME?</v>
      </c>
      <c r="J21" s="197">
        <v>32</v>
      </c>
      <c r="K21" s="198">
        <v>1132</v>
      </c>
      <c r="L21" s="189">
        <v>43392</v>
      </c>
    </row>
    <row r="22" spans="1:12" ht="30">
      <c r="A22" s="186">
        <v>216</v>
      </c>
      <c r="B22" s="187" t="s">
        <v>276</v>
      </c>
      <c r="C22" s="188">
        <v>17</v>
      </c>
      <c r="D22" s="188">
        <v>25</v>
      </c>
      <c r="E22" s="188" t="s">
        <v>257</v>
      </c>
      <c r="F22" s="194">
        <v>43393</v>
      </c>
      <c r="G22" s="139">
        <v>9</v>
      </c>
      <c r="H22" s="139">
        <v>13.34</v>
      </c>
      <c r="I22" s="190" t="e">
        <f t="shared" ca="1" si="0"/>
        <v>#NAME?</v>
      </c>
      <c r="J22" s="197">
        <v>79</v>
      </c>
      <c r="K22" s="198">
        <v>579</v>
      </c>
      <c r="L22" s="189">
        <v>43393</v>
      </c>
    </row>
    <row r="23" spans="1:12" ht="30">
      <c r="A23" s="186">
        <v>217</v>
      </c>
      <c r="B23" s="192" t="s">
        <v>277</v>
      </c>
      <c r="C23" s="193">
        <v>17</v>
      </c>
      <c r="D23" s="193">
        <v>25</v>
      </c>
      <c r="E23" s="193" t="s">
        <v>257</v>
      </c>
      <c r="F23" s="194">
        <v>43351</v>
      </c>
      <c r="G23" s="139">
        <v>12</v>
      </c>
      <c r="H23" s="139">
        <v>17.010000000000002</v>
      </c>
      <c r="I23" s="190" t="e">
        <f t="shared" ca="1" si="0"/>
        <v>#NAME?</v>
      </c>
      <c r="J23" s="197">
        <v>33</v>
      </c>
      <c r="K23" s="198">
        <v>2176</v>
      </c>
      <c r="L23" s="189">
        <v>43485</v>
      </c>
    </row>
    <row r="24" spans="1:12" ht="45">
      <c r="A24" s="186">
        <v>218</v>
      </c>
      <c r="B24" s="192" t="s">
        <v>278</v>
      </c>
      <c r="C24" s="193">
        <v>17</v>
      </c>
      <c r="D24" s="193">
        <v>25</v>
      </c>
      <c r="E24" s="193" t="s">
        <v>257</v>
      </c>
      <c r="F24" s="194">
        <v>43352</v>
      </c>
      <c r="G24" s="139">
        <v>13</v>
      </c>
      <c r="H24" s="139">
        <v>18</v>
      </c>
      <c r="I24" s="190" t="e">
        <f t="shared" ca="1" si="0"/>
        <v>#NAME?</v>
      </c>
      <c r="J24" s="197">
        <v>25</v>
      </c>
      <c r="K24" s="198">
        <v>1605</v>
      </c>
      <c r="L24" s="189">
        <v>43484</v>
      </c>
    </row>
    <row r="25" spans="1:12" ht="30">
      <c r="A25" s="186">
        <v>219</v>
      </c>
      <c r="B25" s="195" t="s">
        <v>279</v>
      </c>
      <c r="C25" s="196">
        <v>17</v>
      </c>
      <c r="D25" s="196">
        <v>25</v>
      </c>
      <c r="E25" s="196" t="s">
        <v>257</v>
      </c>
      <c r="F25" s="194">
        <v>43286</v>
      </c>
      <c r="G25" s="139">
        <v>9</v>
      </c>
      <c r="H25" s="139">
        <v>11.02</v>
      </c>
      <c r="I25" s="190" t="e">
        <f t="shared" ca="1" si="0"/>
        <v>#NAME?</v>
      </c>
      <c r="J25" s="191">
        <v>223</v>
      </c>
      <c r="K25" s="139">
        <v>903</v>
      </c>
      <c r="L25" s="189">
        <v>43410</v>
      </c>
    </row>
    <row r="26" spans="1:12" ht="30">
      <c r="A26" s="186">
        <v>220</v>
      </c>
      <c r="B26" s="195" t="s">
        <v>280</v>
      </c>
      <c r="C26" s="196">
        <v>17</v>
      </c>
      <c r="D26" s="196">
        <v>25</v>
      </c>
      <c r="E26" s="196" t="s">
        <v>257</v>
      </c>
      <c r="F26" s="194">
        <v>43286</v>
      </c>
      <c r="G26" s="139">
        <v>14</v>
      </c>
      <c r="H26" s="139">
        <v>20</v>
      </c>
      <c r="I26" s="190" t="e">
        <f t="shared" ca="1" si="0"/>
        <v>#NAME?</v>
      </c>
      <c r="J26" s="191">
        <v>23</v>
      </c>
      <c r="K26" s="139">
        <v>2253</v>
      </c>
      <c r="L26" s="189">
        <v>43482</v>
      </c>
    </row>
    <row r="27" spans="1:12">
      <c r="A27" s="199"/>
      <c r="B27" s="200"/>
      <c r="C27" s="201"/>
      <c r="D27" s="201"/>
      <c r="E27" s="201"/>
      <c r="F27" s="202"/>
      <c r="G27" s="202"/>
      <c r="H27" s="202"/>
      <c r="I27" s="203" t="str">
        <f t="shared" si="0"/>
        <v/>
      </c>
      <c r="J27" s="204"/>
      <c r="K27" s="202"/>
      <c r="L27" s="202"/>
    </row>
    <row r="28" spans="1:12" ht="23.25">
      <c r="A28" s="283" t="s">
        <v>281</v>
      </c>
      <c r="B28" s="252"/>
      <c r="C28" s="252"/>
      <c r="D28" s="252"/>
      <c r="E28" s="253"/>
      <c r="F28" s="202"/>
      <c r="G28" s="202"/>
      <c r="H28" s="202"/>
      <c r="I28" s="203" t="str">
        <f t="shared" si="0"/>
        <v/>
      </c>
      <c r="J28" s="204"/>
      <c r="K28" s="202"/>
      <c r="L28" s="202"/>
    </row>
    <row r="29" spans="1:12">
      <c r="A29" s="205" t="s">
        <v>17</v>
      </c>
      <c r="B29" s="205" t="s">
        <v>223</v>
      </c>
      <c r="C29" s="205" t="s">
        <v>224</v>
      </c>
      <c r="D29" s="205" t="s">
        <v>26</v>
      </c>
      <c r="E29" s="205" t="s">
        <v>255</v>
      </c>
      <c r="F29" s="202"/>
      <c r="G29" s="202"/>
      <c r="H29" s="202"/>
      <c r="I29" s="203" t="str">
        <f t="shared" si="0"/>
        <v/>
      </c>
      <c r="J29" s="204"/>
      <c r="K29" s="202"/>
      <c r="L29" s="202"/>
    </row>
    <row r="30" spans="1:12">
      <c r="A30" s="206">
        <v>221</v>
      </c>
      <c r="B30" s="207" t="s">
        <v>64</v>
      </c>
      <c r="C30" s="208">
        <v>33</v>
      </c>
      <c r="D30" s="208">
        <v>50</v>
      </c>
      <c r="E30" s="208" t="s">
        <v>226</v>
      </c>
      <c r="F30" s="209">
        <v>43409</v>
      </c>
      <c r="G30" s="210">
        <v>21</v>
      </c>
      <c r="H30" s="210">
        <v>26.04</v>
      </c>
      <c r="I30" s="211" t="e">
        <f t="shared" ca="1" si="0"/>
        <v>#NAME?</v>
      </c>
      <c r="J30" s="197">
        <v>65</v>
      </c>
      <c r="K30" s="210">
        <v>1066</v>
      </c>
      <c r="L30" s="209">
        <v>43457</v>
      </c>
    </row>
    <row r="31" spans="1:12">
      <c r="A31" s="206">
        <v>222</v>
      </c>
      <c r="B31" s="207" t="s">
        <v>227</v>
      </c>
      <c r="C31" s="208">
        <v>33</v>
      </c>
      <c r="D31" s="208">
        <v>50</v>
      </c>
      <c r="E31" s="208" t="s">
        <v>226</v>
      </c>
      <c r="F31" s="209">
        <v>43407</v>
      </c>
      <c r="G31" s="210">
        <v>25</v>
      </c>
      <c r="H31" s="210">
        <v>34.020000000000003</v>
      </c>
      <c r="I31" s="211" t="e">
        <f t="shared" ca="1" si="0"/>
        <v>#NAME?</v>
      </c>
      <c r="J31" s="197">
        <v>44</v>
      </c>
      <c r="K31" s="210">
        <v>1776</v>
      </c>
      <c r="L31" s="209">
        <v>43485</v>
      </c>
    </row>
    <row r="32" spans="1:12">
      <c r="A32" s="206">
        <v>223</v>
      </c>
      <c r="B32" s="207" t="s">
        <v>228</v>
      </c>
      <c r="C32" s="208">
        <v>33</v>
      </c>
      <c r="D32" s="208">
        <v>50</v>
      </c>
      <c r="E32" s="208" t="s">
        <v>226</v>
      </c>
      <c r="F32" s="209">
        <v>43416</v>
      </c>
      <c r="G32" s="210">
        <v>23</v>
      </c>
      <c r="H32" s="210">
        <v>34.67</v>
      </c>
      <c r="I32" s="211" t="e">
        <f t="shared" ca="1" si="0"/>
        <v>#NAME?</v>
      </c>
      <c r="J32" s="197">
        <v>42</v>
      </c>
      <c r="K32" s="210">
        <v>1159</v>
      </c>
      <c r="L32" s="209">
        <v>43485</v>
      </c>
    </row>
    <row r="33" spans="1:12">
      <c r="A33" s="206">
        <v>224</v>
      </c>
      <c r="B33" s="207" t="s">
        <v>230</v>
      </c>
      <c r="C33" s="208">
        <v>33</v>
      </c>
      <c r="D33" s="208">
        <v>50</v>
      </c>
      <c r="E33" s="208" t="s">
        <v>226</v>
      </c>
      <c r="F33" s="209">
        <v>43420</v>
      </c>
      <c r="G33" s="210">
        <v>19</v>
      </c>
      <c r="H33" s="210">
        <v>24.7</v>
      </c>
      <c r="I33" s="211" t="e">
        <f t="shared" ca="1" si="0"/>
        <v>#NAME?</v>
      </c>
      <c r="J33" s="197">
        <v>258</v>
      </c>
      <c r="K33" s="210">
        <v>909</v>
      </c>
      <c r="L33" s="209">
        <v>43457</v>
      </c>
    </row>
    <row r="34" spans="1:12">
      <c r="A34" s="206">
        <v>225</v>
      </c>
      <c r="B34" s="207" t="s">
        <v>229</v>
      </c>
      <c r="C34" s="208">
        <v>33</v>
      </c>
      <c r="D34" s="208">
        <v>50</v>
      </c>
      <c r="E34" s="208" t="s">
        <v>226</v>
      </c>
      <c r="F34" s="209">
        <v>43426</v>
      </c>
      <c r="G34" s="210">
        <v>32</v>
      </c>
      <c r="H34" s="210">
        <v>49</v>
      </c>
      <c r="I34" s="211" t="e">
        <f t="shared" ca="1" si="0"/>
        <v>#NAME?</v>
      </c>
      <c r="J34" s="197">
        <v>1</v>
      </c>
      <c r="K34" s="210">
        <v>890</v>
      </c>
      <c r="L34" s="209">
        <v>43485</v>
      </c>
    </row>
    <row r="35" spans="1:12">
      <c r="A35" s="206">
        <v>226</v>
      </c>
      <c r="B35" s="207" t="s">
        <v>231</v>
      </c>
      <c r="C35" s="208">
        <v>33</v>
      </c>
      <c r="D35" s="208">
        <v>50</v>
      </c>
      <c r="E35" s="208" t="s">
        <v>226</v>
      </c>
      <c r="F35" s="209">
        <v>43426</v>
      </c>
      <c r="G35" s="210">
        <v>29</v>
      </c>
      <c r="H35" s="210">
        <v>45</v>
      </c>
      <c r="I35" s="211" t="e">
        <f t="shared" ca="1" si="0"/>
        <v>#NAME?</v>
      </c>
      <c r="J35" s="197">
        <v>14</v>
      </c>
      <c r="K35" s="210">
        <v>759</v>
      </c>
      <c r="L35" s="209">
        <v>43485</v>
      </c>
    </row>
    <row r="36" spans="1:12">
      <c r="A36" s="206">
        <v>227</v>
      </c>
      <c r="B36" s="207" t="s">
        <v>282</v>
      </c>
      <c r="C36" s="208">
        <v>33</v>
      </c>
      <c r="D36" s="208">
        <v>50</v>
      </c>
      <c r="E36" s="208" t="s">
        <v>226</v>
      </c>
      <c r="F36" s="209">
        <v>43414</v>
      </c>
      <c r="G36" s="210">
        <v>24</v>
      </c>
      <c r="H36" s="210">
        <v>34.67</v>
      </c>
      <c r="I36" s="211" t="e">
        <f t="shared" ca="1" si="0"/>
        <v>#NAME?</v>
      </c>
      <c r="J36" s="197">
        <v>31</v>
      </c>
      <c r="K36" s="210">
        <v>1355</v>
      </c>
      <c r="L36" s="209">
        <v>43478</v>
      </c>
    </row>
    <row r="37" spans="1:12">
      <c r="A37" s="206">
        <v>228</v>
      </c>
      <c r="B37" s="207" t="s">
        <v>233</v>
      </c>
      <c r="C37" s="208">
        <v>33</v>
      </c>
      <c r="D37" s="208">
        <v>50</v>
      </c>
      <c r="E37" s="208" t="s">
        <v>226</v>
      </c>
      <c r="F37" s="209">
        <v>43406</v>
      </c>
      <c r="G37" s="210">
        <v>24</v>
      </c>
      <c r="H37" s="210">
        <v>33.69</v>
      </c>
      <c r="I37" s="211" t="e">
        <f t="shared" ca="1" si="0"/>
        <v>#NAME?</v>
      </c>
      <c r="J37" s="197">
        <v>46</v>
      </c>
      <c r="K37" s="210">
        <v>799</v>
      </c>
      <c r="L37" s="209">
        <v>43457</v>
      </c>
    </row>
    <row r="38" spans="1:12">
      <c r="A38" s="206">
        <v>229</v>
      </c>
      <c r="B38" s="207" t="s">
        <v>234</v>
      </c>
      <c r="C38" s="208">
        <v>33</v>
      </c>
      <c r="D38" s="208">
        <v>50</v>
      </c>
      <c r="E38" s="208" t="s">
        <v>226</v>
      </c>
      <c r="F38" s="209">
        <v>43413</v>
      </c>
      <c r="G38" s="210">
        <v>20</v>
      </c>
      <c r="H38" s="210">
        <v>30.68</v>
      </c>
      <c r="I38" s="211" t="e">
        <f t="shared" ca="1" si="0"/>
        <v>#NAME?</v>
      </c>
      <c r="J38" s="197">
        <v>24</v>
      </c>
      <c r="K38" s="210">
        <v>1381</v>
      </c>
      <c r="L38" s="209">
        <v>43485</v>
      </c>
    </row>
    <row r="39" spans="1:12">
      <c r="A39" s="206">
        <v>230</v>
      </c>
      <c r="B39" s="207" t="s">
        <v>235</v>
      </c>
      <c r="C39" s="208">
        <v>33</v>
      </c>
      <c r="D39" s="208">
        <v>50</v>
      </c>
      <c r="E39" s="208" t="s">
        <v>226</v>
      </c>
      <c r="F39" s="209">
        <v>43422</v>
      </c>
      <c r="G39" s="210">
        <v>29</v>
      </c>
      <c r="H39" s="210">
        <v>43.01</v>
      </c>
      <c r="I39" s="211" t="e">
        <f t="shared" ca="1" si="0"/>
        <v>#NAME?</v>
      </c>
      <c r="J39" s="197">
        <v>35</v>
      </c>
      <c r="K39" s="210">
        <v>1419</v>
      </c>
      <c r="L39" s="209">
        <v>43485</v>
      </c>
    </row>
    <row r="40" spans="1:12">
      <c r="A40" s="206">
        <v>231</v>
      </c>
      <c r="B40" s="207" t="s">
        <v>72</v>
      </c>
      <c r="C40" s="208">
        <v>33</v>
      </c>
      <c r="D40" s="208">
        <v>50</v>
      </c>
      <c r="E40" s="208" t="s">
        <v>226</v>
      </c>
      <c r="F40" s="209">
        <v>43411</v>
      </c>
      <c r="G40" s="210">
        <v>25</v>
      </c>
      <c r="H40" s="210">
        <v>35.020000000000003</v>
      </c>
      <c r="I40" s="211" t="e">
        <f t="shared" ca="1" si="0"/>
        <v>#NAME?</v>
      </c>
      <c r="J40" s="197">
        <v>50</v>
      </c>
      <c r="K40" s="210">
        <v>717</v>
      </c>
      <c r="L40" s="209">
        <v>43457</v>
      </c>
    </row>
    <row r="41" spans="1:12">
      <c r="A41" s="206">
        <v>232</v>
      </c>
      <c r="B41" s="207" t="s">
        <v>236</v>
      </c>
      <c r="C41" s="208">
        <v>33</v>
      </c>
      <c r="D41" s="208">
        <v>50</v>
      </c>
      <c r="E41" s="208" t="s">
        <v>226</v>
      </c>
      <c r="F41" s="209">
        <v>43424</v>
      </c>
      <c r="G41" s="210">
        <v>29</v>
      </c>
      <c r="H41" s="210">
        <v>43.68</v>
      </c>
      <c r="I41" s="211" t="e">
        <f t="shared" ca="1" si="0"/>
        <v>#NAME?</v>
      </c>
      <c r="J41" s="197">
        <v>16</v>
      </c>
      <c r="K41" s="210">
        <v>991</v>
      </c>
      <c r="L41" s="209">
        <v>43485</v>
      </c>
    </row>
    <row r="42" spans="1:12">
      <c r="A42" s="199"/>
      <c r="B42" s="200"/>
      <c r="C42" s="201"/>
      <c r="D42" s="201"/>
      <c r="E42" s="201"/>
      <c r="F42" s="202"/>
      <c r="G42" s="202"/>
      <c r="H42" s="202"/>
      <c r="I42" s="203" t="str">
        <f t="shared" si="0"/>
        <v/>
      </c>
      <c r="J42" s="204"/>
      <c r="K42" s="202"/>
      <c r="L42" s="202"/>
    </row>
    <row r="43" spans="1:12" ht="23.25">
      <c r="A43" s="283" t="s">
        <v>139</v>
      </c>
      <c r="B43" s="252"/>
      <c r="C43" s="252"/>
      <c r="D43" s="252"/>
      <c r="E43" s="253"/>
      <c r="F43" s="202"/>
      <c r="G43" s="202"/>
      <c r="H43" s="202"/>
      <c r="I43" s="203" t="str">
        <f t="shared" si="0"/>
        <v/>
      </c>
      <c r="J43" s="204"/>
      <c r="K43" s="202"/>
      <c r="L43" s="202"/>
    </row>
    <row r="44" spans="1:12">
      <c r="A44" s="205" t="s">
        <v>17</v>
      </c>
      <c r="B44" s="205" t="s">
        <v>223</v>
      </c>
      <c r="C44" s="205" t="s">
        <v>224</v>
      </c>
      <c r="D44" s="205" t="s">
        <v>26</v>
      </c>
      <c r="E44" s="205" t="s">
        <v>255</v>
      </c>
      <c r="F44" s="202"/>
      <c r="G44" s="202"/>
      <c r="H44" s="202"/>
      <c r="I44" s="203" t="str">
        <f t="shared" si="0"/>
        <v/>
      </c>
      <c r="J44" s="204"/>
      <c r="K44" s="202"/>
      <c r="L44" s="202"/>
    </row>
    <row r="45" spans="1:12">
      <c r="A45" s="206">
        <v>233</v>
      </c>
      <c r="B45" s="212" t="s">
        <v>283</v>
      </c>
      <c r="C45" s="213">
        <v>33</v>
      </c>
      <c r="D45" s="213">
        <v>50</v>
      </c>
      <c r="E45" s="213" t="s">
        <v>226</v>
      </c>
      <c r="F45" s="214">
        <v>43411</v>
      </c>
      <c r="G45" s="215">
        <v>23</v>
      </c>
      <c r="H45" s="215">
        <v>30.36</v>
      </c>
      <c r="I45" s="216" t="e">
        <f t="shared" ca="1" si="0"/>
        <v>#NAME?</v>
      </c>
      <c r="J45" s="197">
        <v>133</v>
      </c>
      <c r="K45" s="215">
        <v>759</v>
      </c>
      <c r="L45" s="214">
        <v>43478</v>
      </c>
    </row>
    <row r="46" spans="1:12">
      <c r="A46" s="206">
        <v>234</v>
      </c>
      <c r="B46" s="212" t="s">
        <v>284</v>
      </c>
      <c r="C46" s="213">
        <v>33</v>
      </c>
      <c r="D46" s="213">
        <v>50</v>
      </c>
      <c r="E46" s="213" t="s">
        <v>226</v>
      </c>
      <c r="F46" s="214">
        <v>43408</v>
      </c>
      <c r="G46" s="215">
        <v>24</v>
      </c>
      <c r="H46" s="215">
        <v>35.35</v>
      </c>
      <c r="I46" s="216" t="e">
        <f t="shared" ca="1" si="0"/>
        <v>#NAME?</v>
      </c>
      <c r="J46" s="197">
        <v>8</v>
      </c>
      <c r="K46" s="215">
        <v>914</v>
      </c>
      <c r="L46" s="214">
        <v>43485</v>
      </c>
    </row>
    <row r="47" spans="1:12">
      <c r="A47" s="206">
        <v>235</v>
      </c>
      <c r="B47" s="212" t="s">
        <v>285</v>
      </c>
      <c r="C47" s="213">
        <v>33</v>
      </c>
      <c r="D47" s="213">
        <v>50</v>
      </c>
      <c r="E47" s="213" t="s">
        <v>226</v>
      </c>
      <c r="F47" s="214">
        <v>43420</v>
      </c>
      <c r="G47" s="215">
        <v>24</v>
      </c>
      <c r="H47" s="215">
        <v>33.35</v>
      </c>
      <c r="I47" s="216" t="e">
        <f t="shared" ca="1" si="0"/>
        <v>#NAME?</v>
      </c>
      <c r="J47" s="197">
        <v>11</v>
      </c>
      <c r="K47" s="215">
        <v>595</v>
      </c>
      <c r="L47" s="214">
        <v>43482</v>
      </c>
    </row>
    <row r="48" spans="1:12">
      <c r="A48" s="206">
        <v>236</v>
      </c>
      <c r="B48" s="212" t="s">
        <v>286</v>
      </c>
      <c r="C48" s="213">
        <v>33</v>
      </c>
      <c r="D48" s="213">
        <v>50</v>
      </c>
      <c r="E48" s="213" t="s">
        <v>226</v>
      </c>
      <c r="F48" s="214">
        <v>43424</v>
      </c>
      <c r="G48" s="215">
        <v>31</v>
      </c>
      <c r="H48" s="215">
        <v>48</v>
      </c>
      <c r="I48" s="216" t="e">
        <f ca="1">IF(AND($D50&lt;"", $H48&lt;&gt;""), divide($H48,$D50),"")</f>
        <v>#NAME?</v>
      </c>
      <c r="J48" s="197">
        <v>1</v>
      </c>
      <c r="K48" s="215">
        <v>551</v>
      </c>
      <c r="L48" s="214">
        <v>43485</v>
      </c>
    </row>
    <row r="49" spans="1:12">
      <c r="A49" s="206">
        <v>237</v>
      </c>
      <c r="B49" s="212" t="s">
        <v>287</v>
      </c>
      <c r="C49" s="213">
        <v>33</v>
      </c>
      <c r="D49" s="213">
        <v>50</v>
      </c>
      <c r="E49" s="213" t="s">
        <v>226</v>
      </c>
      <c r="F49" s="214">
        <v>43414</v>
      </c>
      <c r="G49" s="215">
        <v>27</v>
      </c>
      <c r="H49" s="215">
        <v>42.34</v>
      </c>
      <c r="I49" s="216" t="e">
        <f t="shared" ref="I49:I68" ca="1" si="1">IF(AND($D49&lt;"", $H49&lt;&gt;""), divide($H49,$D49),"")</f>
        <v>#NAME?</v>
      </c>
      <c r="J49" s="197">
        <v>1</v>
      </c>
      <c r="K49" s="215">
        <v>637</v>
      </c>
      <c r="L49" s="214">
        <v>43485</v>
      </c>
    </row>
    <row r="50" spans="1:12">
      <c r="A50" s="206">
        <v>238</v>
      </c>
      <c r="B50" s="212" t="s">
        <v>288</v>
      </c>
      <c r="C50" s="213">
        <v>33</v>
      </c>
      <c r="D50" s="213">
        <v>50</v>
      </c>
      <c r="E50" s="213" t="s">
        <v>226</v>
      </c>
      <c r="F50" s="214">
        <v>43427</v>
      </c>
      <c r="G50" s="215">
        <v>27</v>
      </c>
      <c r="H50" s="215">
        <v>39.340000000000003</v>
      </c>
      <c r="I50" s="216" t="e">
        <f t="shared" ca="1" si="1"/>
        <v>#NAME?</v>
      </c>
      <c r="J50" s="197">
        <v>10</v>
      </c>
      <c r="K50" s="215">
        <v>450</v>
      </c>
      <c r="L50" s="214">
        <v>43484</v>
      </c>
    </row>
    <row r="51" spans="1:12">
      <c r="A51" s="199"/>
      <c r="B51" s="200"/>
      <c r="C51" s="201"/>
      <c r="D51" s="201"/>
      <c r="E51" s="201"/>
      <c r="F51" s="202"/>
      <c r="G51" s="202"/>
      <c r="H51" s="202"/>
      <c r="I51" s="203" t="str">
        <f t="shared" si="1"/>
        <v/>
      </c>
      <c r="J51" s="204"/>
      <c r="K51" s="202"/>
      <c r="L51" s="202"/>
    </row>
    <row r="52" spans="1:12" ht="23.25">
      <c r="A52" s="283" t="s">
        <v>160</v>
      </c>
      <c r="B52" s="252"/>
      <c r="C52" s="252"/>
      <c r="D52" s="252"/>
      <c r="E52" s="253"/>
      <c r="F52" s="202"/>
      <c r="G52" s="202"/>
      <c r="H52" s="202"/>
      <c r="I52" s="203" t="str">
        <f t="shared" si="1"/>
        <v/>
      </c>
      <c r="J52" s="204"/>
      <c r="K52" s="202"/>
      <c r="L52" s="202"/>
    </row>
    <row r="53" spans="1:12">
      <c r="A53" s="205" t="s">
        <v>17</v>
      </c>
      <c r="B53" s="205" t="s">
        <v>223</v>
      </c>
      <c r="C53" s="205" t="s">
        <v>224</v>
      </c>
      <c r="D53" s="205" t="s">
        <v>26</v>
      </c>
      <c r="E53" s="205" t="s">
        <v>255</v>
      </c>
      <c r="F53" s="202"/>
      <c r="G53" s="202"/>
      <c r="H53" s="202"/>
      <c r="I53" s="203" t="str">
        <f t="shared" si="1"/>
        <v/>
      </c>
      <c r="J53" s="204"/>
      <c r="K53" s="202"/>
      <c r="L53" s="202"/>
    </row>
    <row r="54" spans="1:12">
      <c r="A54" s="206">
        <v>239</v>
      </c>
      <c r="B54" s="217" t="s">
        <v>289</v>
      </c>
      <c r="C54" s="218">
        <v>65</v>
      </c>
      <c r="D54" s="218">
        <v>100</v>
      </c>
      <c r="E54" s="218" t="s">
        <v>238</v>
      </c>
      <c r="F54" s="219">
        <v>43446</v>
      </c>
      <c r="G54" s="220">
        <v>54</v>
      </c>
      <c r="H54" s="220">
        <v>80.349999999999994</v>
      </c>
      <c r="I54" s="221" t="e">
        <f t="shared" ca="1" si="1"/>
        <v>#NAME?</v>
      </c>
      <c r="J54" s="197">
        <v>28</v>
      </c>
      <c r="K54" s="220">
        <v>4510</v>
      </c>
      <c r="L54" s="219">
        <v>43498</v>
      </c>
    </row>
    <row r="55" spans="1:12">
      <c r="A55" s="206">
        <v>240</v>
      </c>
      <c r="B55" s="217" t="s">
        <v>290</v>
      </c>
      <c r="C55" s="218">
        <v>65</v>
      </c>
      <c r="D55" s="218">
        <v>100</v>
      </c>
      <c r="E55" s="218" t="s">
        <v>238</v>
      </c>
      <c r="F55" s="219">
        <v>43447</v>
      </c>
      <c r="G55" s="220">
        <v>52</v>
      </c>
      <c r="H55" s="220">
        <v>79.36</v>
      </c>
      <c r="I55" s="221" t="e">
        <f t="shared" ca="1" si="1"/>
        <v>#NAME?</v>
      </c>
      <c r="J55" s="197">
        <v>50</v>
      </c>
      <c r="K55" s="220">
        <v>3532</v>
      </c>
      <c r="L55" s="219">
        <v>43498</v>
      </c>
    </row>
    <row r="56" spans="1:12">
      <c r="A56" s="206">
        <v>241</v>
      </c>
      <c r="B56" s="217" t="s">
        <v>291</v>
      </c>
      <c r="C56" s="218">
        <v>65</v>
      </c>
      <c r="D56" s="218">
        <v>100</v>
      </c>
      <c r="E56" s="218" t="s">
        <v>238</v>
      </c>
      <c r="F56" s="219">
        <v>43448</v>
      </c>
      <c r="G56" s="220">
        <v>42</v>
      </c>
      <c r="H56" s="220">
        <v>63.38</v>
      </c>
      <c r="I56" s="221" t="e">
        <f t="shared" ca="1" si="1"/>
        <v>#NAME?</v>
      </c>
      <c r="J56" s="197">
        <v>372</v>
      </c>
      <c r="K56" s="220">
        <v>2926</v>
      </c>
      <c r="L56" s="219">
        <v>43498</v>
      </c>
    </row>
    <row r="57" spans="1:12">
      <c r="A57" s="206">
        <v>242</v>
      </c>
      <c r="B57" s="217" t="s">
        <v>292</v>
      </c>
      <c r="C57" s="218">
        <v>65</v>
      </c>
      <c r="D57" s="218">
        <v>100</v>
      </c>
      <c r="E57" s="218" t="s">
        <v>238</v>
      </c>
      <c r="F57" s="219">
        <v>43449</v>
      </c>
      <c r="G57" s="220">
        <v>57</v>
      </c>
      <c r="H57" s="220">
        <v>86.68</v>
      </c>
      <c r="I57" s="221" t="e">
        <f t="shared" ca="1" si="1"/>
        <v>#NAME?</v>
      </c>
      <c r="J57" s="197">
        <v>5</v>
      </c>
      <c r="K57" s="220">
        <v>2464</v>
      </c>
      <c r="L57" s="219">
        <v>43498</v>
      </c>
    </row>
    <row r="58" spans="1:12">
      <c r="A58" s="206">
        <v>243</v>
      </c>
      <c r="B58" s="217" t="s">
        <v>293</v>
      </c>
      <c r="C58" s="218">
        <v>65</v>
      </c>
      <c r="D58" s="218">
        <v>100</v>
      </c>
      <c r="E58" s="218" t="s">
        <v>238</v>
      </c>
      <c r="F58" s="222">
        <v>43458</v>
      </c>
      <c r="G58" s="223">
        <v>53</v>
      </c>
      <c r="H58" s="223">
        <v>78.7</v>
      </c>
      <c r="I58" s="224" t="e">
        <f t="shared" ca="1" si="1"/>
        <v>#NAME?</v>
      </c>
      <c r="J58" s="197">
        <v>4</v>
      </c>
      <c r="K58" s="223">
        <v>2736</v>
      </c>
      <c r="L58" s="222">
        <v>43498</v>
      </c>
    </row>
    <row r="59" spans="1:12">
      <c r="A59" s="206">
        <v>244</v>
      </c>
      <c r="B59" s="217" t="s">
        <v>294</v>
      </c>
      <c r="C59" s="218">
        <v>65</v>
      </c>
      <c r="D59" s="218">
        <v>100</v>
      </c>
      <c r="E59" s="218" t="s">
        <v>238</v>
      </c>
      <c r="F59" s="222">
        <v>43465</v>
      </c>
      <c r="G59" s="223">
        <v>50</v>
      </c>
      <c r="H59" s="223">
        <v>74.040000000000006</v>
      </c>
      <c r="I59" s="224" t="e">
        <f t="shared" ca="1" si="1"/>
        <v>#NAME?</v>
      </c>
      <c r="J59" s="197">
        <v>11</v>
      </c>
      <c r="K59" s="223">
        <v>2111</v>
      </c>
      <c r="L59" s="222">
        <v>43498</v>
      </c>
    </row>
    <row r="60" spans="1:12">
      <c r="A60" s="206">
        <v>245</v>
      </c>
      <c r="B60" s="217" t="s">
        <v>295</v>
      </c>
      <c r="C60" s="218">
        <v>65</v>
      </c>
      <c r="D60" s="218">
        <v>100</v>
      </c>
      <c r="E60" s="218" t="s">
        <v>238</v>
      </c>
      <c r="F60" s="222">
        <v>43476</v>
      </c>
      <c r="G60" s="223">
        <v>55</v>
      </c>
      <c r="H60" s="223">
        <v>86.69</v>
      </c>
      <c r="I60" s="224" t="e">
        <f t="shared" ca="1" si="1"/>
        <v>#NAME?</v>
      </c>
      <c r="J60" s="197">
        <v>1</v>
      </c>
      <c r="K60" s="223">
        <v>1730</v>
      </c>
      <c r="L60" s="222">
        <v>43498</v>
      </c>
    </row>
    <row r="61" spans="1:12">
      <c r="A61" s="206">
        <v>246</v>
      </c>
      <c r="B61" s="217" t="s">
        <v>296</v>
      </c>
      <c r="C61" s="218">
        <v>65</v>
      </c>
      <c r="D61" s="218">
        <v>100</v>
      </c>
      <c r="E61" s="218" t="s">
        <v>238</v>
      </c>
      <c r="F61" s="222">
        <v>43477</v>
      </c>
      <c r="G61" s="223">
        <v>52</v>
      </c>
      <c r="H61" s="223">
        <v>79.03</v>
      </c>
      <c r="I61" s="224" t="e">
        <f t="shared" ca="1" si="1"/>
        <v>#NAME?</v>
      </c>
      <c r="J61" s="197">
        <v>5</v>
      </c>
      <c r="K61" s="223">
        <v>1613</v>
      </c>
      <c r="L61" s="222">
        <v>43498</v>
      </c>
    </row>
    <row r="62" spans="1:12">
      <c r="A62" s="199"/>
      <c r="B62" s="200"/>
      <c r="C62" s="201"/>
      <c r="D62" s="201"/>
      <c r="E62" s="201"/>
      <c r="F62" s="202"/>
      <c r="G62" s="202"/>
      <c r="H62" s="202"/>
      <c r="I62" s="203" t="str">
        <f t="shared" si="1"/>
        <v/>
      </c>
      <c r="J62" s="204"/>
      <c r="K62" s="202"/>
      <c r="L62" s="202"/>
    </row>
    <row r="63" spans="1:12" ht="23.25">
      <c r="A63" s="283" t="s">
        <v>247</v>
      </c>
      <c r="B63" s="252"/>
      <c r="C63" s="252"/>
      <c r="D63" s="252"/>
      <c r="E63" s="253"/>
      <c r="F63" s="202"/>
      <c r="G63" s="202"/>
      <c r="H63" s="202"/>
      <c r="I63" s="203" t="str">
        <f t="shared" si="1"/>
        <v/>
      </c>
      <c r="J63" s="204"/>
      <c r="K63" s="202"/>
      <c r="L63" s="202"/>
    </row>
    <row r="64" spans="1:12">
      <c r="A64" s="205" t="s">
        <v>17</v>
      </c>
      <c r="B64" s="205" t="s">
        <v>223</v>
      </c>
      <c r="C64" s="205" t="s">
        <v>224</v>
      </c>
      <c r="D64" s="205" t="s">
        <v>26</v>
      </c>
      <c r="E64" s="205" t="s">
        <v>255</v>
      </c>
      <c r="F64" s="202"/>
      <c r="G64" s="202"/>
      <c r="H64" s="202"/>
      <c r="I64" s="203" t="str">
        <f t="shared" si="1"/>
        <v/>
      </c>
      <c r="J64" s="204"/>
      <c r="K64" s="202"/>
      <c r="L64" s="202"/>
    </row>
    <row r="65" spans="1:12" ht="19.5" customHeight="1">
      <c r="A65" s="206">
        <v>247</v>
      </c>
      <c r="B65" s="207" t="s">
        <v>248</v>
      </c>
      <c r="C65" s="208">
        <v>65</v>
      </c>
      <c r="D65" s="208">
        <v>100</v>
      </c>
      <c r="E65" s="208" t="s">
        <v>238</v>
      </c>
      <c r="F65" s="175">
        <v>43485</v>
      </c>
      <c r="G65" s="176">
        <v>49</v>
      </c>
      <c r="H65" s="176">
        <v>73.03</v>
      </c>
      <c r="I65" s="177" t="e">
        <f t="shared" ca="1" si="1"/>
        <v>#NAME?</v>
      </c>
      <c r="J65" s="197">
        <v>21</v>
      </c>
      <c r="K65" s="178">
        <v>3581</v>
      </c>
      <c r="L65" s="175">
        <v>43498</v>
      </c>
    </row>
    <row r="66" spans="1:12" ht="19.5" customHeight="1">
      <c r="A66" s="206">
        <v>248</v>
      </c>
      <c r="B66" s="207" t="s">
        <v>249</v>
      </c>
      <c r="C66" s="208">
        <v>65</v>
      </c>
      <c r="D66" s="208">
        <v>100</v>
      </c>
      <c r="E66" s="208" t="s">
        <v>238</v>
      </c>
      <c r="F66" s="175">
        <v>43493</v>
      </c>
      <c r="G66" s="176">
        <v>60</v>
      </c>
      <c r="H66" s="176">
        <v>91.68</v>
      </c>
      <c r="I66" s="177" t="e">
        <f t="shared" ca="1" si="1"/>
        <v>#NAME?</v>
      </c>
      <c r="J66" s="197">
        <v>1</v>
      </c>
      <c r="K66" s="178">
        <v>2854</v>
      </c>
      <c r="L66" s="175">
        <v>43498</v>
      </c>
    </row>
    <row r="67" spans="1:12" ht="19.5" customHeight="1">
      <c r="A67" s="206">
        <v>249</v>
      </c>
      <c r="B67" s="207" t="s">
        <v>250</v>
      </c>
      <c r="C67" s="208">
        <v>65</v>
      </c>
      <c r="D67" s="208">
        <v>100</v>
      </c>
      <c r="E67" s="208" t="s">
        <v>238</v>
      </c>
      <c r="F67" s="175">
        <v>43495</v>
      </c>
      <c r="G67" s="176">
        <v>53</v>
      </c>
      <c r="H67" s="176">
        <v>81.680000000000007</v>
      </c>
      <c r="I67" s="177" t="e">
        <f t="shared" ca="1" si="1"/>
        <v>#NAME?</v>
      </c>
      <c r="J67" s="197">
        <v>2</v>
      </c>
      <c r="K67" s="178">
        <v>2275</v>
      </c>
      <c r="L67" s="175">
        <v>43498</v>
      </c>
    </row>
    <row r="68" spans="1:12" ht="18.75" customHeight="1">
      <c r="A68" s="206">
        <v>250</v>
      </c>
      <c r="B68" s="207" t="s">
        <v>251</v>
      </c>
      <c r="C68" s="208">
        <v>65</v>
      </c>
      <c r="D68" s="208">
        <v>100</v>
      </c>
      <c r="E68" s="208" t="s">
        <v>238</v>
      </c>
      <c r="F68" s="175">
        <v>43497</v>
      </c>
      <c r="G68" s="176">
        <v>54</v>
      </c>
      <c r="H68" s="176">
        <v>79.7</v>
      </c>
      <c r="I68" s="177" t="e">
        <f t="shared" ca="1" si="1"/>
        <v>#NAME?</v>
      </c>
      <c r="J68" s="197">
        <v>22</v>
      </c>
      <c r="K68" s="178">
        <v>1905</v>
      </c>
      <c r="L68" s="175">
        <v>43498</v>
      </c>
    </row>
    <row r="69" spans="1:12" ht="20.25" customHeight="1">
      <c r="A69" s="225"/>
      <c r="B69" s="226"/>
      <c r="C69" s="156"/>
      <c r="D69" s="156"/>
      <c r="E69" s="156"/>
      <c r="F69" s="204"/>
      <c r="G69" s="204"/>
      <c r="H69" s="176"/>
      <c r="I69" s="227"/>
      <c r="J69" s="227"/>
      <c r="K69" s="204"/>
      <c r="L69" s="204"/>
    </row>
    <row r="70" spans="1:12" ht="1.5" hidden="1" customHeight="1">
      <c r="A70" s="225"/>
      <c r="B70" s="226"/>
      <c r="C70" s="156"/>
      <c r="D70" s="156"/>
      <c r="E70" s="156"/>
      <c r="F70" s="204"/>
      <c r="G70" s="204"/>
      <c r="H70" s="204"/>
      <c r="I70" s="227"/>
      <c r="J70" s="227"/>
      <c r="K70" s="204"/>
      <c r="L70" s="204"/>
    </row>
    <row r="71" spans="1:12" ht="1.5" hidden="1" customHeight="1">
      <c r="A71" s="225"/>
      <c r="B71" s="226"/>
      <c r="C71" s="156"/>
      <c r="D71" s="156"/>
      <c r="E71" s="156"/>
      <c r="F71" s="204"/>
      <c r="G71" s="204"/>
      <c r="H71" s="204"/>
      <c r="I71" s="228" t="e">
        <f ca="1">ROUND(PRODUCT(divide(SUM(I54:I68),IF(COUNT(I54:I68)&lt;&gt;0,COUNT(I54:I68),1)),100),2)</f>
        <v>#NAME?</v>
      </c>
      <c r="J71" s="228">
        <f>COUNTIF(J3:J68,"&lt;=10")</f>
        <v>15</v>
      </c>
      <c r="K71" s="204"/>
      <c r="L71" s="204"/>
    </row>
    <row r="72" spans="1:12" ht="1.5" hidden="1" customHeight="1">
      <c r="A72" s="225"/>
      <c r="B72" s="226"/>
      <c r="C72" s="156"/>
      <c r="D72" s="156"/>
      <c r="E72" s="156"/>
      <c r="F72" s="204"/>
      <c r="G72" s="204"/>
      <c r="H72" s="204"/>
      <c r="I72" s="204"/>
      <c r="J72" s="228">
        <f>COUNT(J3:J68)</f>
        <v>54</v>
      </c>
      <c r="K72" s="204"/>
      <c r="L72" s="204"/>
    </row>
    <row r="73" spans="1:12" ht="1.5" hidden="1" customHeight="1">
      <c r="A73" s="225"/>
      <c r="B73" s="226"/>
      <c r="C73" s="156"/>
      <c r="D73" s="156"/>
      <c r="E73" s="156"/>
      <c r="F73" s="204"/>
      <c r="G73" s="204"/>
      <c r="H73" s="204"/>
      <c r="I73" s="204"/>
      <c r="J73" s="228">
        <f>COUNTIF(J3:J68,"&lt;=20")</f>
        <v>21</v>
      </c>
      <c r="K73" s="204"/>
      <c r="L73" s="204"/>
    </row>
    <row r="74" spans="1:12" ht="1.5" hidden="1" customHeight="1">
      <c r="A74" s="225"/>
      <c r="B74" s="226"/>
      <c r="C74" s="156"/>
      <c r="D74" s="156"/>
      <c r="E74" s="156"/>
      <c r="F74" s="204"/>
      <c r="G74" s="204"/>
      <c r="H74" s="204"/>
      <c r="I74" s="204"/>
      <c r="J74" s="228">
        <f>COUNTIF(J54:J68,"&lt;=10")</f>
        <v>6</v>
      </c>
      <c r="K74" s="204"/>
      <c r="L74" s="204"/>
    </row>
    <row r="75" spans="1:12" ht="1.5" hidden="1" customHeight="1">
      <c r="A75" s="225"/>
      <c r="B75" s="226"/>
      <c r="C75" s="156"/>
      <c r="D75" s="156"/>
      <c r="E75" s="156"/>
      <c r="F75" s="204"/>
      <c r="G75" s="204"/>
      <c r="H75" s="204"/>
      <c r="I75" s="204"/>
      <c r="J75" s="228">
        <f>COUNTIF(J54:J68,"&lt;=20")</f>
        <v>7</v>
      </c>
      <c r="K75" s="204"/>
      <c r="L75" s="204"/>
    </row>
    <row r="76" spans="1:12" ht="1.5" hidden="1" customHeight="1">
      <c r="A76" s="225"/>
      <c r="B76" s="226"/>
      <c r="C76" s="156"/>
      <c r="D76" s="156"/>
      <c r="E76" s="156"/>
      <c r="F76" s="204"/>
      <c r="G76" s="204"/>
      <c r="H76" s="204"/>
      <c r="I76" s="204"/>
      <c r="J76" s="228">
        <f>COUNT(J54:J68)</f>
        <v>12</v>
      </c>
      <c r="K76" s="204"/>
      <c r="L76" s="204"/>
    </row>
  </sheetData>
  <mergeCells count="11">
    <mergeCell ref="A28:E28"/>
    <mergeCell ref="A43:E43"/>
    <mergeCell ref="A52:E52"/>
    <mergeCell ref="A63:E63"/>
    <mergeCell ref="A1:E1"/>
    <mergeCell ref="L1:L2"/>
    <mergeCell ref="F1:F2"/>
    <mergeCell ref="G1:G2"/>
    <mergeCell ref="H1:H2"/>
    <mergeCell ref="J1:J2"/>
    <mergeCell ref="K1:K2"/>
  </mergeCells>
  <conditionalFormatting sqref="J1:J68">
    <cfRule type="cellIs" dxfId="1" priority="1" operator="lessThanOrEqual">
      <formula>10</formula>
    </cfRule>
  </conditionalFormatting>
  <conditionalFormatting sqref="J1:J68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84" t="s">
        <v>297</v>
      </c>
      <c r="B1" s="252"/>
      <c r="C1" s="252"/>
      <c r="D1" s="252"/>
      <c r="E1" s="253"/>
      <c r="G1" s="285" t="s">
        <v>298</v>
      </c>
      <c r="H1" s="252"/>
      <c r="I1" s="252"/>
      <c r="J1" s="252"/>
      <c r="K1" s="253"/>
    </row>
    <row r="2" spans="1:11">
      <c r="A2" s="229" t="s">
        <v>299</v>
      </c>
      <c r="B2" s="229" t="s">
        <v>300</v>
      </c>
      <c r="C2" s="229" t="s">
        <v>301</v>
      </c>
      <c r="D2" s="229" t="s">
        <v>302</v>
      </c>
      <c r="E2" s="230" t="s">
        <v>303</v>
      </c>
      <c r="G2" s="231" t="s">
        <v>299</v>
      </c>
      <c r="H2" s="231" t="s">
        <v>300</v>
      </c>
      <c r="I2" s="231" t="s">
        <v>301</v>
      </c>
      <c r="J2" s="231" t="s">
        <v>302</v>
      </c>
      <c r="K2" s="232" t="s">
        <v>303</v>
      </c>
    </row>
    <row r="3" spans="1:11" ht="15.75" customHeight="1">
      <c r="A3" s="233" t="s">
        <v>304</v>
      </c>
      <c r="B3" s="234">
        <f>'TS2'!K4</f>
        <v>78</v>
      </c>
      <c r="C3" s="234">
        <f>'TS3'!J47</f>
        <v>36</v>
      </c>
      <c r="D3" s="234">
        <f>'TS4'!J72</f>
        <v>54</v>
      </c>
      <c r="E3" s="235">
        <f>SUM(B3:D3)</f>
        <v>168</v>
      </c>
      <c r="G3" s="236" t="s">
        <v>304</v>
      </c>
      <c r="H3" s="237">
        <f>'TS2'!K106</f>
        <v>13</v>
      </c>
      <c r="I3" s="237">
        <f>'TS3'!J57</f>
        <v>12</v>
      </c>
      <c r="J3" s="237">
        <f>'TS4'!J76</f>
        <v>12</v>
      </c>
      <c r="K3" s="238">
        <f>SUM(H3:J3)</f>
        <v>37</v>
      </c>
    </row>
    <row r="4" spans="1:11" ht="15.75" customHeight="1">
      <c r="A4" s="239"/>
      <c r="G4" s="240"/>
      <c r="H4" s="241"/>
      <c r="I4" s="241"/>
      <c r="J4" s="241"/>
      <c r="K4" s="241"/>
    </row>
    <row r="5" spans="1:11" ht="15.75" customHeight="1">
      <c r="A5" s="233" t="s">
        <v>305</v>
      </c>
      <c r="B5" s="234">
        <f>'TS2'!K3</f>
        <v>33</v>
      </c>
      <c r="C5" s="234">
        <f>'TS3'!J46</f>
        <v>14</v>
      </c>
      <c r="D5" s="234">
        <f>'TS4'!J71</f>
        <v>15</v>
      </c>
      <c r="E5" s="235">
        <f>SUM(B5:D5)</f>
        <v>62</v>
      </c>
      <c r="G5" s="236" t="s">
        <v>305</v>
      </c>
      <c r="H5" s="237">
        <f>'TS2'!K105</f>
        <v>8</v>
      </c>
      <c r="I5" s="237">
        <f>'TS3'!J55</f>
        <v>8</v>
      </c>
      <c r="J5" s="237">
        <f>'TS4'!J74</f>
        <v>6</v>
      </c>
      <c r="K5" s="238">
        <f>SUM(H5:J5)</f>
        <v>22</v>
      </c>
    </row>
    <row r="6" spans="1:11" ht="15.75" customHeight="1">
      <c r="A6" s="242" t="s">
        <v>306</v>
      </c>
      <c r="B6" s="243" t="e">
        <f ca="1">IF(AND($B5&lt;"", $B3&lt;&gt;""), divide($B5,$B3),"")</f>
        <v>#NAME?</v>
      </c>
      <c r="C6" s="243" t="e">
        <f ca="1">IF(AND($C5&lt;"", $C3&lt;&gt;""), divide($C5,$C3),"")</f>
        <v>#NAME?</v>
      </c>
      <c r="D6" s="243" t="e">
        <f ca="1">IF(AND($D5&lt;"", $D3&lt;&gt;""), divide($D5,$D3),"")</f>
        <v>#NAME?</v>
      </c>
      <c r="E6" s="243" t="e">
        <f ca="1">IF(AND($E5&lt;"", $E3&lt;&gt;""), divide($E5,$E3),"")</f>
        <v>#NAME?</v>
      </c>
      <c r="G6" s="244" t="s">
        <v>306</v>
      </c>
      <c r="H6" s="245" t="e">
        <f ca="1">IF($H3&lt;&gt;0, divide($H5,$H3),"No tests given")</f>
        <v>#NAME?</v>
      </c>
      <c r="I6" s="245" t="e">
        <f ca="1">IF(AND($I5&lt;&gt;0, $I3&lt;&gt;0), divide($I5,$I3),"")</f>
        <v>#NAME?</v>
      </c>
      <c r="J6" s="245" t="e">
        <f ca="1">IF($J3&lt;&gt;0, divide($J5,$J3),"No tests given")</f>
        <v>#NAME?</v>
      </c>
      <c r="K6" s="245" t="e">
        <f ca="1">IF(AND($K5&lt;&gt;0, $K3&lt;&gt;0), divide($K5,$K3),"")</f>
        <v>#NAME?</v>
      </c>
    </row>
    <row r="7" spans="1:11" ht="15.75" customHeight="1">
      <c r="A7" s="239"/>
      <c r="G7" s="240"/>
      <c r="H7" s="241"/>
      <c r="I7" s="241"/>
      <c r="J7" s="241"/>
      <c r="K7" s="241"/>
    </row>
    <row r="8" spans="1:11" ht="15.75" customHeight="1">
      <c r="A8" s="233" t="s">
        <v>307</v>
      </c>
      <c r="B8" s="234">
        <f>'TS2'!K102</f>
        <v>42</v>
      </c>
      <c r="C8" s="234">
        <f>'TS3'!J48</f>
        <v>19</v>
      </c>
      <c r="D8" s="234">
        <f>'TS4'!J73</f>
        <v>21</v>
      </c>
      <c r="E8" s="235">
        <f>SUM(B8:D8)</f>
        <v>82</v>
      </c>
      <c r="G8" s="236" t="s">
        <v>307</v>
      </c>
      <c r="H8" s="237">
        <f>'TS2'!K104</f>
        <v>11</v>
      </c>
      <c r="I8" s="237">
        <f>'TS3'!J56</f>
        <v>10</v>
      </c>
      <c r="J8" s="237">
        <f>'TS4'!J75</f>
        <v>7</v>
      </c>
      <c r="K8" s="238">
        <f>SUM(H8:J8)</f>
        <v>28</v>
      </c>
    </row>
    <row r="9" spans="1:11" ht="15.75" customHeight="1">
      <c r="A9" s="246" t="s">
        <v>308</v>
      </c>
      <c r="B9" s="243" t="e">
        <f ca="1">IF(AND($B8&lt;"", $B3&lt;&gt;""), divide($B8,$B3),"")</f>
        <v>#NAME?</v>
      </c>
      <c r="C9" s="243" t="e">
        <f ca="1">IF(AND($C8&lt;"", $C3&lt;&gt;""), divide($C8,$C3),"")</f>
        <v>#NAME?</v>
      </c>
      <c r="D9" s="243" t="e">
        <f ca="1">IF(AND($D8&lt;"", $D3&lt;&gt;""), divide($D8,$D3),"")</f>
        <v>#NAME?</v>
      </c>
      <c r="E9" s="243" t="e">
        <f ca="1">IF(AND($E8&lt;"", $E3&lt;&gt;""), divide($E8,$E3),"")</f>
        <v>#NAME?</v>
      </c>
      <c r="G9" s="247" t="s">
        <v>308</v>
      </c>
      <c r="H9" s="245" t="e">
        <f ca="1">IF($H3&lt;&gt;0, divide($H8,$H3),"No tests given")</f>
        <v>#NAME?</v>
      </c>
      <c r="I9" s="245" t="e">
        <f ca="1">IF(AND($I8&lt;&gt;0, $I3&lt;&gt;0), divide($I8,$I3),"")</f>
        <v>#NAME?</v>
      </c>
      <c r="J9" s="245" t="e">
        <f ca="1">IF($J3&lt;&gt;0, divide($J8,$J3),"No tests given")</f>
        <v>#NAME?</v>
      </c>
      <c r="K9" s="245" t="e">
        <f ca="1">IF(AND($K8&lt;&gt;0, $K3&lt;&gt;0), divide($K8,$K3),"")</f>
        <v>#NAME?</v>
      </c>
    </row>
    <row r="10" spans="1:11" ht="15.75" customHeight="1">
      <c r="A10" s="239"/>
      <c r="B10" s="239"/>
      <c r="C10" s="239"/>
      <c r="D10" s="239"/>
      <c r="E10" s="239"/>
      <c r="G10" s="240"/>
      <c r="H10" s="240"/>
      <c r="I10" s="240"/>
      <c r="J10" s="240"/>
      <c r="K10" s="240"/>
    </row>
    <row r="11" spans="1:11" ht="15.75" customHeight="1">
      <c r="A11" s="242" t="s">
        <v>309</v>
      </c>
      <c r="B11" s="248" t="e">
        <f ca="1">('TS2'!J4)/100</f>
        <v>#NAME?</v>
      </c>
      <c r="C11" s="248" t="e">
        <f ca="1">('TS3'!I2)/100</f>
        <v>#NAME?</v>
      </c>
      <c r="D11" s="248" t="e">
        <f ca="1">('TS4'!I2)/100</f>
        <v>#NAME?</v>
      </c>
      <c r="E11" s="248" t="e">
        <f ca="1">SUM(B11*B3,C11*C3,D11*D3)/SUM(B3:D3)</f>
        <v>#NAME?</v>
      </c>
      <c r="G11" s="244" t="s">
        <v>309</v>
      </c>
      <c r="H11" s="245" t="e">
        <f ca="1">IF(('TS2'!K108)&lt;&gt;"",('TS2'!K108)/100,"No tests given")</f>
        <v>#NAME?</v>
      </c>
      <c r="I11" s="245" t="e">
        <f ca="1">('TS3'!I46)/100</f>
        <v>#NAME?</v>
      </c>
      <c r="J11" s="245" t="e">
        <f ca="1">IF(('TS4'!I71)&lt;&gt;0,('TS4'!I71)/100,"No tests given")</f>
        <v>#NAME?</v>
      </c>
      <c r="K11" s="245" t="e">
        <f ca="1">SUM(H3*IF(H11&lt;&gt;"No tests given",H11,0),I11*I3,IF(J11&lt;&gt;"No tests given",J11,0)*J3)/SUM(H3:J3)</f>
        <v>#NAME?</v>
      </c>
    </row>
    <row r="12" spans="1:11" ht="15.75" customHeight="1">
      <c r="A12" s="239"/>
      <c r="G12" s="240"/>
      <c r="H12" s="241"/>
      <c r="I12" s="241"/>
      <c r="J12" s="241"/>
      <c r="K12" s="241"/>
    </row>
    <row r="13" spans="1:11" ht="15.75" customHeight="1">
      <c r="A13" s="239"/>
      <c r="G13" s="240"/>
      <c r="H13" s="241"/>
      <c r="I13" s="241"/>
      <c r="J13" s="241"/>
      <c r="K13" s="241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C6" sqref="C6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313</v>
      </c>
      <c r="D1" s="1" t="s">
        <v>3</v>
      </c>
      <c r="E1" s="1" t="s">
        <v>4</v>
      </c>
      <c r="F1" s="1" t="s">
        <v>314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50" t="s">
        <v>315</v>
      </c>
      <c r="G2" s="7" t="s">
        <v>316</v>
      </c>
    </row>
    <row r="3" spans="1:7" ht="15">
      <c r="A3" s="2">
        <v>44241</v>
      </c>
      <c r="B3" s="3" t="s">
        <v>16</v>
      </c>
      <c r="C3" s="249"/>
      <c r="D3" s="249"/>
      <c r="E3" s="249" t="s">
        <v>310</v>
      </c>
      <c r="F3" s="249"/>
      <c r="G3" s="249"/>
    </row>
    <row r="4" spans="1:7" ht="15">
      <c r="A4" s="2">
        <v>44242</v>
      </c>
      <c r="B4" s="3" t="s">
        <v>15</v>
      </c>
      <c r="C4" s="249"/>
      <c r="D4" s="249"/>
      <c r="E4" s="249" t="s">
        <v>311</v>
      </c>
      <c r="F4" s="249"/>
      <c r="G4" s="249"/>
    </row>
    <row r="5" spans="1:7" ht="15">
      <c r="A5" s="2">
        <v>44308</v>
      </c>
      <c r="B5" s="3" t="s">
        <v>13</v>
      </c>
      <c r="C5" s="249"/>
      <c r="D5" s="249"/>
      <c r="E5" s="249"/>
      <c r="F5" s="249"/>
      <c r="G5" s="249"/>
    </row>
    <row r="6" spans="1:7">
      <c r="A6" s="2">
        <v>44309</v>
      </c>
      <c r="B6" s="3" t="s">
        <v>12</v>
      </c>
    </row>
    <row r="7" spans="1:7">
      <c r="A7" s="2">
        <v>44310</v>
      </c>
      <c r="B7" s="3" t="s">
        <v>11</v>
      </c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16</v>
      </c>
    </row>
    <row r="10" spans="1:7">
      <c r="A10" s="2">
        <v>44313</v>
      </c>
      <c r="B10" s="3" t="s">
        <v>15</v>
      </c>
    </row>
    <row r="11" spans="1:7">
      <c r="A11" s="2">
        <v>44314</v>
      </c>
      <c r="B11" s="3" t="s">
        <v>14</v>
      </c>
    </row>
    <row r="12" spans="1:7">
      <c r="A12" s="2">
        <v>44315</v>
      </c>
      <c r="B12" s="3" t="s">
        <v>13</v>
      </c>
    </row>
    <row r="13" spans="1:7">
      <c r="A13" s="2">
        <v>44316</v>
      </c>
      <c r="B13" s="3" t="s">
        <v>12</v>
      </c>
    </row>
    <row r="14" spans="1:7">
      <c r="A14" s="2">
        <v>44317</v>
      </c>
      <c r="B14" s="3" t="s">
        <v>11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16</v>
      </c>
    </row>
    <row r="17" spans="1:2">
      <c r="A17" s="2">
        <v>44320</v>
      </c>
      <c r="B17" s="3" t="s">
        <v>15</v>
      </c>
    </row>
    <row r="18" spans="1:2">
      <c r="A18" s="2">
        <v>44321</v>
      </c>
      <c r="B18" s="3" t="s">
        <v>14</v>
      </c>
    </row>
    <row r="19" spans="1:2">
      <c r="A19" s="2">
        <v>44322</v>
      </c>
      <c r="B19" s="3" t="s">
        <v>13</v>
      </c>
    </row>
    <row r="20" spans="1:2">
      <c r="A20" s="2">
        <v>44323</v>
      </c>
      <c r="B20" s="3" t="s">
        <v>12</v>
      </c>
    </row>
    <row r="21" spans="1:2">
      <c r="A21" s="2">
        <v>44324</v>
      </c>
      <c r="B21" s="3" t="s">
        <v>11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16</v>
      </c>
    </row>
    <row r="24" spans="1:2">
      <c r="A24" s="2">
        <v>44327</v>
      </c>
      <c r="B24" s="3" t="s">
        <v>15</v>
      </c>
    </row>
    <row r="25" spans="1:2">
      <c r="A25" s="2">
        <v>44328</v>
      </c>
      <c r="B25" s="3" t="s">
        <v>14</v>
      </c>
    </row>
    <row r="26" spans="1:2">
      <c r="A26" s="2">
        <v>44329</v>
      </c>
      <c r="B26" s="3" t="s">
        <v>13</v>
      </c>
    </row>
    <row r="27" spans="1:2">
      <c r="A27" s="2">
        <v>44330</v>
      </c>
      <c r="B27" s="3" t="s">
        <v>12</v>
      </c>
    </row>
    <row r="28" spans="1:2">
      <c r="A28" s="2">
        <v>44331</v>
      </c>
      <c r="B28" s="3" t="s">
        <v>11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16</v>
      </c>
    </row>
    <row r="31" spans="1:2">
      <c r="A31" s="2">
        <v>44334</v>
      </c>
      <c r="B31" s="3" t="s">
        <v>15</v>
      </c>
    </row>
    <row r="32" spans="1:2">
      <c r="A32" s="2">
        <v>44335</v>
      </c>
      <c r="B32" s="3" t="s">
        <v>14</v>
      </c>
    </row>
    <row r="33" spans="1:2">
      <c r="A33" s="2">
        <v>44336</v>
      </c>
      <c r="B33" s="3" t="s">
        <v>13</v>
      </c>
    </row>
    <row r="34" spans="1:2">
      <c r="A34" s="2">
        <v>44337</v>
      </c>
      <c r="B34" s="3" t="s">
        <v>12</v>
      </c>
    </row>
    <row r="35" spans="1:2">
      <c r="A35" s="2">
        <v>44338</v>
      </c>
      <c r="B35" s="3" t="s">
        <v>11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16</v>
      </c>
    </row>
    <row r="38" spans="1:2">
      <c r="A38" s="2">
        <v>44341</v>
      </c>
      <c r="B38" s="3" t="s">
        <v>15</v>
      </c>
    </row>
    <row r="39" spans="1:2">
      <c r="A39" s="2">
        <v>44342</v>
      </c>
      <c r="B39" s="3" t="s">
        <v>14</v>
      </c>
    </row>
    <row r="40" spans="1:2">
      <c r="A40" s="2">
        <v>44343</v>
      </c>
      <c r="B40" s="3" t="s">
        <v>13</v>
      </c>
    </row>
    <row r="41" spans="1:2">
      <c r="A41" s="2">
        <v>44344</v>
      </c>
      <c r="B41" s="3" t="s">
        <v>12</v>
      </c>
    </row>
    <row r="42" spans="1:2">
      <c r="A42" s="2">
        <v>44345</v>
      </c>
      <c r="B42" s="3" t="s">
        <v>11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E17" sqref="E17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319</v>
      </c>
      <c r="G2" s="7" t="s">
        <v>318</v>
      </c>
    </row>
    <row r="3" spans="1:7" ht="15">
      <c r="A3" s="2">
        <v>44241</v>
      </c>
      <c r="B3" s="3" t="s">
        <v>16</v>
      </c>
      <c r="C3" s="249"/>
      <c r="D3" s="249"/>
      <c r="E3" s="249" t="s">
        <v>310</v>
      </c>
      <c r="F3" s="249"/>
      <c r="G3" s="249"/>
    </row>
    <row r="4" spans="1:7" ht="15">
      <c r="A4" s="2">
        <v>44242</v>
      </c>
      <c r="B4" s="3" t="s">
        <v>15</v>
      </c>
      <c r="C4" s="249"/>
      <c r="D4" s="249"/>
      <c r="E4" s="249" t="s">
        <v>311</v>
      </c>
      <c r="F4" s="249"/>
      <c r="G4" s="249"/>
    </row>
    <row r="5" spans="1:7">
      <c r="A5" s="2">
        <v>44308</v>
      </c>
      <c r="B5" s="3" t="s">
        <v>13</v>
      </c>
      <c r="C5" s="286" t="s">
        <v>317</v>
      </c>
      <c r="D5" s="286"/>
      <c r="E5" s="286"/>
      <c r="F5" s="286"/>
      <c r="G5" s="286" t="s">
        <v>320</v>
      </c>
    </row>
    <row r="6" spans="1:7">
      <c r="A6" s="2">
        <v>44309</v>
      </c>
      <c r="B6" s="3" t="s">
        <v>12</v>
      </c>
    </row>
    <row r="7" spans="1:7">
      <c r="A7" s="2">
        <v>44310</v>
      </c>
      <c r="B7" s="3" t="s">
        <v>11</v>
      </c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16</v>
      </c>
    </row>
    <row r="10" spans="1:7">
      <c r="A10" s="2">
        <v>44313</v>
      </c>
      <c r="B10" s="3" t="s">
        <v>15</v>
      </c>
    </row>
    <row r="11" spans="1:7">
      <c r="A11" s="2">
        <v>44314</v>
      </c>
      <c r="B11" s="3" t="s">
        <v>14</v>
      </c>
    </row>
    <row r="12" spans="1:7">
      <c r="A12" s="2">
        <v>44315</v>
      </c>
      <c r="B12" s="3" t="s">
        <v>13</v>
      </c>
    </row>
    <row r="13" spans="1:7">
      <c r="A13" s="2">
        <v>44316</v>
      </c>
      <c r="B13" s="3" t="s">
        <v>12</v>
      </c>
    </row>
    <row r="14" spans="1:7">
      <c r="A14" s="2">
        <v>44317</v>
      </c>
      <c r="B14" s="3" t="s">
        <v>11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16</v>
      </c>
    </row>
    <row r="17" spans="1:2">
      <c r="A17" s="2">
        <v>44320</v>
      </c>
      <c r="B17" s="3" t="s">
        <v>15</v>
      </c>
    </row>
    <row r="18" spans="1:2">
      <c r="A18" s="2">
        <v>44321</v>
      </c>
      <c r="B18" s="3" t="s">
        <v>14</v>
      </c>
    </row>
    <row r="19" spans="1:2">
      <c r="A19" s="2">
        <v>44322</v>
      </c>
      <c r="B19" s="3" t="s">
        <v>13</v>
      </c>
    </row>
    <row r="20" spans="1:2">
      <c r="A20" s="2">
        <v>44323</v>
      </c>
      <c r="B20" s="3" t="s">
        <v>12</v>
      </c>
    </row>
    <row r="21" spans="1:2">
      <c r="A21" s="2">
        <v>44324</v>
      </c>
      <c r="B21" s="3" t="s">
        <v>11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16</v>
      </c>
    </row>
    <row r="24" spans="1:2">
      <c r="A24" s="2">
        <v>44327</v>
      </c>
      <c r="B24" s="3" t="s">
        <v>15</v>
      </c>
    </row>
    <row r="25" spans="1:2">
      <c r="A25" s="2">
        <v>44328</v>
      </c>
      <c r="B25" s="3" t="s">
        <v>14</v>
      </c>
    </row>
    <row r="26" spans="1:2">
      <c r="A26" s="2">
        <v>44329</v>
      </c>
      <c r="B26" s="3" t="s">
        <v>13</v>
      </c>
    </row>
    <row r="27" spans="1:2">
      <c r="A27" s="2">
        <v>44330</v>
      </c>
      <c r="B27" s="3" t="s">
        <v>12</v>
      </c>
    </row>
    <row r="28" spans="1:2">
      <c r="A28" s="2">
        <v>44331</v>
      </c>
      <c r="B28" s="3" t="s">
        <v>11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16</v>
      </c>
    </row>
    <row r="31" spans="1:2">
      <c r="A31" s="2">
        <v>44334</v>
      </c>
      <c r="B31" s="3" t="s">
        <v>15</v>
      </c>
    </row>
    <row r="32" spans="1:2">
      <c r="A32" s="2">
        <v>44335</v>
      </c>
      <c r="B32" s="3" t="s">
        <v>14</v>
      </c>
    </row>
    <row r="33" spans="1:2">
      <c r="A33" s="2">
        <v>44336</v>
      </c>
      <c r="B33" s="3" t="s">
        <v>13</v>
      </c>
    </row>
    <row r="34" spans="1:2">
      <c r="A34" s="2">
        <v>44337</v>
      </c>
      <c r="B34" s="3" t="s">
        <v>12</v>
      </c>
    </row>
    <row r="35" spans="1:2">
      <c r="A35" s="2">
        <v>44338</v>
      </c>
      <c r="B35" s="3" t="s">
        <v>11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16</v>
      </c>
    </row>
    <row r="38" spans="1:2">
      <c r="A38" s="2">
        <v>44341</v>
      </c>
      <c r="B38" s="3" t="s">
        <v>15</v>
      </c>
    </row>
    <row r="39" spans="1:2">
      <c r="A39" s="2">
        <v>44342</v>
      </c>
      <c r="B39" s="3" t="s">
        <v>14</v>
      </c>
    </row>
    <row r="40" spans="1:2">
      <c r="A40" s="2">
        <v>44343</v>
      </c>
      <c r="B40" s="3" t="s">
        <v>13</v>
      </c>
    </row>
    <row r="41" spans="1:2">
      <c r="A41" s="2">
        <v>44344</v>
      </c>
      <c r="B41" s="3" t="s">
        <v>12</v>
      </c>
    </row>
    <row r="42" spans="1:2">
      <c r="A42" s="2">
        <v>44345</v>
      </c>
      <c r="B42" s="3" t="s">
        <v>11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2021-04-22T18:27:37Z</dcterms:modified>
</cp:coreProperties>
</file>