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26e0c2421a60fb/UMD/DataScience_808L/2022-1-(Spring)/Midterm/"/>
    </mc:Choice>
  </mc:AlternateContent>
  <xr:revisionPtr revIDLastSave="806" documentId="8_{D8F8960B-6884-4B4F-9C6C-7CA6D4BDB3D4}" xr6:coauthVersionLast="47" xr6:coauthVersionMax="47" xr10:uidLastSave="{FF90F4E1-7D25-43F3-9390-EA4D845A9C39}"/>
  <bookViews>
    <workbookView xWindow="-28545" yWindow="270" windowWidth="27720" windowHeight="14220" activeTab="1" xr2:uid="{12AF8920-30E0-4D6B-AFBC-EC9C82B83F0E}"/>
  </bookViews>
  <sheets>
    <sheet name="Sheet1" sheetId="2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2" i="5" l="1"/>
  <c r="W42" i="5"/>
  <c r="Q42" i="5"/>
  <c r="K42" i="5"/>
  <c r="E42" i="5"/>
  <c r="I42" i="5"/>
  <c r="AC42" i="2"/>
  <c r="W42" i="2"/>
  <c r="Q42" i="2"/>
  <c r="K42" i="2"/>
  <c r="E42" i="2"/>
  <c r="AA42" i="2"/>
  <c r="U42" i="2"/>
  <c r="O42" i="2"/>
  <c r="I42" i="2"/>
  <c r="C42" i="2"/>
  <c r="Z37" i="2"/>
  <c r="T37" i="2"/>
  <c r="N37" i="2"/>
  <c r="H37" i="2"/>
  <c r="B37" i="2"/>
  <c r="Z24" i="2"/>
  <c r="T22" i="2"/>
  <c r="N21" i="2"/>
  <c r="H20" i="2"/>
  <c r="B15" i="2"/>
  <c r="Z7" i="2"/>
  <c r="T7" i="2"/>
  <c r="N7" i="2"/>
  <c r="H7" i="2"/>
  <c r="B7" i="2"/>
  <c r="Z24" i="5"/>
  <c r="Z37" i="5"/>
  <c r="T22" i="5"/>
  <c r="T37" i="5"/>
  <c r="N21" i="5"/>
  <c r="N37" i="5"/>
  <c r="H37" i="5"/>
  <c r="H20" i="5"/>
  <c r="Z7" i="5"/>
  <c r="T7" i="5"/>
  <c r="N7" i="5"/>
  <c r="H7" i="5"/>
  <c r="B37" i="5"/>
  <c r="B7" i="5"/>
  <c r="B15" i="5"/>
  <c r="Z38" i="5" l="1"/>
  <c r="T38" i="5"/>
  <c r="N38" i="5"/>
  <c r="H38" i="5"/>
  <c r="B38" i="5"/>
  <c r="Z33" i="5"/>
  <c r="T33" i="5"/>
  <c r="N33" i="5"/>
  <c r="H33" i="5"/>
  <c r="B33" i="5"/>
  <c r="Z32" i="5"/>
  <c r="T32" i="5"/>
  <c r="N32" i="5"/>
  <c r="N34" i="5" s="1"/>
  <c r="H32" i="5"/>
  <c r="B32" i="5"/>
  <c r="B34" i="5" s="1"/>
  <c r="B35" i="5" s="1"/>
  <c r="Z25" i="5"/>
  <c r="T23" i="5"/>
  <c r="N22" i="5"/>
  <c r="H21" i="5"/>
  <c r="Z20" i="5"/>
  <c r="Z19" i="5"/>
  <c r="Z21" i="5" s="1"/>
  <c r="Z22" i="5" s="1"/>
  <c r="T18" i="5"/>
  <c r="T17" i="5"/>
  <c r="N17" i="5"/>
  <c r="N16" i="5"/>
  <c r="H16" i="5"/>
  <c r="B16" i="5"/>
  <c r="H15" i="5"/>
  <c r="B11" i="5"/>
  <c r="B10" i="5"/>
  <c r="Z8" i="5"/>
  <c r="T8" i="5"/>
  <c r="N8" i="5"/>
  <c r="H8" i="5"/>
  <c r="B8" i="5"/>
  <c r="Z6" i="5"/>
  <c r="T6" i="5"/>
  <c r="N6" i="5"/>
  <c r="H6" i="5"/>
  <c r="B6" i="5"/>
  <c r="T34" i="5" l="1"/>
  <c r="T35" i="5" s="1"/>
  <c r="T19" i="5"/>
  <c r="T21" i="5" s="1"/>
  <c r="T40" i="5" s="1"/>
  <c r="B12" i="5"/>
  <c r="B13" i="5" s="1"/>
  <c r="H34" i="5"/>
  <c r="N18" i="5"/>
  <c r="N19" i="5" s="1"/>
  <c r="Z34" i="5"/>
  <c r="AA42" i="5" s="1"/>
  <c r="B36" i="5"/>
  <c r="B40" i="5" s="1"/>
  <c r="N35" i="5"/>
  <c r="N36" i="5"/>
  <c r="T20" i="5"/>
  <c r="Z23" i="5"/>
  <c r="Z40" i="5" s="1"/>
  <c r="T36" i="5"/>
  <c r="C42" i="5"/>
  <c r="U42" i="5"/>
  <c r="H17" i="5"/>
  <c r="N38" i="2"/>
  <c r="N33" i="2"/>
  <c r="N32" i="2"/>
  <c r="N22" i="2"/>
  <c r="N17" i="2"/>
  <c r="N16" i="2"/>
  <c r="N18" i="2" s="1"/>
  <c r="N8" i="2"/>
  <c r="N6" i="2"/>
  <c r="B38" i="2"/>
  <c r="B16" i="2"/>
  <c r="B33" i="2"/>
  <c r="B32" i="2"/>
  <c r="B11" i="2"/>
  <c r="B10" i="2"/>
  <c r="B8" i="2"/>
  <c r="B6" i="2"/>
  <c r="Z20" i="2"/>
  <c r="Z19" i="2"/>
  <c r="Z33" i="2"/>
  <c r="Z32" i="2"/>
  <c r="Z34" i="2" s="1"/>
  <c r="Z38" i="2"/>
  <c r="Z25" i="2"/>
  <c r="T23" i="2"/>
  <c r="T38" i="2"/>
  <c r="T33" i="2"/>
  <c r="T32" i="2"/>
  <c r="T18" i="2"/>
  <c r="T17" i="2"/>
  <c r="H32" i="2"/>
  <c r="H33" i="2"/>
  <c r="H16" i="2"/>
  <c r="H15" i="2"/>
  <c r="Z8" i="2"/>
  <c r="Z6" i="2"/>
  <c r="T8" i="2"/>
  <c r="T6" i="2"/>
  <c r="H8" i="2"/>
  <c r="H38" i="2"/>
  <c r="H21" i="2"/>
  <c r="H6" i="2"/>
  <c r="O42" i="5" l="1"/>
  <c r="N20" i="5"/>
  <c r="N40" i="5" s="1"/>
  <c r="H35" i="5"/>
  <c r="H36" i="5"/>
  <c r="Z35" i="5"/>
  <c r="N34" i="2"/>
  <c r="N35" i="2" s="1"/>
  <c r="T19" i="2"/>
  <c r="T20" i="2" s="1"/>
  <c r="H18" i="5"/>
  <c r="H19" i="5"/>
  <c r="H17" i="2"/>
  <c r="H18" i="2" s="1"/>
  <c r="N20" i="2"/>
  <c r="N19" i="2"/>
  <c r="N36" i="2"/>
  <c r="H34" i="2"/>
  <c r="H35" i="2" s="1"/>
  <c r="B12" i="2"/>
  <c r="B13" i="2" s="1"/>
  <c r="Z21" i="2"/>
  <c r="B34" i="2"/>
  <c r="B35" i="2" s="1"/>
  <c r="Z35" i="2"/>
  <c r="T34" i="2"/>
  <c r="T35" i="2" s="1"/>
  <c r="H40" i="5" l="1"/>
  <c r="T21" i="2"/>
  <c r="H36" i="2"/>
  <c r="T36" i="2"/>
  <c r="T40" i="2" s="1"/>
  <c r="H19" i="2"/>
  <c r="N40" i="2"/>
  <c r="Z22" i="2"/>
  <c r="B36" i="2"/>
  <c r="B40" i="2" s="1"/>
  <c r="Z23" i="2"/>
  <c r="Z40" i="2" s="1"/>
  <c r="H40" i="2" l="1"/>
</calcChain>
</file>

<file path=xl/sharedStrings.xml><?xml version="1.0" encoding="utf-8"?>
<sst xmlns="http://schemas.openxmlformats.org/spreadsheetml/2006/main" count="580" uniqueCount="40">
  <si>
    <t>non-write-off</t>
  </si>
  <si>
    <t>Entrophy (&lt;50K)</t>
  </si>
  <si>
    <t>Weight</t>
  </si>
  <si>
    <t>total</t>
  </si>
  <si>
    <t>wo</t>
  </si>
  <si>
    <t>write-off</t>
  </si>
  <si>
    <t>Writeoff</t>
  </si>
  <si>
    <t>Class</t>
  </si>
  <si>
    <t>Income</t>
  </si>
  <si>
    <t>Entrophy(all)</t>
  </si>
  <si>
    <t>non write-off</t>
  </si>
  <si>
    <t>stars</t>
  </si>
  <si>
    <t>circles</t>
  </si>
  <si>
    <t>Entrophy (&gt;50K)</t>
  </si>
  <si>
    <t>IGe</t>
  </si>
  <si>
    <t>IGv</t>
  </si>
  <si>
    <t>VARw(&lt;50K)</t>
  </si>
  <si>
    <t>VARwo(all)</t>
  </si>
  <si>
    <t>VARi(all)</t>
  </si>
  <si>
    <t>VARi(&lt;50K)</t>
  </si>
  <si>
    <t>VARi(&gt;50K)</t>
  </si>
  <si>
    <t>VARwo(&gt;50K)</t>
  </si>
  <si>
    <t>IG &amp; VAR for Income &lt; 50K</t>
  </si>
  <si>
    <t>IG &amp; VAR for Income &lt; 60K</t>
  </si>
  <si>
    <t>IG &amp; VAR for Income &lt; 70K</t>
  </si>
  <si>
    <t>VARw(&lt;60K)</t>
  </si>
  <si>
    <t>VARi(&lt;60K)</t>
  </si>
  <si>
    <t>Entrophy (&gt;60K)</t>
  </si>
  <si>
    <t>VARwo(&gt;60K)</t>
  </si>
  <si>
    <t>VARi(&gt;60K)</t>
  </si>
  <si>
    <t>Entrophy (&lt;60K)</t>
  </si>
  <si>
    <t>Entrophy (&lt;70K)</t>
  </si>
  <si>
    <t>VARw(&lt;70K)</t>
  </si>
  <si>
    <t>VARi(&lt;70K)</t>
  </si>
  <si>
    <t>Entrophy (&gt;70K)</t>
  </si>
  <si>
    <t>VARwo(&gt;70K)</t>
  </si>
  <si>
    <t>VARi(&gt;70K)</t>
  </si>
  <si>
    <t>non-wo</t>
  </si>
  <si>
    <t>IG &amp; VAR for Income &lt; 45K</t>
  </si>
  <si>
    <t>IG &amp; VAR for Income &lt; 55K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</si>
</sst>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7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43" fontId="0" fillId="0" borderId="0" xfId="1" applyFont="1"/>
    <xf numFmtId="0" fontId="0" fillId="0" borderId="0" xfId="0" applyFill="1" applyBorder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164" fontId="0" fillId="0" borderId="0" xfId="0" applyNumberFormat="1" applyBorder="1"/>
    <xf numFmtId="165" fontId="0" fillId="3" borderId="0" xfId="1" applyNumberFormat="1" applyFont="1" applyFill="1"/>
    <xf numFmtId="165" fontId="0" fillId="4" borderId="0" xfId="1" applyNumberFormat="1" applyFont="1" applyFill="1"/>
    <xf numFmtId="164" fontId="0" fillId="5" borderId="1" xfId="0" applyNumberFormat="1" applyFill="1" applyBorder="1"/>
    <xf numFmtId="164" fontId="0" fillId="5" borderId="0" xfId="0" applyNumberFormat="1" applyFill="1"/>
    <xf numFmtId="167" fontId="0" fillId="4" borderId="0" xfId="1" applyNumberFormat="1" applyFont="1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0CD4-1B7D-41D9-B94C-1F57607B70F6}">
  <dimension ref="A1:AC42"/>
  <sheetViews>
    <sheetView zoomScale="70" zoomScaleNormal="70" workbookViewId="0">
      <selection activeCell="E42" sqref="E42"/>
    </sheetView>
  </sheetViews>
  <sheetFormatPr defaultRowHeight="15" x14ac:dyDescent="0.25"/>
  <cols>
    <col min="1" max="1" width="15.140625" bestFit="1" customWidth="1"/>
    <col min="2" max="2" width="14.85546875" style="1" bestFit="1" customWidth="1"/>
    <col min="3" max="3" width="14.85546875" bestFit="1" customWidth="1"/>
    <col min="4" max="4" width="13.28515625" bestFit="1" customWidth="1"/>
    <col min="5" max="5" width="15.42578125" bestFit="1" customWidth="1"/>
    <col min="6" max="6" width="2.42578125" style="5" customWidth="1"/>
    <col min="7" max="7" width="15.140625" bestFit="1" customWidth="1"/>
    <col min="8" max="8" width="14.85546875" style="1" bestFit="1" customWidth="1"/>
    <col min="9" max="9" width="14" bestFit="1" customWidth="1"/>
    <col min="10" max="10" width="13.28515625" bestFit="1" customWidth="1"/>
    <col min="11" max="11" width="15" bestFit="1" customWidth="1"/>
    <col min="12" max="12" width="2.42578125" style="5" customWidth="1"/>
    <col min="13" max="13" width="15.140625" bestFit="1" customWidth="1"/>
    <col min="14" max="14" width="14.85546875" style="1" bestFit="1" customWidth="1"/>
    <col min="15" max="15" width="14.85546875" bestFit="1" customWidth="1"/>
    <col min="16" max="16" width="13.28515625" bestFit="1" customWidth="1"/>
    <col min="17" max="17" width="12.42578125" bestFit="1" customWidth="1"/>
    <col min="18" max="18" width="2.42578125" style="5" customWidth="1"/>
    <col min="19" max="19" width="15.140625" bestFit="1" customWidth="1"/>
    <col min="20" max="20" width="14.85546875" style="1" bestFit="1" customWidth="1"/>
    <col min="21" max="21" width="14.85546875" bestFit="1" customWidth="1"/>
    <col min="22" max="22" width="13.28515625" bestFit="1" customWidth="1"/>
    <col min="23" max="23" width="12.42578125" bestFit="1" customWidth="1"/>
    <col min="24" max="24" width="2.42578125" style="5" customWidth="1"/>
    <col min="25" max="25" width="15.140625" bestFit="1" customWidth="1"/>
    <col min="26" max="26" width="14.85546875" style="1" bestFit="1" customWidth="1"/>
    <col min="27" max="27" width="14.85546875" bestFit="1" customWidth="1"/>
    <col min="28" max="28" width="13.28515625" bestFit="1" customWidth="1"/>
    <col min="29" max="29" width="11.5703125" bestFit="1" customWidth="1"/>
  </cols>
  <sheetData>
    <row r="1" spans="1:29" x14ac:dyDescent="0.25">
      <c r="A1" s="14" t="s">
        <v>38</v>
      </c>
      <c r="B1" s="14"/>
      <c r="C1" s="14"/>
      <c r="D1" s="14"/>
      <c r="E1" s="14"/>
      <c r="G1" s="14" t="s">
        <v>22</v>
      </c>
      <c r="H1" s="14"/>
      <c r="I1" s="14"/>
      <c r="J1" s="14"/>
      <c r="K1" s="14"/>
      <c r="M1" s="14" t="s">
        <v>39</v>
      </c>
      <c r="N1" s="14"/>
      <c r="O1" s="14"/>
      <c r="P1" s="14"/>
      <c r="Q1" s="14"/>
      <c r="S1" s="14" t="s">
        <v>23</v>
      </c>
      <c r="T1" s="14"/>
      <c r="U1" s="14"/>
      <c r="V1" s="14"/>
      <c r="W1" s="14"/>
      <c r="Y1" s="14" t="s">
        <v>24</v>
      </c>
      <c r="Z1" s="14"/>
      <c r="AA1" s="14"/>
      <c r="AB1" s="14"/>
      <c r="AC1" s="14"/>
    </row>
    <row r="3" spans="1:29" x14ac:dyDescent="0.25">
      <c r="A3" t="s">
        <v>12</v>
      </c>
      <c r="B3" s="1">
        <v>16</v>
      </c>
      <c r="D3" t="s">
        <v>5</v>
      </c>
      <c r="G3" t="s">
        <v>12</v>
      </c>
      <c r="H3" s="1">
        <v>16</v>
      </c>
      <c r="J3" t="s">
        <v>5</v>
      </c>
      <c r="M3" t="s">
        <v>12</v>
      </c>
      <c r="N3" s="1">
        <v>16</v>
      </c>
      <c r="P3" t="s">
        <v>5</v>
      </c>
      <c r="S3" t="s">
        <v>12</v>
      </c>
      <c r="T3" s="1">
        <v>16</v>
      </c>
      <c r="V3" t="s">
        <v>5</v>
      </c>
      <c r="Y3" t="s">
        <v>12</v>
      </c>
      <c r="Z3" s="1">
        <v>16</v>
      </c>
      <c r="AB3" t="s">
        <v>5</v>
      </c>
    </row>
    <row r="4" spans="1:29" x14ac:dyDescent="0.25">
      <c r="A4" t="s">
        <v>11</v>
      </c>
      <c r="B4" s="1">
        <v>14</v>
      </c>
      <c r="D4" t="s">
        <v>10</v>
      </c>
      <c r="G4" t="s">
        <v>11</v>
      </c>
      <c r="H4" s="1">
        <v>14</v>
      </c>
      <c r="J4" t="s">
        <v>10</v>
      </c>
      <c r="M4" t="s">
        <v>11</v>
      </c>
      <c r="N4" s="1">
        <v>14</v>
      </c>
      <c r="P4" t="s">
        <v>10</v>
      </c>
      <c r="S4" t="s">
        <v>11</v>
      </c>
      <c r="T4" s="1">
        <v>14</v>
      </c>
      <c r="V4" t="s">
        <v>10</v>
      </c>
      <c r="Y4" t="s">
        <v>11</v>
      </c>
      <c r="Z4" s="1">
        <v>14</v>
      </c>
      <c r="AB4" t="s">
        <v>10</v>
      </c>
    </row>
    <row r="5" spans="1:29" x14ac:dyDescent="0.25">
      <c r="B5" s="1">
        <v>30</v>
      </c>
      <c r="D5" t="s">
        <v>3</v>
      </c>
      <c r="H5" s="1">
        <v>30</v>
      </c>
      <c r="J5" t="s">
        <v>3</v>
      </c>
      <c r="N5" s="1">
        <v>30</v>
      </c>
      <c r="P5" t="s">
        <v>3</v>
      </c>
      <c r="T5" s="1">
        <v>30</v>
      </c>
      <c r="V5" t="s">
        <v>3</v>
      </c>
      <c r="Z5" s="1">
        <v>30</v>
      </c>
      <c r="AB5" t="s">
        <v>3</v>
      </c>
    </row>
    <row r="6" spans="1:29" x14ac:dyDescent="0.25">
      <c r="A6" t="s">
        <v>9</v>
      </c>
      <c r="B6" s="11">
        <f>-(B3/B5)*LOG(B3/B5,2)-(B4/B5)*LOG(B4/B5,2)</f>
        <v>0.99679163198163656</v>
      </c>
      <c r="C6" t="s">
        <v>8</v>
      </c>
      <c r="D6" t="s">
        <v>7</v>
      </c>
      <c r="E6" t="s">
        <v>6</v>
      </c>
      <c r="G6" t="s">
        <v>9</v>
      </c>
      <c r="H6" s="11">
        <f>-(H3/H5)*LOG(H3/H5,2)-(H4/H5)*LOG(H4/H5,2)</f>
        <v>0.99679163198163656</v>
      </c>
      <c r="I6" t="s">
        <v>8</v>
      </c>
      <c r="J6" t="s">
        <v>7</v>
      </c>
      <c r="K6" t="s">
        <v>6</v>
      </c>
      <c r="M6" t="s">
        <v>9</v>
      </c>
      <c r="N6" s="11">
        <f>-(N3/N5)*LOG(N3/N5,2)-(N4/N5)*LOG(N4/N5,2)</f>
        <v>0.99679163198163656</v>
      </c>
      <c r="O6" t="s">
        <v>8</v>
      </c>
      <c r="P6" t="s">
        <v>7</v>
      </c>
      <c r="Q6" t="s">
        <v>6</v>
      </c>
      <c r="S6" t="s">
        <v>9</v>
      </c>
      <c r="T6" s="11">
        <f>-(T3/T5)*LOG(T3/T5,2)-(T4/T5)*LOG(T4/T5,2)</f>
        <v>0.99679163198163656</v>
      </c>
      <c r="U6" t="s">
        <v>8</v>
      </c>
      <c r="V6" t="s">
        <v>7</v>
      </c>
      <c r="W6" t="s">
        <v>6</v>
      </c>
      <c r="Y6" t="s">
        <v>9</v>
      </c>
      <c r="Z6" s="11">
        <f>-(Z3/Z5)*LOG(Z3/Z5,2)-(Z4/Z5)*LOG(Z4/Z5,2)</f>
        <v>0.99679163198163656</v>
      </c>
      <c r="AA6" t="s">
        <v>8</v>
      </c>
      <c r="AB6" t="s">
        <v>7</v>
      </c>
      <c r="AC6" t="s">
        <v>6</v>
      </c>
    </row>
    <row r="7" spans="1:29" x14ac:dyDescent="0.25">
      <c r="A7" t="s">
        <v>17</v>
      </c>
      <c r="B7" s="10">
        <f>POWER(STDEV(E7:E36),2)</f>
        <v>5109715.5172413792</v>
      </c>
      <c r="C7">
        <v>25000</v>
      </c>
      <c r="D7" t="s">
        <v>5</v>
      </c>
      <c r="E7">
        <v>2000</v>
      </c>
      <c r="G7" t="s">
        <v>17</v>
      </c>
      <c r="H7" s="10">
        <f>POWER(STDEV(K7:K36),2)</f>
        <v>5109715.5172413792</v>
      </c>
      <c r="I7">
        <v>25000</v>
      </c>
      <c r="J7" t="s">
        <v>5</v>
      </c>
      <c r="K7">
        <v>2000</v>
      </c>
      <c r="M7" t="s">
        <v>17</v>
      </c>
      <c r="N7" s="10">
        <f>POWER(STDEV(Q7:Q36),2)</f>
        <v>5109715.5172413792</v>
      </c>
      <c r="O7">
        <v>25000</v>
      </c>
      <c r="P7" t="s">
        <v>5</v>
      </c>
      <c r="Q7">
        <v>2000</v>
      </c>
      <c r="S7" t="s">
        <v>17</v>
      </c>
      <c r="T7" s="10">
        <f>POWER(STDEV(W7:W36),2)</f>
        <v>5109715.5172413792</v>
      </c>
      <c r="U7">
        <v>25000</v>
      </c>
      <c r="V7" t="s">
        <v>5</v>
      </c>
      <c r="W7">
        <v>2000</v>
      </c>
      <c r="Y7" t="s">
        <v>17</v>
      </c>
      <c r="Z7" s="10">
        <f>POWER(STDEV(AC7:AC36),2)</f>
        <v>5109715.5172413792</v>
      </c>
      <c r="AA7">
        <v>25000</v>
      </c>
      <c r="AB7" t="s">
        <v>5</v>
      </c>
      <c r="AC7">
        <v>2000</v>
      </c>
    </row>
    <row r="8" spans="1:29" x14ac:dyDescent="0.25">
      <c r="A8" t="s">
        <v>18</v>
      </c>
      <c r="B8" s="9">
        <f>POWER(STDEV(C7:C36),2)</f>
        <v>569999382.90229893</v>
      </c>
      <c r="C8">
        <v>29000</v>
      </c>
      <c r="D8" t="s">
        <v>5</v>
      </c>
      <c r="E8">
        <v>5000</v>
      </c>
      <c r="G8" t="s">
        <v>18</v>
      </c>
      <c r="H8" s="9">
        <f>POWER(STDEV(I7:I36),2)</f>
        <v>569999382.90229893</v>
      </c>
      <c r="I8">
        <v>29000</v>
      </c>
      <c r="J8" t="s">
        <v>5</v>
      </c>
      <c r="K8">
        <v>5000</v>
      </c>
      <c r="M8" t="s">
        <v>18</v>
      </c>
      <c r="N8" s="9">
        <f>POWER(STDEV(O7:O36),2)</f>
        <v>569999382.90229893</v>
      </c>
      <c r="O8">
        <v>29000</v>
      </c>
      <c r="P8" t="s">
        <v>5</v>
      </c>
      <c r="Q8">
        <v>5000</v>
      </c>
      <c r="S8" t="s">
        <v>18</v>
      </c>
      <c r="T8" s="9">
        <f>POWER(STDEV(U7:U36),2)</f>
        <v>569999382.90229893</v>
      </c>
      <c r="U8">
        <v>29000</v>
      </c>
      <c r="V8" t="s">
        <v>5</v>
      </c>
      <c r="W8">
        <v>5000</v>
      </c>
      <c r="Y8" t="s">
        <v>18</v>
      </c>
      <c r="Z8" s="9">
        <f>POWER(STDEV(AA7:AA36),2)</f>
        <v>569999382.90229893</v>
      </c>
      <c r="AA8">
        <v>29000</v>
      </c>
      <c r="AB8" t="s">
        <v>5</v>
      </c>
      <c r="AC8">
        <v>5000</v>
      </c>
    </row>
    <row r="9" spans="1:29" x14ac:dyDescent="0.25">
      <c r="C9">
        <v>31000</v>
      </c>
      <c r="D9" t="s">
        <v>5</v>
      </c>
      <c r="E9">
        <v>200</v>
      </c>
      <c r="I9">
        <v>31000</v>
      </c>
      <c r="J9" t="s">
        <v>5</v>
      </c>
      <c r="K9">
        <v>200</v>
      </c>
      <c r="O9">
        <v>31000</v>
      </c>
      <c r="P9" t="s">
        <v>5</v>
      </c>
      <c r="Q9">
        <v>200</v>
      </c>
      <c r="U9">
        <v>31000</v>
      </c>
      <c r="V9" t="s">
        <v>5</v>
      </c>
      <c r="W9">
        <v>200</v>
      </c>
      <c r="AA9">
        <v>31000</v>
      </c>
      <c r="AB9" t="s">
        <v>5</v>
      </c>
      <c r="AC9">
        <v>200</v>
      </c>
    </row>
    <row r="10" spans="1:29" x14ac:dyDescent="0.25">
      <c r="A10" t="s">
        <v>4</v>
      </c>
      <c r="B10" s="1">
        <f>COUNTIF(D7:D14,"write-off")</f>
        <v>8</v>
      </c>
      <c r="C10">
        <v>32000</v>
      </c>
      <c r="D10" t="s">
        <v>5</v>
      </c>
      <c r="E10">
        <v>4200</v>
      </c>
      <c r="I10">
        <v>32000</v>
      </c>
      <c r="J10" t="s">
        <v>5</v>
      </c>
      <c r="K10">
        <v>4200</v>
      </c>
      <c r="O10">
        <v>32000</v>
      </c>
      <c r="P10" t="s">
        <v>5</v>
      </c>
      <c r="Q10">
        <v>4200</v>
      </c>
      <c r="U10">
        <v>32000</v>
      </c>
      <c r="V10" t="s">
        <v>5</v>
      </c>
      <c r="W10">
        <v>4200</v>
      </c>
      <c r="AA10">
        <v>32000</v>
      </c>
      <c r="AB10" t="s">
        <v>5</v>
      </c>
      <c r="AC10">
        <v>4200</v>
      </c>
    </row>
    <row r="11" spans="1:29" x14ac:dyDescent="0.25">
      <c r="A11" t="s">
        <v>37</v>
      </c>
      <c r="B11" s="1">
        <f>COUNTIF(D8:D14,"non-write-off")</f>
        <v>0</v>
      </c>
      <c r="C11">
        <v>35000</v>
      </c>
      <c r="D11" t="s">
        <v>5</v>
      </c>
      <c r="E11">
        <v>400</v>
      </c>
      <c r="I11">
        <v>35000</v>
      </c>
      <c r="J11" t="s">
        <v>5</v>
      </c>
      <c r="K11">
        <v>400</v>
      </c>
      <c r="O11">
        <v>35000</v>
      </c>
      <c r="P11" t="s">
        <v>5</v>
      </c>
      <c r="Q11">
        <v>400</v>
      </c>
      <c r="U11">
        <v>35000</v>
      </c>
      <c r="V11" t="s">
        <v>5</v>
      </c>
      <c r="W11">
        <v>400</v>
      </c>
      <c r="AA11">
        <v>35000</v>
      </c>
      <c r="AB11" t="s">
        <v>5</v>
      </c>
      <c r="AC11">
        <v>400</v>
      </c>
    </row>
    <row r="12" spans="1:29" x14ac:dyDescent="0.25">
      <c r="A12" t="s">
        <v>3</v>
      </c>
      <c r="B12" s="1">
        <f>SUM(B10:B11)</f>
        <v>8</v>
      </c>
      <c r="C12">
        <v>37000</v>
      </c>
      <c r="D12" t="s">
        <v>5</v>
      </c>
      <c r="E12">
        <v>1000</v>
      </c>
      <c r="I12">
        <v>37000</v>
      </c>
      <c r="J12" t="s">
        <v>5</v>
      </c>
      <c r="K12">
        <v>1000</v>
      </c>
      <c r="O12">
        <v>37000</v>
      </c>
      <c r="P12" t="s">
        <v>5</v>
      </c>
      <c r="Q12">
        <v>1000</v>
      </c>
      <c r="U12">
        <v>37000</v>
      </c>
      <c r="V12" t="s">
        <v>5</v>
      </c>
      <c r="W12">
        <v>1000</v>
      </c>
      <c r="AA12">
        <v>37000</v>
      </c>
      <c r="AB12" t="s">
        <v>5</v>
      </c>
      <c r="AC12">
        <v>1000</v>
      </c>
    </row>
    <row r="13" spans="1:29" x14ac:dyDescent="0.25">
      <c r="A13" t="s">
        <v>2</v>
      </c>
      <c r="B13" s="1">
        <f>B12/B5</f>
        <v>0.26666666666666666</v>
      </c>
      <c r="C13">
        <v>43000</v>
      </c>
      <c r="D13" t="s">
        <v>5</v>
      </c>
      <c r="E13">
        <v>700</v>
      </c>
      <c r="I13">
        <v>43000</v>
      </c>
      <c r="J13" t="s">
        <v>5</v>
      </c>
      <c r="K13">
        <v>700</v>
      </c>
      <c r="O13">
        <v>43000</v>
      </c>
      <c r="P13" t="s">
        <v>5</v>
      </c>
      <c r="Q13">
        <v>700</v>
      </c>
      <c r="U13">
        <v>43000</v>
      </c>
      <c r="V13" t="s">
        <v>5</v>
      </c>
      <c r="W13">
        <v>700</v>
      </c>
      <c r="AA13">
        <v>43000</v>
      </c>
      <c r="AB13" t="s">
        <v>5</v>
      </c>
      <c r="AC13">
        <v>700</v>
      </c>
    </row>
    <row r="14" spans="1:29" x14ac:dyDescent="0.25">
      <c r="A14" s="2" t="s">
        <v>1</v>
      </c>
      <c r="B14" s="11">
        <v>0</v>
      </c>
      <c r="C14" s="2">
        <v>44500</v>
      </c>
      <c r="D14" s="2" t="s">
        <v>5</v>
      </c>
      <c r="E14" s="2">
        <v>3500</v>
      </c>
      <c r="I14">
        <v>44500</v>
      </c>
      <c r="J14" t="s">
        <v>5</v>
      </c>
      <c r="K14">
        <v>3500</v>
      </c>
      <c r="O14">
        <v>44500</v>
      </c>
      <c r="P14" t="s">
        <v>5</v>
      </c>
      <c r="Q14">
        <v>3500</v>
      </c>
      <c r="U14">
        <v>44500</v>
      </c>
      <c r="V14" t="s">
        <v>5</v>
      </c>
      <c r="W14">
        <v>3500</v>
      </c>
      <c r="AA14">
        <v>44500</v>
      </c>
      <c r="AB14" t="s">
        <v>5</v>
      </c>
      <c r="AC14">
        <v>3500</v>
      </c>
    </row>
    <row r="15" spans="1:29" x14ac:dyDescent="0.25">
      <c r="A15" s="4" t="s">
        <v>16</v>
      </c>
      <c r="B15" s="10">
        <f>POWER(STDEV(E7:E14),2)</f>
        <v>3493571.4285714291</v>
      </c>
      <c r="C15">
        <v>45500</v>
      </c>
      <c r="D15" t="s">
        <v>5</v>
      </c>
      <c r="E15">
        <v>2300</v>
      </c>
      <c r="G15" t="s">
        <v>4</v>
      </c>
      <c r="H15" s="1">
        <f>COUNTIF(J7:J19,"write-off")</f>
        <v>12</v>
      </c>
      <c r="I15">
        <v>45500</v>
      </c>
      <c r="J15" t="s">
        <v>5</v>
      </c>
      <c r="K15">
        <v>2300</v>
      </c>
      <c r="O15">
        <v>45500</v>
      </c>
      <c r="P15" t="s">
        <v>5</v>
      </c>
      <c r="Q15">
        <v>2300</v>
      </c>
      <c r="U15">
        <v>45500</v>
      </c>
      <c r="V15" t="s">
        <v>5</v>
      </c>
      <c r="W15">
        <v>2300</v>
      </c>
      <c r="AA15">
        <v>45500</v>
      </c>
      <c r="AB15" t="s">
        <v>5</v>
      </c>
      <c r="AC15">
        <v>2300</v>
      </c>
    </row>
    <row r="16" spans="1:29" x14ac:dyDescent="0.25">
      <c r="A16" s="4" t="s">
        <v>19</v>
      </c>
      <c r="B16" s="9">
        <f>POWER(STDEV(C7:C14),2)</f>
        <v>45388392.857142851</v>
      </c>
      <c r="C16">
        <v>46000</v>
      </c>
      <c r="D16" t="s">
        <v>5</v>
      </c>
      <c r="E16">
        <v>200</v>
      </c>
      <c r="G16" t="s">
        <v>37</v>
      </c>
      <c r="H16" s="1">
        <f>COUNTIF(J8:J20,"non-write-off")</f>
        <v>1</v>
      </c>
      <c r="I16">
        <v>46000</v>
      </c>
      <c r="J16" t="s">
        <v>5</v>
      </c>
      <c r="K16">
        <v>200</v>
      </c>
      <c r="M16" t="s">
        <v>4</v>
      </c>
      <c r="N16" s="1">
        <f>COUNTIF(P7:P20,"write-off")</f>
        <v>13</v>
      </c>
      <c r="O16">
        <v>46000</v>
      </c>
      <c r="P16" t="s">
        <v>5</v>
      </c>
      <c r="Q16">
        <v>200</v>
      </c>
      <c r="U16">
        <v>46000</v>
      </c>
      <c r="V16" t="s">
        <v>5</v>
      </c>
      <c r="W16">
        <v>200</v>
      </c>
      <c r="AA16">
        <v>46000</v>
      </c>
      <c r="AB16" t="s">
        <v>5</v>
      </c>
      <c r="AC16">
        <v>200</v>
      </c>
    </row>
    <row r="17" spans="1:29" x14ac:dyDescent="0.25">
      <c r="C17">
        <v>49000</v>
      </c>
      <c r="D17" t="s">
        <v>5</v>
      </c>
      <c r="E17">
        <v>1000</v>
      </c>
      <c r="G17" t="s">
        <v>3</v>
      </c>
      <c r="H17" s="1">
        <f>SUM(H15:H16)</f>
        <v>13</v>
      </c>
      <c r="I17">
        <v>49000</v>
      </c>
      <c r="J17" t="s">
        <v>5</v>
      </c>
      <c r="K17">
        <v>1000</v>
      </c>
      <c r="M17" t="s">
        <v>37</v>
      </c>
      <c r="N17" s="1">
        <f>COUNTIF(P7:P20,"non-write-off")</f>
        <v>1</v>
      </c>
      <c r="O17">
        <v>49000</v>
      </c>
      <c r="P17" t="s">
        <v>5</v>
      </c>
      <c r="Q17">
        <v>1000</v>
      </c>
      <c r="S17" t="s">
        <v>4</v>
      </c>
      <c r="T17" s="1">
        <f>COUNTIF(V7:V21,"write-off")</f>
        <v>14</v>
      </c>
      <c r="U17">
        <v>49000</v>
      </c>
      <c r="V17" t="s">
        <v>5</v>
      </c>
      <c r="W17">
        <v>1000</v>
      </c>
      <c r="AA17">
        <v>49000</v>
      </c>
      <c r="AB17" t="s">
        <v>5</v>
      </c>
      <c r="AC17">
        <v>1000</v>
      </c>
    </row>
    <row r="18" spans="1:29" x14ac:dyDescent="0.25">
      <c r="C18">
        <v>49950</v>
      </c>
      <c r="D18" t="s">
        <v>5</v>
      </c>
      <c r="E18">
        <v>5500</v>
      </c>
      <c r="G18" t="s">
        <v>2</v>
      </c>
      <c r="H18" s="1">
        <f>H17/H5</f>
        <v>0.43333333333333335</v>
      </c>
      <c r="I18">
        <v>49950</v>
      </c>
      <c r="J18" t="s">
        <v>5</v>
      </c>
      <c r="K18">
        <v>5500</v>
      </c>
      <c r="M18" t="s">
        <v>3</v>
      </c>
      <c r="N18" s="1">
        <f>SUM(N16:N17)</f>
        <v>14</v>
      </c>
      <c r="O18">
        <v>49950</v>
      </c>
      <c r="P18" t="s">
        <v>5</v>
      </c>
      <c r="Q18">
        <v>5500</v>
      </c>
      <c r="S18" t="s">
        <v>37</v>
      </c>
      <c r="T18" s="1">
        <f>COUNTIF(V7:V21,"non-write-off")</f>
        <v>1</v>
      </c>
      <c r="U18">
        <v>49950</v>
      </c>
      <c r="V18" t="s">
        <v>5</v>
      </c>
      <c r="W18">
        <v>5500</v>
      </c>
      <c r="AA18">
        <v>49950</v>
      </c>
      <c r="AB18" t="s">
        <v>5</v>
      </c>
      <c r="AC18">
        <v>5500</v>
      </c>
    </row>
    <row r="19" spans="1:29" x14ac:dyDescent="0.25">
      <c r="C19" s="6">
        <v>49975</v>
      </c>
      <c r="D19" s="6" t="s">
        <v>0</v>
      </c>
      <c r="E19" s="6">
        <v>0</v>
      </c>
      <c r="G19" s="2" t="s">
        <v>1</v>
      </c>
      <c r="H19" s="11">
        <f>-(H16/H17)*LOG(H16/H17,2)-(H15/H17)*LOG(H15/H17,2)</f>
        <v>0.39124356362925566</v>
      </c>
      <c r="I19" s="2">
        <v>49975</v>
      </c>
      <c r="J19" s="2" t="s">
        <v>0</v>
      </c>
      <c r="K19" s="2">
        <v>0</v>
      </c>
      <c r="M19" t="s">
        <v>2</v>
      </c>
      <c r="N19" s="1">
        <f>N18/N5</f>
        <v>0.46666666666666667</v>
      </c>
      <c r="O19" s="6">
        <v>49975</v>
      </c>
      <c r="P19" s="6" t="s">
        <v>0</v>
      </c>
      <c r="Q19" s="6">
        <v>0</v>
      </c>
      <c r="R19" s="7"/>
      <c r="S19" t="s">
        <v>3</v>
      </c>
      <c r="T19" s="1">
        <f>SUM(T17:T18)</f>
        <v>15</v>
      </c>
      <c r="U19" s="6">
        <v>49975</v>
      </c>
      <c r="V19" s="6" t="s">
        <v>0</v>
      </c>
      <c r="W19" s="6">
        <v>0</v>
      </c>
      <c r="Y19" t="s">
        <v>4</v>
      </c>
      <c r="Z19" s="1">
        <f>COUNTIF(AB7:AB23,"write-off")</f>
        <v>16</v>
      </c>
      <c r="AA19" s="6">
        <v>49975</v>
      </c>
      <c r="AB19" s="6" t="s">
        <v>0</v>
      </c>
      <c r="AC19" s="6">
        <v>0</v>
      </c>
    </row>
    <row r="20" spans="1:29" x14ac:dyDescent="0.25">
      <c r="C20">
        <v>51000</v>
      </c>
      <c r="D20" t="s">
        <v>5</v>
      </c>
      <c r="E20">
        <v>4900</v>
      </c>
      <c r="G20" s="4" t="s">
        <v>16</v>
      </c>
      <c r="H20" s="10">
        <f>POWER(STDEV(K7:K19),2)</f>
        <v>3763333.3333333335</v>
      </c>
      <c r="I20">
        <v>51000</v>
      </c>
      <c r="J20" t="s">
        <v>5</v>
      </c>
      <c r="K20">
        <v>4900</v>
      </c>
      <c r="M20" s="2" t="s">
        <v>30</v>
      </c>
      <c r="N20" s="11">
        <f>-(N17/N18)*LOG(N17/N18,2)-(N16/N18)*LOG(N16/N18,2)</f>
        <v>0.37123232664087563</v>
      </c>
      <c r="O20" s="2">
        <v>51000</v>
      </c>
      <c r="P20" s="2" t="s">
        <v>5</v>
      </c>
      <c r="Q20" s="2">
        <v>4900</v>
      </c>
      <c r="S20" t="s">
        <v>2</v>
      </c>
      <c r="T20" s="1">
        <f>T19/T5</f>
        <v>0.5</v>
      </c>
      <c r="U20">
        <v>51000</v>
      </c>
      <c r="V20" t="s">
        <v>5</v>
      </c>
      <c r="W20">
        <v>4900</v>
      </c>
      <c r="Y20" t="s">
        <v>37</v>
      </c>
      <c r="Z20" s="1">
        <f>COUNTIF(AB7:AB23,"non-write-off")</f>
        <v>1</v>
      </c>
      <c r="AA20">
        <v>51000</v>
      </c>
      <c r="AB20" t="s">
        <v>5</v>
      </c>
      <c r="AC20">
        <v>4900</v>
      </c>
    </row>
    <row r="21" spans="1:29" x14ac:dyDescent="0.25">
      <c r="C21">
        <v>59000</v>
      </c>
      <c r="D21" t="s">
        <v>5</v>
      </c>
      <c r="E21">
        <v>3950</v>
      </c>
      <c r="G21" s="4" t="s">
        <v>19</v>
      </c>
      <c r="H21" s="9">
        <f>POWER(STDEV(I7:I19),2)</f>
        <v>74939647.435897529</v>
      </c>
      <c r="I21">
        <v>59000</v>
      </c>
      <c r="J21" t="s">
        <v>5</v>
      </c>
      <c r="K21">
        <v>3950</v>
      </c>
      <c r="M21" s="4" t="s">
        <v>25</v>
      </c>
      <c r="N21" s="10">
        <f>POWER(STDEV(Q7:Q20),2)</f>
        <v>4074560.4395604399</v>
      </c>
      <c r="O21" s="6">
        <v>59000</v>
      </c>
      <c r="P21" s="6" t="s">
        <v>5</v>
      </c>
      <c r="Q21">
        <v>3950</v>
      </c>
      <c r="S21" s="2" t="s">
        <v>30</v>
      </c>
      <c r="T21" s="11">
        <f>-(T18/T19)*LOG(T18/T19,2)-(T17/T19)*LOG(T17/T19,2)</f>
        <v>0.35335933502142136</v>
      </c>
      <c r="U21" s="2">
        <v>59000</v>
      </c>
      <c r="V21" s="2" t="s">
        <v>5</v>
      </c>
      <c r="W21" s="2">
        <v>3950</v>
      </c>
      <c r="Y21" t="s">
        <v>3</v>
      </c>
      <c r="Z21" s="1">
        <f>SUM(Z19:Z20)</f>
        <v>17</v>
      </c>
      <c r="AA21">
        <v>59000</v>
      </c>
      <c r="AB21" t="s">
        <v>5</v>
      </c>
      <c r="AC21">
        <v>3950</v>
      </c>
    </row>
    <row r="22" spans="1:29" x14ac:dyDescent="0.25">
      <c r="C22">
        <v>61000</v>
      </c>
      <c r="D22" t="s">
        <v>5</v>
      </c>
      <c r="E22">
        <v>6300</v>
      </c>
      <c r="I22">
        <v>61000</v>
      </c>
      <c r="J22" t="s">
        <v>5</v>
      </c>
      <c r="K22">
        <v>6300</v>
      </c>
      <c r="M22" s="4" t="s">
        <v>26</v>
      </c>
      <c r="N22" s="9">
        <f>POWER(STDEV(O7:O20),2)</f>
        <v>78193616.071428448</v>
      </c>
      <c r="O22" s="6">
        <v>61000</v>
      </c>
      <c r="P22" s="6" t="s">
        <v>5</v>
      </c>
      <c r="Q22">
        <v>6300</v>
      </c>
      <c r="S22" s="4" t="s">
        <v>25</v>
      </c>
      <c r="T22" s="10">
        <f>POWER(STDEV(W7:W21),2)</f>
        <v>3986023.8095238092</v>
      </c>
      <c r="U22">
        <v>61000</v>
      </c>
      <c r="V22" t="s">
        <v>5</v>
      </c>
      <c r="W22">
        <v>6300</v>
      </c>
      <c r="Y22" t="s">
        <v>2</v>
      </c>
      <c r="Z22" s="1">
        <f>Z21/Z5</f>
        <v>0.56666666666666665</v>
      </c>
      <c r="AA22">
        <v>61000</v>
      </c>
      <c r="AB22" t="s">
        <v>5</v>
      </c>
      <c r="AC22">
        <v>6300</v>
      </c>
    </row>
    <row r="23" spans="1:29" x14ac:dyDescent="0.25">
      <c r="C23">
        <v>69500</v>
      </c>
      <c r="D23" t="s">
        <v>5</v>
      </c>
      <c r="E23">
        <v>7000</v>
      </c>
      <c r="I23">
        <v>69500</v>
      </c>
      <c r="J23" t="s">
        <v>5</v>
      </c>
      <c r="K23">
        <v>7000</v>
      </c>
      <c r="O23">
        <v>69500</v>
      </c>
      <c r="P23" t="s">
        <v>5</v>
      </c>
      <c r="Q23">
        <v>7000</v>
      </c>
      <c r="S23" s="4" t="s">
        <v>26</v>
      </c>
      <c r="T23" s="9">
        <f>POWER(STDEV(U7:U21),2)</f>
        <v>95262339.285714269</v>
      </c>
      <c r="U23">
        <v>69500</v>
      </c>
      <c r="V23" t="s">
        <v>5</v>
      </c>
      <c r="W23">
        <v>7000</v>
      </c>
      <c r="Y23" s="2" t="s">
        <v>31</v>
      </c>
      <c r="Z23" s="11">
        <f>-(Z20/Z21)*LOG(Z20/Z21,2)-(Z19/Z21)*LOG(Z19/Z21,2)</f>
        <v>0.32275695889739831</v>
      </c>
      <c r="AA23" s="2">
        <v>69500</v>
      </c>
      <c r="AB23" s="2" t="s">
        <v>5</v>
      </c>
      <c r="AC23" s="2">
        <v>7000</v>
      </c>
    </row>
    <row r="24" spans="1:29" x14ac:dyDescent="0.25">
      <c r="C24">
        <v>71000</v>
      </c>
      <c r="D24" t="s">
        <v>0</v>
      </c>
      <c r="E24">
        <v>0</v>
      </c>
      <c r="I24">
        <v>71000</v>
      </c>
      <c r="J24" t="s">
        <v>0</v>
      </c>
      <c r="K24">
        <v>0</v>
      </c>
      <c r="O24">
        <v>71000</v>
      </c>
      <c r="P24" t="s">
        <v>0</v>
      </c>
      <c r="Q24">
        <v>0</v>
      </c>
      <c r="U24">
        <v>71000</v>
      </c>
      <c r="V24" t="s">
        <v>0</v>
      </c>
      <c r="W24">
        <v>0</v>
      </c>
      <c r="Y24" s="4" t="s">
        <v>32</v>
      </c>
      <c r="Z24" s="10">
        <f>POWER(STDEV(AC7:AC23),2)</f>
        <v>5567794.1176470593</v>
      </c>
      <c r="AA24">
        <v>71000</v>
      </c>
      <c r="AB24" t="s">
        <v>0</v>
      </c>
      <c r="AC24">
        <v>0</v>
      </c>
    </row>
    <row r="25" spans="1:29" x14ac:dyDescent="0.25">
      <c r="C25">
        <v>74000</v>
      </c>
      <c r="D25" t="s">
        <v>0</v>
      </c>
      <c r="E25">
        <v>0</v>
      </c>
      <c r="I25">
        <v>74000</v>
      </c>
      <c r="J25" t="s">
        <v>0</v>
      </c>
      <c r="K25">
        <v>0</v>
      </c>
      <c r="O25">
        <v>74000</v>
      </c>
      <c r="P25" t="s">
        <v>0</v>
      </c>
      <c r="Q25">
        <v>0</v>
      </c>
      <c r="U25">
        <v>74000</v>
      </c>
      <c r="V25" t="s">
        <v>0</v>
      </c>
      <c r="W25">
        <v>0</v>
      </c>
      <c r="Y25" s="4" t="s">
        <v>33</v>
      </c>
      <c r="Z25" s="9">
        <f>POWER(STDEV(AA7:AA23),2)</f>
        <v>146289237.13235286</v>
      </c>
      <c r="AA25">
        <v>74000</v>
      </c>
      <c r="AB25" t="s">
        <v>0</v>
      </c>
      <c r="AC25">
        <v>0</v>
      </c>
    </row>
    <row r="26" spans="1:29" x14ac:dyDescent="0.25">
      <c r="C26">
        <v>74500</v>
      </c>
      <c r="D26" t="s">
        <v>0</v>
      </c>
      <c r="E26">
        <v>0</v>
      </c>
      <c r="I26">
        <v>74500</v>
      </c>
      <c r="J26" t="s">
        <v>0</v>
      </c>
      <c r="K26">
        <v>0</v>
      </c>
      <c r="O26">
        <v>74500</v>
      </c>
      <c r="P26" t="s">
        <v>0</v>
      </c>
      <c r="Q26">
        <v>0</v>
      </c>
      <c r="U26">
        <v>74500</v>
      </c>
      <c r="V26" t="s">
        <v>0</v>
      </c>
      <c r="W26">
        <v>0</v>
      </c>
      <c r="AA26">
        <v>74500</v>
      </c>
      <c r="AB26" t="s">
        <v>0</v>
      </c>
      <c r="AC26">
        <v>0</v>
      </c>
    </row>
    <row r="27" spans="1:29" x14ac:dyDescent="0.25">
      <c r="C27">
        <v>83000</v>
      </c>
      <c r="D27" t="s">
        <v>0</v>
      </c>
      <c r="E27">
        <v>0</v>
      </c>
      <c r="I27">
        <v>83000</v>
      </c>
      <c r="J27" t="s">
        <v>0</v>
      </c>
      <c r="K27">
        <v>0</v>
      </c>
      <c r="O27">
        <v>83000</v>
      </c>
      <c r="P27" t="s">
        <v>0</v>
      </c>
      <c r="Q27">
        <v>0</v>
      </c>
      <c r="U27">
        <v>83000</v>
      </c>
      <c r="V27" t="s">
        <v>0</v>
      </c>
      <c r="W27">
        <v>0</v>
      </c>
      <c r="AA27">
        <v>83000</v>
      </c>
      <c r="AB27" t="s">
        <v>0</v>
      </c>
      <c r="AC27">
        <v>0</v>
      </c>
    </row>
    <row r="28" spans="1:29" x14ac:dyDescent="0.25">
      <c r="C28">
        <v>86000</v>
      </c>
      <c r="D28" t="s">
        <v>0</v>
      </c>
      <c r="E28">
        <v>0</v>
      </c>
      <c r="I28">
        <v>86000</v>
      </c>
      <c r="J28" t="s">
        <v>0</v>
      </c>
      <c r="K28">
        <v>0</v>
      </c>
      <c r="O28">
        <v>86000</v>
      </c>
      <c r="P28" t="s">
        <v>0</v>
      </c>
      <c r="Q28">
        <v>0</v>
      </c>
      <c r="U28">
        <v>86000</v>
      </c>
      <c r="V28" t="s">
        <v>0</v>
      </c>
      <c r="W28">
        <v>0</v>
      </c>
      <c r="AA28">
        <v>86000</v>
      </c>
      <c r="AB28" t="s">
        <v>0</v>
      </c>
      <c r="AC28">
        <v>0</v>
      </c>
    </row>
    <row r="29" spans="1:29" x14ac:dyDescent="0.25">
      <c r="C29">
        <v>87500</v>
      </c>
      <c r="D29" t="s">
        <v>0</v>
      </c>
      <c r="E29">
        <v>0</v>
      </c>
      <c r="I29">
        <v>87500</v>
      </c>
      <c r="J29" t="s">
        <v>0</v>
      </c>
      <c r="K29">
        <v>0</v>
      </c>
      <c r="O29">
        <v>87500</v>
      </c>
      <c r="P29" t="s">
        <v>0</v>
      </c>
      <c r="Q29">
        <v>0</v>
      </c>
      <c r="U29">
        <v>87500</v>
      </c>
      <c r="V29" t="s">
        <v>0</v>
      </c>
      <c r="W29">
        <v>0</v>
      </c>
      <c r="AA29">
        <v>87500</v>
      </c>
      <c r="AB29" t="s">
        <v>0</v>
      </c>
      <c r="AC29">
        <v>0</v>
      </c>
    </row>
    <row r="30" spans="1:29" x14ac:dyDescent="0.25">
      <c r="C30">
        <v>88000</v>
      </c>
      <c r="D30" t="s">
        <v>0</v>
      </c>
      <c r="E30">
        <v>0</v>
      </c>
      <c r="I30">
        <v>88000</v>
      </c>
      <c r="J30" t="s">
        <v>0</v>
      </c>
      <c r="K30">
        <v>0</v>
      </c>
      <c r="O30">
        <v>88000</v>
      </c>
      <c r="P30" t="s">
        <v>0</v>
      </c>
      <c r="Q30">
        <v>0</v>
      </c>
      <c r="U30">
        <v>88000</v>
      </c>
      <c r="V30" t="s">
        <v>0</v>
      </c>
      <c r="W30">
        <v>0</v>
      </c>
      <c r="AA30">
        <v>88000</v>
      </c>
      <c r="AB30" t="s">
        <v>0</v>
      </c>
      <c r="AC30">
        <v>0</v>
      </c>
    </row>
    <row r="31" spans="1:29" x14ac:dyDescent="0.25">
      <c r="C31">
        <v>91000</v>
      </c>
      <c r="D31" t="s">
        <v>0</v>
      </c>
      <c r="E31">
        <v>0</v>
      </c>
      <c r="I31">
        <v>91000</v>
      </c>
      <c r="J31" t="s">
        <v>0</v>
      </c>
      <c r="K31">
        <v>0</v>
      </c>
      <c r="O31">
        <v>91000</v>
      </c>
      <c r="P31" t="s">
        <v>0</v>
      </c>
      <c r="Q31">
        <v>0</v>
      </c>
      <c r="U31">
        <v>91000</v>
      </c>
      <c r="V31" t="s">
        <v>0</v>
      </c>
      <c r="W31">
        <v>0</v>
      </c>
      <c r="AA31">
        <v>91000</v>
      </c>
      <c r="AB31" t="s">
        <v>0</v>
      </c>
      <c r="AC31">
        <v>0</v>
      </c>
    </row>
    <row r="32" spans="1:29" x14ac:dyDescent="0.25">
      <c r="A32" t="s">
        <v>4</v>
      </c>
      <c r="B32" s="1">
        <f>COUNTIF(D15:D36,"write-off")</f>
        <v>8</v>
      </c>
      <c r="C32">
        <v>92000</v>
      </c>
      <c r="D32" t="s">
        <v>0</v>
      </c>
      <c r="E32">
        <v>0</v>
      </c>
      <c r="G32" t="s">
        <v>4</v>
      </c>
      <c r="H32" s="1">
        <f>COUNTIF(J20:J36,"write-off")</f>
        <v>4</v>
      </c>
      <c r="I32">
        <v>92000</v>
      </c>
      <c r="J32" t="s">
        <v>0</v>
      </c>
      <c r="K32">
        <v>0</v>
      </c>
      <c r="M32" t="s">
        <v>4</v>
      </c>
      <c r="N32" s="1">
        <f>COUNTIF(P21:P36,"write-off")</f>
        <v>3</v>
      </c>
      <c r="O32">
        <v>92000</v>
      </c>
      <c r="P32" t="s">
        <v>0</v>
      </c>
      <c r="Q32">
        <v>0</v>
      </c>
      <c r="S32" t="s">
        <v>4</v>
      </c>
      <c r="T32" s="1">
        <f>COUNTIF(V22:V36,"write-off")</f>
        <v>2</v>
      </c>
      <c r="U32">
        <v>92000</v>
      </c>
      <c r="V32" t="s">
        <v>0</v>
      </c>
      <c r="W32">
        <v>0</v>
      </c>
      <c r="Y32" t="s">
        <v>4</v>
      </c>
      <c r="Z32" s="1">
        <f>COUNTIF(AB24:AB36,"write-off")</f>
        <v>0</v>
      </c>
      <c r="AA32">
        <v>92000</v>
      </c>
      <c r="AB32" t="s">
        <v>0</v>
      </c>
      <c r="AC32">
        <v>0</v>
      </c>
    </row>
    <row r="33" spans="1:29" x14ac:dyDescent="0.25">
      <c r="A33" t="s">
        <v>37</v>
      </c>
      <c r="B33" s="1">
        <f>COUNTIF(D15:D36,"non-write-off")</f>
        <v>14</v>
      </c>
      <c r="C33">
        <v>93000</v>
      </c>
      <c r="D33" t="s">
        <v>0</v>
      </c>
      <c r="E33">
        <v>0</v>
      </c>
      <c r="G33" t="s">
        <v>37</v>
      </c>
      <c r="H33" s="1">
        <f>COUNTIF(J20:J36,"non-write-off")</f>
        <v>13</v>
      </c>
      <c r="I33">
        <v>93000</v>
      </c>
      <c r="J33" t="s">
        <v>0</v>
      </c>
      <c r="K33">
        <v>0</v>
      </c>
      <c r="M33" t="s">
        <v>37</v>
      </c>
      <c r="N33" s="1">
        <f>COUNTIF(P21:P36,"non-write-off")</f>
        <v>13</v>
      </c>
      <c r="O33">
        <v>93000</v>
      </c>
      <c r="P33" t="s">
        <v>0</v>
      </c>
      <c r="Q33">
        <v>0</v>
      </c>
      <c r="S33" t="s">
        <v>37</v>
      </c>
      <c r="T33" s="1">
        <f>COUNTIF(V22:V36,"non-write-off")</f>
        <v>13</v>
      </c>
      <c r="U33">
        <v>93000</v>
      </c>
      <c r="V33" t="s">
        <v>0</v>
      </c>
      <c r="W33">
        <v>0</v>
      </c>
      <c r="Y33" t="s">
        <v>37</v>
      </c>
      <c r="Z33" s="1">
        <f>COUNTIF(AB24:AB36,"non-write-off")</f>
        <v>13</v>
      </c>
      <c r="AA33">
        <v>93000</v>
      </c>
      <c r="AB33" t="s">
        <v>0</v>
      </c>
      <c r="AC33">
        <v>0</v>
      </c>
    </row>
    <row r="34" spans="1:29" x14ac:dyDescent="0.25">
      <c r="A34" t="s">
        <v>3</v>
      </c>
      <c r="B34" s="1">
        <f>SUM(B32:B33)</f>
        <v>22</v>
      </c>
      <c r="C34">
        <v>95000</v>
      </c>
      <c r="D34" t="s">
        <v>0</v>
      </c>
      <c r="E34">
        <v>0</v>
      </c>
      <c r="G34" t="s">
        <v>3</v>
      </c>
      <c r="H34" s="1">
        <f>SUM(H32:H33)</f>
        <v>17</v>
      </c>
      <c r="I34">
        <v>95000</v>
      </c>
      <c r="J34" t="s">
        <v>0</v>
      </c>
      <c r="K34">
        <v>0</v>
      </c>
      <c r="M34" t="s">
        <v>3</v>
      </c>
      <c r="N34" s="1">
        <f>SUM(N32:N33)</f>
        <v>16</v>
      </c>
      <c r="O34">
        <v>95000</v>
      </c>
      <c r="P34" t="s">
        <v>0</v>
      </c>
      <c r="Q34">
        <v>0</v>
      </c>
      <c r="S34" t="s">
        <v>3</v>
      </c>
      <c r="T34" s="1">
        <f>SUM(T32:T33)</f>
        <v>15</v>
      </c>
      <c r="U34">
        <v>95000</v>
      </c>
      <c r="V34" t="s">
        <v>0</v>
      </c>
      <c r="W34">
        <v>0</v>
      </c>
      <c r="Y34" t="s">
        <v>3</v>
      </c>
      <c r="Z34" s="1">
        <f>SUM(Z32:Z33)</f>
        <v>13</v>
      </c>
      <c r="AA34">
        <v>95000</v>
      </c>
      <c r="AB34" t="s">
        <v>0</v>
      </c>
      <c r="AC34">
        <v>0</v>
      </c>
    </row>
    <row r="35" spans="1:29" x14ac:dyDescent="0.25">
      <c r="A35" t="s">
        <v>2</v>
      </c>
      <c r="B35" s="1">
        <f>B34/B5</f>
        <v>0.73333333333333328</v>
      </c>
      <c r="C35">
        <v>96000</v>
      </c>
      <c r="D35" t="s">
        <v>0</v>
      </c>
      <c r="E35">
        <v>0</v>
      </c>
      <c r="G35" t="s">
        <v>2</v>
      </c>
      <c r="H35" s="1">
        <f>H34/H5</f>
        <v>0.56666666666666665</v>
      </c>
      <c r="I35">
        <v>96000</v>
      </c>
      <c r="J35" t="s">
        <v>0</v>
      </c>
      <c r="K35">
        <v>0</v>
      </c>
      <c r="M35" t="s">
        <v>2</v>
      </c>
      <c r="N35" s="1">
        <f>N34/N5</f>
        <v>0.53333333333333333</v>
      </c>
      <c r="O35">
        <v>96000</v>
      </c>
      <c r="P35" t="s">
        <v>0</v>
      </c>
      <c r="Q35">
        <v>0</v>
      </c>
      <c r="S35" t="s">
        <v>2</v>
      </c>
      <c r="T35" s="1">
        <f>T34/T5</f>
        <v>0.5</v>
      </c>
      <c r="U35">
        <v>96000</v>
      </c>
      <c r="V35" t="s">
        <v>0</v>
      </c>
      <c r="W35">
        <v>0</v>
      </c>
      <c r="Y35" t="s">
        <v>2</v>
      </c>
      <c r="Z35" s="1">
        <f>Z34/Z5</f>
        <v>0.43333333333333335</v>
      </c>
      <c r="AA35">
        <v>96000</v>
      </c>
      <c r="AB35" t="s">
        <v>0</v>
      </c>
      <c r="AC35">
        <v>0</v>
      </c>
    </row>
    <row r="36" spans="1:29" x14ac:dyDescent="0.25">
      <c r="A36" s="2" t="s">
        <v>13</v>
      </c>
      <c r="B36" s="11">
        <f>-(B33/B34)*LOG(B33/B34,2)-(B32/B34)*LOG(B32/B34,2)</f>
        <v>0.94566030460064021</v>
      </c>
      <c r="C36" s="2">
        <v>99000</v>
      </c>
      <c r="D36" s="2" t="s">
        <v>0</v>
      </c>
      <c r="E36" s="2">
        <v>0</v>
      </c>
      <c r="G36" s="2" t="s">
        <v>13</v>
      </c>
      <c r="H36" s="11">
        <f>-(H33/H34)*LOG(H33/H34,2)-(H32/H34)*LOG(H32/H34,2)</f>
        <v>0.78712658620126907</v>
      </c>
      <c r="I36" s="2">
        <v>99000</v>
      </c>
      <c r="J36" s="2" t="s">
        <v>0</v>
      </c>
      <c r="K36" s="2">
        <v>0</v>
      </c>
      <c r="M36" s="2" t="s">
        <v>27</v>
      </c>
      <c r="N36" s="11">
        <f>-(N33/N34)*LOG(N33/N34,2)-(N32/N34)*LOG(N32/N34,2)</f>
        <v>0.69621226012514581</v>
      </c>
      <c r="O36" s="2">
        <v>99000</v>
      </c>
      <c r="P36" s="2" t="s">
        <v>0</v>
      </c>
      <c r="Q36" s="2">
        <v>0</v>
      </c>
      <c r="S36" s="2" t="s">
        <v>27</v>
      </c>
      <c r="T36" s="11">
        <f>-(T33/T34)*LOG(T33/T34,2)-(T32/T34)*LOG(T32/T34,2)</f>
        <v>0.56650950655290533</v>
      </c>
      <c r="U36" s="2">
        <v>99000</v>
      </c>
      <c r="V36" s="2" t="s">
        <v>0</v>
      </c>
      <c r="W36" s="2">
        <v>0</v>
      </c>
      <c r="Y36" s="2" t="s">
        <v>34</v>
      </c>
      <c r="Z36" s="11">
        <v>0</v>
      </c>
      <c r="AA36" s="2">
        <v>99000</v>
      </c>
      <c r="AB36" s="2" t="s">
        <v>0</v>
      </c>
      <c r="AC36" s="2">
        <v>0</v>
      </c>
    </row>
    <row r="37" spans="1:29" x14ac:dyDescent="0.25">
      <c r="A37" s="4" t="s">
        <v>21</v>
      </c>
      <c r="B37" s="10">
        <f>POWER(STDEV(E15:E36),2)</f>
        <v>5751282.4675324671</v>
      </c>
      <c r="G37" s="4" t="s">
        <v>21</v>
      </c>
      <c r="H37" s="10">
        <f>POWER(STDEV(K20:K36),2)</f>
        <v>6215147.0588235306</v>
      </c>
      <c r="M37" s="4" t="s">
        <v>28</v>
      </c>
      <c r="N37" s="10">
        <f>POWER(STDEV(Q21:Q36),2)</f>
        <v>5712989.583333334</v>
      </c>
      <c r="S37" s="4" t="s">
        <v>28</v>
      </c>
      <c r="T37" s="10">
        <f>POWER(STDEV(W22:W36),2)</f>
        <v>5492666.6666666651</v>
      </c>
      <c r="Y37" s="4" t="s">
        <v>35</v>
      </c>
      <c r="Z37" s="10">
        <f>POWER(STDEV(AC24:AC36),2)</f>
        <v>0</v>
      </c>
    </row>
    <row r="38" spans="1:29" x14ac:dyDescent="0.25">
      <c r="A38" s="4" t="s">
        <v>20</v>
      </c>
      <c r="B38" s="9">
        <f>POWER(STDEV(C15:C36),2)</f>
        <v>354445266.50432914</v>
      </c>
      <c r="G38" s="4" t="s">
        <v>20</v>
      </c>
      <c r="H38" s="9">
        <f>POWER(STDEV(I20:I36),2)</f>
        <v>208454044.1176472</v>
      </c>
      <c r="M38" s="4" t="s">
        <v>29</v>
      </c>
      <c r="N38" s="9">
        <f>POWER(STDEV(O21:O36),2)</f>
        <v>160215625</v>
      </c>
      <c r="S38" s="4" t="s">
        <v>29</v>
      </c>
      <c r="T38" s="9">
        <f>POWER(STDEV(U22:U36),2)</f>
        <v>129695238.09523775</v>
      </c>
      <c r="Y38" s="4" t="s">
        <v>36</v>
      </c>
      <c r="Z38" s="9">
        <f>POWER(STDEV(AA24:AA36),2)</f>
        <v>80451923.076923057</v>
      </c>
    </row>
    <row r="39" spans="1:29" x14ac:dyDescent="0.25">
      <c r="A39" s="4"/>
      <c r="B39" s="3"/>
      <c r="G39" s="4"/>
      <c r="H39" s="3"/>
      <c r="M39" s="4"/>
      <c r="N39" s="3"/>
      <c r="S39" s="4"/>
      <c r="T39" s="3"/>
      <c r="Y39" s="4"/>
      <c r="Z39" s="3"/>
    </row>
    <row r="40" spans="1:29" x14ac:dyDescent="0.25">
      <c r="A40" t="s">
        <v>14</v>
      </c>
      <c r="B40" s="12">
        <f>B6-(B12/B5)*B14-(B34/B5)*B36</f>
        <v>0.30330740860783378</v>
      </c>
      <c r="G40" t="s">
        <v>14</v>
      </c>
      <c r="H40" s="12">
        <f>H6-(H17/H5)*H19-(H34/H5)*H36</f>
        <v>0.38121435556157329</v>
      </c>
      <c r="M40" t="s">
        <v>14</v>
      </c>
      <c r="N40" s="12">
        <f>N6-(N18/N5)*N20-(N34/N5)*N36</f>
        <v>0.4522366741491502</v>
      </c>
      <c r="S40" t="s">
        <v>14</v>
      </c>
      <c r="T40" s="12">
        <f>T6-(T19/T5)*T21-(T34/T5)*T36</f>
        <v>0.53685721119447316</v>
      </c>
      <c r="Y40" t="s">
        <v>14</v>
      </c>
      <c r="Z40" s="12">
        <f>Z6-(Z21/Z5)*Z23-(Z34/Z5)*Z36</f>
        <v>0.8138960219397775</v>
      </c>
    </row>
    <row r="42" spans="1:29" x14ac:dyDescent="0.25">
      <c r="A42" t="s">
        <v>15</v>
      </c>
      <c r="C42" s="9">
        <f>B$8-(B12/B$5)*B16-(B34/B$5)*B$38</f>
        <v>297969282.70388615</v>
      </c>
      <c r="E42" s="10">
        <f>B$7-(B12/B$5)*B15-(B34/B$5)*B$37</f>
        <v>-39510.673234810121</v>
      </c>
      <c r="G42" t="s">
        <v>15</v>
      </c>
      <c r="I42" s="9">
        <f>H$8-(H17/H$5)*H21-(H34/H$5)*H$38</f>
        <v>419401577.34674329</v>
      </c>
      <c r="K42" s="10">
        <f>H$7-(H17/H$5)*H20-(H34/H$5)*H$37</f>
        <v>-42978.927203066181</v>
      </c>
      <c r="M42" t="s">
        <v>15</v>
      </c>
      <c r="O42" s="9">
        <f>N$8-(N18/N$5)*N22-(N34/N$5)*N$38</f>
        <v>448060695.40229899</v>
      </c>
      <c r="Q42" s="10">
        <f>N$7-(N18/N$5)*N21-(N34/N$5)*N$37</f>
        <v>161326.2010020623</v>
      </c>
      <c r="S42" t="s">
        <v>15</v>
      </c>
      <c r="U42" s="9">
        <f>T$8-(T19/T$5)*T23-(T34/T$5)*T$38</f>
        <v>457520594.21182293</v>
      </c>
      <c r="W42" s="10">
        <f>T$7-(T19/T$5)*T22-(T34/T$5)*T$37</f>
        <v>370370.27914614184</v>
      </c>
      <c r="Y42" t="s">
        <v>15</v>
      </c>
      <c r="AA42" s="9">
        <f>Z$8-(Z21/Z$5)*Z25-(Z34/Z$5)*Z$38</f>
        <v>452239648.52729899</v>
      </c>
      <c r="AC42" s="10">
        <f>Z$7-(Z21/Z$5)*Z24-(Z34/Z$5)*Z$37</f>
        <v>1954632.1839080458</v>
      </c>
    </row>
  </sheetData>
  <mergeCells count="5">
    <mergeCell ref="G1:K1"/>
    <mergeCell ref="S1:W1"/>
    <mergeCell ref="Y1:AC1"/>
    <mergeCell ref="A1:E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4243-3089-4807-BA1D-59E6A2760503}">
  <dimension ref="A1:AD42"/>
  <sheetViews>
    <sheetView tabSelected="1" zoomScale="70" zoomScaleNormal="70" workbookViewId="0">
      <selection activeCell="AC43" sqref="AC43"/>
    </sheetView>
  </sheetViews>
  <sheetFormatPr defaultRowHeight="15" x14ac:dyDescent="0.25"/>
  <cols>
    <col min="1" max="1" width="15.140625" bestFit="1" customWidth="1"/>
    <col min="2" max="2" width="14.85546875" style="1" bestFit="1" customWidth="1"/>
    <col min="3" max="3" width="14.85546875" bestFit="1" customWidth="1"/>
    <col min="4" max="4" width="13.28515625" bestFit="1" customWidth="1"/>
    <col min="5" max="5" width="9.28515625" bestFit="1" customWidth="1"/>
    <col min="6" max="6" width="2.42578125" style="5" customWidth="1"/>
    <col min="7" max="7" width="15.140625" bestFit="1" customWidth="1"/>
    <col min="8" max="8" width="14.85546875" style="1" bestFit="1" customWidth="1"/>
    <col min="9" max="9" width="14" bestFit="1" customWidth="1"/>
    <col min="10" max="10" width="13.85546875" bestFit="1" customWidth="1"/>
    <col min="11" max="11" width="8.7109375" bestFit="1" customWidth="1"/>
    <col min="12" max="12" width="2.42578125" style="5" customWidth="1"/>
    <col min="13" max="13" width="15.140625" bestFit="1" customWidth="1"/>
    <col min="14" max="14" width="14.85546875" style="1" bestFit="1" customWidth="1"/>
    <col min="15" max="15" width="14.85546875" bestFit="1" customWidth="1"/>
    <col min="16" max="16" width="13.28515625" bestFit="1" customWidth="1"/>
    <col min="17" max="17" width="8.7109375" bestFit="1" customWidth="1"/>
    <col min="18" max="18" width="2.42578125" style="5" customWidth="1"/>
    <col min="19" max="19" width="15.140625" bestFit="1" customWidth="1"/>
    <col min="20" max="20" width="14.85546875" style="1" bestFit="1" customWidth="1"/>
    <col min="21" max="21" width="14.85546875" bestFit="1" customWidth="1"/>
    <col min="22" max="22" width="13.28515625" bestFit="1" customWidth="1"/>
    <col min="23" max="23" width="8.7109375" bestFit="1" customWidth="1"/>
    <col min="24" max="24" width="2.42578125" style="5" customWidth="1"/>
    <col min="25" max="25" width="15.140625" bestFit="1" customWidth="1"/>
    <col min="26" max="26" width="14.85546875" style="1" bestFit="1" customWidth="1"/>
    <col min="27" max="27" width="14.85546875" bestFit="1" customWidth="1"/>
    <col min="28" max="28" width="13.28515625" bestFit="1" customWidth="1"/>
    <col min="29" max="29" width="9.28515625" bestFit="1" customWidth="1"/>
  </cols>
  <sheetData>
    <row r="1" spans="1:30" x14ac:dyDescent="0.25">
      <c r="A1" s="14" t="s">
        <v>38</v>
      </c>
      <c r="B1" s="14"/>
      <c r="C1" s="14"/>
      <c r="D1" s="14"/>
      <c r="E1" s="14"/>
      <c r="G1" s="14" t="s">
        <v>22</v>
      </c>
      <c r="H1" s="14"/>
      <c r="I1" s="14"/>
      <c r="J1" s="14"/>
      <c r="K1" s="14"/>
      <c r="M1" s="14" t="s">
        <v>39</v>
      </c>
      <c r="N1" s="14"/>
      <c r="O1" s="14"/>
      <c r="P1" s="14"/>
      <c r="Q1" s="14"/>
      <c r="S1" s="14" t="s">
        <v>23</v>
      </c>
      <c r="T1" s="14"/>
      <c r="U1" s="14"/>
      <c r="V1" s="14"/>
      <c r="W1" s="14"/>
      <c r="Y1" s="14" t="s">
        <v>24</v>
      </c>
      <c r="Z1" s="14"/>
      <c r="AA1" s="14"/>
      <c r="AB1" s="14"/>
      <c r="AC1" s="14"/>
    </row>
    <row r="3" spans="1:30" x14ac:dyDescent="0.25">
      <c r="A3" t="s">
        <v>12</v>
      </c>
      <c r="B3" s="1">
        <v>16</v>
      </c>
      <c r="D3" t="s">
        <v>5</v>
      </c>
      <c r="G3" t="s">
        <v>12</v>
      </c>
      <c r="H3" s="1">
        <v>16</v>
      </c>
      <c r="J3" t="s">
        <v>5</v>
      </c>
      <c r="M3" t="s">
        <v>12</v>
      </c>
      <c r="N3" s="1">
        <v>16</v>
      </c>
      <c r="P3" t="s">
        <v>5</v>
      </c>
      <c r="S3" t="s">
        <v>12</v>
      </c>
      <c r="T3" s="1">
        <v>16</v>
      </c>
      <c r="V3" t="s">
        <v>5</v>
      </c>
      <c r="Y3" t="s">
        <v>12</v>
      </c>
      <c r="Z3" s="1">
        <v>16</v>
      </c>
      <c r="AB3" t="s">
        <v>5</v>
      </c>
    </row>
    <row r="4" spans="1:30" x14ac:dyDescent="0.25">
      <c r="A4" t="s">
        <v>11</v>
      </c>
      <c r="B4" s="1">
        <v>14</v>
      </c>
      <c r="D4" t="s">
        <v>10</v>
      </c>
      <c r="G4" t="s">
        <v>11</v>
      </c>
      <c r="H4" s="1">
        <v>14</v>
      </c>
      <c r="J4" t="s">
        <v>10</v>
      </c>
      <c r="M4" t="s">
        <v>11</v>
      </c>
      <c r="N4" s="1">
        <v>14</v>
      </c>
      <c r="P4" t="s">
        <v>10</v>
      </c>
      <c r="S4" t="s">
        <v>11</v>
      </c>
      <c r="T4" s="1">
        <v>14</v>
      </c>
      <c r="V4" t="s">
        <v>10</v>
      </c>
      <c r="Y4" t="s">
        <v>11</v>
      </c>
      <c r="Z4" s="1">
        <v>14</v>
      </c>
      <c r="AB4" t="s">
        <v>10</v>
      </c>
    </row>
    <row r="5" spans="1:30" x14ac:dyDescent="0.25">
      <c r="B5" s="1">
        <v>30</v>
      </c>
      <c r="D5" t="s">
        <v>3</v>
      </c>
      <c r="H5" s="1">
        <v>30</v>
      </c>
      <c r="J5" t="s">
        <v>3</v>
      </c>
      <c r="N5" s="1">
        <v>30</v>
      </c>
      <c r="P5" t="s">
        <v>3</v>
      </c>
      <c r="T5" s="1">
        <v>30</v>
      </c>
      <c r="V5" t="s">
        <v>3</v>
      </c>
      <c r="Z5" s="1">
        <v>30</v>
      </c>
      <c r="AB5" t="s">
        <v>3</v>
      </c>
    </row>
    <row r="6" spans="1:30" x14ac:dyDescent="0.25">
      <c r="A6" t="s">
        <v>9</v>
      </c>
      <c r="B6" s="11">
        <f>-(B3/B5)*LOG(B3/B5,2)-(B4/B5)*LOG(B4/B5,2)</f>
        <v>0.99679163198163656</v>
      </c>
      <c r="C6" t="s">
        <v>8</v>
      </c>
      <c r="D6" t="s">
        <v>7</v>
      </c>
      <c r="E6" t="s">
        <v>6</v>
      </c>
      <c r="G6" t="s">
        <v>9</v>
      </c>
      <c r="H6" s="11">
        <f>-(H3/H5)*LOG(H3/H5,2)-(H4/H5)*LOG(H4/H5,2)</f>
        <v>0.99679163198163656</v>
      </c>
      <c r="I6" t="s">
        <v>8</v>
      </c>
      <c r="J6" t="s">
        <v>7</v>
      </c>
      <c r="K6" t="s">
        <v>6</v>
      </c>
      <c r="M6" t="s">
        <v>9</v>
      </c>
      <c r="N6" s="11">
        <f>-(N3/N5)*LOG(N3/N5,2)-(N4/N5)*LOG(N4/N5,2)</f>
        <v>0.99679163198163656</v>
      </c>
      <c r="O6" t="s">
        <v>8</v>
      </c>
      <c r="P6" t="s">
        <v>7</v>
      </c>
      <c r="Q6" t="s">
        <v>6</v>
      </c>
      <c r="S6" t="s">
        <v>9</v>
      </c>
      <c r="T6" s="11">
        <f>-(T3/T5)*LOG(T3/T5,2)-(T4/T5)*LOG(T4/T5,2)</f>
        <v>0.99679163198163656</v>
      </c>
      <c r="U6" t="s">
        <v>8</v>
      </c>
      <c r="V6" t="s">
        <v>7</v>
      </c>
      <c r="W6" t="s">
        <v>6</v>
      </c>
      <c r="Y6" t="s">
        <v>9</v>
      </c>
      <c r="Z6" s="11">
        <f>-(Z3/Z5)*LOG(Z3/Z5,2)-(Z4/Z5)*LOG(Z4/Z5,2)</f>
        <v>0.99679163198163656</v>
      </c>
      <c r="AA6" t="s">
        <v>8</v>
      </c>
      <c r="AB6" t="s">
        <v>7</v>
      </c>
      <c r="AC6" t="s">
        <v>6</v>
      </c>
    </row>
    <row r="7" spans="1:30" x14ac:dyDescent="0.25">
      <c r="A7" t="s">
        <v>17</v>
      </c>
      <c r="B7" s="13">
        <f>_xlfn.VAR.P(E7:E36)</f>
        <v>0.24888888888888888</v>
      </c>
      <c r="C7">
        <v>25000</v>
      </c>
      <c r="D7" t="s">
        <v>5</v>
      </c>
      <c r="E7">
        <v>1</v>
      </c>
      <c r="G7" t="s">
        <v>17</v>
      </c>
      <c r="H7" s="13">
        <f>_xlfn.VAR.P(K7:K36)</f>
        <v>0.24888888888888888</v>
      </c>
      <c r="I7">
        <v>25000</v>
      </c>
      <c r="J7" t="s">
        <v>5</v>
      </c>
      <c r="K7">
        <v>1</v>
      </c>
      <c r="M7" t="s">
        <v>17</v>
      </c>
      <c r="N7" s="13">
        <f>_xlfn.VAR.P(Q7:Q36)</f>
        <v>0.24888888888888888</v>
      </c>
      <c r="O7">
        <v>25000</v>
      </c>
      <c r="P7" t="s">
        <v>5</v>
      </c>
      <c r="Q7">
        <v>1</v>
      </c>
      <c r="S7" t="s">
        <v>17</v>
      </c>
      <c r="T7" s="13">
        <f>_xlfn.VAR.P(W7:W36)</f>
        <v>0.24888888888888888</v>
      </c>
      <c r="U7">
        <v>25000</v>
      </c>
      <c r="V7" t="s">
        <v>5</v>
      </c>
      <c r="W7">
        <v>1</v>
      </c>
      <c r="Y7" t="s">
        <v>17</v>
      </c>
      <c r="Z7" s="13">
        <f>_xlfn.VAR.P(AC7:AC36)</f>
        <v>0.24888888888888888</v>
      </c>
      <c r="AA7">
        <v>25000</v>
      </c>
      <c r="AB7" t="s">
        <v>5</v>
      </c>
      <c r="AC7" s="6">
        <v>1</v>
      </c>
    </row>
    <row r="8" spans="1:30" x14ac:dyDescent="0.25">
      <c r="A8" t="s">
        <v>18</v>
      </c>
      <c r="B8" s="9">
        <f>POWER(STDEV(C7:C36),2)</f>
        <v>569999382.90229893</v>
      </c>
      <c r="C8">
        <v>29000</v>
      </c>
      <c r="D8" t="s">
        <v>5</v>
      </c>
      <c r="E8">
        <v>1</v>
      </c>
      <c r="G8" t="s">
        <v>18</v>
      </c>
      <c r="H8" s="9">
        <f>POWER(STDEV(I7:I36),2)</f>
        <v>569999382.90229893</v>
      </c>
      <c r="I8">
        <v>29000</v>
      </c>
      <c r="J8" t="s">
        <v>5</v>
      </c>
      <c r="K8">
        <v>1</v>
      </c>
      <c r="M8" t="s">
        <v>18</v>
      </c>
      <c r="N8" s="9">
        <f>POWER(STDEV(O7:O36),2)</f>
        <v>569999382.90229893</v>
      </c>
      <c r="O8">
        <v>29000</v>
      </c>
      <c r="P8" t="s">
        <v>5</v>
      </c>
      <c r="Q8">
        <v>1</v>
      </c>
      <c r="S8" t="s">
        <v>18</v>
      </c>
      <c r="T8" s="9">
        <f>POWER(STDEV(U7:U36),2)</f>
        <v>569999382.90229893</v>
      </c>
      <c r="U8">
        <v>29000</v>
      </c>
      <c r="V8" t="s">
        <v>5</v>
      </c>
      <c r="W8">
        <v>1</v>
      </c>
      <c r="Y8" t="s">
        <v>18</v>
      </c>
      <c r="Z8" s="9">
        <f>POWER(STDEV(AA7:AA36),2)</f>
        <v>569999382.90229893</v>
      </c>
      <c r="AA8">
        <v>29000</v>
      </c>
      <c r="AB8" t="s">
        <v>5</v>
      </c>
      <c r="AC8" s="6">
        <v>1</v>
      </c>
    </row>
    <row r="9" spans="1:30" x14ac:dyDescent="0.25">
      <c r="C9">
        <v>31000</v>
      </c>
      <c r="D9" t="s">
        <v>5</v>
      </c>
      <c r="E9">
        <v>1</v>
      </c>
      <c r="I9">
        <v>31000</v>
      </c>
      <c r="J9" t="s">
        <v>5</v>
      </c>
      <c r="K9">
        <v>1</v>
      </c>
      <c r="O9">
        <v>31000</v>
      </c>
      <c r="P9" t="s">
        <v>5</v>
      </c>
      <c r="Q9">
        <v>1</v>
      </c>
      <c r="U9">
        <v>31000</v>
      </c>
      <c r="V9" t="s">
        <v>5</v>
      </c>
      <c r="W9">
        <v>1</v>
      </c>
      <c r="AA9">
        <v>31000</v>
      </c>
      <c r="AB9" t="s">
        <v>5</v>
      </c>
      <c r="AC9" s="6">
        <v>1</v>
      </c>
    </row>
    <row r="10" spans="1:30" x14ac:dyDescent="0.25">
      <c r="A10" t="s">
        <v>4</v>
      </c>
      <c r="B10" s="1">
        <f>COUNTIF(D7:D14,"write-off")</f>
        <v>8</v>
      </c>
      <c r="C10">
        <v>32000</v>
      </c>
      <c r="D10" t="s">
        <v>5</v>
      </c>
      <c r="E10">
        <v>1</v>
      </c>
      <c r="I10">
        <v>32000</v>
      </c>
      <c r="J10" t="s">
        <v>5</v>
      </c>
      <c r="K10">
        <v>1</v>
      </c>
      <c r="O10">
        <v>32000</v>
      </c>
      <c r="P10" t="s">
        <v>5</v>
      </c>
      <c r="Q10">
        <v>1</v>
      </c>
      <c r="U10">
        <v>32000</v>
      </c>
      <c r="V10" t="s">
        <v>5</v>
      </c>
      <c r="W10">
        <v>1</v>
      </c>
      <c r="AA10">
        <v>32000</v>
      </c>
      <c r="AB10" t="s">
        <v>5</v>
      </c>
      <c r="AC10" s="6">
        <v>1</v>
      </c>
    </row>
    <row r="11" spans="1:30" x14ac:dyDescent="0.25">
      <c r="A11" t="s">
        <v>37</v>
      </c>
      <c r="B11" s="1">
        <f>COUNTIF(D8:D14,"non-write-off")</f>
        <v>0</v>
      </c>
      <c r="C11">
        <v>35000</v>
      </c>
      <c r="D11" t="s">
        <v>5</v>
      </c>
      <c r="E11">
        <v>1</v>
      </c>
      <c r="I11">
        <v>35000</v>
      </c>
      <c r="J11" t="s">
        <v>5</v>
      </c>
      <c r="K11">
        <v>1</v>
      </c>
      <c r="O11">
        <v>35000</v>
      </c>
      <c r="P11" t="s">
        <v>5</v>
      </c>
      <c r="Q11">
        <v>1</v>
      </c>
      <c r="U11">
        <v>35000</v>
      </c>
      <c r="V11" t="s">
        <v>5</v>
      </c>
      <c r="W11">
        <v>1</v>
      </c>
      <c r="AA11">
        <v>35000</v>
      </c>
      <c r="AB11" t="s">
        <v>5</v>
      </c>
      <c r="AC11" s="6">
        <v>1</v>
      </c>
    </row>
    <row r="12" spans="1:30" x14ac:dyDescent="0.25">
      <c r="A12" t="s">
        <v>3</v>
      </c>
      <c r="B12" s="1">
        <f>SUM(B10:B11)</f>
        <v>8</v>
      </c>
      <c r="C12">
        <v>37000</v>
      </c>
      <c r="D12" t="s">
        <v>5</v>
      </c>
      <c r="E12">
        <v>1</v>
      </c>
      <c r="I12">
        <v>37000</v>
      </c>
      <c r="J12" t="s">
        <v>5</v>
      </c>
      <c r="K12">
        <v>1</v>
      </c>
      <c r="O12">
        <v>37000</v>
      </c>
      <c r="P12" t="s">
        <v>5</v>
      </c>
      <c r="Q12">
        <v>1</v>
      </c>
      <c r="U12">
        <v>37000</v>
      </c>
      <c r="V12" t="s">
        <v>5</v>
      </c>
      <c r="W12">
        <v>1</v>
      </c>
      <c r="AA12">
        <v>37000</v>
      </c>
      <c r="AB12" t="s">
        <v>5</v>
      </c>
      <c r="AC12" s="6">
        <v>1</v>
      </c>
    </row>
    <row r="13" spans="1:30" x14ac:dyDescent="0.25">
      <c r="A13" t="s">
        <v>2</v>
      </c>
      <c r="B13" s="1">
        <f>B12/B5</f>
        <v>0.26666666666666666</v>
      </c>
      <c r="C13">
        <v>43000</v>
      </c>
      <c r="D13" t="s">
        <v>5</v>
      </c>
      <c r="E13">
        <v>1</v>
      </c>
      <c r="I13">
        <v>43000</v>
      </c>
      <c r="J13" t="s">
        <v>5</v>
      </c>
      <c r="K13">
        <v>1</v>
      </c>
      <c r="O13">
        <v>43000</v>
      </c>
      <c r="P13" t="s">
        <v>5</v>
      </c>
      <c r="Q13">
        <v>1</v>
      </c>
      <c r="U13">
        <v>43000</v>
      </c>
      <c r="V13" t="s">
        <v>5</v>
      </c>
      <c r="W13">
        <v>1</v>
      </c>
      <c r="AA13">
        <v>43000</v>
      </c>
      <c r="AB13" t="s">
        <v>5</v>
      </c>
      <c r="AC13" s="6">
        <v>1</v>
      </c>
    </row>
    <row r="14" spans="1:30" x14ac:dyDescent="0.25">
      <c r="A14" s="2" t="s">
        <v>1</v>
      </c>
      <c r="B14" s="11">
        <v>0</v>
      </c>
      <c r="C14" s="2">
        <v>44500</v>
      </c>
      <c r="D14" s="2" t="s">
        <v>5</v>
      </c>
      <c r="E14" s="2">
        <v>1</v>
      </c>
      <c r="G14" s="6"/>
      <c r="H14" s="8"/>
      <c r="I14" s="6">
        <v>44500</v>
      </c>
      <c r="J14" s="6" t="s">
        <v>5</v>
      </c>
      <c r="K14" s="6">
        <v>1</v>
      </c>
      <c r="L14" s="7"/>
      <c r="M14" s="6"/>
      <c r="N14" s="8"/>
      <c r="O14" s="6">
        <v>44500</v>
      </c>
      <c r="P14" s="6" t="s">
        <v>5</v>
      </c>
      <c r="Q14" s="6">
        <v>1</v>
      </c>
      <c r="R14" s="7"/>
      <c r="S14" s="6"/>
      <c r="T14" s="8"/>
      <c r="U14" s="6">
        <v>44500</v>
      </c>
      <c r="V14" s="6" t="s">
        <v>5</v>
      </c>
      <c r="W14" s="6">
        <v>1</v>
      </c>
      <c r="X14" s="7"/>
      <c r="Y14" s="6"/>
      <c r="Z14" s="8"/>
      <c r="AA14" s="6">
        <v>44500</v>
      </c>
      <c r="AB14" s="6" t="s">
        <v>5</v>
      </c>
      <c r="AC14" s="6">
        <v>1</v>
      </c>
      <c r="AD14" s="6"/>
    </row>
    <row r="15" spans="1:30" x14ac:dyDescent="0.25">
      <c r="A15" s="4" t="s">
        <v>16</v>
      </c>
      <c r="B15" s="13">
        <f>_xlfn.VAR.P(E7:E14)</f>
        <v>0</v>
      </c>
      <c r="C15">
        <v>45500</v>
      </c>
      <c r="D15" t="s">
        <v>5</v>
      </c>
      <c r="E15">
        <v>1</v>
      </c>
      <c r="G15" t="s">
        <v>4</v>
      </c>
      <c r="H15" s="1">
        <f>COUNTIF(J7:J19,"write-off")</f>
        <v>12</v>
      </c>
      <c r="I15">
        <v>45500</v>
      </c>
      <c r="J15" t="s">
        <v>5</v>
      </c>
      <c r="K15">
        <v>1</v>
      </c>
      <c r="O15">
        <v>45500</v>
      </c>
      <c r="P15" t="s">
        <v>5</v>
      </c>
      <c r="Q15">
        <v>1</v>
      </c>
      <c r="U15">
        <v>45500</v>
      </c>
      <c r="V15" t="s">
        <v>5</v>
      </c>
      <c r="W15">
        <v>1</v>
      </c>
      <c r="AA15">
        <v>45500</v>
      </c>
      <c r="AB15" t="s">
        <v>5</v>
      </c>
      <c r="AC15" s="6">
        <v>1</v>
      </c>
    </row>
    <row r="16" spans="1:30" x14ac:dyDescent="0.25">
      <c r="A16" s="4" t="s">
        <v>19</v>
      </c>
      <c r="B16" s="9">
        <f>POWER(STDEV(C7:C14),2)</f>
        <v>45388392.857142851</v>
      </c>
      <c r="C16">
        <v>46000</v>
      </c>
      <c r="D16" t="s">
        <v>5</v>
      </c>
      <c r="E16">
        <v>1</v>
      </c>
      <c r="G16" t="s">
        <v>37</v>
      </c>
      <c r="H16" s="1">
        <f>COUNTIF(J8:J20,"non-write-off")</f>
        <v>1</v>
      </c>
      <c r="I16">
        <v>46000</v>
      </c>
      <c r="J16" t="s">
        <v>5</v>
      </c>
      <c r="K16">
        <v>1</v>
      </c>
      <c r="M16" t="s">
        <v>4</v>
      </c>
      <c r="N16" s="1">
        <f>COUNTIF(P7:P20,"write-off")</f>
        <v>13</v>
      </c>
      <c r="O16">
        <v>46000</v>
      </c>
      <c r="P16" t="s">
        <v>5</v>
      </c>
      <c r="Q16">
        <v>1</v>
      </c>
      <c r="U16">
        <v>46000</v>
      </c>
      <c r="V16" t="s">
        <v>5</v>
      </c>
      <c r="W16">
        <v>1</v>
      </c>
      <c r="AA16">
        <v>46000</v>
      </c>
      <c r="AB16" t="s">
        <v>5</v>
      </c>
      <c r="AC16" s="6">
        <v>1</v>
      </c>
    </row>
    <row r="17" spans="1:29" x14ac:dyDescent="0.25">
      <c r="C17">
        <v>49000</v>
      </c>
      <c r="D17" t="s">
        <v>5</v>
      </c>
      <c r="E17">
        <v>1</v>
      </c>
      <c r="G17" t="s">
        <v>3</v>
      </c>
      <c r="H17" s="1">
        <f>SUM(H15:H16)</f>
        <v>13</v>
      </c>
      <c r="I17">
        <v>49000</v>
      </c>
      <c r="J17" t="s">
        <v>5</v>
      </c>
      <c r="K17">
        <v>1</v>
      </c>
      <c r="M17" t="s">
        <v>37</v>
      </c>
      <c r="N17" s="1">
        <f>COUNTIF(P7:P20,"non-write-off")</f>
        <v>1</v>
      </c>
      <c r="O17">
        <v>49000</v>
      </c>
      <c r="P17" t="s">
        <v>5</v>
      </c>
      <c r="Q17">
        <v>1</v>
      </c>
      <c r="S17" t="s">
        <v>4</v>
      </c>
      <c r="T17" s="1">
        <f>COUNTIF(V7:V21,"write-off")</f>
        <v>14</v>
      </c>
      <c r="U17">
        <v>49000</v>
      </c>
      <c r="V17" t="s">
        <v>5</v>
      </c>
      <c r="W17">
        <v>1</v>
      </c>
      <c r="AA17">
        <v>49000</v>
      </c>
      <c r="AB17" t="s">
        <v>5</v>
      </c>
      <c r="AC17" s="6">
        <v>1</v>
      </c>
    </row>
    <row r="18" spans="1:29" x14ac:dyDescent="0.25">
      <c r="C18">
        <v>49950</v>
      </c>
      <c r="D18" t="s">
        <v>5</v>
      </c>
      <c r="E18">
        <v>1</v>
      </c>
      <c r="G18" t="s">
        <v>2</v>
      </c>
      <c r="H18" s="1">
        <f>H17/H5</f>
        <v>0.43333333333333335</v>
      </c>
      <c r="I18">
        <v>49950</v>
      </c>
      <c r="J18" t="s">
        <v>5</v>
      </c>
      <c r="K18">
        <v>1</v>
      </c>
      <c r="M18" t="s">
        <v>3</v>
      </c>
      <c r="N18" s="1">
        <f>SUM(N16:N17)</f>
        <v>14</v>
      </c>
      <c r="O18">
        <v>49950</v>
      </c>
      <c r="P18" t="s">
        <v>5</v>
      </c>
      <c r="Q18">
        <v>1</v>
      </c>
      <c r="S18" t="s">
        <v>37</v>
      </c>
      <c r="T18" s="1">
        <f>COUNTIF(V7:V21,"non-write-off")</f>
        <v>1</v>
      </c>
      <c r="U18">
        <v>49950</v>
      </c>
      <c r="V18" t="s">
        <v>5</v>
      </c>
      <c r="W18">
        <v>1</v>
      </c>
      <c r="AA18">
        <v>49950</v>
      </c>
      <c r="AB18" t="s">
        <v>5</v>
      </c>
      <c r="AC18" s="6">
        <v>1</v>
      </c>
    </row>
    <row r="19" spans="1:29" x14ac:dyDescent="0.25">
      <c r="C19" s="6">
        <v>49975</v>
      </c>
      <c r="D19" s="6" t="s">
        <v>0</v>
      </c>
      <c r="E19" s="6">
        <v>0</v>
      </c>
      <c r="G19" s="2" t="s">
        <v>1</v>
      </c>
      <c r="H19" s="11">
        <f>-(H16/H17)*LOG(H16/H17,2)-(H15/H17)*LOG(H15/H17,2)</f>
        <v>0.39124356362925566</v>
      </c>
      <c r="I19" s="2">
        <v>49975</v>
      </c>
      <c r="J19" s="2" t="s">
        <v>0</v>
      </c>
      <c r="K19" s="2">
        <v>0</v>
      </c>
      <c r="M19" t="s">
        <v>2</v>
      </c>
      <c r="N19" s="1">
        <f>N18/N5</f>
        <v>0.46666666666666667</v>
      </c>
      <c r="O19" s="6">
        <v>49975</v>
      </c>
      <c r="P19" s="6" t="s">
        <v>0</v>
      </c>
      <c r="Q19" s="6">
        <v>0</v>
      </c>
      <c r="R19" s="7"/>
      <c r="S19" t="s">
        <v>3</v>
      </c>
      <c r="T19" s="1">
        <f>SUM(T17:T18)</f>
        <v>15</v>
      </c>
      <c r="U19" s="6">
        <v>49975</v>
      </c>
      <c r="V19" s="6" t="s">
        <v>0</v>
      </c>
      <c r="W19" s="6">
        <v>0</v>
      </c>
      <c r="Y19" t="s">
        <v>4</v>
      </c>
      <c r="Z19" s="1">
        <f>COUNTIF(AB7:AB23,"write-off")</f>
        <v>16</v>
      </c>
      <c r="AA19" s="6">
        <v>49975</v>
      </c>
      <c r="AB19" s="6" t="s">
        <v>0</v>
      </c>
      <c r="AC19" s="6">
        <v>0</v>
      </c>
    </row>
    <row r="20" spans="1:29" x14ac:dyDescent="0.25">
      <c r="C20">
        <v>51000</v>
      </c>
      <c r="D20" t="s">
        <v>5</v>
      </c>
      <c r="E20">
        <v>1</v>
      </c>
      <c r="G20" s="4" t="s">
        <v>16</v>
      </c>
      <c r="H20" s="13">
        <f>_xlfn.VAR.P(K7:K19)</f>
        <v>7.1005917159763315E-2</v>
      </c>
      <c r="I20">
        <v>51000</v>
      </c>
      <c r="J20" t="s">
        <v>5</v>
      </c>
      <c r="K20">
        <v>1</v>
      </c>
      <c r="M20" s="2" t="s">
        <v>30</v>
      </c>
      <c r="N20" s="11">
        <f>-(N17/N18)*LOG(N17/N18,2)-(N16/N18)*LOG(N16/N18,2)</f>
        <v>0.37123232664087563</v>
      </c>
      <c r="O20" s="2">
        <v>51000</v>
      </c>
      <c r="P20" s="2" t="s">
        <v>5</v>
      </c>
      <c r="Q20" s="2">
        <v>1</v>
      </c>
      <c r="S20" t="s">
        <v>2</v>
      </c>
      <c r="T20" s="1">
        <f>T19/T5</f>
        <v>0.5</v>
      </c>
      <c r="U20">
        <v>51000</v>
      </c>
      <c r="V20" t="s">
        <v>5</v>
      </c>
      <c r="W20">
        <v>1</v>
      </c>
      <c r="Y20" t="s">
        <v>37</v>
      </c>
      <c r="Z20" s="1">
        <f>COUNTIF(AB7:AB23,"non-write-off")</f>
        <v>1</v>
      </c>
      <c r="AA20">
        <v>51000</v>
      </c>
      <c r="AB20" t="s">
        <v>5</v>
      </c>
      <c r="AC20" s="6">
        <v>1</v>
      </c>
    </row>
    <row r="21" spans="1:29" x14ac:dyDescent="0.25">
      <c r="C21">
        <v>59000</v>
      </c>
      <c r="D21" t="s">
        <v>5</v>
      </c>
      <c r="E21">
        <v>1</v>
      </c>
      <c r="G21" s="4" t="s">
        <v>19</v>
      </c>
      <c r="H21" s="9">
        <f>POWER(STDEV(I7:I19),2)</f>
        <v>74939647.435897529</v>
      </c>
      <c r="I21">
        <v>59000</v>
      </c>
      <c r="J21" t="s">
        <v>5</v>
      </c>
      <c r="K21">
        <v>1</v>
      </c>
      <c r="M21" s="4" t="s">
        <v>25</v>
      </c>
      <c r="N21" s="13">
        <f>_xlfn.VAR.P(Q7:Q20)</f>
        <v>6.6326530612244902E-2</v>
      </c>
      <c r="O21" s="6">
        <v>59000</v>
      </c>
      <c r="P21" s="6" t="s">
        <v>5</v>
      </c>
      <c r="Q21">
        <v>1</v>
      </c>
      <c r="S21" s="2" t="s">
        <v>30</v>
      </c>
      <c r="T21" s="11">
        <f>-(T18/T19)*LOG(T18/T19,2)-(T17/T19)*LOG(T17/T19,2)</f>
        <v>0.35335933502142136</v>
      </c>
      <c r="U21" s="2">
        <v>59000</v>
      </c>
      <c r="V21" s="2" t="s">
        <v>5</v>
      </c>
      <c r="W21" s="2">
        <v>1</v>
      </c>
      <c r="Y21" t="s">
        <v>3</v>
      </c>
      <c r="Z21" s="1">
        <f>SUM(Z19:Z20)</f>
        <v>17</v>
      </c>
      <c r="AA21">
        <v>59000</v>
      </c>
      <c r="AB21" t="s">
        <v>5</v>
      </c>
      <c r="AC21" s="6">
        <v>1</v>
      </c>
    </row>
    <row r="22" spans="1:29" x14ac:dyDescent="0.25">
      <c r="C22">
        <v>61000</v>
      </c>
      <c r="D22" t="s">
        <v>5</v>
      </c>
      <c r="E22">
        <v>1</v>
      </c>
      <c r="I22">
        <v>61000</v>
      </c>
      <c r="J22" t="s">
        <v>5</v>
      </c>
      <c r="K22">
        <v>1</v>
      </c>
      <c r="M22" s="4" t="s">
        <v>26</v>
      </c>
      <c r="N22" s="9">
        <f>POWER(STDEV(O7:O20),2)</f>
        <v>78193616.071428448</v>
      </c>
      <c r="O22" s="6">
        <v>61000</v>
      </c>
      <c r="P22" s="6" t="s">
        <v>5</v>
      </c>
      <c r="Q22">
        <v>1</v>
      </c>
      <c r="S22" s="4" t="s">
        <v>25</v>
      </c>
      <c r="T22" s="13">
        <f>_xlfn.VAR.P(W7:W21)</f>
        <v>6.222222222222222E-2</v>
      </c>
      <c r="U22">
        <v>61000</v>
      </c>
      <c r="V22" t="s">
        <v>5</v>
      </c>
      <c r="W22">
        <v>1</v>
      </c>
      <c r="Y22" t="s">
        <v>2</v>
      </c>
      <c r="Z22" s="1">
        <f>Z21/Z5</f>
        <v>0.56666666666666665</v>
      </c>
      <c r="AA22">
        <v>61000</v>
      </c>
      <c r="AB22" t="s">
        <v>5</v>
      </c>
      <c r="AC22" s="6">
        <v>1</v>
      </c>
    </row>
    <row r="23" spans="1:29" x14ac:dyDescent="0.25">
      <c r="C23">
        <v>69500</v>
      </c>
      <c r="D23" t="s">
        <v>5</v>
      </c>
      <c r="E23">
        <v>1</v>
      </c>
      <c r="I23">
        <v>69500</v>
      </c>
      <c r="J23" t="s">
        <v>5</v>
      </c>
      <c r="K23">
        <v>1</v>
      </c>
      <c r="O23">
        <v>69500</v>
      </c>
      <c r="P23" t="s">
        <v>5</v>
      </c>
      <c r="Q23">
        <v>1</v>
      </c>
      <c r="S23" s="4" t="s">
        <v>26</v>
      </c>
      <c r="T23" s="9">
        <f>POWER(STDEV(U7:U21),2)</f>
        <v>95262339.285714269</v>
      </c>
      <c r="U23">
        <v>69500</v>
      </c>
      <c r="V23" t="s">
        <v>5</v>
      </c>
      <c r="W23">
        <v>1</v>
      </c>
      <c r="Y23" s="2" t="s">
        <v>31</v>
      </c>
      <c r="Z23" s="11">
        <f>-(Z20/Z21)*LOG(Z20/Z21,2)-(Z19/Z21)*LOG(Z19/Z21,2)</f>
        <v>0.32275695889739831</v>
      </c>
      <c r="AA23" s="2">
        <v>69500</v>
      </c>
      <c r="AB23" s="2" t="s">
        <v>5</v>
      </c>
      <c r="AC23" s="2">
        <v>1</v>
      </c>
    </row>
    <row r="24" spans="1:29" x14ac:dyDescent="0.25">
      <c r="C24">
        <v>71000</v>
      </c>
      <c r="D24" t="s">
        <v>0</v>
      </c>
      <c r="E24">
        <v>0</v>
      </c>
      <c r="I24">
        <v>71000</v>
      </c>
      <c r="J24" t="s">
        <v>0</v>
      </c>
      <c r="K24">
        <v>0</v>
      </c>
      <c r="O24">
        <v>71000</v>
      </c>
      <c r="P24" t="s">
        <v>0</v>
      </c>
      <c r="Q24">
        <v>0</v>
      </c>
      <c r="U24">
        <v>71000</v>
      </c>
      <c r="V24" t="s">
        <v>0</v>
      </c>
      <c r="W24">
        <v>0</v>
      </c>
      <c r="Y24" s="4" t="s">
        <v>32</v>
      </c>
      <c r="Z24" s="13">
        <f>_xlfn.VAR.P(AC7:AC23)</f>
        <v>5.536332179930796E-2</v>
      </c>
      <c r="AA24">
        <v>71000</v>
      </c>
      <c r="AB24" t="s">
        <v>0</v>
      </c>
      <c r="AC24" s="6">
        <v>0</v>
      </c>
    </row>
    <row r="25" spans="1:29" x14ac:dyDescent="0.25">
      <c r="C25">
        <v>74000</v>
      </c>
      <c r="D25" t="s">
        <v>0</v>
      </c>
      <c r="E25">
        <v>0</v>
      </c>
      <c r="I25">
        <v>74000</v>
      </c>
      <c r="J25" t="s">
        <v>0</v>
      </c>
      <c r="K25">
        <v>0</v>
      </c>
      <c r="O25">
        <v>74000</v>
      </c>
      <c r="P25" t="s">
        <v>0</v>
      </c>
      <c r="Q25">
        <v>0</v>
      </c>
      <c r="U25">
        <v>74000</v>
      </c>
      <c r="V25" t="s">
        <v>0</v>
      </c>
      <c r="W25">
        <v>0</v>
      </c>
      <c r="Y25" s="4" t="s">
        <v>33</v>
      </c>
      <c r="Z25" s="9">
        <f>POWER(STDEV(AA7:AA23),2)</f>
        <v>146289237.13235286</v>
      </c>
      <c r="AA25">
        <v>74000</v>
      </c>
      <c r="AB25" t="s">
        <v>0</v>
      </c>
      <c r="AC25" s="6">
        <v>0</v>
      </c>
    </row>
    <row r="26" spans="1:29" x14ac:dyDescent="0.25">
      <c r="C26">
        <v>74500</v>
      </c>
      <c r="D26" t="s">
        <v>0</v>
      </c>
      <c r="E26">
        <v>0</v>
      </c>
      <c r="I26">
        <v>74500</v>
      </c>
      <c r="J26" t="s">
        <v>0</v>
      </c>
      <c r="K26">
        <v>0</v>
      </c>
      <c r="O26">
        <v>74500</v>
      </c>
      <c r="P26" t="s">
        <v>0</v>
      </c>
      <c r="Q26">
        <v>0</v>
      </c>
      <c r="U26">
        <v>74500</v>
      </c>
      <c r="V26" t="s">
        <v>0</v>
      </c>
      <c r="W26">
        <v>0</v>
      </c>
      <c r="AA26">
        <v>74500</v>
      </c>
      <c r="AB26" t="s">
        <v>0</v>
      </c>
      <c r="AC26" s="6">
        <v>0</v>
      </c>
    </row>
    <row r="27" spans="1:29" x14ac:dyDescent="0.25">
      <c r="C27">
        <v>83000</v>
      </c>
      <c r="D27" t="s">
        <v>0</v>
      </c>
      <c r="E27">
        <v>0</v>
      </c>
      <c r="I27">
        <v>83000</v>
      </c>
      <c r="J27" t="s">
        <v>0</v>
      </c>
      <c r="K27">
        <v>0</v>
      </c>
      <c r="O27">
        <v>83000</v>
      </c>
      <c r="P27" t="s">
        <v>0</v>
      </c>
      <c r="Q27">
        <v>0</v>
      </c>
      <c r="U27">
        <v>83000</v>
      </c>
      <c r="V27" t="s">
        <v>0</v>
      </c>
      <c r="W27">
        <v>0</v>
      </c>
      <c r="AA27">
        <v>83000</v>
      </c>
      <c r="AB27" t="s">
        <v>0</v>
      </c>
      <c r="AC27" s="6">
        <v>0</v>
      </c>
    </row>
    <row r="28" spans="1:29" x14ac:dyDescent="0.25">
      <c r="C28">
        <v>86000</v>
      </c>
      <c r="D28" t="s">
        <v>0</v>
      </c>
      <c r="E28">
        <v>0</v>
      </c>
      <c r="I28">
        <v>86000</v>
      </c>
      <c r="J28" t="s">
        <v>0</v>
      </c>
      <c r="K28">
        <v>0</v>
      </c>
      <c r="O28">
        <v>86000</v>
      </c>
      <c r="P28" t="s">
        <v>0</v>
      </c>
      <c r="Q28">
        <v>0</v>
      </c>
      <c r="U28">
        <v>86000</v>
      </c>
      <c r="V28" t="s">
        <v>0</v>
      </c>
      <c r="W28">
        <v>0</v>
      </c>
      <c r="AA28">
        <v>86000</v>
      </c>
      <c r="AB28" t="s">
        <v>0</v>
      </c>
      <c r="AC28" s="6">
        <v>0</v>
      </c>
    </row>
    <row r="29" spans="1:29" x14ac:dyDescent="0.25">
      <c r="C29">
        <v>87500</v>
      </c>
      <c r="D29" t="s">
        <v>0</v>
      </c>
      <c r="E29">
        <v>0</v>
      </c>
      <c r="I29">
        <v>87500</v>
      </c>
      <c r="J29" t="s">
        <v>0</v>
      </c>
      <c r="K29">
        <v>0</v>
      </c>
      <c r="O29">
        <v>87500</v>
      </c>
      <c r="P29" t="s">
        <v>0</v>
      </c>
      <c r="Q29">
        <v>0</v>
      </c>
      <c r="U29">
        <v>87500</v>
      </c>
      <c r="V29" t="s">
        <v>0</v>
      </c>
      <c r="W29">
        <v>0</v>
      </c>
      <c r="AA29">
        <v>87500</v>
      </c>
      <c r="AB29" t="s">
        <v>0</v>
      </c>
      <c r="AC29" s="6">
        <v>0</v>
      </c>
    </row>
    <row r="30" spans="1:29" x14ac:dyDescent="0.25">
      <c r="C30">
        <v>88000</v>
      </c>
      <c r="D30" t="s">
        <v>0</v>
      </c>
      <c r="E30">
        <v>0</v>
      </c>
      <c r="I30">
        <v>88000</v>
      </c>
      <c r="J30" t="s">
        <v>0</v>
      </c>
      <c r="K30">
        <v>0</v>
      </c>
      <c r="O30">
        <v>88000</v>
      </c>
      <c r="P30" t="s">
        <v>0</v>
      </c>
      <c r="Q30">
        <v>0</v>
      </c>
      <c r="U30">
        <v>88000</v>
      </c>
      <c r="V30" t="s">
        <v>0</v>
      </c>
      <c r="W30">
        <v>0</v>
      </c>
      <c r="AA30">
        <v>88000</v>
      </c>
      <c r="AB30" t="s">
        <v>0</v>
      </c>
      <c r="AC30" s="6">
        <v>0</v>
      </c>
    </row>
    <row r="31" spans="1:29" x14ac:dyDescent="0.25">
      <c r="C31">
        <v>91000</v>
      </c>
      <c r="D31" t="s">
        <v>0</v>
      </c>
      <c r="E31">
        <v>0</v>
      </c>
      <c r="I31">
        <v>91000</v>
      </c>
      <c r="J31" t="s">
        <v>0</v>
      </c>
      <c r="K31">
        <v>0</v>
      </c>
      <c r="O31">
        <v>91000</v>
      </c>
      <c r="P31" t="s">
        <v>0</v>
      </c>
      <c r="Q31">
        <v>0</v>
      </c>
      <c r="U31">
        <v>91000</v>
      </c>
      <c r="V31" t="s">
        <v>0</v>
      </c>
      <c r="W31">
        <v>0</v>
      </c>
      <c r="AA31">
        <v>91000</v>
      </c>
      <c r="AB31" t="s">
        <v>0</v>
      </c>
      <c r="AC31" s="6">
        <v>0</v>
      </c>
    </row>
    <row r="32" spans="1:29" x14ac:dyDescent="0.25">
      <c r="A32" t="s">
        <v>4</v>
      </c>
      <c r="B32" s="1">
        <f>COUNTIF(D15:D36,"write-off")</f>
        <v>8</v>
      </c>
      <c r="C32">
        <v>92000</v>
      </c>
      <c r="D32" t="s">
        <v>0</v>
      </c>
      <c r="E32">
        <v>0</v>
      </c>
      <c r="G32" t="s">
        <v>4</v>
      </c>
      <c r="H32" s="1">
        <f>COUNTIF(J20:J36,"write-off")</f>
        <v>4</v>
      </c>
      <c r="I32">
        <v>92000</v>
      </c>
      <c r="J32" t="s">
        <v>0</v>
      </c>
      <c r="K32">
        <v>0</v>
      </c>
      <c r="M32" t="s">
        <v>4</v>
      </c>
      <c r="N32" s="1">
        <f>COUNTIF(P21:P36,"write-off")</f>
        <v>3</v>
      </c>
      <c r="O32">
        <v>92000</v>
      </c>
      <c r="P32" t="s">
        <v>0</v>
      </c>
      <c r="Q32">
        <v>0</v>
      </c>
      <c r="S32" t="s">
        <v>4</v>
      </c>
      <c r="T32" s="1">
        <f>COUNTIF(V22:V36,"write-off")</f>
        <v>2</v>
      </c>
      <c r="U32">
        <v>92000</v>
      </c>
      <c r="V32" t="s">
        <v>0</v>
      </c>
      <c r="W32">
        <v>0</v>
      </c>
      <c r="Y32" t="s">
        <v>4</v>
      </c>
      <c r="Z32" s="1">
        <f>COUNTIF(AB24:AB36,"write-off")</f>
        <v>0</v>
      </c>
      <c r="AA32">
        <v>92000</v>
      </c>
      <c r="AB32" t="s">
        <v>0</v>
      </c>
      <c r="AC32" s="6">
        <v>0</v>
      </c>
    </row>
    <row r="33" spans="1:29" x14ac:dyDescent="0.25">
      <c r="A33" t="s">
        <v>37</v>
      </c>
      <c r="B33" s="1">
        <f>COUNTIF(D15:D36,"non-write-off")</f>
        <v>14</v>
      </c>
      <c r="C33">
        <v>93000</v>
      </c>
      <c r="D33" t="s">
        <v>0</v>
      </c>
      <c r="E33">
        <v>0</v>
      </c>
      <c r="G33" t="s">
        <v>37</v>
      </c>
      <c r="H33" s="1">
        <f>COUNTIF(J20:J36,"non-write-off")</f>
        <v>13</v>
      </c>
      <c r="I33">
        <v>93000</v>
      </c>
      <c r="J33" t="s">
        <v>0</v>
      </c>
      <c r="K33">
        <v>0</v>
      </c>
      <c r="M33" t="s">
        <v>37</v>
      </c>
      <c r="N33" s="1">
        <f>COUNTIF(P21:P36,"non-write-off")</f>
        <v>13</v>
      </c>
      <c r="O33">
        <v>93000</v>
      </c>
      <c r="P33" t="s">
        <v>0</v>
      </c>
      <c r="Q33">
        <v>0</v>
      </c>
      <c r="S33" t="s">
        <v>37</v>
      </c>
      <c r="T33" s="1">
        <f>COUNTIF(V22:V36,"non-write-off")</f>
        <v>13</v>
      </c>
      <c r="U33">
        <v>93000</v>
      </c>
      <c r="V33" t="s">
        <v>0</v>
      </c>
      <c r="W33">
        <v>0</v>
      </c>
      <c r="Y33" t="s">
        <v>37</v>
      </c>
      <c r="Z33" s="1">
        <f>COUNTIF(AB24:AB36,"non-write-off")</f>
        <v>13</v>
      </c>
      <c r="AA33">
        <v>93000</v>
      </c>
      <c r="AB33" t="s">
        <v>0</v>
      </c>
      <c r="AC33" s="6">
        <v>0</v>
      </c>
    </row>
    <row r="34" spans="1:29" x14ac:dyDescent="0.25">
      <c r="A34" t="s">
        <v>3</v>
      </c>
      <c r="B34" s="1">
        <f>SUM(B32:B33)</f>
        <v>22</v>
      </c>
      <c r="C34">
        <v>95000</v>
      </c>
      <c r="D34" t="s">
        <v>0</v>
      </c>
      <c r="E34">
        <v>0</v>
      </c>
      <c r="G34" t="s">
        <v>3</v>
      </c>
      <c r="H34" s="1">
        <f>SUM(H32:H33)</f>
        <v>17</v>
      </c>
      <c r="I34">
        <v>95000</v>
      </c>
      <c r="J34" t="s">
        <v>0</v>
      </c>
      <c r="K34">
        <v>0</v>
      </c>
      <c r="M34" t="s">
        <v>3</v>
      </c>
      <c r="N34" s="1">
        <f>SUM(N32:N33)</f>
        <v>16</v>
      </c>
      <c r="O34">
        <v>95000</v>
      </c>
      <c r="P34" t="s">
        <v>0</v>
      </c>
      <c r="Q34">
        <v>0</v>
      </c>
      <c r="S34" t="s">
        <v>3</v>
      </c>
      <c r="T34" s="1">
        <f>SUM(T32:T33)</f>
        <v>15</v>
      </c>
      <c r="U34">
        <v>95000</v>
      </c>
      <c r="V34" t="s">
        <v>0</v>
      </c>
      <c r="W34">
        <v>0</v>
      </c>
      <c r="Y34" t="s">
        <v>3</v>
      </c>
      <c r="Z34" s="1">
        <f>SUM(Z32:Z33)</f>
        <v>13</v>
      </c>
      <c r="AA34">
        <v>95000</v>
      </c>
      <c r="AB34" t="s">
        <v>0</v>
      </c>
      <c r="AC34" s="6">
        <v>0</v>
      </c>
    </row>
    <row r="35" spans="1:29" x14ac:dyDescent="0.25">
      <c r="A35" t="s">
        <v>2</v>
      </c>
      <c r="B35" s="1">
        <f>B34/B5</f>
        <v>0.73333333333333328</v>
      </c>
      <c r="C35">
        <v>96000</v>
      </c>
      <c r="D35" t="s">
        <v>0</v>
      </c>
      <c r="E35">
        <v>0</v>
      </c>
      <c r="G35" t="s">
        <v>2</v>
      </c>
      <c r="H35" s="1">
        <f>H34/H5</f>
        <v>0.56666666666666665</v>
      </c>
      <c r="I35">
        <v>96000</v>
      </c>
      <c r="J35" t="s">
        <v>0</v>
      </c>
      <c r="K35">
        <v>0</v>
      </c>
      <c r="M35" t="s">
        <v>2</v>
      </c>
      <c r="N35" s="1">
        <f>N34/N5</f>
        <v>0.53333333333333333</v>
      </c>
      <c r="O35">
        <v>96000</v>
      </c>
      <c r="P35" t="s">
        <v>0</v>
      </c>
      <c r="Q35">
        <v>0</v>
      </c>
      <c r="S35" t="s">
        <v>2</v>
      </c>
      <c r="T35" s="1">
        <f>T34/T5</f>
        <v>0.5</v>
      </c>
      <c r="U35">
        <v>96000</v>
      </c>
      <c r="V35" t="s">
        <v>0</v>
      </c>
      <c r="W35">
        <v>0</v>
      </c>
      <c r="Y35" t="s">
        <v>2</v>
      </c>
      <c r="Z35" s="1">
        <f>Z34/Z5</f>
        <v>0.43333333333333335</v>
      </c>
      <c r="AA35">
        <v>96000</v>
      </c>
      <c r="AB35" t="s">
        <v>0</v>
      </c>
      <c r="AC35" s="6">
        <v>0</v>
      </c>
    </row>
    <row r="36" spans="1:29" x14ac:dyDescent="0.25">
      <c r="A36" s="2" t="s">
        <v>13</v>
      </c>
      <c r="B36" s="11">
        <f>-(B33/B34)*LOG(B33/B34,2)-(B32/B34)*LOG(B32/B34,2)</f>
        <v>0.94566030460064021</v>
      </c>
      <c r="C36" s="2">
        <v>99000</v>
      </c>
      <c r="D36" s="2" t="s">
        <v>0</v>
      </c>
      <c r="E36" s="2">
        <v>0</v>
      </c>
      <c r="G36" s="2" t="s">
        <v>13</v>
      </c>
      <c r="H36" s="11">
        <f>-(H33/H34)*LOG(H33/H34,2)-(H32/H34)*LOG(H32/H34,2)</f>
        <v>0.78712658620126907</v>
      </c>
      <c r="I36" s="2">
        <v>99000</v>
      </c>
      <c r="J36" s="2" t="s">
        <v>0</v>
      </c>
      <c r="K36" s="2">
        <v>0</v>
      </c>
      <c r="M36" s="2" t="s">
        <v>27</v>
      </c>
      <c r="N36" s="11">
        <f>-(N33/N34)*LOG(N33/N34,2)-(N32/N34)*LOG(N32/N34,2)</f>
        <v>0.69621226012514581</v>
      </c>
      <c r="O36" s="2">
        <v>99000</v>
      </c>
      <c r="P36" s="2" t="s">
        <v>0</v>
      </c>
      <c r="Q36" s="2">
        <v>0</v>
      </c>
      <c r="S36" s="2" t="s">
        <v>27</v>
      </c>
      <c r="T36" s="11">
        <f>-(T33/T34)*LOG(T33/T34,2)-(T32/T34)*LOG(T32/T34,2)</f>
        <v>0.56650950655290533</v>
      </c>
      <c r="U36" s="2">
        <v>99000</v>
      </c>
      <c r="V36" s="2" t="s">
        <v>0</v>
      </c>
      <c r="W36" s="2">
        <v>0</v>
      </c>
      <c r="Y36" s="2" t="s">
        <v>34</v>
      </c>
      <c r="Z36" s="11">
        <v>0</v>
      </c>
      <c r="AA36" s="2">
        <v>99000</v>
      </c>
      <c r="AB36" s="2" t="s">
        <v>0</v>
      </c>
      <c r="AC36" s="6">
        <v>0</v>
      </c>
    </row>
    <row r="37" spans="1:29" x14ac:dyDescent="0.25">
      <c r="A37" s="4" t="s">
        <v>21</v>
      </c>
      <c r="B37" s="13">
        <f>_xlfn.VAR.P(E15:E36)</f>
        <v>0.23140495867768596</v>
      </c>
      <c r="G37" s="4" t="s">
        <v>21</v>
      </c>
      <c r="H37" s="13">
        <f>_xlfn.VAR.P(K20:K36)</f>
        <v>0.17993079584775087</v>
      </c>
      <c r="M37" s="4" t="s">
        <v>28</v>
      </c>
      <c r="N37" s="13">
        <f>_xlfn.VAR.P(Q21:Q36)</f>
        <v>0.15234375</v>
      </c>
      <c r="S37" s="4" t="s">
        <v>28</v>
      </c>
      <c r="T37" s="13">
        <f>_xlfn.VAR.P(W22:W36)</f>
        <v>0.11555555555555555</v>
      </c>
      <c r="Y37" s="4" t="s">
        <v>35</v>
      </c>
      <c r="Z37" s="13">
        <f>_xlfn.VAR.P(AC24:AC36)</f>
        <v>0</v>
      </c>
    </row>
    <row r="38" spans="1:29" x14ac:dyDescent="0.25">
      <c r="A38" s="4" t="s">
        <v>20</v>
      </c>
      <c r="B38" s="9">
        <f>POWER(STDEV(C15:C36),2)</f>
        <v>354445266.50432914</v>
      </c>
      <c r="G38" s="4" t="s">
        <v>20</v>
      </c>
      <c r="H38" s="9">
        <f>POWER(STDEV(I20:I36),2)</f>
        <v>208454044.1176472</v>
      </c>
      <c r="M38" s="4" t="s">
        <v>29</v>
      </c>
      <c r="N38" s="9">
        <f>POWER(STDEV(O21:O36),2)</f>
        <v>160215625</v>
      </c>
      <c r="S38" s="4" t="s">
        <v>29</v>
      </c>
      <c r="T38" s="9">
        <f>POWER(STDEV(U22:U36),2)</f>
        <v>129695238.09523775</v>
      </c>
      <c r="Y38" s="4" t="s">
        <v>36</v>
      </c>
      <c r="Z38" s="9">
        <f>POWER(STDEV(AA24:AA36),2)</f>
        <v>80451923.076923057</v>
      </c>
    </row>
    <row r="39" spans="1:29" x14ac:dyDescent="0.25">
      <c r="A39" s="4"/>
      <c r="B39" s="3"/>
      <c r="G39" s="4"/>
      <c r="H39" s="3"/>
      <c r="M39" s="4"/>
      <c r="N39" s="3"/>
      <c r="S39" s="4"/>
      <c r="T39" s="3"/>
      <c r="Y39" s="4"/>
      <c r="Z39" s="3"/>
    </row>
    <row r="40" spans="1:29" x14ac:dyDescent="0.25">
      <c r="A40" t="s">
        <v>14</v>
      </c>
      <c r="B40" s="12">
        <f>B6-(B12/B5)*B14-(B34/B5)*B36</f>
        <v>0.30330740860783378</v>
      </c>
      <c r="G40" t="s">
        <v>14</v>
      </c>
      <c r="H40" s="12">
        <f>H6-(H17/H5)*H19-(H34/H5)*H36</f>
        <v>0.38121435556157329</v>
      </c>
      <c r="M40" t="s">
        <v>14</v>
      </c>
      <c r="N40" s="12">
        <f>N6-(N18/N5)*N20-(N34/N5)*N36</f>
        <v>0.4522366741491502</v>
      </c>
      <c r="S40" t="s">
        <v>14</v>
      </c>
      <c r="T40" s="12">
        <f>T6-(T19/T5)*T21-(T34/T5)*T36</f>
        <v>0.53685721119447316</v>
      </c>
      <c r="Y40" t="s">
        <v>14</v>
      </c>
      <c r="Z40" s="12">
        <f>Z6-(Z21/Z5)*Z23-(Z34/Z5)*Z36</f>
        <v>0.8138960219397775</v>
      </c>
    </row>
    <row r="42" spans="1:29" x14ac:dyDescent="0.25">
      <c r="A42" t="s">
        <v>15</v>
      </c>
      <c r="C42" s="9">
        <f>B8-(B12/B5)*B16-(B34/B5)*B38</f>
        <v>297969282.70388615</v>
      </c>
      <c r="E42" s="13">
        <f>B$7-(B12/B$5)*B15-(B34/B$5)*B$37</f>
        <v>7.9191919191919202E-2</v>
      </c>
      <c r="G42" t="s">
        <v>15</v>
      </c>
      <c r="I42" s="9">
        <f>H8-(H17/H5)*H21-(H34/H5)*H38</f>
        <v>419401577.34674329</v>
      </c>
      <c r="K42" s="13">
        <f>H$7-(H17/H$5)*H20-(H34/H$5)*H$37</f>
        <v>0.11615887380593262</v>
      </c>
      <c r="M42" t="s">
        <v>15</v>
      </c>
      <c r="O42" s="9">
        <f>N8-(N18/N5)*N22-(N34/N5)*N38</f>
        <v>448060695.40229899</v>
      </c>
      <c r="Q42" s="13">
        <f>N$7-(N18/N$5)*N21-(N34/N$5)*N$37</f>
        <v>0.13668650793650794</v>
      </c>
      <c r="S42" t="s">
        <v>15</v>
      </c>
      <c r="U42" s="9">
        <f>T8-(T19/T5)*T23-(T34/T5)*T38</f>
        <v>457520594.21182293</v>
      </c>
      <c r="W42" s="13">
        <f>T$7-(T19/T$5)*T22-(T34/T$5)*T$37</f>
        <v>0.15999999999999998</v>
      </c>
      <c r="Y42" t="s">
        <v>15</v>
      </c>
      <c r="AA42" s="9">
        <f>Z8-(Z21/Z5)*Z25-(Z34/Z5)*Z38</f>
        <v>452239648.52729899</v>
      </c>
      <c r="AC42" s="13">
        <f>Z$7-(Z21/Z$5)*Z24-(Z34/Z$5)*Z$37</f>
        <v>0.21751633986928104</v>
      </c>
    </row>
  </sheetData>
  <mergeCells count="5">
    <mergeCell ref="Y1:AC1"/>
    <mergeCell ref="A1:E1"/>
    <mergeCell ref="G1:K1"/>
    <mergeCell ref="M1:Q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Collier</dc:creator>
  <cp:lastModifiedBy>Lewis Collier</cp:lastModifiedBy>
  <dcterms:created xsi:type="dcterms:W3CDTF">2021-02-08T03:41:29Z</dcterms:created>
  <dcterms:modified xsi:type="dcterms:W3CDTF">2022-03-07T00:54:28Z</dcterms:modified>
</cp:coreProperties>
</file>