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26e0c2421a60fb/DataAnalytics/2021-Spring/Slides/"/>
    </mc:Choice>
  </mc:AlternateContent>
  <xr:revisionPtr revIDLastSave="521" documentId="8_{D8F8960B-6884-4B4F-9C6C-7CA6D4BDB3D4}" xr6:coauthVersionLast="46" xr6:coauthVersionMax="46" xr10:uidLastSave="{46878896-879F-4AA4-8E40-5DF82C120B2A}"/>
  <bookViews>
    <workbookView xWindow="-2700" yWindow="1005" windowWidth="28500" windowHeight="15405" activeTab="1" xr2:uid="{12AF8920-30E0-4D6B-AFBC-EC9C82B83F0E}"/>
  </bookViews>
  <sheets>
    <sheet name="Sheet1" sheetId="2" r:id="rId1"/>
    <sheet name="Sheet2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F24" i="5" l="1"/>
  <c r="AF37" i="5"/>
  <c r="Z22" i="5"/>
  <c r="Z37" i="5"/>
  <c r="T21" i="5"/>
  <c r="T37" i="5"/>
  <c r="N37" i="5"/>
  <c r="N20" i="5"/>
  <c r="H19" i="5"/>
  <c r="H37" i="5"/>
  <c r="AF7" i="5"/>
  <c r="Z7" i="5"/>
  <c r="T7" i="5"/>
  <c r="N7" i="5"/>
  <c r="H7" i="5"/>
  <c r="H8" i="5"/>
  <c r="B37" i="5"/>
  <c r="B7" i="5"/>
  <c r="B15" i="5"/>
  <c r="B41" i="5"/>
  <c r="H41" i="5"/>
  <c r="Z41" i="5"/>
  <c r="T41" i="5"/>
  <c r="N41" i="5"/>
  <c r="AI43" i="5" l="1"/>
  <c r="AC43" i="5"/>
  <c r="W43" i="5"/>
  <c r="Q43" i="5"/>
  <c r="K43" i="5"/>
  <c r="E43" i="5"/>
  <c r="B40" i="5"/>
  <c r="AF38" i="5"/>
  <c r="Z38" i="5"/>
  <c r="T38" i="5"/>
  <c r="N38" i="5"/>
  <c r="H38" i="5"/>
  <c r="B38" i="5"/>
  <c r="AF33" i="5"/>
  <c r="Z33" i="5"/>
  <c r="T33" i="5"/>
  <c r="N33" i="5"/>
  <c r="H33" i="5"/>
  <c r="B33" i="5"/>
  <c r="B36" i="5" s="1"/>
  <c r="AF32" i="5"/>
  <c r="AF34" i="5" s="1"/>
  <c r="AF35" i="5" s="1"/>
  <c r="Z32" i="5"/>
  <c r="Z34" i="5" s="1"/>
  <c r="Z35" i="5" s="1"/>
  <c r="T32" i="5"/>
  <c r="T34" i="5" s="1"/>
  <c r="N32" i="5"/>
  <c r="N34" i="5" s="1"/>
  <c r="H32" i="5"/>
  <c r="H34" i="5" s="1"/>
  <c r="B32" i="5"/>
  <c r="B34" i="5" s="1"/>
  <c r="B35" i="5" s="1"/>
  <c r="AF25" i="5"/>
  <c r="Z23" i="5"/>
  <c r="T22" i="5"/>
  <c r="N21" i="5"/>
  <c r="AF20" i="5"/>
  <c r="H20" i="5"/>
  <c r="AF19" i="5"/>
  <c r="AF21" i="5" s="1"/>
  <c r="AF22" i="5" s="1"/>
  <c r="Z18" i="5"/>
  <c r="Z17" i="5"/>
  <c r="Z19" i="5" s="1"/>
  <c r="T17" i="5"/>
  <c r="T16" i="5"/>
  <c r="T18" i="5" s="1"/>
  <c r="N16" i="5"/>
  <c r="B16" i="5"/>
  <c r="N15" i="5"/>
  <c r="H15" i="5"/>
  <c r="H14" i="5"/>
  <c r="H16" i="5" s="1"/>
  <c r="B11" i="5"/>
  <c r="B10" i="5"/>
  <c r="B12" i="5" s="1"/>
  <c r="B13" i="5" s="1"/>
  <c r="AF8" i="5"/>
  <c r="Z8" i="5"/>
  <c r="T8" i="5"/>
  <c r="N8" i="5"/>
  <c r="B8" i="5"/>
  <c r="AF6" i="5"/>
  <c r="Z6" i="5"/>
  <c r="T6" i="5"/>
  <c r="N6" i="5"/>
  <c r="H6" i="5"/>
  <c r="B6" i="5"/>
  <c r="H41" i="2"/>
  <c r="N35" i="5" l="1"/>
  <c r="N36" i="5"/>
  <c r="T35" i="5"/>
  <c r="T36" i="5"/>
  <c r="Z20" i="5"/>
  <c r="Z21" i="5"/>
  <c r="Z40" i="5" s="1"/>
  <c r="AG44" i="5"/>
  <c r="AF23" i="5"/>
  <c r="AF40" i="5" s="1"/>
  <c r="AF41" i="5" s="1"/>
  <c r="H17" i="5"/>
  <c r="I43" i="5"/>
  <c r="I44" i="5" s="1"/>
  <c r="Z36" i="5"/>
  <c r="T19" i="5"/>
  <c r="T20" i="5"/>
  <c r="T40" i="5" s="1"/>
  <c r="H35" i="5"/>
  <c r="H36" i="5"/>
  <c r="C43" i="5"/>
  <c r="C44" i="5" s="1"/>
  <c r="H40" i="5"/>
  <c r="AA43" i="5"/>
  <c r="AA44" i="5" s="1"/>
  <c r="AG43" i="5"/>
  <c r="U43" i="5"/>
  <c r="U44" i="5" s="1"/>
  <c r="N17" i="5"/>
  <c r="H38" i="2"/>
  <c r="H33" i="2"/>
  <c r="H32" i="2"/>
  <c r="H20" i="2"/>
  <c r="H15" i="2"/>
  <c r="H14" i="2"/>
  <c r="H8" i="2"/>
  <c r="H6" i="2"/>
  <c r="T38" i="2"/>
  <c r="T34" i="2"/>
  <c r="T35" i="2" s="1"/>
  <c r="T33" i="2"/>
  <c r="T32" i="2"/>
  <c r="T22" i="2"/>
  <c r="T17" i="2"/>
  <c r="T16" i="2"/>
  <c r="T18" i="2" s="1"/>
  <c r="T8" i="2"/>
  <c r="T6" i="2"/>
  <c r="B38" i="2"/>
  <c r="B16" i="2"/>
  <c r="B33" i="2"/>
  <c r="B32" i="2"/>
  <c r="B11" i="2"/>
  <c r="B10" i="2"/>
  <c r="B8" i="2"/>
  <c r="B6" i="2"/>
  <c r="AF20" i="2"/>
  <c r="AF19" i="2"/>
  <c r="AF33" i="2"/>
  <c r="AF32" i="2"/>
  <c r="AF34" i="2" s="1"/>
  <c r="AF38" i="2"/>
  <c r="AF25" i="2"/>
  <c r="Z23" i="2"/>
  <c r="Z38" i="2"/>
  <c r="Z33" i="2"/>
  <c r="Z32" i="2"/>
  <c r="Z18" i="2"/>
  <c r="Z17" i="2"/>
  <c r="Z19" i="2" s="1"/>
  <c r="Z20" i="2" s="1"/>
  <c r="N32" i="2"/>
  <c r="N33" i="2"/>
  <c r="N16" i="2"/>
  <c r="N15" i="2"/>
  <c r="AF8" i="2"/>
  <c r="AF6" i="2"/>
  <c r="Z8" i="2"/>
  <c r="Z6" i="2"/>
  <c r="N8" i="2"/>
  <c r="N38" i="2"/>
  <c r="N21" i="2"/>
  <c r="N6" i="2"/>
  <c r="N18" i="5" l="1"/>
  <c r="O43" i="5"/>
  <c r="O44" i="5" s="1"/>
  <c r="N19" i="5"/>
  <c r="N40" i="5" s="1"/>
  <c r="H34" i="2"/>
  <c r="H35" i="2"/>
  <c r="H36" i="2"/>
  <c r="H16" i="2"/>
  <c r="H17" i="2" s="1"/>
  <c r="I43" i="2"/>
  <c r="I44" i="2" s="1"/>
  <c r="N17" i="2"/>
  <c r="N18" i="2" s="1"/>
  <c r="U43" i="2"/>
  <c r="T20" i="2"/>
  <c r="T19" i="2"/>
  <c r="U44" i="2"/>
  <c r="T36" i="2"/>
  <c r="N34" i="2"/>
  <c r="N35" i="2" s="1"/>
  <c r="B12" i="2"/>
  <c r="B13" i="2" s="1"/>
  <c r="AF21" i="2"/>
  <c r="AG43" i="2" s="1"/>
  <c r="B34" i="2"/>
  <c r="B35" i="2" s="1"/>
  <c r="C43" i="2"/>
  <c r="C44" i="2" s="1"/>
  <c r="AF35" i="2"/>
  <c r="Z34" i="2"/>
  <c r="Z35" i="2" s="1"/>
  <c r="Z36" i="2"/>
  <c r="Z21" i="2"/>
  <c r="N36" i="2"/>
  <c r="O43" i="2"/>
  <c r="O44" i="2" s="1"/>
  <c r="H40" i="2" l="1"/>
  <c r="N19" i="2"/>
  <c r="N40" i="2" s="1"/>
  <c r="N41" i="2" s="1"/>
  <c r="T40" i="2"/>
  <c r="T41" i="2" s="1"/>
  <c r="AF22" i="2"/>
  <c r="B36" i="2"/>
  <c r="B40" i="2" s="1"/>
  <c r="B41" i="2" s="1"/>
  <c r="AG44" i="2"/>
  <c r="AF23" i="2"/>
  <c r="AF40" i="2" s="1"/>
  <c r="AF41" i="2" s="1"/>
  <c r="AA43" i="2"/>
  <c r="AA44" i="2" s="1"/>
  <c r="Z40" i="2"/>
  <c r="Z41" i="2" s="1"/>
</calcChain>
</file>

<file path=xl/sharedStrings.xml><?xml version="1.0" encoding="utf-8"?>
<sst xmlns="http://schemas.openxmlformats.org/spreadsheetml/2006/main" count="720" uniqueCount="42">
  <si>
    <t>Improvement</t>
  </si>
  <si>
    <t>non-write-off</t>
  </si>
  <si>
    <t>Entrophy (&lt;50K)</t>
  </si>
  <si>
    <t>Weight</t>
  </si>
  <si>
    <t>total</t>
  </si>
  <si>
    <t>wo</t>
  </si>
  <si>
    <t>write-off</t>
  </si>
  <si>
    <t>Writeoff</t>
  </si>
  <si>
    <t>Class</t>
  </si>
  <si>
    <t>Income</t>
  </si>
  <si>
    <t>Entrophy(all)</t>
  </si>
  <si>
    <t>non write-off</t>
  </si>
  <si>
    <t>stars</t>
  </si>
  <si>
    <t>circles</t>
  </si>
  <si>
    <t>Entrophy (&gt;50K)</t>
  </si>
  <si>
    <t>IGe</t>
  </si>
  <si>
    <t>IGv</t>
  </si>
  <si>
    <t>VARw(&lt;50K)</t>
  </si>
  <si>
    <t>VARwo(all)</t>
  </si>
  <si>
    <t>VARi(all)</t>
  </si>
  <si>
    <t>VARi(&lt;50K)</t>
  </si>
  <si>
    <t>VARi(&gt;50K)</t>
  </si>
  <si>
    <t>VARwo(&gt;50K)</t>
  </si>
  <si>
    <t>IG &amp; VAR for Income &lt; 50K</t>
  </si>
  <si>
    <t>IG &amp; VAR for Income &lt; 60K</t>
  </si>
  <si>
    <t>IG &amp; VAR for Income &lt; 70K</t>
  </si>
  <si>
    <t>VARw(&lt;60K)</t>
  </si>
  <si>
    <t>VARi(&lt;60K)</t>
  </si>
  <si>
    <t>Entrophy (&gt;60K)</t>
  </si>
  <si>
    <t>VARwo(&gt;60K)</t>
  </si>
  <si>
    <t>VARi(&gt;60K)</t>
  </si>
  <si>
    <t>Entrophy (&lt;60K)</t>
  </si>
  <si>
    <t>Entrophy (&lt;70K)</t>
  </si>
  <si>
    <t>VARw(&lt;70K)</t>
  </si>
  <si>
    <t>VARi(&lt;70K)</t>
  </si>
  <si>
    <t>Entrophy (&gt;70K)</t>
  </si>
  <si>
    <t>VARwo(&gt;70K)</t>
  </si>
  <si>
    <t>VARi(&gt;70K)</t>
  </si>
  <si>
    <t>non-wo</t>
  </si>
  <si>
    <t>IG &amp; VAR for Income &lt; 45K</t>
  </si>
  <si>
    <t>IG &amp; VAR for Income &lt; 55K</t>
  </si>
  <si>
    <t>IG &amp; VAR for Income &lt; 49951K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</si>
</sst>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0"/>
    <numFmt numFmtId="166" formatCode="_(* #,##0_);_(* \(#,##0\);_(* &quot;-&quot;??_);_(@_)"/>
    <numFmt numFmtId="167" formatCode="_(* #,##0.0000_);_(* \(#,##0.0000\);_(* &quot;-&quot;????_);_(@_)"/>
    <numFmt numFmtId="168" formatCode="_(* #,##0.000_);_(* \(#,##0.000\);_(* &quot;-&quot;??_);_(@_)"/>
    <numFmt numFmtId="170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1">
    <xf numFmtId="0" fontId="0" fillId="0" borderId="0" xfId="0"/>
    <xf numFmtId="164" fontId="0" fillId="0" borderId="0" xfId="0" applyNumberFormat="1"/>
    <xf numFmtId="0" fontId="0" fillId="0" borderId="1" xfId="0" applyBorder="1"/>
    <xf numFmtId="43" fontId="0" fillId="0" borderId="0" xfId="2" applyFont="1"/>
    <xf numFmtId="0" fontId="0" fillId="0" borderId="0" xfId="0" applyFill="1" applyBorder="1"/>
    <xf numFmtId="0" fontId="0" fillId="2" borderId="0" xfId="0" applyFill="1"/>
    <xf numFmtId="0" fontId="0" fillId="0" borderId="0" xfId="0" applyBorder="1"/>
    <xf numFmtId="0" fontId="0" fillId="0" borderId="0" xfId="0" applyAlignment="1">
      <alignment horizontal="center"/>
    </xf>
    <xf numFmtId="0" fontId="0" fillId="2" borderId="0" xfId="0" applyFill="1" applyBorder="1"/>
    <xf numFmtId="164" fontId="0" fillId="0" borderId="0" xfId="0" applyNumberFormat="1" applyBorder="1"/>
    <xf numFmtId="166" fontId="0" fillId="3" borderId="0" xfId="2" applyNumberFormat="1" applyFont="1" applyFill="1"/>
    <xf numFmtId="166" fontId="0" fillId="4" borderId="0" xfId="2" applyNumberFormat="1" applyFont="1" applyFill="1"/>
    <xf numFmtId="164" fontId="0" fillId="5" borderId="1" xfId="0" applyNumberFormat="1" applyFill="1" applyBorder="1"/>
    <xf numFmtId="164" fontId="0" fillId="5" borderId="0" xfId="0" applyNumberFormat="1" applyFill="1"/>
    <xf numFmtId="168" fontId="0" fillId="4" borderId="0" xfId="2" applyNumberFormat="1" applyFont="1" applyFill="1"/>
    <xf numFmtId="166" fontId="0" fillId="0" borderId="0" xfId="2" applyNumberFormat="1" applyFont="1" applyFill="1"/>
    <xf numFmtId="0" fontId="0" fillId="6" borderId="0" xfId="0" applyFill="1"/>
    <xf numFmtId="10" fontId="0" fillId="6" borderId="0" xfId="1" applyNumberFormat="1" applyFont="1" applyFill="1"/>
    <xf numFmtId="164" fontId="0" fillId="6" borderId="0" xfId="0" applyNumberFormat="1" applyFill="1"/>
    <xf numFmtId="167" fontId="0" fillId="4" borderId="0" xfId="2" applyNumberFormat="1" applyFont="1" applyFill="1"/>
    <xf numFmtId="170" fontId="0" fillId="4" borderId="0" xfId="2" applyNumberFormat="1" applyFont="1" applyFill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10CD4-1B7D-41D9-B94C-1F57607B70F6}">
  <dimension ref="A1:AI44"/>
  <sheetViews>
    <sheetView topLeftCell="I1" zoomScale="85" zoomScaleNormal="85" workbookViewId="0">
      <selection activeCell="N7" sqref="N7"/>
    </sheetView>
  </sheetViews>
  <sheetFormatPr defaultRowHeight="15" x14ac:dyDescent="0.25"/>
  <cols>
    <col min="1" max="1" width="15.140625" bestFit="1" customWidth="1"/>
    <col min="2" max="2" width="14" style="1" bestFit="1" customWidth="1"/>
    <col min="3" max="3" width="12.5703125" bestFit="1" customWidth="1"/>
    <col min="4" max="4" width="13.28515625" bestFit="1" customWidth="1"/>
    <col min="5" max="5" width="8.7109375" bestFit="1" customWidth="1"/>
    <col min="6" max="6" width="2.42578125" style="5" customWidth="1"/>
    <col min="7" max="7" width="15.140625" bestFit="1" customWidth="1"/>
    <col min="8" max="8" width="14" style="1" bestFit="1" customWidth="1"/>
    <col min="9" max="9" width="12.5703125" bestFit="1" customWidth="1"/>
    <col min="10" max="10" width="13.28515625" bestFit="1" customWidth="1"/>
    <col min="11" max="11" width="8.7109375" bestFit="1" customWidth="1"/>
    <col min="12" max="12" width="2.42578125" style="5" customWidth="1"/>
    <col min="13" max="13" width="15.140625" bestFit="1" customWidth="1"/>
    <col min="14" max="14" width="14" style="1" bestFit="1" customWidth="1"/>
    <col min="15" max="15" width="12.5703125" bestFit="1" customWidth="1"/>
    <col min="16" max="16" width="13.28515625" bestFit="1" customWidth="1"/>
    <col min="17" max="17" width="8.7109375" bestFit="1" customWidth="1"/>
    <col min="18" max="18" width="2.42578125" style="5" customWidth="1"/>
    <col min="19" max="19" width="15.140625" bestFit="1" customWidth="1"/>
    <col min="20" max="20" width="14" style="1" bestFit="1" customWidth="1"/>
    <col min="21" max="21" width="12.5703125" bestFit="1" customWidth="1"/>
    <col min="22" max="22" width="13.28515625" bestFit="1" customWidth="1"/>
    <col min="23" max="23" width="8.7109375" bestFit="1" customWidth="1"/>
    <col min="24" max="24" width="2.42578125" style="5" customWidth="1"/>
    <col min="25" max="25" width="15.140625" bestFit="1" customWidth="1"/>
    <col min="26" max="26" width="14" style="1" bestFit="1" customWidth="1"/>
    <col min="27" max="27" width="12.5703125" bestFit="1" customWidth="1"/>
    <col min="28" max="28" width="13.28515625" bestFit="1" customWidth="1"/>
    <col min="29" max="29" width="8.7109375" bestFit="1" customWidth="1"/>
    <col min="30" max="30" width="2.42578125" style="5" customWidth="1"/>
    <col min="31" max="31" width="15.140625" bestFit="1" customWidth="1"/>
    <col min="32" max="32" width="14" style="1" bestFit="1" customWidth="1"/>
    <col min="33" max="33" width="12.5703125" bestFit="1" customWidth="1"/>
    <col min="34" max="34" width="13.28515625" bestFit="1" customWidth="1"/>
    <col min="35" max="35" width="8.7109375" bestFit="1" customWidth="1"/>
  </cols>
  <sheetData>
    <row r="1" spans="1:35" x14ac:dyDescent="0.25">
      <c r="A1" s="7" t="s">
        <v>39</v>
      </c>
      <c r="B1" s="7"/>
      <c r="C1" s="7"/>
      <c r="D1" s="7"/>
      <c r="E1" s="7"/>
      <c r="G1" s="7" t="s">
        <v>41</v>
      </c>
      <c r="H1" s="7"/>
      <c r="I1" s="7"/>
      <c r="J1" s="7"/>
      <c r="K1" s="7"/>
      <c r="M1" s="7" t="s">
        <v>23</v>
      </c>
      <c r="N1" s="7"/>
      <c r="O1" s="7"/>
      <c r="P1" s="7"/>
      <c r="Q1" s="7"/>
      <c r="S1" s="7" t="s">
        <v>40</v>
      </c>
      <c r="T1" s="7"/>
      <c r="U1" s="7"/>
      <c r="V1" s="7"/>
      <c r="W1" s="7"/>
      <c r="Y1" s="7" t="s">
        <v>24</v>
      </c>
      <c r="Z1" s="7"/>
      <c r="AA1" s="7"/>
      <c r="AB1" s="7"/>
      <c r="AC1" s="7"/>
      <c r="AE1" s="7" t="s">
        <v>25</v>
      </c>
      <c r="AF1" s="7"/>
      <c r="AG1" s="7"/>
      <c r="AH1" s="7"/>
      <c r="AI1" s="7"/>
    </row>
    <row r="3" spans="1:35" x14ac:dyDescent="0.25">
      <c r="A3" t="s">
        <v>13</v>
      </c>
      <c r="B3" s="1">
        <v>16</v>
      </c>
      <c r="D3" t="s">
        <v>6</v>
      </c>
      <c r="G3" t="s">
        <v>13</v>
      </c>
      <c r="H3" s="1">
        <v>16</v>
      </c>
      <c r="J3" t="s">
        <v>6</v>
      </c>
      <c r="M3" t="s">
        <v>13</v>
      </c>
      <c r="N3" s="1">
        <v>16</v>
      </c>
      <c r="P3" t="s">
        <v>6</v>
      </c>
      <c r="S3" t="s">
        <v>13</v>
      </c>
      <c r="T3" s="1">
        <v>16</v>
      </c>
      <c r="V3" t="s">
        <v>6</v>
      </c>
      <c r="Y3" t="s">
        <v>13</v>
      </c>
      <c r="Z3" s="1">
        <v>16</v>
      </c>
      <c r="AB3" t="s">
        <v>6</v>
      </c>
      <c r="AE3" t="s">
        <v>13</v>
      </c>
      <c r="AF3" s="1">
        <v>16</v>
      </c>
      <c r="AH3" t="s">
        <v>6</v>
      </c>
    </row>
    <row r="4" spans="1:35" x14ac:dyDescent="0.25">
      <c r="A4" t="s">
        <v>12</v>
      </c>
      <c r="B4" s="1">
        <v>14</v>
      </c>
      <c r="D4" t="s">
        <v>11</v>
      </c>
      <c r="G4" t="s">
        <v>12</v>
      </c>
      <c r="H4" s="1">
        <v>14</v>
      </c>
      <c r="J4" t="s">
        <v>11</v>
      </c>
      <c r="M4" t="s">
        <v>12</v>
      </c>
      <c r="N4" s="1">
        <v>14</v>
      </c>
      <c r="P4" t="s">
        <v>11</v>
      </c>
      <c r="S4" t="s">
        <v>12</v>
      </c>
      <c r="T4" s="1">
        <v>14</v>
      </c>
      <c r="V4" t="s">
        <v>11</v>
      </c>
      <c r="Y4" t="s">
        <v>12</v>
      </c>
      <c r="Z4" s="1">
        <v>14</v>
      </c>
      <c r="AB4" t="s">
        <v>11</v>
      </c>
      <c r="AE4" t="s">
        <v>12</v>
      </c>
      <c r="AF4" s="1">
        <v>14</v>
      </c>
      <c r="AH4" t="s">
        <v>11</v>
      </c>
    </row>
    <row r="5" spans="1:35" x14ac:dyDescent="0.25">
      <c r="B5" s="1">
        <v>30</v>
      </c>
      <c r="D5" t="s">
        <v>4</v>
      </c>
      <c r="H5" s="1">
        <v>30</v>
      </c>
      <c r="J5" t="s">
        <v>4</v>
      </c>
      <c r="N5" s="1">
        <v>30</v>
      </c>
      <c r="P5" t="s">
        <v>4</v>
      </c>
      <c r="T5" s="1">
        <v>30</v>
      </c>
      <c r="V5" t="s">
        <v>4</v>
      </c>
      <c r="Z5" s="1">
        <v>30</v>
      </c>
      <c r="AB5" t="s">
        <v>4</v>
      </c>
      <c r="AF5" s="1">
        <v>30</v>
      </c>
      <c r="AH5" t="s">
        <v>4</v>
      </c>
    </row>
    <row r="6" spans="1:35" x14ac:dyDescent="0.25">
      <c r="A6" t="s">
        <v>10</v>
      </c>
      <c r="B6" s="12">
        <f>-(B3/B5)*LOG(B3/B5,2)-(B4/B5)*LOG(B4/B5,2)</f>
        <v>0.99679163198163656</v>
      </c>
      <c r="C6" t="s">
        <v>9</v>
      </c>
      <c r="D6" t="s">
        <v>8</v>
      </c>
      <c r="E6" t="s">
        <v>7</v>
      </c>
      <c r="G6" t="s">
        <v>10</v>
      </c>
      <c r="H6" s="12">
        <f>-(H3/H5)*LOG(H3/H5,2)-(H4/H5)*LOG(H4/H5,2)</f>
        <v>0.99679163198163656</v>
      </c>
      <c r="I6" t="s">
        <v>9</v>
      </c>
      <c r="J6" t="s">
        <v>8</v>
      </c>
      <c r="K6" t="s">
        <v>7</v>
      </c>
      <c r="M6" t="s">
        <v>10</v>
      </c>
      <c r="N6" s="12">
        <f>-(N3/N5)*LOG(N3/N5,2)-(N4/N5)*LOG(N4/N5,2)</f>
        <v>0.99679163198163656</v>
      </c>
      <c r="O6" t="s">
        <v>9</v>
      </c>
      <c r="P6" t="s">
        <v>8</v>
      </c>
      <c r="Q6" t="s">
        <v>7</v>
      </c>
      <c r="S6" t="s">
        <v>10</v>
      </c>
      <c r="T6" s="12">
        <f>-(T3/T5)*LOG(T3/T5,2)-(T4/T5)*LOG(T4/T5,2)</f>
        <v>0.99679163198163656</v>
      </c>
      <c r="U6" t="s">
        <v>9</v>
      </c>
      <c r="V6" t="s">
        <v>8</v>
      </c>
      <c r="W6" t="s">
        <v>7</v>
      </c>
      <c r="Y6" t="s">
        <v>10</v>
      </c>
      <c r="Z6" s="12">
        <f>-(Z3/Z5)*LOG(Z3/Z5,2)-(Z4/Z5)*LOG(Z4/Z5,2)</f>
        <v>0.99679163198163656</v>
      </c>
      <c r="AA6" t="s">
        <v>9</v>
      </c>
      <c r="AB6" t="s">
        <v>8</v>
      </c>
      <c r="AC6" t="s">
        <v>7</v>
      </c>
      <c r="AE6" t="s">
        <v>10</v>
      </c>
      <c r="AF6" s="12">
        <f>-(AF3/AF5)*LOG(AF3/AF5,2)-(AF4/AF5)*LOG(AF4/AF5,2)</f>
        <v>0.99679163198163656</v>
      </c>
      <c r="AG6" t="s">
        <v>9</v>
      </c>
      <c r="AH6" t="s">
        <v>8</v>
      </c>
      <c r="AI6" t="s">
        <v>7</v>
      </c>
    </row>
    <row r="7" spans="1:35" x14ac:dyDescent="0.25">
      <c r="A7" t="s">
        <v>18</v>
      </c>
      <c r="B7" s="11"/>
      <c r="C7">
        <v>25000</v>
      </c>
      <c r="D7" t="s">
        <v>6</v>
      </c>
      <c r="E7">
        <v>2000</v>
      </c>
      <c r="G7" t="s">
        <v>18</v>
      </c>
      <c r="H7" s="11"/>
      <c r="I7">
        <v>25000</v>
      </c>
      <c r="J7" t="s">
        <v>6</v>
      </c>
      <c r="K7">
        <v>2000</v>
      </c>
      <c r="M7" t="s">
        <v>18</v>
      </c>
      <c r="N7" s="11"/>
      <c r="O7">
        <v>25000</v>
      </c>
      <c r="P7" t="s">
        <v>6</v>
      </c>
      <c r="Q7">
        <v>2000</v>
      </c>
      <c r="S7" t="s">
        <v>18</v>
      </c>
      <c r="T7" s="14"/>
      <c r="U7">
        <v>25000</v>
      </c>
      <c r="V7" t="s">
        <v>6</v>
      </c>
      <c r="W7">
        <v>2000</v>
      </c>
      <c r="Y7" t="s">
        <v>18</v>
      </c>
      <c r="Z7" s="11"/>
      <c r="AA7">
        <v>25000</v>
      </c>
      <c r="AB7" t="s">
        <v>6</v>
      </c>
      <c r="AC7">
        <v>2000</v>
      </c>
      <c r="AE7" t="s">
        <v>18</v>
      </c>
      <c r="AF7" s="11"/>
      <c r="AG7">
        <v>25000</v>
      </c>
      <c r="AH7" t="s">
        <v>6</v>
      </c>
      <c r="AI7">
        <v>2000</v>
      </c>
    </row>
    <row r="8" spans="1:35" x14ac:dyDescent="0.25">
      <c r="A8" t="s">
        <v>19</v>
      </c>
      <c r="B8" s="10">
        <f>POWER(STDEV(C7:C36),2)</f>
        <v>569999382.90229893</v>
      </c>
      <c r="C8">
        <v>29000</v>
      </c>
      <c r="D8" t="s">
        <v>6</v>
      </c>
      <c r="E8">
        <v>5000</v>
      </c>
      <c r="G8" t="s">
        <v>19</v>
      </c>
      <c r="H8" s="10">
        <f>POWER(STDEV(I7:I36),2)</f>
        <v>569999382.90229893</v>
      </c>
      <c r="I8">
        <v>29000</v>
      </c>
      <c r="J8" t="s">
        <v>6</v>
      </c>
      <c r="K8">
        <v>5000</v>
      </c>
      <c r="M8" t="s">
        <v>19</v>
      </c>
      <c r="N8" s="10">
        <f>POWER(STDEV(O7:O36),2)</f>
        <v>569999382.90229893</v>
      </c>
      <c r="O8">
        <v>29000</v>
      </c>
      <c r="P8" t="s">
        <v>6</v>
      </c>
      <c r="Q8">
        <v>5000</v>
      </c>
      <c r="S8" t="s">
        <v>19</v>
      </c>
      <c r="T8" s="10">
        <f>POWER(STDEV(U7:U36),2)</f>
        <v>569999382.90229893</v>
      </c>
      <c r="U8">
        <v>29000</v>
      </c>
      <c r="V8" t="s">
        <v>6</v>
      </c>
      <c r="W8">
        <v>5000</v>
      </c>
      <c r="Y8" t="s">
        <v>19</v>
      </c>
      <c r="Z8" s="10">
        <f>POWER(STDEV(AA7:AA36),2)</f>
        <v>569999382.90229893</v>
      </c>
      <c r="AA8">
        <v>29000</v>
      </c>
      <c r="AB8" t="s">
        <v>6</v>
      </c>
      <c r="AC8">
        <v>5000</v>
      </c>
      <c r="AE8" t="s">
        <v>19</v>
      </c>
      <c r="AF8" s="10">
        <f>POWER(STDEV(AG7:AG36),2)</f>
        <v>569999382.90229893</v>
      </c>
      <c r="AG8">
        <v>29000</v>
      </c>
      <c r="AH8" t="s">
        <v>6</v>
      </c>
      <c r="AI8">
        <v>5000</v>
      </c>
    </row>
    <row r="9" spans="1:35" x14ac:dyDescent="0.25">
      <c r="C9">
        <v>31000</v>
      </c>
      <c r="D9" t="s">
        <v>6</v>
      </c>
      <c r="E9">
        <v>200</v>
      </c>
      <c r="I9">
        <v>31000</v>
      </c>
      <c r="J9" t="s">
        <v>6</v>
      </c>
      <c r="K9">
        <v>200</v>
      </c>
      <c r="O9">
        <v>31000</v>
      </c>
      <c r="P9" t="s">
        <v>6</v>
      </c>
      <c r="Q9">
        <v>200</v>
      </c>
      <c r="U9">
        <v>31000</v>
      </c>
      <c r="V9" t="s">
        <v>6</v>
      </c>
      <c r="W9">
        <v>200</v>
      </c>
      <c r="AA9">
        <v>31000</v>
      </c>
      <c r="AB9" t="s">
        <v>6</v>
      </c>
      <c r="AC9">
        <v>200</v>
      </c>
      <c r="AG9">
        <v>31000</v>
      </c>
      <c r="AH9" t="s">
        <v>6</v>
      </c>
      <c r="AI9">
        <v>200</v>
      </c>
    </row>
    <row r="10" spans="1:35" x14ac:dyDescent="0.25">
      <c r="A10" t="s">
        <v>5</v>
      </c>
      <c r="B10" s="1">
        <f>COUNTIF(D7:D14,"write-off")</f>
        <v>8</v>
      </c>
      <c r="C10">
        <v>32000</v>
      </c>
      <c r="D10" t="s">
        <v>6</v>
      </c>
      <c r="E10">
        <v>4200</v>
      </c>
      <c r="I10">
        <v>32000</v>
      </c>
      <c r="J10" t="s">
        <v>6</v>
      </c>
      <c r="K10">
        <v>4200</v>
      </c>
      <c r="O10">
        <v>32000</v>
      </c>
      <c r="P10" t="s">
        <v>6</v>
      </c>
      <c r="Q10">
        <v>4200</v>
      </c>
      <c r="U10">
        <v>32000</v>
      </c>
      <c r="V10" t="s">
        <v>6</v>
      </c>
      <c r="W10">
        <v>4200</v>
      </c>
      <c r="AA10">
        <v>32000</v>
      </c>
      <c r="AB10" t="s">
        <v>6</v>
      </c>
      <c r="AC10">
        <v>4200</v>
      </c>
      <c r="AG10">
        <v>32000</v>
      </c>
      <c r="AH10" t="s">
        <v>6</v>
      </c>
      <c r="AI10">
        <v>4200</v>
      </c>
    </row>
    <row r="11" spans="1:35" x14ac:dyDescent="0.25">
      <c r="A11" t="s">
        <v>38</v>
      </c>
      <c r="B11" s="1">
        <f>COUNTIF(D8:D14,"non-write-off")</f>
        <v>0</v>
      </c>
      <c r="C11">
        <v>35000</v>
      </c>
      <c r="D11" t="s">
        <v>6</v>
      </c>
      <c r="E11">
        <v>400</v>
      </c>
      <c r="I11">
        <v>35000</v>
      </c>
      <c r="J11" t="s">
        <v>6</v>
      </c>
      <c r="K11">
        <v>400</v>
      </c>
      <c r="O11">
        <v>35000</v>
      </c>
      <c r="P11" t="s">
        <v>6</v>
      </c>
      <c r="Q11">
        <v>400</v>
      </c>
      <c r="U11">
        <v>35000</v>
      </c>
      <c r="V11" t="s">
        <v>6</v>
      </c>
      <c r="W11">
        <v>400</v>
      </c>
      <c r="AA11">
        <v>35000</v>
      </c>
      <c r="AB11" t="s">
        <v>6</v>
      </c>
      <c r="AC11">
        <v>400</v>
      </c>
      <c r="AG11">
        <v>35000</v>
      </c>
      <c r="AH11" t="s">
        <v>6</v>
      </c>
      <c r="AI11">
        <v>400</v>
      </c>
    </row>
    <row r="12" spans="1:35" x14ac:dyDescent="0.25">
      <c r="A12" t="s">
        <v>4</v>
      </c>
      <c r="B12" s="1">
        <f>SUM(B10:B11)</f>
        <v>8</v>
      </c>
      <c r="C12">
        <v>37000</v>
      </c>
      <c r="D12" t="s">
        <v>6</v>
      </c>
      <c r="E12">
        <v>1000</v>
      </c>
      <c r="I12">
        <v>37000</v>
      </c>
      <c r="J12" t="s">
        <v>6</v>
      </c>
      <c r="K12">
        <v>1000</v>
      </c>
      <c r="O12">
        <v>37000</v>
      </c>
      <c r="P12" t="s">
        <v>6</v>
      </c>
      <c r="Q12">
        <v>1000</v>
      </c>
      <c r="U12">
        <v>37000</v>
      </c>
      <c r="V12" t="s">
        <v>6</v>
      </c>
      <c r="W12">
        <v>1000</v>
      </c>
      <c r="AA12">
        <v>37000</v>
      </c>
      <c r="AB12" t="s">
        <v>6</v>
      </c>
      <c r="AC12">
        <v>1000</v>
      </c>
      <c r="AG12">
        <v>37000</v>
      </c>
      <c r="AH12" t="s">
        <v>6</v>
      </c>
      <c r="AI12">
        <v>1000</v>
      </c>
    </row>
    <row r="13" spans="1:35" x14ac:dyDescent="0.25">
      <c r="A13" t="s">
        <v>3</v>
      </c>
      <c r="B13" s="1">
        <f>B12/B5</f>
        <v>0.26666666666666666</v>
      </c>
      <c r="C13">
        <v>43000</v>
      </c>
      <c r="D13" t="s">
        <v>6</v>
      </c>
      <c r="E13">
        <v>700</v>
      </c>
      <c r="I13">
        <v>43000</v>
      </c>
      <c r="J13" t="s">
        <v>6</v>
      </c>
      <c r="K13">
        <v>700</v>
      </c>
      <c r="O13">
        <v>43000</v>
      </c>
      <c r="P13" t="s">
        <v>6</v>
      </c>
      <c r="Q13">
        <v>700</v>
      </c>
      <c r="U13">
        <v>43000</v>
      </c>
      <c r="V13" t="s">
        <v>6</v>
      </c>
      <c r="W13">
        <v>700</v>
      </c>
      <c r="AA13">
        <v>43000</v>
      </c>
      <c r="AB13" t="s">
        <v>6</v>
      </c>
      <c r="AC13">
        <v>700</v>
      </c>
      <c r="AG13">
        <v>43000</v>
      </c>
      <c r="AH13" t="s">
        <v>6</v>
      </c>
      <c r="AI13">
        <v>700</v>
      </c>
    </row>
    <row r="14" spans="1:35" x14ac:dyDescent="0.25">
      <c r="A14" s="2" t="s">
        <v>2</v>
      </c>
      <c r="B14" s="12">
        <v>0</v>
      </c>
      <c r="C14" s="2">
        <v>44500</v>
      </c>
      <c r="D14" s="2" t="s">
        <v>6</v>
      </c>
      <c r="E14" s="2">
        <v>3500</v>
      </c>
      <c r="G14" t="s">
        <v>5</v>
      </c>
      <c r="H14" s="1">
        <f>COUNTIF(J7:J18,"write-off")</f>
        <v>12</v>
      </c>
      <c r="I14">
        <v>44500</v>
      </c>
      <c r="J14" t="s">
        <v>6</v>
      </c>
      <c r="K14">
        <v>3500</v>
      </c>
      <c r="O14">
        <v>44500</v>
      </c>
      <c r="P14" t="s">
        <v>6</v>
      </c>
      <c r="Q14">
        <v>3500</v>
      </c>
      <c r="U14">
        <v>44500</v>
      </c>
      <c r="V14" t="s">
        <v>6</v>
      </c>
      <c r="W14">
        <v>3500</v>
      </c>
      <c r="AA14">
        <v>44500</v>
      </c>
      <c r="AB14" t="s">
        <v>6</v>
      </c>
      <c r="AC14">
        <v>3500</v>
      </c>
      <c r="AG14">
        <v>44500</v>
      </c>
      <c r="AH14" t="s">
        <v>6</v>
      </c>
      <c r="AI14">
        <v>3500</v>
      </c>
    </row>
    <row r="15" spans="1:35" x14ac:dyDescent="0.25">
      <c r="A15" s="4" t="s">
        <v>17</v>
      </c>
      <c r="B15" s="11"/>
      <c r="C15">
        <v>45500</v>
      </c>
      <c r="D15" t="s">
        <v>6</v>
      </c>
      <c r="E15">
        <v>2300</v>
      </c>
      <c r="G15" t="s">
        <v>38</v>
      </c>
      <c r="H15" s="1">
        <f>COUNTIF(J8:J18,"non-write-off")</f>
        <v>0</v>
      </c>
      <c r="I15">
        <v>45500</v>
      </c>
      <c r="J15" t="s">
        <v>6</v>
      </c>
      <c r="K15">
        <v>2300</v>
      </c>
      <c r="M15" t="s">
        <v>5</v>
      </c>
      <c r="N15" s="1">
        <f>COUNTIF(P7:P19,"write-off")</f>
        <v>12</v>
      </c>
      <c r="O15">
        <v>45500</v>
      </c>
      <c r="P15" t="s">
        <v>6</v>
      </c>
      <c r="Q15">
        <v>2300</v>
      </c>
      <c r="U15">
        <v>45500</v>
      </c>
      <c r="V15" t="s">
        <v>6</v>
      </c>
      <c r="W15">
        <v>2300</v>
      </c>
      <c r="AA15">
        <v>45500</v>
      </c>
      <c r="AB15" t="s">
        <v>6</v>
      </c>
      <c r="AC15">
        <v>2300</v>
      </c>
      <c r="AG15">
        <v>45500</v>
      </c>
      <c r="AH15" t="s">
        <v>6</v>
      </c>
      <c r="AI15">
        <v>2300</v>
      </c>
    </row>
    <row r="16" spans="1:35" x14ac:dyDescent="0.25">
      <c r="A16" s="4" t="s">
        <v>20</v>
      </c>
      <c r="B16" s="10">
        <f>POWER(STDEV(C7:C14),2)</f>
        <v>45388392.857142851</v>
      </c>
      <c r="C16">
        <v>46000</v>
      </c>
      <c r="D16" t="s">
        <v>6</v>
      </c>
      <c r="E16">
        <v>200</v>
      </c>
      <c r="G16" t="s">
        <v>4</v>
      </c>
      <c r="H16" s="1">
        <f>SUM(H14:H15)</f>
        <v>12</v>
      </c>
      <c r="I16">
        <v>46000</v>
      </c>
      <c r="J16" t="s">
        <v>6</v>
      </c>
      <c r="K16">
        <v>200</v>
      </c>
      <c r="M16" t="s">
        <v>38</v>
      </c>
      <c r="N16" s="1">
        <f>COUNTIF(P8:P20,"non-write-off")</f>
        <v>1</v>
      </c>
      <c r="O16">
        <v>46000</v>
      </c>
      <c r="P16" t="s">
        <v>6</v>
      </c>
      <c r="Q16">
        <v>200</v>
      </c>
      <c r="S16" t="s">
        <v>5</v>
      </c>
      <c r="T16" s="1">
        <f>COUNTIF(V7:V20,"write-off")</f>
        <v>13</v>
      </c>
      <c r="U16">
        <v>46000</v>
      </c>
      <c r="V16" t="s">
        <v>6</v>
      </c>
      <c r="W16">
        <v>200</v>
      </c>
      <c r="AA16">
        <v>46000</v>
      </c>
      <c r="AB16" t="s">
        <v>6</v>
      </c>
      <c r="AC16">
        <v>200</v>
      </c>
      <c r="AG16">
        <v>46000</v>
      </c>
      <c r="AH16" t="s">
        <v>6</v>
      </c>
      <c r="AI16">
        <v>200</v>
      </c>
    </row>
    <row r="17" spans="1:35" x14ac:dyDescent="0.25">
      <c r="C17">
        <v>49000</v>
      </c>
      <c r="D17" t="s">
        <v>6</v>
      </c>
      <c r="E17">
        <v>1000</v>
      </c>
      <c r="G17" t="s">
        <v>3</v>
      </c>
      <c r="H17" s="1">
        <f>H16/H5</f>
        <v>0.4</v>
      </c>
      <c r="I17">
        <v>49000</v>
      </c>
      <c r="J17" t="s">
        <v>6</v>
      </c>
      <c r="K17">
        <v>1000</v>
      </c>
      <c r="M17" t="s">
        <v>4</v>
      </c>
      <c r="N17" s="1">
        <f>SUM(N15:N16)</f>
        <v>13</v>
      </c>
      <c r="O17">
        <v>49000</v>
      </c>
      <c r="P17" t="s">
        <v>6</v>
      </c>
      <c r="Q17">
        <v>1000</v>
      </c>
      <c r="S17" t="s">
        <v>38</v>
      </c>
      <c r="T17" s="1">
        <f>COUNTIF(V7:V20,"non-write-off")</f>
        <v>1</v>
      </c>
      <c r="U17">
        <v>49000</v>
      </c>
      <c r="V17" t="s">
        <v>6</v>
      </c>
      <c r="W17">
        <v>1000</v>
      </c>
      <c r="Y17" t="s">
        <v>5</v>
      </c>
      <c r="Z17" s="1">
        <f>COUNTIF(AB7:AB21,"write-off")</f>
        <v>14</v>
      </c>
      <c r="AA17">
        <v>49000</v>
      </c>
      <c r="AB17" t="s">
        <v>6</v>
      </c>
      <c r="AC17">
        <v>1000</v>
      </c>
      <c r="AG17">
        <v>49000</v>
      </c>
      <c r="AH17" t="s">
        <v>6</v>
      </c>
      <c r="AI17">
        <v>1000</v>
      </c>
    </row>
    <row r="18" spans="1:35" x14ac:dyDescent="0.25">
      <c r="C18">
        <v>49950</v>
      </c>
      <c r="D18" t="s">
        <v>6</v>
      </c>
      <c r="E18">
        <v>5500</v>
      </c>
      <c r="G18" s="2" t="s">
        <v>2</v>
      </c>
      <c r="H18" s="12">
        <v>0</v>
      </c>
      <c r="I18" s="2">
        <v>49950</v>
      </c>
      <c r="J18" s="2" t="s">
        <v>6</v>
      </c>
      <c r="K18" s="2">
        <v>5500</v>
      </c>
      <c r="M18" t="s">
        <v>3</v>
      </c>
      <c r="N18" s="1">
        <f>N17/N5</f>
        <v>0.43333333333333335</v>
      </c>
      <c r="O18">
        <v>49950</v>
      </c>
      <c r="P18" t="s">
        <v>6</v>
      </c>
      <c r="Q18">
        <v>5500</v>
      </c>
      <c r="S18" t="s">
        <v>4</v>
      </c>
      <c r="T18" s="1">
        <f>SUM(T16:T17)</f>
        <v>14</v>
      </c>
      <c r="U18">
        <v>49950</v>
      </c>
      <c r="V18" t="s">
        <v>6</v>
      </c>
      <c r="W18">
        <v>5500</v>
      </c>
      <c r="Y18" t="s">
        <v>38</v>
      </c>
      <c r="Z18" s="1">
        <f>COUNTIF(AB7:AB21,"non-write-off")</f>
        <v>1</v>
      </c>
      <c r="AA18">
        <v>49950</v>
      </c>
      <c r="AB18" t="s">
        <v>6</v>
      </c>
      <c r="AC18">
        <v>5500</v>
      </c>
      <c r="AG18">
        <v>49950</v>
      </c>
      <c r="AH18" t="s">
        <v>6</v>
      </c>
      <c r="AI18">
        <v>5500</v>
      </c>
    </row>
    <row r="19" spans="1:35" x14ac:dyDescent="0.25">
      <c r="C19" s="6">
        <v>49975</v>
      </c>
      <c r="D19" s="6" t="s">
        <v>1</v>
      </c>
      <c r="E19" s="6">
        <v>0</v>
      </c>
      <c r="G19" s="4" t="s">
        <v>17</v>
      </c>
      <c r="H19" s="11"/>
      <c r="I19" s="6">
        <v>49975</v>
      </c>
      <c r="J19" s="6" t="s">
        <v>1</v>
      </c>
      <c r="K19" s="6">
        <v>0</v>
      </c>
      <c r="M19" s="2" t="s">
        <v>2</v>
      </c>
      <c r="N19" s="12">
        <f>-(N16/N17)*LOG(N16/N17,2)-(N15/N17)*LOG(N15/N17,2)</f>
        <v>0.39124356362925566</v>
      </c>
      <c r="O19" s="2">
        <v>49975</v>
      </c>
      <c r="P19" s="2" t="s">
        <v>1</v>
      </c>
      <c r="Q19" s="2">
        <v>0</v>
      </c>
      <c r="S19" t="s">
        <v>3</v>
      </c>
      <c r="T19" s="1">
        <f>T18/T5</f>
        <v>0.46666666666666667</v>
      </c>
      <c r="U19" s="6">
        <v>49975</v>
      </c>
      <c r="V19" s="6" t="s">
        <v>1</v>
      </c>
      <c r="W19" s="6">
        <v>0</v>
      </c>
      <c r="X19" s="8"/>
      <c r="Y19" t="s">
        <v>4</v>
      </c>
      <c r="Z19" s="1">
        <f>SUM(Z17:Z18)</f>
        <v>15</v>
      </c>
      <c r="AA19" s="6">
        <v>49975</v>
      </c>
      <c r="AB19" s="6" t="s">
        <v>1</v>
      </c>
      <c r="AC19" s="6">
        <v>0</v>
      </c>
      <c r="AE19" t="s">
        <v>5</v>
      </c>
      <c r="AF19" s="1">
        <f>COUNTIF(AH7:AH23,"write-off")</f>
        <v>16</v>
      </c>
      <c r="AG19" s="6">
        <v>49975</v>
      </c>
      <c r="AH19" s="6" t="s">
        <v>1</v>
      </c>
      <c r="AI19" s="6">
        <v>0</v>
      </c>
    </row>
    <row r="20" spans="1:35" x14ac:dyDescent="0.25">
      <c r="C20">
        <v>51000</v>
      </c>
      <c r="D20" t="s">
        <v>6</v>
      </c>
      <c r="E20">
        <v>4900</v>
      </c>
      <c r="G20" s="4" t="s">
        <v>20</v>
      </c>
      <c r="H20" s="10">
        <f>POWER(STDEV(I7:I18),2)</f>
        <v>71482784.090909109</v>
      </c>
      <c r="I20">
        <v>51000</v>
      </c>
      <c r="J20" t="s">
        <v>6</v>
      </c>
      <c r="K20">
        <v>4900</v>
      </c>
      <c r="M20" s="4" t="s">
        <v>17</v>
      </c>
      <c r="N20" s="11"/>
      <c r="O20">
        <v>51000</v>
      </c>
      <c r="P20" t="s">
        <v>6</v>
      </c>
      <c r="Q20">
        <v>4900</v>
      </c>
      <c r="S20" s="2" t="s">
        <v>31</v>
      </c>
      <c r="T20" s="12">
        <f>-(T17/T18)*LOG(T17/T18,2)-(T16/T18)*LOG(T16/T18,2)</f>
        <v>0.37123232664087563</v>
      </c>
      <c r="U20" s="2">
        <v>51000</v>
      </c>
      <c r="V20" s="2" t="s">
        <v>6</v>
      </c>
      <c r="W20" s="2">
        <v>4900</v>
      </c>
      <c r="Y20" t="s">
        <v>3</v>
      </c>
      <c r="Z20" s="1">
        <f>Z19/Z5</f>
        <v>0.5</v>
      </c>
      <c r="AA20">
        <v>51000</v>
      </c>
      <c r="AB20" t="s">
        <v>6</v>
      </c>
      <c r="AC20">
        <v>4900</v>
      </c>
      <c r="AE20" t="s">
        <v>38</v>
      </c>
      <c r="AF20" s="1">
        <f>COUNTIF(AH7:AH23,"non-write-off")</f>
        <v>1</v>
      </c>
      <c r="AG20">
        <v>51000</v>
      </c>
      <c r="AH20" t="s">
        <v>6</v>
      </c>
      <c r="AI20">
        <v>4900</v>
      </c>
    </row>
    <row r="21" spans="1:35" x14ac:dyDescent="0.25">
      <c r="C21">
        <v>59000</v>
      </c>
      <c r="D21" t="s">
        <v>6</v>
      </c>
      <c r="E21">
        <v>3950</v>
      </c>
      <c r="I21">
        <v>59000</v>
      </c>
      <c r="J21" t="s">
        <v>6</v>
      </c>
      <c r="K21">
        <v>3950</v>
      </c>
      <c r="M21" s="4" t="s">
        <v>20</v>
      </c>
      <c r="N21" s="10">
        <f>POWER(STDEV(O7:O19),2)</f>
        <v>74939647.435897529</v>
      </c>
      <c r="O21">
        <v>59000</v>
      </c>
      <c r="P21" t="s">
        <v>6</v>
      </c>
      <c r="Q21">
        <v>3950</v>
      </c>
      <c r="S21" s="4" t="s">
        <v>26</v>
      </c>
      <c r="T21" s="14"/>
      <c r="U21" s="6">
        <v>59000</v>
      </c>
      <c r="V21" s="6" t="s">
        <v>6</v>
      </c>
      <c r="W21">
        <v>3950</v>
      </c>
      <c r="Y21" s="2" t="s">
        <v>31</v>
      </c>
      <c r="Z21" s="12">
        <f>-(Z18/Z19)*LOG(Z18/Z19,2)-(Z17/Z19)*LOG(Z17/Z19,2)</f>
        <v>0.35335933502142136</v>
      </c>
      <c r="AA21" s="2">
        <v>59000</v>
      </c>
      <c r="AB21" s="2" t="s">
        <v>6</v>
      </c>
      <c r="AC21" s="2">
        <v>3950</v>
      </c>
      <c r="AE21" t="s">
        <v>4</v>
      </c>
      <c r="AF21" s="1">
        <f>SUM(AF19:AF20)</f>
        <v>17</v>
      </c>
      <c r="AG21">
        <v>59000</v>
      </c>
      <c r="AH21" t="s">
        <v>6</v>
      </c>
      <c r="AI21">
        <v>3950</v>
      </c>
    </row>
    <row r="22" spans="1:35" x14ac:dyDescent="0.25">
      <c r="C22">
        <v>61000</v>
      </c>
      <c r="D22" t="s">
        <v>6</v>
      </c>
      <c r="E22">
        <v>6300</v>
      </c>
      <c r="I22">
        <v>61000</v>
      </c>
      <c r="J22" t="s">
        <v>6</v>
      </c>
      <c r="K22">
        <v>6300</v>
      </c>
      <c r="O22">
        <v>61000</v>
      </c>
      <c r="P22" t="s">
        <v>6</v>
      </c>
      <c r="Q22">
        <v>6300</v>
      </c>
      <c r="S22" s="4" t="s">
        <v>27</v>
      </c>
      <c r="T22" s="10">
        <f>POWER(STDEV(U7:U20),2)</f>
        <v>78193616.071428448</v>
      </c>
      <c r="U22" s="6">
        <v>61000</v>
      </c>
      <c r="V22" s="6" t="s">
        <v>6</v>
      </c>
      <c r="W22">
        <v>6300</v>
      </c>
      <c r="Y22" s="4" t="s">
        <v>26</v>
      </c>
      <c r="Z22" s="11"/>
      <c r="AA22">
        <v>61000</v>
      </c>
      <c r="AB22" t="s">
        <v>6</v>
      </c>
      <c r="AC22">
        <v>6300</v>
      </c>
      <c r="AE22" t="s">
        <v>3</v>
      </c>
      <c r="AF22" s="1">
        <f>AF21/AF5</f>
        <v>0.56666666666666665</v>
      </c>
      <c r="AG22">
        <v>61000</v>
      </c>
      <c r="AH22" t="s">
        <v>6</v>
      </c>
      <c r="AI22">
        <v>6300</v>
      </c>
    </row>
    <row r="23" spans="1:35" x14ac:dyDescent="0.25">
      <c r="C23">
        <v>69500</v>
      </c>
      <c r="D23" t="s">
        <v>6</v>
      </c>
      <c r="E23">
        <v>7000</v>
      </c>
      <c r="I23">
        <v>69500</v>
      </c>
      <c r="J23" t="s">
        <v>6</v>
      </c>
      <c r="K23">
        <v>7000</v>
      </c>
      <c r="O23">
        <v>69500</v>
      </c>
      <c r="P23" t="s">
        <v>6</v>
      </c>
      <c r="Q23">
        <v>7000</v>
      </c>
      <c r="U23">
        <v>69500</v>
      </c>
      <c r="V23" t="s">
        <v>6</v>
      </c>
      <c r="W23">
        <v>7000</v>
      </c>
      <c r="Y23" s="4" t="s">
        <v>27</v>
      </c>
      <c r="Z23" s="10">
        <f>POWER(STDEV(AA7:AA21),2)</f>
        <v>95262339.285714269</v>
      </c>
      <c r="AA23">
        <v>69500</v>
      </c>
      <c r="AB23" t="s">
        <v>6</v>
      </c>
      <c r="AC23">
        <v>7000</v>
      </c>
      <c r="AE23" s="2" t="s">
        <v>32</v>
      </c>
      <c r="AF23" s="12">
        <f>-(AF20/AF21)*LOG(AF20/AF21,2)-(AF19/AF21)*LOG(AF19/AF21,2)</f>
        <v>0.32275695889739831</v>
      </c>
      <c r="AG23" s="2">
        <v>69500</v>
      </c>
      <c r="AH23" s="2" t="s">
        <v>6</v>
      </c>
      <c r="AI23" s="2">
        <v>7000</v>
      </c>
    </row>
    <row r="24" spans="1:35" x14ac:dyDescent="0.25">
      <c r="C24">
        <v>71000</v>
      </c>
      <c r="D24" t="s">
        <v>1</v>
      </c>
      <c r="E24">
        <v>0</v>
      </c>
      <c r="I24">
        <v>71000</v>
      </c>
      <c r="J24" t="s">
        <v>1</v>
      </c>
      <c r="K24">
        <v>0</v>
      </c>
      <c r="O24">
        <v>71000</v>
      </c>
      <c r="P24" t="s">
        <v>1</v>
      </c>
      <c r="Q24">
        <v>0</v>
      </c>
      <c r="U24">
        <v>71000</v>
      </c>
      <c r="V24" t="s">
        <v>1</v>
      </c>
      <c r="W24">
        <v>0</v>
      </c>
      <c r="AA24">
        <v>71000</v>
      </c>
      <c r="AB24" t="s">
        <v>1</v>
      </c>
      <c r="AC24">
        <v>0</v>
      </c>
      <c r="AE24" s="4" t="s">
        <v>33</v>
      </c>
      <c r="AF24" s="11"/>
      <c r="AG24">
        <v>71000</v>
      </c>
      <c r="AH24" t="s">
        <v>1</v>
      </c>
      <c r="AI24">
        <v>0</v>
      </c>
    </row>
    <row r="25" spans="1:35" x14ac:dyDescent="0.25">
      <c r="C25">
        <v>74000</v>
      </c>
      <c r="D25" t="s">
        <v>1</v>
      </c>
      <c r="E25">
        <v>0</v>
      </c>
      <c r="I25">
        <v>74000</v>
      </c>
      <c r="J25" t="s">
        <v>1</v>
      </c>
      <c r="K25">
        <v>0</v>
      </c>
      <c r="O25">
        <v>74000</v>
      </c>
      <c r="P25" t="s">
        <v>1</v>
      </c>
      <c r="Q25">
        <v>0</v>
      </c>
      <c r="U25">
        <v>74000</v>
      </c>
      <c r="V25" t="s">
        <v>1</v>
      </c>
      <c r="W25">
        <v>0</v>
      </c>
      <c r="AA25">
        <v>74000</v>
      </c>
      <c r="AB25" t="s">
        <v>1</v>
      </c>
      <c r="AC25">
        <v>0</v>
      </c>
      <c r="AE25" s="4" t="s">
        <v>34</v>
      </c>
      <c r="AF25" s="10">
        <f>POWER(STDEV(AG7:AG23),2)</f>
        <v>146289237.13235286</v>
      </c>
      <c r="AG25">
        <v>74000</v>
      </c>
      <c r="AH25" t="s">
        <v>1</v>
      </c>
      <c r="AI25">
        <v>0</v>
      </c>
    </row>
    <row r="26" spans="1:35" x14ac:dyDescent="0.25">
      <c r="C26">
        <v>74500</v>
      </c>
      <c r="D26" t="s">
        <v>1</v>
      </c>
      <c r="E26">
        <v>0</v>
      </c>
      <c r="I26">
        <v>74500</v>
      </c>
      <c r="J26" t="s">
        <v>1</v>
      </c>
      <c r="K26">
        <v>0</v>
      </c>
      <c r="O26">
        <v>74500</v>
      </c>
      <c r="P26" t="s">
        <v>1</v>
      </c>
      <c r="Q26">
        <v>0</v>
      </c>
      <c r="U26">
        <v>74500</v>
      </c>
      <c r="V26" t="s">
        <v>1</v>
      </c>
      <c r="W26">
        <v>0</v>
      </c>
      <c r="AA26">
        <v>74500</v>
      </c>
      <c r="AB26" t="s">
        <v>1</v>
      </c>
      <c r="AC26">
        <v>0</v>
      </c>
      <c r="AG26">
        <v>74500</v>
      </c>
      <c r="AH26" t="s">
        <v>1</v>
      </c>
      <c r="AI26">
        <v>0</v>
      </c>
    </row>
    <row r="27" spans="1:35" x14ac:dyDescent="0.25">
      <c r="C27">
        <v>83000</v>
      </c>
      <c r="D27" t="s">
        <v>1</v>
      </c>
      <c r="E27">
        <v>0</v>
      </c>
      <c r="I27">
        <v>83000</v>
      </c>
      <c r="J27" t="s">
        <v>1</v>
      </c>
      <c r="K27">
        <v>0</v>
      </c>
      <c r="O27">
        <v>83000</v>
      </c>
      <c r="P27" t="s">
        <v>1</v>
      </c>
      <c r="Q27">
        <v>0</v>
      </c>
      <c r="U27">
        <v>83000</v>
      </c>
      <c r="V27" t="s">
        <v>1</v>
      </c>
      <c r="W27">
        <v>0</v>
      </c>
      <c r="AA27">
        <v>83000</v>
      </c>
      <c r="AB27" t="s">
        <v>1</v>
      </c>
      <c r="AC27">
        <v>0</v>
      </c>
      <c r="AG27">
        <v>83000</v>
      </c>
      <c r="AH27" t="s">
        <v>1</v>
      </c>
      <c r="AI27">
        <v>0</v>
      </c>
    </row>
    <row r="28" spans="1:35" x14ac:dyDescent="0.25">
      <c r="C28">
        <v>86000</v>
      </c>
      <c r="D28" t="s">
        <v>1</v>
      </c>
      <c r="E28">
        <v>0</v>
      </c>
      <c r="I28">
        <v>86000</v>
      </c>
      <c r="J28" t="s">
        <v>1</v>
      </c>
      <c r="K28">
        <v>0</v>
      </c>
      <c r="O28">
        <v>86000</v>
      </c>
      <c r="P28" t="s">
        <v>1</v>
      </c>
      <c r="Q28">
        <v>0</v>
      </c>
      <c r="U28">
        <v>86000</v>
      </c>
      <c r="V28" t="s">
        <v>1</v>
      </c>
      <c r="W28">
        <v>0</v>
      </c>
      <c r="AA28">
        <v>86000</v>
      </c>
      <c r="AB28" t="s">
        <v>1</v>
      </c>
      <c r="AC28">
        <v>0</v>
      </c>
      <c r="AG28">
        <v>86000</v>
      </c>
      <c r="AH28" t="s">
        <v>1</v>
      </c>
      <c r="AI28">
        <v>0</v>
      </c>
    </row>
    <row r="29" spans="1:35" x14ac:dyDescent="0.25">
      <c r="C29">
        <v>87500</v>
      </c>
      <c r="D29" t="s">
        <v>1</v>
      </c>
      <c r="E29">
        <v>0</v>
      </c>
      <c r="I29">
        <v>87500</v>
      </c>
      <c r="J29" t="s">
        <v>1</v>
      </c>
      <c r="K29">
        <v>0</v>
      </c>
      <c r="O29">
        <v>87500</v>
      </c>
      <c r="P29" t="s">
        <v>1</v>
      </c>
      <c r="Q29">
        <v>0</v>
      </c>
      <c r="U29">
        <v>87500</v>
      </c>
      <c r="V29" t="s">
        <v>1</v>
      </c>
      <c r="W29">
        <v>0</v>
      </c>
      <c r="AA29">
        <v>87500</v>
      </c>
      <c r="AB29" t="s">
        <v>1</v>
      </c>
      <c r="AC29">
        <v>0</v>
      </c>
      <c r="AG29">
        <v>87500</v>
      </c>
      <c r="AH29" t="s">
        <v>1</v>
      </c>
      <c r="AI29">
        <v>0</v>
      </c>
    </row>
    <row r="30" spans="1:35" x14ac:dyDescent="0.25">
      <c r="C30">
        <v>88000</v>
      </c>
      <c r="D30" t="s">
        <v>1</v>
      </c>
      <c r="E30">
        <v>0</v>
      </c>
      <c r="I30">
        <v>88000</v>
      </c>
      <c r="J30" t="s">
        <v>1</v>
      </c>
      <c r="K30">
        <v>0</v>
      </c>
      <c r="O30">
        <v>88000</v>
      </c>
      <c r="P30" t="s">
        <v>1</v>
      </c>
      <c r="Q30">
        <v>0</v>
      </c>
      <c r="U30">
        <v>88000</v>
      </c>
      <c r="V30" t="s">
        <v>1</v>
      </c>
      <c r="W30">
        <v>0</v>
      </c>
      <c r="AA30">
        <v>88000</v>
      </c>
      <c r="AB30" t="s">
        <v>1</v>
      </c>
      <c r="AC30">
        <v>0</v>
      </c>
      <c r="AG30">
        <v>88000</v>
      </c>
      <c r="AH30" t="s">
        <v>1</v>
      </c>
      <c r="AI30">
        <v>0</v>
      </c>
    </row>
    <row r="31" spans="1:35" x14ac:dyDescent="0.25">
      <c r="C31">
        <v>91000</v>
      </c>
      <c r="D31" t="s">
        <v>1</v>
      </c>
      <c r="E31">
        <v>0</v>
      </c>
      <c r="I31">
        <v>91000</v>
      </c>
      <c r="J31" t="s">
        <v>1</v>
      </c>
      <c r="K31">
        <v>0</v>
      </c>
      <c r="O31">
        <v>91000</v>
      </c>
      <c r="P31" t="s">
        <v>1</v>
      </c>
      <c r="Q31">
        <v>0</v>
      </c>
      <c r="U31">
        <v>91000</v>
      </c>
      <c r="V31" t="s">
        <v>1</v>
      </c>
      <c r="W31">
        <v>0</v>
      </c>
      <c r="AA31">
        <v>91000</v>
      </c>
      <c r="AB31" t="s">
        <v>1</v>
      </c>
      <c r="AC31">
        <v>0</v>
      </c>
      <c r="AG31">
        <v>91000</v>
      </c>
      <c r="AH31" t="s">
        <v>1</v>
      </c>
      <c r="AI31">
        <v>0</v>
      </c>
    </row>
    <row r="32" spans="1:35" x14ac:dyDescent="0.25">
      <c r="A32" t="s">
        <v>5</v>
      </c>
      <c r="B32" s="1">
        <f>COUNTIF(D15:D36,"write-off")</f>
        <v>8</v>
      </c>
      <c r="C32">
        <v>92000</v>
      </c>
      <c r="D32" t="s">
        <v>1</v>
      </c>
      <c r="E32">
        <v>0</v>
      </c>
      <c r="G32" t="s">
        <v>5</v>
      </c>
      <c r="H32" s="1">
        <f>COUNTIF(J19:J36,"write-off")</f>
        <v>4</v>
      </c>
      <c r="I32">
        <v>92000</v>
      </c>
      <c r="J32" t="s">
        <v>1</v>
      </c>
      <c r="K32">
        <v>0</v>
      </c>
      <c r="M32" t="s">
        <v>5</v>
      </c>
      <c r="N32" s="1">
        <f>COUNTIF(P20:P36,"write-off")</f>
        <v>4</v>
      </c>
      <c r="O32">
        <v>92000</v>
      </c>
      <c r="P32" t="s">
        <v>1</v>
      </c>
      <c r="Q32">
        <v>0</v>
      </c>
      <c r="S32" t="s">
        <v>5</v>
      </c>
      <c r="T32" s="1">
        <f>COUNTIF(V21:V36,"write-off")</f>
        <v>3</v>
      </c>
      <c r="U32">
        <v>92000</v>
      </c>
      <c r="V32" t="s">
        <v>1</v>
      </c>
      <c r="W32">
        <v>0</v>
      </c>
      <c r="Y32" t="s">
        <v>5</v>
      </c>
      <c r="Z32" s="1">
        <f>COUNTIF(AB22:AB36,"write-off")</f>
        <v>2</v>
      </c>
      <c r="AA32">
        <v>92000</v>
      </c>
      <c r="AB32" t="s">
        <v>1</v>
      </c>
      <c r="AC32">
        <v>0</v>
      </c>
      <c r="AE32" t="s">
        <v>5</v>
      </c>
      <c r="AF32" s="1">
        <f>COUNTIF(AH24:AH36,"write-off")</f>
        <v>0</v>
      </c>
      <c r="AG32">
        <v>92000</v>
      </c>
      <c r="AH32" t="s">
        <v>1</v>
      </c>
      <c r="AI32">
        <v>0</v>
      </c>
    </row>
    <row r="33" spans="1:35" x14ac:dyDescent="0.25">
      <c r="A33" t="s">
        <v>38</v>
      </c>
      <c r="B33" s="1">
        <f>COUNTIF(D15:D36,"non-write-off")</f>
        <v>14</v>
      </c>
      <c r="C33">
        <v>93000</v>
      </c>
      <c r="D33" t="s">
        <v>1</v>
      </c>
      <c r="E33">
        <v>0</v>
      </c>
      <c r="G33" t="s">
        <v>38</v>
      </c>
      <c r="H33" s="1">
        <f>COUNTIF(J19:J36,"non-write-off")</f>
        <v>14</v>
      </c>
      <c r="I33">
        <v>93000</v>
      </c>
      <c r="J33" t="s">
        <v>1</v>
      </c>
      <c r="K33">
        <v>0</v>
      </c>
      <c r="M33" t="s">
        <v>38</v>
      </c>
      <c r="N33" s="1">
        <f>COUNTIF(P20:P36,"non-write-off")</f>
        <v>13</v>
      </c>
      <c r="O33">
        <v>93000</v>
      </c>
      <c r="P33" t="s">
        <v>1</v>
      </c>
      <c r="Q33">
        <v>0</v>
      </c>
      <c r="S33" t="s">
        <v>38</v>
      </c>
      <c r="T33" s="1">
        <f>COUNTIF(V21:V36,"non-write-off")</f>
        <v>13</v>
      </c>
      <c r="U33">
        <v>93000</v>
      </c>
      <c r="V33" t="s">
        <v>1</v>
      </c>
      <c r="W33">
        <v>0</v>
      </c>
      <c r="Y33" t="s">
        <v>38</v>
      </c>
      <c r="Z33" s="1">
        <f>COUNTIF(AB22:AB36,"non-write-off")</f>
        <v>13</v>
      </c>
      <c r="AA33">
        <v>93000</v>
      </c>
      <c r="AB33" t="s">
        <v>1</v>
      </c>
      <c r="AC33">
        <v>0</v>
      </c>
      <c r="AE33" t="s">
        <v>38</v>
      </c>
      <c r="AF33" s="1">
        <f>COUNTIF(AH24:AH36,"non-write-off")</f>
        <v>13</v>
      </c>
      <c r="AG33">
        <v>93000</v>
      </c>
      <c r="AH33" t="s">
        <v>1</v>
      </c>
      <c r="AI33">
        <v>0</v>
      </c>
    </row>
    <row r="34" spans="1:35" x14ac:dyDescent="0.25">
      <c r="A34" t="s">
        <v>4</v>
      </c>
      <c r="B34" s="1">
        <f>SUM(B32:B33)</f>
        <v>22</v>
      </c>
      <c r="C34">
        <v>95000</v>
      </c>
      <c r="D34" t="s">
        <v>1</v>
      </c>
      <c r="E34">
        <v>0</v>
      </c>
      <c r="G34" t="s">
        <v>4</v>
      </c>
      <c r="H34" s="1">
        <f>SUM(H32:H33)</f>
        <v>18</v>
      </c>
      <c r="I34">
        <v>95000</v>
      </c>
      <c r="J34" t="s">
        <v>1</v>
      </c>
      <c r="K34">
        <v>0</v>
      </c>
      <c r="M34" t="s">
        <v>4</v>
      </c>
      <c r="N34" s="1">
        <f>SUM(N32:N33)</f>
        <v>17</v>
      </c>
      <c r="O34">
        <v>95000</v>
      </c>
      <c r="P34" t="s">
        <v>1</v>
      </c>
      <c r="Q34">
        <v>0</v>
      </c>
      <c r="S34" t="s">
        <v>4</v>
      </c>
      <c r="T34" s="1">
        <f>SUM(T32:T33)</f>
        <v>16</v>
      </c>
      <c r="U34">
        <v>95000</v>
      </c>
      <c r="V34" t="s">
        <v>1</v>
      </c>
      <c r="W34">
        <v>0</v>
      </c>
      <c r="Y34" t="s">
        <v>4</v>
      </c>
      <c r="Z34" s="1">
        <f>SUM(Z32:Z33)</f>
        <v>15</v>
      </c>
      <c r="AA34">
        <v>95000</v>
      </c>
      <c r="AB34" t="s">
        <v>1</v>
      </c>
      <c r="AC34">
        <v>0</v>
      </c>
      <c r="AE34" t="s">
        <v>4</v>
      </c>
      <c r="AF34" s="1">
        <f>SUM(AF32:AF33)</f>
        <v>13</v>
      </c>
      <c r="AG34">
        <v>95000</v>
      </c>
      <c r="AH34" t="s">
        <v>1</v>
      </c>
      <c r="AI34">
        <v>0</v>
      </c>
    </row>
    <row r="35" spans="1:35" x14ac:dyDescent="0.25">
      <c r="A35" t="s">
        <v>3</v>
      </c>
      <c r="B35" s="1">
        <f>B34/B5</f>
        <v>0.73333333333333328</v>
      </c>
      <c r="C35">
        <v>96000</v>
      </c>
      <c r="D35" t="s">
        <v>1</v>
      </c>
      <c r="E35">
        <v>0</v>
      </c>
      <c r="G35" t="s">
        <v>3</v>
      </c>
      <c r="H35" s="1">
        <f>H34/H5</f>
        <v>0.6</v>
      </c>
      <c r="I35">
        <v>96000</v>
      </c>
      <c r="J35" t="s">
        <v>1</v>
      </c>
      <c r="K35">
        <v>0</v>
      </c>
      <c r="M35" t="s">
        <v>3</v>
      </c>
      <c r="N35" s="1">
        <f>N34/N5</f>
        <v>0.56666666666666665</v>
      </c>
      <c r="O35">
        <v>96000</v>
      </c>
      <c r="P35" t="s">
        <v>1</v>
      </c>
      <c r="Q35">
        <v>0</v>
      </c>
      <c r="S35" t="s">
        <v>3</v>
      </c>
      <c r="T35" s="1">
        <f>T34/T5</f>
        <v>0.53333333333333333</v>
      </c>
      <c r="U35">
        <v>96000</v>
      </c>
      <c r="V35" t="s">
        <v>1</v>
      </c>
      <c r="W35">
        <v>0</v>
      </c>
      <c r="Y35" t="s">
        <v>3</v>
      </c>
      <c r="Z35" s="1">
        <f>Z34/Z5</f>
        <v>0.5</v>
      </c>
      <c r="AA35">
        <v>96000</v>
      </c>
      <c r="AB35" t="s">
        <v>1</v>
      </c>
      <c r="AC35">
        <v>0</v>
      </c>
      <c r="AE35" t="s">
        <v>3</v>
      </c>
      <c r="AF35" s="1">
        <f>AF34/AF5</f>
        <v>0.43333333333333335</v>
      </c>
      <c r="AG35">
        <v>96000</v>
      </c>
      <c r="AH35" t="s">
        <v>1</v>
      </c>
      <c r="AI35">
        <v>0</v>
      </c>
    </row>
    <row r="36" spans="1:35" x14ac:dyDescent="0.25">
      <c r="A36" s="2" t="s">
        <v>14</v>
      </c>
      <c r="B36" s="12">
        <f>-(B33/B34)*LOG(B33/B34,2)-(B32/B34)*LOG(B32/B34,2)</f>
        <v>0.94566030460064021</v>
      </c>
      <c r="C36" s="2">
        <v>99000</v>
      </c>
      <c r="D36" s="2" t="s">
        <v>1</v>
      </c>
      <c r="E36" s="2">
        <v>0</v>
      </c>
      <c r="G36" s="2" t="s">
        <v>14</v>
      </c>
      <c r="H36" s="12">
        <f>-(H33/H34)*LOG(H33/H34,2)-(H32/H34)*LOG(H32/H34,2)</f>
        <v>0.76420450650862026</v>
      </c>
      <c r="I36" s="2">
        <v>99000</v>
      </c>
      <c r="J36" s="2" t="s">
        <v>1</v>
      </c>
      <c r="K36" s="2">
        <v>0</v>
      </c>
      <c r="M36" s="2" t="s">
        <v>14</v>
      </c>
      <c r="N36" s="12">
        <f>-(N33/N34)*LOG(N33/N34,2)-(N32/N34)*LOG(N32/N34,2)</f>
        <v>0.78712658620126907</v>
      </c>
      <c r="O36" s="2">
        <v>99000</v>
      </c>
      <c r="P36" s="2" t="s">
        <v>1</v>
      </c>
      <c r="Q36" s="2">
        <v>0</v>
      </c>
      <c r="S36" s="2" t="s">
        <v>28</v>
      </c>
      <c r="T36" s="12">
        <f>-(T33/T34)*LOG(T33/T34,2)-(T32/T34)*LOG(T32/T34,2)</f>
        <v>0.69621226012514581</v>
      </c>
      <c r="U36" s="2">
        <v>99000</v>
      </c>
      <c r="V36" s="2" t="s">
        <v>1</v>
      </c>
      <c r="W36" s="2">
        <v>0</v>
      </c>
      <c r="Y36" s="2" t="s">
        <v>28</v>
      </c>
      <c r="Z36" s="12">
        <f>-(Z33/Z34)*LOG(Z33/Z34,2)-(Z32/Z34)*LOG(Z32/Z34,2)</f>
        <v>0.56650950655290533</v>
      </c>
      <c r="AA36" s="2">
        <v>99000</v>
      </c>
      <c r="AB36" s="2" t="s">
        <v>1</v>
      </c>
      <c r="AC36" s="2">
        <v>0</v>
      </c>
      <c r="AE36" s="2" t="s">
        <v>35</v>
      </c>
      <c r="AF36" s="12">
        <v>0</v>
      </c>
      <c r="AG36" s="2">
        <v>99000</v>
      </c>
      <c r="AH36" s="2" t="s">
        <v>1</v>
      </c>
      <c r="AI36" s="2">
        <v>0</v>
      </c>
    </row>
    <row r="37" spans="1:35" x14ac:dyDescent="0.25">
      <c r="A37" s="4" t="s">
        <v>22</v>
      </c>
      <c r="B37" s="11"/>
      <c r="G37" s="4" t="s">
        <v>22</v>
      </c>
      <c r="H37" s="11"/>
      <c r="M37" s="4" t="s">
        <v>22</v>
      </c>
      <c r="N37" s="11"/>
      <c r="S37" s="4" t="s">
        <v>29</v>
      </c>
      <c r="T37" s="14"/>
      <c r="Y37" s="4" t="s">
        <v>29</v>
      </c>
      <c r="Z37" s="11"/>
      <c r="AE37" s="4" t="s">
        <v>36</v>
      </c>
      <c r="AF37" s="11"/>
    </row>
    <row r="38" spans="1:35" x14ac:dyDescent="0.25">
      <c r="A38" s="4" t="s">
        <v>21</v>
      </c>
      <c r="B38" s="10">
        <f>POWER(STDEV(C15:C36),2)</f>
        <v>354445266.50432914</v>
      </c>
      <c r="G38" s="4" t="s">
        <v>21</v>
      </c>
      <c r="H38" s="10">
        <f>POWER(STDEV(I19:I36),2)</f>
        <v>248357142.56535971</v>
      </c>
      <c r="M38" s="4" t="s">
        <v>21</v>
      </c>
      <c r="N38" s="10">
        <f>POWER(STDEV(O20:O36),2)</f>
        <v>208454044.1176472</v>
      </c>
      <c r="S38" s="4" t="s">
        <v>30</v>
      </c>
      <c r="T38" s="10">
        <f>POWER(STDEV(U21:U36),2)</f>
        <v>160215625</v>
      </c>
      <c r="Y38" s="4" t="s">
        <v>30</v>
      </c>
      <c r="Z38" s="10">
        <f>POWER(STDEV(AA22:AA36),2)</f>
        <v>129695238.09523775</v>
      </c>
      <c r="AE38" s="4" t="s">
        <v>37</v>
      </c>
      <c r="AF38" s="10">
        <f>POWER(STDEV(AG24:AG36),2)</f>
        <v>80451923.076923057</v>
      </c>
    </row>
    <row r="39" spans="1:35" x14ac:dyDescent="0.25">
      <c r="A39" s="4"/>
      <c r="B39" s="3"/>
      <c r="G39" s="4"/>
      <c r="H39" s="3"/>
      <c r="M39" s="4"/>
      <c r="N39" s="3"/>
      <c r="S39" s="4"/>
      <c r="T39" s="3"/>
      <c r="Y39" s="4"/>
      <c r="Z39" s="3"/>
      <c r="AE39" s="4"/>
      <c r="AF39" s="3"/>
    </row>
    <row r="40" spans="1:35" x14ac:dyDescent="0.25">
      <c r="A40" t="s">
        <v>15</v>
      </c>
      <c r="B40" s="13">
        <f>B6-(B12/B5)*B14-(B34/B5)*B36</f>
        <v>0.30330740860783378</v>
      </c>
      <c r="G40" t="s">
        <v>15</v>
      </c>
      <c r="H40" s="13">
        <f>H6-(H16/H5)*H18-(H34/H5)*H36</f>
        <v>0.53826892807646443</v>
      </c>
      <c r="M40" t="s">
        <v>15</v>
      </c>
      <c r="N40" s="13">
        <f>N6-(N17/N5)*N19-(N34/N5)*N36</f>
        <v>0.38121435556157329</v>
      </c>
      <c r="S40" t="s">
        <v>15</v>
      </c>
      <c r="T40" s="13">
        <f>T6-(T18/T5)*T20-(T34/T5)*T36</f>
        <v>0.4522366741491502</v>
      </c>
      <c r="Y40" t="s">
        <v>15</v>
      </c>
      <c r="Z40" s="13">
        <f>Z6-(Z19/Z5)*Z21-(Z34/Z5)*Z36</f>
        <v>0.53685721119447316</v>
      </c>
      <c r="AE40" t="s">
        <v>15</v>
      </c>
      <c r="AF40" s="13">
        <f>AF6-(AF21/AF5)*AF23-(AF34/AF5)*AF36</f>
        <v>0.8138960219397775</v>
      </c>
    </row>
    <row r="41" spans="1:35" s="16" customFormat="1" x14ac:dyDescent="0.25">
      <c r="A41" s="16" t="s">
        <v>0</v>
      </c>
      <c r="B41" s="17">
        <f>(B6-B40)/B6</f>
        <v>0.6957163374206361</v>
      </c>
      <c r="G41" s="16" t="s">
        <v>0</v>
      </c>
      <c r="H41" s="17">
        <f>(H6-H40)/H6</f>
        <v>0.45999854853679117</v>
      </c>
      <c r="M41" s="16" t="s">
        <v>0</v>
      </c>
      <c r="N41" s="17">
        <f>(N6-N40)/N6</f>
        <v>0.6175586317837426</v>
      </c>
      <c r="O41" s="18"/>
      <c r="S41" s="16" t="s">
        <v>0</v>
      </c>
      <c r="T41" s="17">
        <f>(T6-T40)/T6</f>
        <v>0.54630771403036671</v>
      </c>
      <c r="Y41" s="16" t="s">
        <v>0</v>
      </c>
      <c r="Z41" s="17">
        <f>(Z6-Z40)/Z6</f>
        <v>0.46141480930453532</v>
      </c>
      <c r="AE41" s="16" t="s">
        <v>0</v>
      </c>
      <c r="AF41" s="17">
        <f>(AF6-AF40)/AF6</f>
        <v>0.18348429518640708</v>
      </c>
    </row>
    <row r="43" spans="1:35" x14ac:dyDescent="0.25">
      <c r="A43" t="s">
        <v>16</v>
      </c>
      <c r="C43" s="10">
        <f>B8-(B12/B5)*B16-(B34/B5)*B38</f>
        <v>297969282.70388615</v>
      </c>
      <c r="E43" s="15"/>
      <c r="G43" t="s">
        <v>16</v>
      </c>
      <c r="I43" s="10">
        <f>H8-(H16/H5)*H20-(H34/H5)*H38</f>
        <v>392391983.7267195</v>
      </c>
      <c r="K43" s="15"/>
      <c r="M43" t="s">
        <v>16</v>
      </c>
      <c r="O43" s="10">
        <f>N8-(N17/N5)*N21-(N34/N5)*N38</f>
        <v>419401577.34674329</v>
      </c>
      <c r="Q43" s="15"/>
      <c r="S43" t="s">
        <v>16</v>
      </c>
      <c r="U43" s="10">
        <f>T8-(T18/T5)*T22-(T34/T5)*T38</f>
        <v>448060695.40229899</v>
      </c>
      <c r="W43" s="14"/>
      <c r="Y43" t="s">
        <v>16</v>
      </c>
      <c r="AA43" s="10">
        <f>Z8-(Z19/Z5)*Z23-(Z34/Z5)*Z38</f>
        <v>457520594.21182293</v>
      </c>
      <c r="AC43" s="15"/>
      <c r="AE43" t="s">
        <v>16</v>
      </c>
      <c r="AG43" s="10">
        <f>AF8-(AF21/AF5)*AF25-(AF34/AF5)*AF38</f>
        <v>452239648.52729899</v>
      </c>
      <c r="AI43" s="15"/>
    </row>
    <row r="44" spans="1:35" s="16" customFormat="1" x14ac:dyDescent="0.25">
      <c r="A44" s="16" t="s">
        <v>0</v>
      </c>
      <c r="B44" s="18"/>
      <c r="C44" s="17">
        <f>(B8-C43)/B8</f>
        <v>0.4772463065017743</v>
      </c>
      <c r="E44" s="17"/>
      <c r="G44" s="16" t="s">
        <v>0</v>
      </c>
      <c r="H44" s="18"/>
      <c r="I44" s="17">
        <f>(H8-I43)/H8</f>
        <v>0.31159226571657944</v>
      </c>
      <c r="K44" s="17"/>
      <c r="M44" s="16" t="s">
        <v>0</v>
      </c>
      <c r="N44" s="18"/>
      <c r="O44" s="17">
        <f>(N8-O43)/N8</f>
        <v>0.26420696245099085</v>
      </c>
      <c r="Q44" s="17"/>
      <c r="S44" s="16" t="s">
        <v>0</v>
      </c>
      <c r="T44" s="18"/>
      <c r="U44" s="17">
        <f>(T8-U43)/T8</f>
        <v>0.21392775353390323</v>
      </c>
      <c r="W44" s="17"/>
      <c r="Y44" s="16" t="s">
        <v>0</v>
      </c>
      <c r="Z44" s="18"/>
      <c r="AA44" s="17">
        <f>(Z8-AA43)/Z8</f>
        <v>0.19733142186533822</v>
      </c>
      <c r="AC44" s="17"/>
      <c r="AE44" s="16" t="s">
        <v>0</v>
      </c>
      <c r="AF44" s="18"/>
      <c r="AG44" s="17">
        <f>(AF8-AG43)/AF8</f>
        <v>0.20659624888608802</v>
      </c>
      <c r="AI44" s="17"/>
    </row>
  </sheetData>
  <mergeCells count="6">
    <mergeCell ref="M1:Q1"/>
    <mergeCell ref="Y1:AC1"/>
    <mergeCell ref="AE1:AI1"/>
    <mergeCell ref="A1:E1"/>
    <mergeCell ref="S1:W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74243-3089-4807-BA1D-59E6A2760503}">
  <dimension ref="A1:AJ44"/>
  <sheetViews>
    <sheetView tabSelected="1" zoomScale="85" zoomScaleNormal="85" workbookViewId="0">
      <selection activeCell="AF25" sqref="AF25"/>
    </sheetView>
  </sheetViews>
  <sheetFormatPr defaultRowHeight="15" x14ac:dyDescent="0.25"/>
  <cols>
    <col min="1" max="1" width="15.140625" bestFit="1" customWidth="1"/>
    <col min="2" max="2" width="14" style="1" bestFit="1" customWidth="1"/>
    <col min="3" max="3" width="12.5703125" bestFit="1" customWidth="1"/>
    <col min="4" max="4" width="13.28515625" bestFit="1" customWidth="1"/>
    <col min="5" max="5" width="8.7109375" bestFit="1" customWidth="1"/>
    <col min="6" max="6" width="2.42578125" style="5" customWidth="1"/>
    <col min="7" max="7" width="15.140625" bestFit="1" customWidth="1"/>
    <col min="8" max="8" width="14" style="1" bestFit="1" customWidth="1"/>
    <col min="9" max="9" width="12.5703125" bestFit="1" customWidth="1"/>
    <col min="10" max="10" width="13.28515625" bestFit="1" customWidth="1"/>
    <col min="11" max="11" width="8.7109375" bestFit="1" customWidth="1"/>
    <col min="12" max="12" width="2.42578125" style="5" customWidth="1"/>
    <col min="13" max="13" width="15.140625" bestFit="1" customWidth="1"/>
    <col min="14" max="14" width="14" style="1" bestFit="1" customWidth="1"/>
    <col min="15" max="15" width="12.5703125" bestFit="1" customWidth="1"/>
    <col min="16" max="16" width="13.28515625" bestFit="1" customWidth="1"/>
    <col min="17" max="17" width="8.7109375" bestFit="1" customWidth="1"/>
    <col min="18" max="18" width="2.42578125" style="5" customWidth="1"/>
    <col min="19" max="19" width="15.140625" bestFit="1" customWidth="1"/>
    <col min="20" max="20" width="14" style="1" bestFit="1" customWidth="1"/>
    <col min="21" max="21" width="12.5703125" bestFit="1" customWidth="1"/>
    <col min="22" max="22" width="13.28515625" bestFit="1" customWidth="1"/>
    <col min="23" max="23" width="8.7109375" bestFit="1" customWidth="1"/>
    <col min="24" max="24" width="2.42578125" style="5" customWidth="1"/>
    <col min="25" max="25" width="15.140625" bestFit="1" customWidth="1"/>
    <col min="26" max="26" width="14" style="1" bestFit="1" customWidth="1"/>
    <col min="27" max="27" width="12.5703125" bestFit="1" customWidth="1"/>
    <col min="28" max="28" width="13.28515625" bestFit="1" customWidth="1"/>
    <col min="29" max="29" width="8.7109375" bestFit="1" customWidth="1"/>
    <col min="30" max="30" width="2.42578125" style="5" customWidth="1"/>
    <col min="31" max="31" width="15.140625" bestFit="1" customWidth="1"/>
    <col min="32" max="32" width="14" style="1" bestFit="1" customWidth="1"/>
    <col min="33" max="33" width="12.5703125" bestFit="1" customWidth="1"/>
    <col min="34" max="34" width="13.28515625" bestFit="1" customWidth="1"/>
    <col min="35" max="35" width="8.7109375" bestFit="1" customWidth="1"/>
  </cols>
  <sheetData>
    <row r="1" spans="1:36" x14ac:dyDescent="0.25">
      <c r="A1" s="7" t="s">
        <v>39</v>
      </c>
      <c r="B1" s="7"/>
      <c r="C1" s="7"/>
      <c r="D1" s="7"/>
      <c r="E1" s="7"/>
      <c r="G1" s="7" t="s">
        <v>41</v>
      </c>
      <c r="H1" s="7"/>
      <c r="I1" s="7"/>
      <c r="J1" s="7"/>
      <c r="K1" s="7"/>
      <c r="M1" s="7" t="s">
        <v>23</v>
      </c>
      <c r="N1" s="7"/>
      <c r="O1" s="7"/>
      <c r="P1" s="7"/>
      <c r="Q1" s="7"/>
      <c r="S1" s="7" t="s">
        <v>40</v>
      </c>
      <c r="T1" s="7"/>
      <c r="U1" s="7"/>
      <c r="V1" s="7"/>
      <c r="W1" s="7"/>
      <c r="Y1" s="7" t="s">
        <v>24</v>
      </c>
      <c r="Z1" s="7"/>
      <c r="AA1" s="7"/>
      <c r="AB1" s="7"/>
      <c r="AC1" s="7"/>
      <c r="AE1" s="7" t="s">
        <v>25</v>
      </c>
      <c r="AF1" s="7"/>
      <c r="AG1" s="7"/>
      <c r="AH1" s="7"/>
      <c r="AI1" s="7"/>
    </row>
    <row r="3" spans="1:36" x14ac:dyDescent="0.25">
      <c r="A3" t="s">
        <v>13</v>
      </c>
      <c r="B3" s="1">
        <v>16</v>
      </c>
      <c r="D3" t="s">
        <v>6</v>
      </c>
      <c r="G3" t="s">
        <v>13</v>
      </c>
      <c r="H3" s="1">
        <v>16</v>
      </c>
      <c r="J3" t="s">
        <v>6</v>
      </c>
      <c r="M3" t="s">
        <v>13</v>
      </c>
      <c r="N3" s="1">
        <v>16</v>
      </c>
      <c r="P3" t="s">
        <v>6</v>
      </c>
      <c r="S3" t="s">
        <v>13</v>
      </c>
      <c r="T3" s="1">
        <v>16</v>
      </c>
      <c r="V3" t="s">
        <v>6</v>
      </c>
      <c r="Y3" t="s">
        <v>13</v>
      </c>
      <c r="Z3" s="1">
        <v>16</v>
      </c>
      <c r="AB3" t="s">
        <v>6</v>
      </c>
      <c r="AE3" t="s">
        <v>13</v>
      </c>
      <c r="AF3" s="1">
        <v>16</v>
      </c>
      <c r="AH3" t="s">
        <v>6</v>
      </c>
    </row>
    <row r="4" spans="1:36" x14ac:dyDescent="0.25">
      <c r="A4" t="s">
        <v>12</v>
      </c>
      <c r="B4" s="1">
        <v>14</v>
      </c>
      <c r="D4" t="s">
        <v>11</v>
      </c>
      <c r="G4" t="s">
        <v>12</v>
      </c>
      <c r="H4" s="1">
        <v>14</v>
      </c>
      <c r="J4" t="s">
        <v>11</v>
      </c>
      <c r="M4" t="s">
        <v>12</v>
      </c>
      <c r="N4" s="1">
        <v>14</v>
      </c>
      <c r="P4" t="s">
        <v>11</v>
      </c>
      <c r="S4" t="s">
        <v>12</v>
      </c>
      <c r="T4" s="1">
        <v>14</v>
      </c>
      <c r="V4" t="s">
        <v>11</v>
      </c>
      <c r="Y4" t="s">
        <v>12</v>
      </c>
      <c r="Z4" s="1">
        <v>14</v>
      </c>
      <c r="AB4" t="s">
        <v>11</v>
      </c>
      <c r="AE4" t="s">
        <v>12</v>
      </c>
      <c r="AF4" s="1">
        <v>14</v>
      </c>
      <c r="AH4" t="s">
        <v>11</v>
      </c>
    </row>
    <row r="5" spans="1:36" x14ac:dyDescent="0.25">
      <c r="B5" s="1">
        <v>30</v>
      </c>
      <c r="D5" t="s">
        <v>4</v>
      </c>
      <c r="H5" s="1">
        <v>30</v>
      </c>
      <c r="J5" t="s">
        <v>4</v>
      </c>
      <c r="N5" s="1">
        <v>30</v>
      </c>
      <c r="P5" t="s">
        <v>4</v>
      </c>
      <c r="T5" s="1">
        <v>30</v>
      </c>
      <c r="V5" t="s">
        <v>4</v>
      </c>
      <c r="Z5" s="1">
        <v>30</v>
      </c>
      <c r="AB5" t="s">
        <v>4</v>
      </c>
      <c r="AF5" s="1">
        <v>30</v>
      </c>
      <c r="AH5" t="s">
        <v>4</v>
      </c>
    </row>
    <row r="6" spans="1:36" x14ac:dyDescent="0.25">
      <c r="A6" t="s">
        <v>10</v>
      </c>
      <c r="B6" s="12">
        <f>-(B3/B5)*LOG(B3/B5,2)-(B4/B5)*LOG(B4/B5,2)</f>
        <v>0.99679163198163656</v>
      </c>
      <c r="C6" t="s">
        <v>9</v>
      </c>
      <c r="D6" t="s">
        <v>8</v>
      </c>
      <c r="E6" t="s">
        <v>7</v>
      </c>
      <c r="G6" t="s">
        <v>10</v>
      </c>
      <c r="H6" s="12">
        <f>-(H3/H5)*LOG(H3/H5,2)-(H4/H5)*LOG(H4/H5,2)</f>
        <v>0.99679163198163656</v>
      </c>
      <c r="I6" t="s">
        <v>9</v>
      </c>
      <c r="J6" t="s">
        <v>8</v>
      </c>
      <c r="K6" t="s">
        <v>7</v>
      </c>
      <c r="M6" t="s">
        <v>10</v>
      </c>
      <c r="N6" s="12">
        <f>-(N3/N5)*LOG(N3/N5,2)-(N4/N5)*LOG(N4/N5,2)</f>
        <v>0.99679163198163656</v>
      </c>
      <c r="O6" t="s">
        <v>9</v>
      </c>
      <c r="P6" t="s">
        <v>8</v>
      </c>
      <c r="Q6" t="s">
        <v>7</v>
      </c>
      <c r="S6" t="s">
        <v>10</v>
      </c>
      <c r="T6" s="12">
        <f>-(T3/T5)*LOG(T3/T5,2)-(T4/T5)*LOG(T4/T5,2)</f>
        <v>0.99679163198163656</v>
      </c>
      <c r="U6" t="s">
        <v>9</v>
      </c>
      <c r="V6" t="s">
        <v>8</v>
      </c>
      <c r="W6" t="s">
        <v>7</v>
      </c>
      <c r="Y6" t="s">
        <v>10</v>
      </c>
      <c r="Z6" s="12">
        <f>-(Z3/Z5)*LOG(Z3/Z5,2)-(Z4/Z5)*LOG(Z4/Z5,2)</f>
        <v>0.99679163198163656</v>
      </c>
      <c r="AA6" t="s">
        <v>9</v>
      </c>
      <c r="AB6" t="s">
        <v>8</v>
      </c>
      <c r="AC6" t="s">
        <v>7</v>
      </c>
      <c r="AE6" t="s">
        <v>10</v>
      </c>
      <c r="AF6" s="12">
        <f>-(AF3/AF5)*LOG(AF3/AF5,2)-(AF4/AF5)*LOG(AF4/AF5,2)</f>
        <v>0.99679163198163656</v>
      </c>
      <c r="AG6" t="s">
        <v>9</v>
      </c>
      <c r="AH6" t="s">
        <v>8</v>
      </c>
      <c r="AI6" t="s">
        <v>7</v>
      </c>
    </row>
    <row r="7" spans="1:36" x14ac:dyDescent="0.25">
      <c r="A7" t="s">
        <v>18</v>
      </c>
      <c r="B7" s="20">
        <f>_xlfn.VAR.P(E7:E36)</f>
        <v>0.24888888888888888</v>
      </c>
      <c r="C7">
        <v>25000</v>
      </c>
      <c r="D7" t="s">
        <v>6</v>
      </c>
      <c r="E7">
        <v>1</v>
      </c>
      <c r="G7" t="s">
        <v>18</v>
      </c>
      <c r="H7" s="20">
        <f>_xlfn.VAR.P(K7:K36)</f>
        <v>0.24888888888888888</v>
      </c>
      <c r="I7">
        <v>25000</v>
      </c>
      <c r="J7" t="s">
        <v>6</v>
      </c>
      <c r="K7">
        <v>1</v>
      </c>
      <c r="M7" t="s">
        <v>18</v>
      </c>
      <c r="N7" s="20">
        <f>_xlfn.VAR.P(Q7:Q36)</f>
        <v>0.24888888888888888</v>
      </c>
      <c r="O7">
        <v>25000</v>
      </c>
      <c r="P7" t="s">
        <v>6</v>
      </c>
      <c r="Q7">
        <v>1</v>
      </c>
      <c r="S7" t="s">
        <v>18</v>
      </c>
      <c r="T7" s="20">
        <f>_xlfn.VAR.P(W7:W36)</f>
        <v>0.24888888888888888</v>
      </c>
      <c r="U7">
        <v>25000</v>
      </c>
      <c r="V7" t="s">
        <v>6</v>
      </c>
      <c r="W7">
        <v>1</v>
      </c>
      <c r="Y7" t="s">
        <v>18</v>
      </c>
      <c r="Z7" s="20">
        <f>_xlfn.VAR.P(AC7:AC36)</f>
        <v>0.24888888888888888</v>
      </c>
      <c r="AA7">
        <v>25000</v>
      </c>
      <c r="AB7" t="s">
        <v>6</v>
      </c>
      <c r="AC7">
        <v>1</v>
      </c>
      <c r="AE7" t="s">
        <v>18</v>
      </c>
      <c r="AF7" s="20">
        <f>_xlfn.VAR.P(AI7:AI36)</f>
        <v>0.24888888888888888</v>
      </c>
      <c r="AG7">
        <v>25000</v>
      </c>
      <c r="AH7" t="s">
        <v>6</v>
      </c>
      <c r="AI7" s="6">
        <v>1</v>
      </c>
    </row>
    <row r="8" spans="1:36" x14ac:dyDescent="0.25">
      <c r="A8" t="s">
        <v>19</v>
      </c>
      <c r="B8" s="10">
        <f>POWER(STDEV(C7:C36),2)</f>
        <v>569999382.90229893</v>
      </c>
      <c r="C8">
        <v>29000</v>
      </c>
      <c r="D8" t="s">
        <v>6</v>
      </c>
      <c r="E8">
        <v>1</v>
      </c>
      <c r="G8" t="s">
        <v>19</v>
      </c>
      <c r="H8" s="10">
        <f>POWER(STDEV(I7:I36),2)</f>
        <v>569999382.90229893</v>
      </c>
      <c r="I8">
        <v>29000</v>
      </c>
      <c r="J8" t="s">
        <v>6</v>
      </c>
      <c r="K8">
        <v>1</v>
      </c>
      <c r="M8" t="s">
        <v>19</v>
      </c>
      <c r="N8" s="10">
        <f>POWER(STDEV(O7:O36),2)</f>
        <v>569999382.90229893</v>
      </c>
      <c r="O8">
        <v>29000</v>
      </c>
      <c r="P8" t="s">
        <v>6</v>
      </c>
      <c r="Q8">
        <v>1</v>
      </c>
      <c r="S8" t="s">
        <v>19</v>
      </c>
      <c r="T8" s="10">
        <f>POWER(STDEV(U7:U36),2)</f>
        <v>569999382.90229893</v>
      </c>
      <c r="U8">
        <v>29000</v>
      </c>
      <c r="V8" t="s">
        <v>6</v>
      </c>
      <c r="W8">
        <v>1</v>
      </c>
      <c r="Y8" t="s">
        <v>19</v>
      </c>
      <c r="Z8" s="10">
        <f>POWER(STDEV(AA7:AA36),2)</f>
        <v>569999382.90229893</v>
      </c>
      <c r="AA8">
        <v>29000</v>
      </c>
      <c r="AB8" t="s">
        <v>6</v>
      </c>
      <c r="AC8">
        <v>1</v>
      </c>
      <c r="AE8" t="s">
        <v>19</v>
      </c>
      <c r="AF8" s="10">
        <f>POWER(STDEV(AG7:AG36),2)</f>
        <v>569999382.90229893</v>
      </c>
      <c r="AG8">
        <v>29000</v>
      </c>
      <c r="AH8" t="s">
        <v>6</v>
      </c>
      <c r="AI8" s="6">
        <v>1</v>
      </c>
    </row>
    <row r="9" spans="1:36" x14ac:dyDescent="0.25">
      <c r="C9">
        <v>31000</v>
      </c>
      <c r="D9" t="s">
        <v>6</v>
      </c>
      <c r="E9">
        <v>1</v>
      </c>
      <c r="I9">
        <v>31000</v>
      </c>
      <c r="J9" t="s">
        <v>6</v>
      </c>
      <c r="K9">
        <v>1</v>
      </c>
      <c r="O9">
        <v>31000</v>
      </c>
      <c r="P9" t="s">
        <v>6</v>
      </c>
      <c r="Q9">
        <v>1</v>
      </c>
      <c r="U9">
        <v>31000</v>
      </c>
      <c r="V9" t="s">
        <v>6</v>
      </c>
      <c r="W9">
        <v>1</v>
      </c>
      <c r="AA9">
        <v>31000</v>
      </c>
      <c r="AB9" t="s">
        <v>6</v>
      </c>
      <c r="AC9">
        <v>1</v>
      </c>
      <c r="AG9">
        <v>31000</v>
      </c>
      <c r="AH9" t="s">
        <v>6</v>
      </c>
      <c r="AI9" s="6">
        <v>1</v>
      </c>
    </row>
    <row r="10" spans="1:36" x14ac:dyDescent="0.25">
      <c r="A10" t="s">
        <v>5</v>
      </c>
      <c r="B10" s="1">
        <f>COUNTIF(D7:D14,"write-off")</f>
        <v>8</v>
      </c>
      <c r="C10">
        <v>32000</v>
      </c>
      <c r="D10" t="s">
        <v>6</v>
      </c>
      <c r="E10">
        <v>1</v>
      </c>
      <c r="I10">
        <v>32000</v>
      </c>
      <c r="J10" t="s">
        <v>6</v>
      </c>
      <c r="K10">
        <v>1</v>
      </c>
      <c r="O10">
        <v>32000</v>
      </c>
      <c r="P10" t="s">
        <v>6</v>
      </c>
      <c r="Q10">
        <v>1</v>
      </c>
      <c r="U10">
        <v>32000</v>
      </c>
      <c r="V10" t="s">
        <v>6</v>
      </c>
      <c r="W10">
        <v>1</v>
      </c>
      <c r="AA10">
        <v>32000</v>
      </c>
      <c r="AB10" t="s">
        <v>6</v>
      </c>
      <c r="AC10">
        <v>1</v>
      </c>
      <c r="AG10">
        <v>32000</v>
      </c>
      <c r="AH10" t="s">
        <v>6</v>
      </c>
      <c r="AI10" s="6">
        <v>1</v>
      </c>
    </row>
    <row r="11" spans="1:36" x14ac:dyDescent="0.25">
      <c r="A11" t="s">
        <v>38</v>
      </c>
      <c r="B11" s="1">
        <f>COUNTIF(D8:D14,"non-write-off")</f>
        <v>0</v>
      </c>
      <c r="C11">
        <v>35000</v>
      </c>
      <c r="D11" t="s">
        <v>6</v>
      </c>
      <c r="E11">
        <v>1</v>
      </c>
      <c r="I11">
        <v>35000</v>
      </c>
      <c r="J11" t="s">
        <v>6</v>
      </c>
      <c r="K11">
        <v>1</v>
      </c>
      <c r="O11">
        <v>35000</v>
      </c>
      <c r="P11" t="s">
        <v>6</v>
      </c>
      <c r="Q11">
        <v>1</v>
      </c>
      <c r="U11">
        <v>35000</v>
      </c>
      <c r="V11" t="s">
        <v>6</v>
      </c>
      <c r="W11">
        <v>1</v>
      </c>
      <c r="AA11">
        <v>35000</v>
      </c>
      <c r="AB11" t="s">
        <v>6</v>
      </c>
      <c r="AC11">
        <v>1</v>
      </c>
      <c r="AG11">
        <v>35000</v>
      </c>
      <c r="AH11" t="s">
        <v>6</v>
      </c>
      <c r="AI11" s="6">
        <v>1</v>
      </c>
    </row>
    <row r="12" spans="1:36" x14ac:dyDescent="0.25">
      <c r="A12" t="s">
        <v>4</v>
      </c>
      <c r="B12" s="1">
        <f>SUM(B10:B11)</f>
        <v>8</v>
      </c>
      <c r="C12">
        <v>37000</v>
      </c>
      <c r="D12" t="s">
        <v>6</v>
      </c>
      <c r="E12">
        <v>1</v>
      </c>
      <c r="I12">
        <v>37000</v>
      </c>
      <c r="J12" t="s">
        <v>6</v>
      </c>
      <c r="K12">
        <v>1</v>
      </c>
      <c r="O12">
        <v>37000</v>
      </c>
      <c r="P12" t="s">
        <v>6</v>
      </c>
      <c r="Q12">
        <v>1</v>
      </c>
      <c r="U12">
        <v>37000</v>
      </c>
      <c r="V12" t="s">
        <v>6</v>
      </c>
      <c r="W12">
        <v>1</v>
      </c>
      <c r="AA12">
        <v>37000</v>
      </c>
      <c r="AB12" t="s">
        <v>6</v>
      </c>
      <c r="AC12">
        <v>1</v>
      </c>
      <c r="AG12">
        <v>37000</v>
      </c>
      <c r="AH12" t="s">
        <v>6</v>
      </c>
      <c r="AI12" s="6">
        <v>1</v>
      </c>
    </row>
    <row r="13" spans="1:36" x14ac:dyDescent="0.25">
      <c r="A13" t="s">
        <v>3</v>
      </c>
      <c r="B13" s="1">
        <f>B12/B5</f>
        <v>0.26666666666666666</v>
      </c>
      <c r="C13">
        <v>43000</v>
      </c>
      <c r="D13" t="s">
        <v>6</v>
      </c>
      <c r="E13">
        <v>1</v>
      </c>
      <c r="I13">
        <v>43000</v>
      </c>
      <c r="J13" t="s">
        <v>6</v>
      </c>
      <c r="K13">
        <v>1</v>
      </c>
      <c r="O13">
        <v>43000</v>
      </c>
      <c r="P13" t="s">
        <v>6</v>
      </c>
      <c r="Q13">
        <v>1</v>
      </c>
      <c r="U13">
        <v>43000</v>
      </c>
      <c r="V13" t="s">
        <v>6</v>
      </c>
      <c r="W13">
        <v>1</v>
      </c>
      <c r="AA13">
        <v>43000</v>
      </c>
      <c r="AB13" t="s">
        <v>6</v>
      </c>
      <c r="AC13">
        <v>1</v>
      </c>
      <c r="AG13">
        <v>43000</v>
      </c>
      <c r="AH13" t="s">
        <v>6</v>
      </c>
      <c r="AI13" s="6">
        <v>1</v>
      </c>
    </row>
    <row r="14" spans="1:36" x14ac:dyDescent="0.25">
      <c r="A14" s="2" t="s">
        <v>2</v>
      </c>
      <c r="B14" s="12">
        <v>0</v>
      </c>
      <c r="C14" s="2">
        <v>44500</v>
      </c>
      <c r="D14" s="2" t="s">
        <v>6</v>
      </c>
      <c r="E14" s="2">
        <v>1</v>
      </c>
      <c r="G14" t="s">
        <v>5</v>
      </c>
      <c r="H14" s="1">
        <f>COUNTIF(J7:J18,"write-off")</f>
        <v>12</v>
      </c>
      <c r="I14">
        <v>44500</v>
      </c>
      <c r="J14" t="s">
        <v>6</v>
      </c>
      <c r="K14" s="6">
        <v>1</v>
      </c>
      <c r="L14" s="8"/>
      <c r="M14" s="6"/>
      <c r="N14" s="9"/>
      <c r="O14" s="6">
        <v>44500</v>
      </c>
      <c r="P14" s="6" t="s">
        <v>6</v>
      </c>
      <c r="Q14" s="6">
        <v>1</v>
      </c>
      <c r="R14" s="8"/>
      <c r="S14" s="6"/>
      <c r="T14" s="9"/>
      <c r="U14" s="6">
        <v>44500</v>
      </c>
      <c r="V14" s="6" t="s">
        <v>6</v>
      </c>
      <c r="W14" s="6">
        <v>1</v>
      </c>
      <c r="X14" s="8"/>
      <c r="Y14" s="6"/>
      <c r="Z14" s="9"/>
      <c r="AA14" s="6">
        <v>44500</v>
      </c>
      <c r="AB14" s="6" t="s">
        <v>6</v>
      </c>
      <c r="AC14" s="6">
        <v>1</v>
      </c>
      <c r="AD14" s="8"/>
      <c r="AE14" s="6"/>
      <c r="AF14" s="9"/>
      <c r="AG14" s="6">
        <v>44500</v>
      </c>
      <c r="AH14" s="6" t="s">
        <v>6</v>
      </c>
      <c r="AI14" s="6">
        <v>1</v>
      </c>
      <c r="AJ14" s="6"/>
    </row>
    <row r="15" spans="1:36" x14ac:dyDescent="0.25">
      <c r="A15" s="4" t="s">
        <v>17</v>
      </c>
      <c r="B15" s="20">
        <f>_xlfn.VAR.P(E7:E14)</f>
        <v>0</v>
      </c>
      <c r="C15">
        <v>45500</v>
      </c>
      <c r="D15" t="s">
        <v>6</v>
      </c>
      <c r="E15">
        <v>1</v>
      </c>
      <c r="G15" t="s">
        <v>38</v>
      </c>
      <c r="H15" s="1">
        <f>COUNTIF(J8:J18,"non-write-off")</f>
        <v>0</v>
      </c>
      <c r="I15">
        <v>45500</v>
      </c>
      <c r="J15" t="s">
        <v>6</v>
      </c>
      <c r="K15">
        <v>1</v>
      </c>
      <c r="M15" t="s">
        <v>5</v>
      </c>
      <c r="N15" s="1">
        <f>COUNTIF(P7:P19,"write-off")</f>
        <v>12</v>
      </c>
      <c r="O15">
        <v>45500</v>
      </c>
      <c r="P15" t="s">
        <v>6</v>
      </c>
      <c r="Q15">
        <v>1</v>
      </c>
      <c r="U15">
        <v>45500</v>
      </c>
      <c r="V15" t="s">
        <v>6</v>
      </c>
      <c r="W15">
        <v>1</v>
      </c>
      <c r="AA15">
        <v>45500</v>
      </c>
      <c r="AB15" t="s">
        <v>6</v>
      </c>
      <c r="AC15">
        <v>1</v>
      </c>
      <c r="AG15">
        <v>45500</v>
      </c>
      <c r="AH15" t="s">
        <v>6</v>
      </c>
      <c r="AI15" s="6">
        <v>1</v>
      </c>
    </row>
    <row r="16" spans="1:36" x14ac:dyDescent="0.25">
      <c r="A16" s="4" t="s">
        <v>20</v>
      </c>
      <c r="B16" s="10">
        <f>POWER(STDEV(C7:C14),2)</f>
        <v>45388392.857142851</v>
      </c>
      <c r="C16">
        <v>46000</v>
      </c>
      <c r="D16" t="s">
        <v>6</v>
      </c>
      <c r="E16">
        <v>1</v>
      </c>
      <c r="G16" t="s">
        <v>4</v>
      </c>
      <c r="H16" s="1">
        <f>SUM(H14:H15)</f>
        <v>12</v>
      </c>
      <c r="I16">
        <v>46000</v>
      </c>
      <c r="J16" t="s">
        <v>6</v>
      </c>
      <c r="K16">
        <v>1</v>
      </c>
      <c r="M16" t="s">
        <v>38</v>
      </c>
      <c r="N16" s="1">
        <f>COUNTIF(P8:P20,"non-write-off")</f>
        <v>1</v>
      </c>
      <c r="O16">
        <v>46000</v>
      </c>
      <c r="P16" t="s">
        <v>6</v>
      </c>
      <c r="Q16">
        <v>1</v>
      </c>
      <c r="S16" t="s">
        <v>5</v>
      </c>
      <c r="T16" s="1">
        <f>COUNTIF(V7:V20,"write-off")</f>
        <v>13</v>
      </c>
      <c r="U16">
        <v>46000</v>
      </c>
      <c r="V16" t="s">
        <v>6</v>
      </c>
      <c r="W16">
        <v>1</v>
      </c>
      <c r="AA16">
        <v>46000</v>
      </c>
      <c r="AB16" t="s">
        <v>6</v>
      </c>
      <c r="AC16">
        <v>1</v>
      </c>
      <c r="AG16">
        <v>46000</v>
      </c>
      <c r="AH16" t="s">
        <v>6</v>
      </c>
      <c r="AI16" s="6">
        <v>1</v>
      </c>
    </row>
    <row r="17" spans="1:35" x14ac:dyDescent="0.25">
      <c r="C17">
        <v>49000</v>
      </c>
      <c r="D17" t="s">
        <v>6</v>
      </c>
      <c r="E17">
        <v>1</v>
      </c>
      <c r="G17" t="s">
        <v>3</v>
      </c>
      <c r="H17" s="1">
        <f>H16/H5</f>
        <v>0.4</v>
      </c>
      <c r="I17">
        <v>49000</v>
      </c>
      <c r="J17" t="s">
        <v>6</v>
      </c>
      <c r="K17">
        <v>1</v>
      </c>
      <c r="M17" t="s">
        <v>4</v>
      </c>
      <c r="N17" s="1">
        <f>SUM(N15:N16)</f>
        <v>13</v>
      </c>
      <c r="O17">
        <v>49000</v>
      </c>
      <c r="P17" t="s">
        <v>6</v>
      </c>
      <c r="Q17">
        <v>1</v>
      </c>
      <c r="S17" t="s">
        <v>38</v>
      </c>
      <c r="T17" s="1">
        <f>COUNTIF(V7:V20,"non-write-off")</f>
        <v>1</v>
      </c>
      <c r="U17">
        <v>49000</v>
      </c>
      <c r="V17" t="s">
        <v>6</v>
      </c>
      <c r="W17">
        <v>1</v>
      </c>
      <c r="Y17" t="s">
        <v>5</v>
      </c>
      <c r="Z17" s="1">
        <f>COUNTIF(AB7:AB21,"write-off")</f>
        <v>14</v>
      </c>
      <c r="AA17">
        <v>49000</v>
      </c>
      <c r="AB17" t="s">
        <v>6</v>
      </c>
      <c r="AC17">
        <v>1</v>
      </c>
      <c r="AG17">
        <v>49000</v>
      </c>
      <c r="AH17" t="s">
        <v>6</v>
      </c>
      <c r="AI17" s="6">
        <v>1</v>
      </c>
    </row>
    <row r="18" spans="1:35" x14ac:dyDescent="0.25">
      <c r="C18">
        <v>49950</v>
      </c>
      <c r="D18" t="s">
        <v>6</v>
      </c>
      <c r="E18">
        <v>1</v>
      </c>
      <c r="G18" s="2" t="s">
        <v>2</v>
      </c>
      <c r="H18" s="12">
        <v>0</v>
      </c>
      <c r="I18" s="2">
        <v>49950</v>
      </c>
      <c r="J18" s="2" t="s">
        <v>6</v>
      </c>
      <c r="K18" s="2">
        <v>1</v>
      </c>
      <c r="M18" t="s">
        <v>3</v>
      </c>
      <c r="N18" s="1">
        <f>N17/N5</f>
        <v>0.43333333333333335</v>
      </c>
      <c r="O18">
        <v>49950</v>
      </c>
      <c r="P18" t="s">
        <v>6</v>
      </c>
      <c r="Q18">
        <v>1</v>
      </c>
      <c r="S18" t="s">
        <v>4</v>
      </c>
      <c r="T18" s="1">
        <f>SUM(T16:T17)</f>
        <v>14</v>
      </c>
      <c r="U18">
        <v>49950</v>
      </c>
      <c r="V18" t="s">
        <v>6</v>
      </c>
      <c r="W18">
        <v>1</v>
      </c>
      <c r="Y18" t="s">
        <v>38</v>
      </c>
      <c r="Z18" s="1">
        <f>COUNTIF(AB7:AB21,"non-write-off")</f>
        <v>1</v>
      </c>
      <c r="AA18">
        <v>49950</v>
      </c>
      <c r="AB18" t="s">
        <v>6</v>
      </c>
      <c r="AC18">
        <v>1</v>
      </c>
      <c r="AG18">
        <v>49950</v>
      </c>
      <c r="AH18" t="s">
        <v>6</v>
      </c>
      <c r="AI18" s="6">
        <v>1</v>
      </c>
    </row>
    <row r="19" spans="1:35" x14ac:dyDescent="0.25">
      <c r="C19" s="6">
        <v>49975</v>
      </c>
      <c r="D19" s="6" t="s">
        <v>1</v>
      </c>
      <c r="E19" s="6">
        <v>0</v>
      </c>
      <c r="G19" s="4" t="s">
        <v>17</v>
      </c>
      <c r="H19" s="20">
        <f>_xlfn.VAR.P(K7:K18)</f>
        <v>0</v>
      </c>
      <c r="I19" s="6">
        <v>49975</v>
      </c>
      <c r="J19" s="6" t="s">
        <v>1</v>
      </c>
      <c r="K19" s="6">
        <v>0</v>
      </c>
      <c r="M19" s="2" t="s">
        <v>2</v>
      </c>
      <c r="N19" s="12">
        <f>-(N16/N17)*LOG(N16/N17,2)-(N15/N17)*LOG(N15/N17,2)</f>
        <v>0.39124356362925566</v>
      </c>
      <c r="O19" s="2">
        <v>49975</v>
      </c>
      <c r="P19" s="2" t="s">
        <v>1</v>
      </c>
      <c r="Q19" s="2">
        <v>0</v>
      </c>
      <c r="S19" t="s">
        <v>3</v>
      </c>
      <c r="T19" s="1">
        <f>T18/T5</f>
        <v>0.46666666666666667</v>
      </c>
      <c r="U19" s="6">
        <v>49975</v>
      </c>
      <c r="V19" s="6" t="s">
        <v>1</v>
      </c>
      <c r="W19" s="6">
        <v>0</v>
      </c>
      <c r="X19" s="8"/>
      <c r="Y19" t="s">
        <v>4</v>
      </c>
      <c r="Z19" s="1">
        <f>SUM(Z17:Z18)</f>
        <v>15</v>
      </c>
      <c r="AA19" s="6">
        <v>49975</v>
      </c>
      <c r="AB19" s="6" t="s">
        <v>1</v>
      </c>
      <c r="AC19" s="6">
        <v>0</v>
      </c>
      <c r="AE19" t="s">
        <v>5</v>
      </c>
      <c r="AF19" s="1">
        <f>COUNTIF(AH7:AH23,"write-off")</f>
        <v>16</v>
      </c>
      <c r="AG19" s="6">
        <v>49975</v>
      </c>
      <c r="AH19" s="6" t="s">
        <v>1</v>
      </c>
      <c r="AI19" s="6">
        <v>0</v>
      </c>
    </row>
    <row r="20" spans="1:35" x14ac:dyDescent="0.25">
      <c r="C20">
        <v>51000</v>
      </c>
      <c r="D20" t="s">
        <v>6</v>
      </c>
      <c r="E20">
        <v>1</v>
      </c>
      <c r="G20" s="4" t="s">
        <v>20</v>
      </c>
      <c r="H20" s="10">
        <f>POWER(STDEV(I7:I18),2)</f>
        <v>71482784.090909109</v>
      </c>
      <c r="I20">
        <v>51000</v>
      </c>
      <c r="J20" t="s">
        <v>6</v>
      </c>
      <c r="K20">
        <v>1</v>
      </c>
      <c r="M20" s="4" t="s">
        <v>17</v>
      </c>
      <c r="N20" s="20">
        <f>_xlfn.VAR.P(Q7:Q19)</f>
        <v>7.1005917159763315E-2</v>
      </c>
      <c r="O20">
        <v>51000</v>
      </c>
      <c r="P20" t="s">
        <v>6</v>
      </c>
      <c r="Q20">
        <v>1</v>
      </c>
      <c r="S20" s="2" t="s">
        <v>31</v>
      </c>
      <c r="T20" s="12">
        <f>-(T17/T18)*LOG(T17/T18,2)-(T16/T18)*LOG(T16/T18,2)</f>
        <v>0.37123232664087563</v>
      </c>
      <c r="U20" s="2">
        <v>51000</v>
      </c>
      <c r="V20" s="2" t="s">
        <v>6</v>
      </c>
      <c r="W20" s="2">
        <v>1</v>
      </c>
      <c r="Y20" t="s">
        <v>3</v>
      </c>
      <c r="Z20" s="1">
        <f>Z19/Z5</f>
        <v>0.5</v>
      </c>
      <c r="AA20">
        <v>51000</v>
      </c>
      <c r="AB20" t="s">
        <v>6</v>
      </c>
      <c r="AC20">
        <v>1</v>
      </c>
      <c r="AE20" t="s">
        <v>38</v>
      </c>
      <c r="AF20" s="1">
        <f>COUNTIF(AH7:AH23,"non-write-off")</f>
        <v>1</v>
      </c>
      <c r="AG20">
        <v>51000</v>
      </c>
      <c r="AH20" t="s">
        <v>6</v>
      </c>
      <c r="AI20" s="6">
        <v>1</v>
      </c>
    </row>
    <row r="21" spans="1:35" x14ac:dyDescent="0.25">
      <c r="C21">
        <v>59000</v>
      </c>
      <c r="D21" t="s">
        <v>6</v>
      </c>
      <c r="E21">
        <v>1</v>
      </c>
      <c r="I21">
        <v>59000</v>
      </c>
      <c r="J21" t="s">
        <v>6</v>
      </c>
      <c r="K21">
        <v>1</v>
      </c>
      <c r="M21" s="4" t="s">
        <v>20</v>
      </c>
      <c r="N21" s="10">
        <f>POWER(STDEV(O7:O19),2)</f>
        <v>74939647.435897529</v>
      </c>
      <c r="O21">
        <v>59000</v>
      </c>
      <c r="P21" t="s">
        <v>6</v>
      </c>
      <c r="Q21">
        <v>1</v>
      </c>
      <c r="S21" s="4" t="s">
        <v>26</v>
      </c>
      <c r="T21" s="20">
        <f>_xlfn.VAR.P(W7:W20)</f>
        <v>6.6326530612244902E-2</v>
      </c>
      <c r="U21" s="6">
        <v>59000</v>
      </c>
      <c r="V21" s="6" t="s">
        <v>6</v>
      </c>
      <c r="W21">
        <v>1</v>
      </c>
      <c r="Y21" s="2" t="s">
        <v>31</v>
      </c>
      <c r="Z21" s="12">
        <f>-(Z18/Z19)*LOG(Z18/Z19,2)-(Z17/Z19)*LOG(Z17/Z19,2)</f>
        <v>0.35335933502142136</v>
      </c>
      <c r="AA21" s="2">
        <v>59000</v>
      </c>
      <c r="AB21" s="2" t="s">
        <v>6</v>
      </c>
      <c r="AC21" s="2">
        <v>1</v>
      </c>
      <c r="AE21" t="s">
        <v>4</v>
      </c>
      <c r="AF21" s="1">
        <f>SUM(AF19:AF20)</f>
        <v>17</v>
      </c>
      <c r="AG21">
        <v>59000</v>
      </c>
      <c r="AH21" t="s">
        <v>6</v>
      </c>
      <c r="AI21" s="6">
        <v>1</v>
      </c>
    </row>
    <row r="22" spans="1:35" x14ac:dyDescent="0.25">
      <c r="C22">
        <v>61000</v>
      </c>
      <c r="D22" t="s">
        <v>6</v>
      </c>
      <c r="E22">
        <v>1</v>
      </c>
      <c r="I22">
        <v>61000</v>
      </c>
      <c r="J22" t="s">
        <v>6</v>
      </c>
      <c r="K22">
        <v>1</v>
      </c>
      <c r="O22">
        <v>61000</v>
      </c>
      <c r="P22" t="s">
        <v>6</v>
      </c>
      <c r="Q22">
        <v>1</v>
      </c>
      <c r="S22" s="4" t="s">
        <v>27</v>
      </c>
      <c r="T22" s="10">
        <f>POWER(STDEV(U7:U20),2)</f>
        <v>78193616.071428448</v>
      </c>
      <c r="U22" s="6">
        <v>61000</v>
      </c>
      <c r="V22" s="6" t="s">
        <v>6</v>
      </c>
      <c r="W22">
        <v>1</v>
      </c>
      <c r="Y22" s="4" t="s">
        <v>26</v>
      </c>
      <c r="Z22" s="20">
        <f>_xlfn.VAR.P(AC7:AC21)</f>
        <v>6.222222222222222E-2</v>
      </c>
      <c r="AA22">
        <v>61000</v>
      </c>
      <c r="AB22" t="s">
        <v>6</v>
      </c>
      <c r="AC22">
        <v>1</v>
      </c>
      <c r="AE22" t="s">
        <v>3</v>
      </c>
      <c r="AF22" s="1">
        <f>AF21/AF5</f>
        <v>0.56666666666666665</v>
      </c>
      <c r="AG22">
        <v>61000</v>
      </c>
      <c r="AH22" t="s">
        <v>6</v>
      </c>
      <c r="AI22" s="6">
        <v>1</v>
      </c>
    </row>
    <row r="23" spans="1:35" x14ac:dyDescent="0.25">
      <c r="C23">
        <v>69500</v>
      </c>
      <c r="D23" t="s">
        <v>6</v>
      </c>
      <c r="E23">
        <v>1</v>
      </c>
      <c r="I23">
        <v>69500</v>
      </c>
      <c r="J23" t="s">
        <v>6</v>
      </c>
      <c r="K23">
        <v>1</v>
      </c>
      <c r="O23">
        <v>69500</v>
      </c>
      <c r="P23" t="s">
        <v>6</v>
      </c>
      <c r="Q23">
        <v>1</v>
      </c>
      <c r="U23">
        <v>69500</v>
      </c>
      <c r="V23" t="s">
        <v>6</v>
      </c>
      <c r="W23">
        <v>1</v>
      </c>
      <c r="Y23" s="4" t="s">
        <v>27</v>
      </c>
      <c r="Z23" s="10">
        <f>POWER(STDEV(AA7:AA21),2)</f>
        <v>95262339.285714269</v>
      </c>
      <c r="AA23">
        <v>69500</v>
      </c>
      <c r="AB23" t="s">
        <v>6</v>
      </c>
      <c r="AC23">
        <v>1</v>
      </c>
      <c r="AE23" s="2" t="s">
        <v>32</v>
      </c>
      <c r="AF23" s="12">
        <f>-(AF20/AF21)*LOG(AF20/AF21,2)-(AF19/AF21)*LOG(AF19/AF21,2)</f>
        <v>0.32275695889739831</v>
      </c>
      <c r="AG23" s="2">
        <v>69500</v>
      </c>
      <c r="AH23" s="2" t="s">
        <v>6</v>
      </c>
      <c r="AI23" s="2">
        <v>1</v>
      </c>
    </row>
    <row r="24" spans="1:35" x14ac:dyDescent="0.25">
      <c r="C24">
        <v>71000</v>
      </c>
      <c r="D24" t="s">
        <v>1</v>
      </c>
      <c r="E24">
        <v>0</v>
      </c>
      <c r="I24">
        <v>71000</v>
      </c>
      <c r="J24" t="s">
        <v>1</v>
      </c>
      <c r="K24">
        <v>0</v>
      </c>
      <c r="O24">
        <v>71000</v>
      </c>
      <c r="P24" t="s">
        <v>1</v>
      </c>
      <c r="Q24">
        <v>0</v>
      </c>
      <c r="U24">
        <v>71000</v>
      </c>
      <c r="V24" t="s">
        <v>1</v>
      </c>
      <c r="W24">
        <v>0</v>
      </c>
      <c r="AA24">
        <v>71000</v>
      </c>
      <c r="AB24" t="s">
        <v>1</v>
      </c>
      <c r="AC24">
        <v>0</v>
      </c>
      <c r="AE24" s="4" t="s">
        <v>33</v>
      </c>
      <c r="AF24" s="20">
        <f>_xlfn.VAR.P(AI7:AI23)</f>
        <v>5.536332179930796E-2</v>
      </c>
      <c r="AG24">
        <v>71000</v>
      </c>
      <c r="AH24" t="s">
        <v>1</v>
      </c>
      <c r="AI24" s="6">
        <v>0</v>
      </c>
    </row>
    <row r="25" spans="1:35" x14ac:dyDescent="0.25">
      <c r="C25">
        <v>74000</v>
      </c>
      <c r="D25" t="s">
        <v>1</v>
      </c>
      <c r="E25">
        <v>0</v>
      </c>
      <c r="I25">
        <v>74000</v>
      </c>
      <c r="J25" t="s">
        <v>1</v>
      </c>
      <c r="K25">
        <v>0</v>
      </c>
      <c r="O25">
        <v>74000</v>
      </c>
      <c r="P25" t="s">
        <v>1</v>
      </c>
      <c r="Q25">
        <v>0</v>
      </c>
      <c r="U25">
        <v>74000</v>
      </c>
      <c r="V25" t="s">
        <v>1</v>
      </c>
      <c r="W25">
        <v>0</v>
      </c>
      <c r="AA25">
        <v>74000</v>
      </c>
      <c r="AB25" t="s">
        <v>1</v>
      </c>
      <c r="AC25">
        <v>0</v>
      </c>
      <c r="AE25" s="4" t="s">
        <v>34</v>
      </c>
      <c r="AF25" s="10">
        <f>POWER(STDEV(AG7:AG23),2)</f>
        <v>146289237.13235286</v>
      </c>
      <c r="AG25">
        <v>74000</v>
      </c>
      <c r="AH25" t="s">
        <v>1</v>
      </c>
      <c r="AI25" s="6">
        <v>0</v>
      </c>
    </row>
    <row r="26" spans="1:35" x14ac:dyDescent="0.25">
      <c r="C26">
        <v>74500</v>
      </c>
      <c r="D26" t="s">
        <v>1</v>
      </c>
      <c r="E26">
        <v>0</v>
      </c>
      <c r="I26">
        <v>74500</v>
      </c>
      <c r="J26" t="s">
        <v>1</v>
      </c>
      <c r="K26">
        <v>0</v>
      </c>
      <c r="O26">
        <v>74500</v>
      </c>
      <c r="P26" t="s">
        <v>1</v>
      </c>
      <c r="Q26">
        <v>0</v>
      </c>
      <c r="U26">
        <v>74500</v>
      </c>
      <c r="V26" t="s">
        <v>1</v>
      </c>
      <c r="W26">
        <v>0</v>
      </c>
      <c r="AA26">
        <v>74500</v>
      </c>
      <c r="AB26" t="s">
        <v>1</v>
      </c>
      <c r="AC26">
        <v>0</v>
      </c>
      <c r="AG26">
        <v>74500</v>
      </c>
      <c r="AH26" t="s">
        <v>1</v>
      </c>
      <c r="AI26" s="6">
        <v>0</v>
      </c>
    </row>
    <row r="27" spans="1:35" x14ac:dyDescent="0.25">
      <c r="C27">
        <v>83000</v>
      </c>
      <c r="D27" t="s">
        <v>1</v>
      </c>
      <c r="E27">
        <v>0</v>
      </c>
      <c r="I27">
        <v>83000</v>
      </c>
      <c r="J27" t="s">
        <v>1</v>
      </c>
      <c r="K27">
        <v>0</v>
      </c>
      <c r="O27">
        <v>83000</v>
      </c>
      <c r="P27" t="s">
        <v>1</v>
      </c>
      <c r="Q27">
        <v>0</v>
      </c>
      <c r="U27">
        <v>83000</v>
      </c>
      <c r="V27" t="s">
        <v>1</v>
      </c>
      <c r="W27">
        <v>0</v>
      </c>
      <c r="AA27">
        <v>83000</v>
      </c>
      <c r="AB27" t="s">
        <v>1</v>
      </c>
      <c r="AC27">
        <v>0</v>
      </c>
      <c r="AG27">
        <v>83000</v>
      </c>
      <c r="AH27" t="s">
        <v>1</v>
      </c>
      <c r="AI27" s="6">
        <v>0</v>
      </c>
    </row>
    <row r="28" spans="1:35" x14ac:dyDescent="0.25">
      <c r="C28">
        <v>86000</v>
      </c>
      <c r="D28" t="s">
        <v>1</v>
      </c>
      <c r="E28">
        <v>0</v>
      </c>
      <c r="I28">
        <v>86000</v>
      </c>
      <c r="J28" t="s">
        <v>1</v>
      </c>
      <c r="K28">
        <v>0</v>
      </c>
      <c r="O28">
        <v>86000</v>
      </c>
      <c r="P28" t="s">
        <v>1</v>
      </c>
      <c r="Q28">
        <v>0</v>
      </c>
      <c r="U28">
        <v>86000</v>
      </c>
      <c r="V28" t="s">
        <v>1</v>
      </c>
      <c r="W28">
        <v>0</v>
      </c>
      <c r="AA28">
        <v>86000</v>
      </c>
      <c r="AB28" t="s">
        <v>1</v>
      </c>
      <c r="AC28">
        <v>0</v>
      </c>
      <c r="AG28">
        <v>86000</v>
      </c>
      <c r="AH28" t="s">
        <v>1</v>
      </c>
      <c r="AI28" s="6">
        <v>0</v>
      </c>
    </row>
    <row r="29" spans="1:35" x14ac:dyDescent="0.25">
      <c r="C29">
        <v>87500</v>
      </c>
      <c r="D29" t="s">
        <v>1</v>
      </c>
      <c r="E29">
        <v>0</v>
      </c>
      <c r="I29">
        <v>87500</v>
      </c>
      <c r="J29" t="s">
        <v>1</v>
      </c>
      <c r="K29">
        <v>0</v>
      </c>
      <c r="O29">
        <v>87500</v>
      </c>
      <c r="P29" t="s">
        <v>1</v>
      </c>
      <c r="Q29">
        <v>0</v>
      </c>
      <c r="U29">
        <v>87500</v>
      </c>
      <c r="V29" t="s">
        <v>1</v>
      </c>
      <c r="W29">
        <v>0</v>
      </c>
      <c r="AA29">
        <v>87500</v>
      </c>
      <c r="AB29" t="s">
        <v>1</v>
      </c>
      <c r="AC29">
        <v>0</v>
      </c>
      <c r="AG29">
        <v>87500</v>
      </c>
      <c r="AH29" t="s">
        <v>1</v>
      </c>
      <c r="AI29" s="6">
        <v>0</v>
      </c>
    </row>
    <row r="30" spans="1:35" x14ac:dyDescent="0.25">
      <c r="C30">
        <v>88000</v>
      </c>
      <c r="D30" t="s">
        <v>1</v>
      </c>
      <c r="E30">
        <v>0</v>
      </c>
      <c r="I30">
        <v>88000</v>
      </c>
      <c r="J30" t="s">
        <v>1</v>
      </c>
      <c r="K30">
        <v>0</v>
      </c>
      <c r="O30">
        <v>88000</v>
      </c>
      <c r="P30" t="s">
        <v>1</v>
      </c>
      <c r="Q30">
        <v>0</v>
      </c>
      <c r="U30">
        <v>88000</v>
      </c>
      <c r="V30" t="s">
        <v>1</v>
      </c>
      <c r="W30">
        <v>0</v>
      </c>
      <c r="AA30">
        <v>88000</v>
      </c>
      <c r="AB30" t="s">
        <v>1</v>
      </c>
      <c r="AC30">
        <v>0</v>
      </c>
      <c r="AG30">
        <v>88000</v>
      </c>
      <c r="AH30" t="s">
        <v>1</v>
      </c>
      <c r="AI30" s="6">
        <v>0</v>
      </c>
    </row>
    <row r="31" spans="1:35" x14ac:dyDescent="0.25">
      <c r="C31">
        <v>91000</v>
      </c>
      <c r="D31" t="s">
        <v>1</v>
      </c>
      <c r="E31">
        <v>0</v>
      </c>
      <c r="I31">
        <v>91000</v>
      </c>
      <c r="J31" t="s">
        <v>1</v>
      </c>
      <c r="K31">
        <v>0</v>
      </c>
      <c r="O31">
        <v>91000</v>
      </c>
      <c r="P31" t="s">
        <v>1</v>
      </c>
      <c r="Q31">
        <v>0</v>
      </c>
      <c r="U31">
        <v>91000</v>
      </c>
      <c r="V31" t="s">
        <v>1</v>
      </c>
      <c r="W31">
        <v>0</v>
      </c>
      <c r="AA31">
        <v>91000</v>
      </c>
      <c r="AB31" t="s">
        <v>1</v>
      </c>
      <c r="AC31">
        <v>0</v>
      </c>
      <c r="AG31">
        <v>91000</v>
      </c>
      <c r="AH31" t="s">
        <v>1</v>
      </c>
      <c r="AI31" s="6">
        <v>0</v>
      </c>
    </row>
    <row r="32" spans="1:35" x14ac:dyDescent="0.25">
      <c r="A32" t="s">
        <v>5</v>
      </c>
      <c r="B32" s="1">
        <f>COUNTIF(D15:D36,"write-off")</f>
        <v>8</v>
      </c>
      <c r="C32">
        <v>92000</v>
      </c>
      <c r="D32" t="s">
        <v>1</v>
      </c>
      <c r="E32">
        <v>0</v>
      </c>
      <c r="G32" t="s">
        <v>5</v>
      </c>
      <c r="H32" s="1">
        <f>COUNTIF(J19:J36,"write-off")</f>
        <v>4</v>
      </c>
      <c r="I32">
        <v>92000</v>
      </c>
      <c r="J32" t="s">
        <v>1</v>
      </c>
      <c r="K32">
        <v>0</v>
      </c>
      <c r="M32" t="s">
        <v>5</v>
      </c>
      <c r="N32" s="1">
        <f>COUNTIF(P20:P36,"write-off")</f>
        <v>4</v>
      </c>
      <c r="O32">
        <v>92000</v>
      </c>
      <c r="P32" t="s">
        <v>1</v>
      </c>
      <c r="Q32">
        <v>0</v>
      </c>
      <c r="S32" t="s">
        <v>5</v>
      </c>
      <c r="T32" s="1">
        <f>COUNTIF(V21:V36,"write-off")</f>
        <v>3</v>
      </c>
      <c r="U32">
        <v>92000</v>
      </c>
      <c r="V32" t="s">
        <v>1</v>
      </c>
      <c r="W32">
        <v>0</v>
      </c>
      <c r="Y32" t="s">
        <v>5</v>
      </c>
      <c r="Z32" s="1">
        <f>COUNTIF(AB22:AB36,"write-off")</f>
        <v>2</v>
      </c>
      <c r="AA32">
        <v>92000</v>
      </c>
      <c r="AB32" t="s">
        <v>1</v>
      </c>
      <c r="AC32">
        <v>0</v>
      </c>
      <c r="AE32" t="s">
        <v>5</v>
      </c>
      <c r="AF32" s="1">
        <f>COUNTIF(AH24:AH36,"write-off")</f>
        <v>0</v>
      </c>
      <c r="AG32">
        <v>92000</v>
      </c>
      <c r="AH32" t="s">
        <v>1</v>
      </c>
      <c r="AI32" s="6">
        <v>0</v>
      </c>
    </row>
    <row r="33" spans="1:35" x14ac:dyDescent="0.25">
      <c r="A33" t="s">
        <v>38</v>
      </c>
      <c r="B33" s="1">
        <f>COUNTIF(D15:D36,"non-write-off")</f>
        <v>14</v>
      </c>
      <c r="C33">
        <v>93000</v>
      </c>
      <c r="D33" t="s">
        <v>1</v>
      </c>
      <c r="E33">
        <v>0</v>
      </c>
      <c r="G33" t="s">
        <v>38</v>
      </c>
      <c r="H33" s="1">
        <f>COUNTIF(J19:J36,"non-write-off")</f>
        <v>14</v>
      </c>
      <c r="I33">
        <v>93000</v>
      </c>
      <c r="J33" t="s">
        <v>1</v>
      </c>
      <c r="K33">
        <v>0</v>
      </c>
      <c r="M33" t="s">
        <v>38</v>
      </c>
      <c r="N33" s="1">
        <f>COUNTIF(P20:P36,"non-write-off")</f>
        <v>13</v>
      </c>
      <c r="O33">
        <v>93000</v>
      </c>
      <c r="P33" t="s">
        <v>1</v>
      </c>
      <c r="Q33">
        <v>0</v>
      </c>
      <c r="S33" t="s">
        <v>38</v>
      </c>
      <c r="T33" s="1">
        <f>COUNTIF(V21:V36,"non-write-off")</f>
        <v>13</v>
      </c>
      <c r="U33">
        <v>93000</v>
      </c>
      <c r="V33" t="s">
        <v>1</v>
      </c>
      <c r="W33">
        <v>0</v>
      </c>
      <c r="Y33" t="s">
        <v>38</v>
      </c>
      <c r="Z33" s="1">
        <f>COUNTIF(AB22:AB36,"non-write-off")</f>
        <v>13</v>
      </c>
      <c r="AA33">
        <v>93000</v>
      </c>
      <c r="AB33" t="s">
        <v>1</v>
      </c>
      <c r="AC33">
        <v>0</v>
      </c>
      <c r="AE33" t="s">
        <v>38</v>
      </c>
      <c r="AF33" s="1">
        <f>COUNTIF(AH24:AH36,"non-write-off")</f>
        <v>13</v>
      </c>
      <c r="AG33">
        <v>93000</v>
      </c>
      <c r="AH33" t="s">
        <v>1</v>
      </c>
      <c r="AI33" s="6">
        <v>0</v>
      </c>
    </row>
    <row r="34" spans="1:35" x14ac:dyDescent="0.25">
      <c r="A34" t="s">
        <v>4</v>
      </c>
      <c r="B34" s="1">
        <f>SUM(B32:B33)</f>
        <v>22</v>
      </c>
      <c r="C34">
        <v>95000</v>
      </c>
      <c r="D34" t="s">
        <v>1</v>
      </c>
      <c r="E34">
        <v>0</v>
      </c>
      <c r="G34" t="s">
        <v>4</v>
      </c>
      <c r="H34" s="1">
        <f>SUM(H32:H33)</f>
        <v>18</v>
      </c>
      <c r="I34">
        <v>95000</v>
      </c>
      <c r="J34" t="s">
        <v>1</v>
      </c>
      <c r="K34">
        <v>0</v>
      </c>
      <c r="M34" t="s">
        <v>4</v>
      </c>
      <c r="N34" s="1">
        <f>SUM(N32:N33)</f>
        <v>17</v>
      </c>
      <c r="O34">
        <v>95000</v>
      </c>
      <c r="P34" t="s">
        <v>1</v>
      </c>
      <c r="Q34">
        <v>0</v>
      </c>
      <c r="S34" t="s">
        <v>4</v>
      </c>
      <c r="T34" s="1">
        <f>SUM(T32:T33)</f>
        <v>16</v>
      </c>
      <c r="U34">
        <v>95000</v>
      </c>
      <c r="V34" t="s">
        <v>1</v>
      </c>
      <c r="W34">
        <v>0</v>
      </c>
      <c r="Y34" t="s">
        <v>4</v>
      </c>
      <c r="Z34" s="1">
        <f>SUM(Z32:Z33)</f>
        <v>15</v>
      </c>
      <c r="AA34">
        <v>95000</v>
      </c>
      <c r="AB34" t="s">
        <v>1</v>
      </c>
      <c r="AC34">
        <v>0</v>
      </c>
      <c r="AE34" t="s">
        <v>4</v>
      </c>
      <c r="AF34" s="1">
        <f>SUM(AF32:AF33)</f>
        <v>13</v>
      </c>
      <c r="AG34">
        <v>95000</v>
      </c>
      <c r="AH34" t="s">
        <v>1</v>
      </c>
      <c r="AI34" s="6">
        <v>0</v>
      </c>
    </row>
    <row r="35" spans="1:35" x14ac:dyDescent="0.25">
      <c r="A35" t="s">
        <v>3</v>
      </c>
      <c r="B35" s="1">
        <f>B34/B5</f>
        <v>0.73333333333333328</v>
      </c>
      <c r="C35">
        <v>96000</v>
      </c>
      <c r="D35" t="s">
        <v>1</v>
      </c>
      <c r="E35">
        <v>0</v>
      </c>
      <c r="G35" t="s">
        <v>3</v>
      </c>
      <c r="H35" s="1">
        <f>H34/H5</f>
        <v>0.6</v>
      </c>
      <c r="I35">
        <v>96000</v>
      </c>
      <c r="J35" t="s">
        <v>1</v>
      </c>
      <c r="K35">
        <v>0</v>
      </c>
      <c r="M35" t="s">
        <v>3</v>
      </c>
      <c r="N35" s="1">
        <f>N34/N5</f>
        <v>0.56666666666666665</v>
      </c>
      <c r="O35">
        <v>96000</v>
      </c>
      <c r="P35" t="s">
        <v>1</v>
      </c>
      <c r="Q35">
        <v>0</v>
      </c>
      <c r="S35" t="s">
        <v>3</v>
      </c>
      <c r="T35" s="1">
        <f>T34/T5</f>
        <v>0.53333333333333333</v>
      </c>
      <c r="U35">
        <v>96000</v>
      </c>
      <c r="V35" t="s">
        <v>1</v>
      </c>
      <c r="W35">
        <v>0</v>
      </c>
      <c r="Y35" t="s">
        <v>3</v>
      </c>
      <c r="Z35" s="1">
        <f>Z34/Z5</f>
        <v>0.5</v>
      </c>
      <c r="AA35">
        <v>96000</v>
      </c>
      <c r="AB35" t="s">
        <v>1</v>
      </c>
      <c r="AC35">
        <v>0</v>
      </c>
      <c r="AE35" t="s">
        <v>3</v>
      </c>
      <c r="AF35" s="1">
        <f>AF34/AF5</f>
        <v>0.43333333333333335</v>
      </c>
      <c r="AG35">
        <v>96000</v>
      </c>
      <c r="AH35" t="s">
        <v>1</v>
      </c>
      <c r="AI35" s="6">
        <v>0</v>
      </c>
    </row>
    <row r="36" spans="1:35" x14ac:dyDescent="0.25">
      <c r="A36" s="2" t="s">
        <v>14</v>
      </c>
      <c r="B36" s="12">
        <f>-(B33/B34)*LOG(B33/B34,2)-(B32/B34)*LOG(B32/B34,2)</f>
        <v>0.94566030460064021</v>
      </c>
      <c r="C36" s="2">
        <v>99000</v>
      </c>
      <c r="D36" s="2" t="s">
        <v>1</v>
      </c>
      <c r="E36" s="2">
        <v>0</v>
      </c>
      <c r="G36" s="2" t="s">
        <v>14</v>
      </c>
      <c r="H36" s="12">
        <f>-(H33/H34)*LOG(H33/H34,2)-(H32/H34)*LOG(H32/H34,2)</f>
        <v>0.76420450650862026</v>
      </c>
      <c r="I36" s="2">
        <v>99000</v>
      </c>
      <c r="J36" s="2" t="s">
        <v>1</v>
      </c>
      <c r="K36" s="2">
        <v>0</v>
      </c>
      <c r="M36" s="2" t="s">
        <v>14</v>
      </c>
      <c r="N36" s="12">
        <f>-(N33/N34)*LOG(N33/N34,2)-(N32/N34)*LOG(N32/N34,2)</f>
        <v>0.78712658620126907</v>
      </c>
      <c r="O36" s="2">
        <v>99000</v>
      </c>
      <c r="P36" s="2" t="s">
        <v>1</v>
      </c>
      <c r="Q36" s="2">
        <v>0</v>
      </c>
      <c r="S36" s="2" t="s">
        <v>28</v>
      </c>
      <c r="T36" s="12">
        <f>-(T33/T34)*LOG(T33/T34,2)-(T32/T34)*LOG(T32/T34,2)</f>
        <v>0.69621226012514581</v>
      </c>
      <c r="U36" s="2">
        <v>99000</v>
      </c>
      <c r="V36" s="2" t="s">
        <v>1</v>
      </c>
      <c r="W36" s="2">
        <v>0</v>
      </c>
      <c r="Y36" s="2" t="s">
        <v>28</v>
      </c>
      <c r="Z36" s="12">
        <f>-(Z33/Z34)*LOG(Z33/Z34,2)-(Z32/Z34)*LOG(Z32/Z34,2)</f>
        <v>0.56650950655290533</v>
      </c>
      <c r="AA36" s="2">
        <v>99000</v>
      </c>
      <c r="AB36" s="2" t="s">
        <v>1</v>
      </c>
      <c r="AC36" s="2">
        <v>0</v>
      </c>
      <c r="AE36" s="2" t="s">
        <v>35</v>
      </c>
      <c r="AF36" s="12">
        <v>0</v>
      </c>
      <c r="AG36" s="2">
        <v>99000</v>
      </c>
      <c r="AH36" s="2" t="s">
        <v>1</v>
      </c>
      <c r="AI36" s="6">
        <v>0</v>
      </c>
    </row>
    <row r="37" spans="1:35" x14ac:dyDescent="0.25">
      <c r="A37" s="4" t="s">
        <v>22</v>
      </c>
      <c r="B37" s="20">
        <f>_xlfn.VAR.P(E15:E36)</f>
        <v>0.23140495867768596</v>
      </c>
      <c r="G37" s="4" t="s">
        <v>22</v>
      </c>
      <c r="H37" s="20">
        <f>_xlfn.VAR.P(K19:K36)</f>
        <v>0.1728395061728395</v>
      </c>
      <c r="M37" s="4" t="s">
        <v>22</v>
      </c>
      <c r="N37" s="20">
        <f>_xlfn.VAR.P(Q20:Q36)</f>
        <v>0.17993079584775087</v>
      </c>
      <c r="S37" s="4" t="s">
        <v>29</v>
      </c>
      <c r="T37" s="20">
        <f>_xlfn.VAR.P(W21:W36)</f>
        <v>0.15234375</v>
      </c>
      <c r="Y37" s="4" t="s">
        <v>29</v>
      </c>
      <c r="Z37" s="20">
        <f>_xlfn.VAR.P(AC22:AC36)</f>
        <v>0.11555555555555555</v>
      </c>
      <c r="AE37" s="4" t="s">
        <v>36</v>
      </c>
      <c r="AF37" s="20">
        <f>_xlfn.VAR.P(AI24:AI36)</f>
        <v>0</v>
      </c>
    </row>
    <row r="38" spans="1:35" x14ac:dyDescent="0.25">
      <c r="A38" s="4" t="s">
        <v>21</v>
      </c>
      <c r="B38" s="10">
        <f>POWER(STDEV(C15:C36),2)</f>
        <v>354445266.50432914</v>
      </c>
      <c r="G38" s="4" t="s">
        <v>21</v>
      </c>
      <c r="H38" s="10">
        <f>POWER(STDEV(I19:I36),2)</f>
        <v>248357142.56535971</v>
      </c>
      <c r="M38" s="4" t="s">
        <v>21</v>
      </c>
      <c r="N38" s="10">
        <f>POWER(STDEV(O20:O36),2)</f>
        <v>208454044.1176472</v>
      </c>
      <c r="S38" s="4" t="s">
        <v>30</v>
      </c>
      <c r="T38" s="10">
        <f>POWER(STDEV(U21:U36),2)</f>
        <v>160215625</v>
      </c>
      <c r="Y38" s="4" t="s">
        <v>30</v>
      </c>
      <c r="Z38" s="10">
        <f>POWER(STDEV(AA22:AA36),2)</f>
        <v>129695238.09523775</v>
      </c>
      <c r="AE38" s="4" t="s">
        <v>37</v>
      </c>
      <c r="AF38" s="10">
        <f>POWER(STDEV(AG24:AG36),2)</f>
        <v>80451923.076923057</v>
      </c>
    </row>
    <row r="39" spans="1:35" x14ac:dyDescent="0.25">
      <c r="A39" s="4"/>
      <c r="B39" s="3"/>
      <c r="G39" s="4"/>
      <c r="H39" s="3"/>
      <c r="M39" s="4"/>
      <c r="N39" s="3"/>
      <c r="S39" s="4"/>
      <c r="T39" s="3"/>
      <c r="Y39" s="4"/>
      <c r="Z39" s="3"/>
      <c r="AE39" s="4"/>
      <c r="AF39" s="3"/>
    </row>
    <row r="40" spans="1:35" x14ac:dyDescent="0.25">
      <c r="A40" t="s">
        <v>15</v>
      </c>
      <c r="B40" s="13">
        <f>B6-(B12/B5)*B14-(B34/B5)*B36</f>
        <v>0.30330740860783378</v>
      </c>
      <c r="G40" t="s">
        <v>15</v>
      </c>
      <c r="H40" s="13">
        <f>H6-(H16/H5)*H18-(H34/H5)*H36</f>
        <v>0.53826892807646443</v>
      </c>
      <c r="M40" t="s">
        <v>15</v>
      </c>
      <c r="N40" s="13">
        <f>N6-(N17/N5)*N19-(N34/N5)*N36</f>
        <v>0.38121435556157329</v>
      </c>
      <c r="S40" t="s">
        <v>15</v>
      </c>
      <c r="T40" s="13">
        <f>T6-(T18/T5)*T20-(T34/T5)*T36</f>
        <v>0.4522366741491502</v>
      </c>
      <c r="Y40" t="s">
        <v>15</v>
      </c>
      <c r="Z40" s="13">
        <f>Z6-(Z19/Z5)*Z21-(Z34/Z5)*Z36</f>
        <v>0.53685721119447316</v>
      </c>
      <c r="AE40" t="s">
        <v>15</v>
      </c>
      <c r="AF40" s="13">
        <f>AF6-(AF21/AF5)*AF23-(AF34/AF5)*AF36</f>
        <v>0.8138960219397775</v>
      </c>
    </row>
    <row r="41" spans="1:35" s="16" customFormat="1" x14ac:dyDescent="0.25">
      <c r="A41" s="16" t="s">
        <v>0</v>
      </c>
      <c r="B41" s="17">
        <f>(1-B40)/B6</f>
        <v>0.69893503219637887</v>
      </c>
      <c r="G41" s="16" t="s">
        <v>0</v>
      </c>
      <c r="H41" s="17">
        <f>(1-H40)/H6</f>
        <v>0.463217243312534</v>
      </c>
      <c r="M41" s="16" t="s">
        <v>0</v>
      </c>
      <c r="N41" s="17">
        <f>(1-N40)/N6</f>
        <v>0.62077732655948537</v>
      </c>
      <c r="O41" s="18"/>
      <c r="S41" s="16" t="s">
        <v>0</v>
      </c>
      <c r="T41" s="17">
        <f>(1-T40)/T6</f>
        <v>0.54952640880610948</v>
      </c>
      <c r="Y41" s="16" t="s">
        <v>0</v>
      </c>
      <c r="Z41" s="17">
        <f>(1-Z40)/Z6</f>
        <v>0.46463350408027815</v>
      </c>
      <c r="AE41" s="16" t="s">
        <v>0</v>
      </c>
      <c r="AF41" s="17">
        <f>(AF6-AF40)/AF6</f>
        <v>0.18348429518640708</v>
      </c>
    </row>
    <row r="43" spans="1:35" x14ac:dyDescent="0.25">
      <c r="A43" t="s">
        <v>16</v>
      </c>
      <c r="C43" s="10">
        <f>B8-(B12/B5)*B16-(B34/B5)*B38</f>
        <v>297969282.70388615</v>
      </c>
      <c r="E43" s="19">
        <f>B7-(B12/B5)*B15-(B34/B5)*B37</f>
        <v>7.9191919191919202E-2</v>
      </c>
      <c r="G43" t="s">
        <v>16</v>
      </c>
      <c r="I43" s="10">
        <f>H8-(H16/H5)*H20-(H34/H5)*H38</f>
        <v>392391983.7267195</v>
      </c>
      <c r="K43" s="19">
        <f>H7-(H12/H5)*H15-(H34/H5)*H37</f>
        <v>0.14518518518518519</v>
      </c>
      <c r="M43" t="s">
        <v>16</v>
      </c>
      <c r="O43" s="10">
        <f>N8-(N17/N5)*N21-(N34/N5)*N38</f>
        <v>419401577.34674329</v>
      </c>
      <c r="Q43" s="19">
        <f>N7-(N12/N5)*N15-(N34/N5)*N37</f>
        <v>0.14692810457516339</v>
      </c>
      <c r="S43" t="s">
        <v>16</v>
      </c>
      <c r="U43" s="10">
        <f>T8-(T18/T5)*T22-(T34/T5)*T38</f>
        <v>448060695.40229899</v>
      </c>
      <c r="W43" s="19">
        <f>T7-(T12/T5)*T15-(T34/T5)*T37</f>
        <v>0.16763888888888889</v>
      </c>
      <c r="Y43" t="s">
        <v>16</v>
      </c>
      <c r="AA43" s="10">
        <f>Z8-(Z19/Z5)*Z23-(Z34/Z5)*Z38</f>
        <v>457520594.21182293</v>
      </c>
      <c r="AC43" s="19">
        <f>Z7-(Z12/Z5)*Z15-(Z34/Z5)*Z37</f>
        <v>0.19111111111111112</v>
      </c>
      <c r="AE43" t="s">
        <v>16</v>
      </c>
      <c r="AG43" s="10">
        <f>AF8-(AF21/AF5)*AF25-(AF34/AF5)*AF38</f>
        <v>452239648.52729899</v>
      </c>
      <c r="AI43" s="19">
        <f>AF7-(AF12/AF5)*AF15-(AF34/AF5)*AF37</f>
        <v>0.24888888888888888</v>
      </c>
    </row>
    <row r="44" spans="1:35" s="16" customFormat="1" x14ac:dyDescent="0.25">
      <c r="A44" s="16" t="s">
        <v>0</v>
      </c>
      <c r="B44" s="18"/>
      <c r="C44" s="17">
        <f>(B8-C43)/B8</f>
        <v>0.4772463065017743</v>
      </c>
      <c r="E44" s="17"/>
      <c r="G44" s="16" t="s">
        <v>0</v>
      </c>
      <c r="H44" s="18"/>
      <c r="I44" s="17">
        <f>(H8-I43)/H8</f>
        <v>0.31159226571657944</v>
      </c>
      <c r="K44" s="17"/>
      <c r="M44" s="16" t="s">
        <v>0</v>
      </c>
      <c r="N44" s="18"/>
      <c r="O44" s="17">
        <f>(N8-O43)/N8</f>
        <v>0.26420696245099085</v>
      </c>
      <c r="Q44" s="17"/>
      <c r="S44" s="16" t="s">
        <v>0</v>
      </c>
      <c r="T44" s="18"/>
      <c r="U44" s="17">
        <f>(T8-U43)/T8</f>
        <v>0.21392775353390323</v>
      </c>
      <c r="W44" s="17"/>
      <c r="Y44" s="16" t="s">
        <v>0</v>
      </c>
      <c r="Z44" s="18"/>
      <c r="AA44" s="17">
        <f>(Z8-AA43)/Z8</f>
        <v>0.19733142186533822</v>
      </c>
      <c r="AC44" s="17"/>
      <c r="AE44" s="16" t="s">
        <v>0</v>
      </c>
      <c r="AF44" s="18"/>
      <c r="AG44" s="17">
        <f>(AF8-AG43)/AF8</f>
        <v>0.20659624888608802</v>
      </c>
      <c r="AI44" s="17"/>
    </row>
  </sheetData>
  <mergeCells count="6">
    <mergeCell ref="A1:E1"/>
    <mergeCell ref="G1:K1"/>
    <mergeCell ref="M1:Q1"/>
    <mergeCell ref="S1:W1"/>
    <mergeCell ref="Y1:AC1"/>
    <mergeCell ref="AE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Collier</dc:creator>
  <cp:lastModifiedBy>Lewis Collier</cp:lastModifiedBy>
  <dcterms:created xsi:type="dcterms:W3CDTF">2021-02-08T03:41:29Z</dcterms:created>
  <dcterms:modified xsi:type="dcterms:W3CDTF">2021-03-09T04:46:55Z</dcterms:modified>
</cp:coreProperties>
</file>