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ng7777/Downloads/Starter_Code/"/>
    </mc:Choice>
  </mc:AlternateContent>
  <xr:revisionPtr revIDLastSave="0" documentId="13_ncr:1_{42FB1872-F888-1A4A-980D-866B03B293E1}" xr6:coauthVersionLast="47" xr6:coauthVersionMax="47" xr10:uidLastSave="{00000000-0000-0000-0000-000000000000}"/>
  <bookViews>
    <workbookView xWindow="1460" yWindow="2080" windowWidth="24240" windowHeight="18140" activeTab="4" xr2:uid="{00000000-000D-0000-FFFF-FFFF00000000}"/>
  </bookViews>
  <sheets>
    <sheet name="Crowdfunding" sheetId="1" r:id="rId1"/>
    <sheet name="Campaign per Category" sheetId="3" r:id="rId2"/>
    <sheet name="Campaign per Sub-category" sheetId="4" r:id="rId3"/>
    <sheet name="Campaign per Month" sheetId="5" r:id="rId4"/>
    <sheet name="Goal Analysis" sheetId="6" r:id="rId5"/>
    <sheet name="Statistical Analysis" sheetId="8" r:id="rId6"/>
  </sheets>
  <definedNames>
    <definedName name="goal">Crowdfunding!$D$2:$D$1001</definedName>
    <definedName name="outcome">Crowdfunding!$H:$H</definedName>
    <definedName name="pledged">Crowdfunding!$E:$E</definedName>
  </definedNames>
  <calcPr calcId="191029"/>
  <pivotCaches>
    <pivotCache cacheId="10" r:id="rId7"/>
    <pivotCache cacheId="1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8" l="1" a="1"/>
  <c r="D2" i="8" s="1"/>
  <c r="A2" i="8" a="1"/>
  <c r="A2" i="8" s="1"/>
  <c r="H13" i="6"/>
  <c r="H12" i="6"/>
  <c r="H11" i="6"/>
  <c r="H10" i="6"/>
  <c r="H9" i="6"/>
  <c r="H8" i="6"/>
  <c r="H7" i="6"/>
  <c r="H6" i="6"/>
  <c r="H5" i="6"/>
  <c r="H4" i="6"/>
  <c r="H3" i="6"/>
  <c r="H2" i="6"/>
  <c r="G13" i="6"/>
  <c r="G12" i="6"/>
  <c r="G11" i="6"/>
  <c r="G10" i="6"/>
  <c r="G9" i="6"/>
  <c r="G8" i="6"/>
  <c r="G7" i="6"/>
  <c r="G6" i="6"/>
  <c r="G5" i="6"/>
  <c r="G4" i="6"/>
  <c r="G3" i="6"/>
  <c r="G2" i="6"/>
  <c r="F13" i="6"/>
  <c r="F12" i="6"/>
  <c r="F11" i="6"/>
  <c r="F10" i="6"/>
  <c r="F9" i="6"/>
  <c r="F8" i="6"/>
  <c r="F7" i="6"/>
  <c r="F6" i="6"/>
  <c r="F5" i="6"/>
  <c r="F4" i="6"/>
  <c r="F3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B6" i="6"/>
  <c r="B5" i="6"/>
  <c r="B4" i="6"/>
  <c r="B3" i="6"/>
  <c r="B13" i="6"/>
  <c r="B2" i="6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G7" i="8" l="1"/>
  <c r="G8" i="8"/>
  <c r="I3" i="8"/>
  <c r="I4" i="8"/>
  <c r="I5" i="8"/>
  <c r="G3" i="8"/>
  <c r="G4" i="8"/>
  <c r="I6" i="8"/>
  <c r="G5" i="8"/>
  <c r="I7" i="8"/>
  <c r="G6" i="8"/>
  <c r="I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<sst xmlns="http://schemas.openxmlformats.org/spreadsheetml/2006/main" count="8139" uniqueCount="2114">
  <si>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</si>
  <si>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</si>
  <si>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</si>
  <si>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</si>
  <si>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</si>
  <si>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</si>
  <si>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</si>
  <si>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</si>
  <si>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</si>
  <si>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</si>
  <si>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</si>
  <si>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</si>
  <si>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</si>
  <si>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</si>
  <si>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</si>
  <si>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</si>
  <si>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</si>
  <si>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</si>
  <si>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</si>
  <si>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</si>
  <si>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</si>
  <si>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</si>
  <si>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</si>
  <si>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</si>
  <si>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</si>
  <si>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</si>
  <si>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</si>
  <si>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</si>
  <si>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</si>
  <si>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</si>
  <si>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</si>
  <si>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</si>
  <si>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</si>
  <si>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</si>
  <si>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</si>
  <si>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</si>
  <si>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</si>
  <si>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</si>
  <si>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</si>
  <si>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</si>
  <si>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</si>
  <si>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</si>
  <si>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</si>
  <si>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</si>
  <si>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</si>
  <si>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</si>
  <si>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</si>
  <si>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</si>
  <si>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</si>
  <si>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</si>
  <si>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</si>
  <si>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</si>
  <si>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</si>
  <si>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</si>
  <si>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</si>
  <si>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</si>
  <si>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</si>
  <si>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</si>
  <si>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</si>
  <si>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</si>
  <si>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</si>
  <si>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</si>
  <si>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</si>
  <si>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</si>
  <si>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</si>
  <si>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</si>
  <si>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</si>
  <si>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</si>
  <si>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</si>
  <si>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</si>
  <si>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</si>
  <si>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</si>
  <si>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</si>
  <si>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</si>
  <si>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</si>
  <si>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</si>
  <si>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</si>
  <si>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</si>
  <si>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</si>
  <si>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</si>
  <si>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</si>
  <si>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</si>
  <si>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</si>
  <si>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</si>
  <si>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</si>
  <si>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</si>
  <si>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</si>
  <si>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</si>
  <si>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</si>
  <si>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</si>
  <si>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</si>
  <si>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</si>
  <si>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</si>
  <si>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</si>
  <si>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</si>
  <si>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</si>
  <si>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</si>
  <si>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</si>
  <si>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</si>
  <si>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</si>
  <si>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</si>
  <si>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</si>
  <si>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</si>
  <si>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</si>
  <si>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</si>
  <si>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</si>
  <si>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</si>
  <si>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</si>
  <si>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</si>
  <si>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</si>
  <si>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</si>
  <si>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</si>
  <si>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</si>
  <si>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</si>
  <si>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</si>
  <si>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</si>
  <si>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</si>
  <si>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</si>
  <si>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</si>
  <si>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</si>
  <si>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</si>
  <si>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</si>
  <si>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</si>
  <si>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</si>
  <si>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</si>
  <si>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</si>
  <si>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</si>
  <si>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</si>
  <si>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</si>
  <si>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</si>
  <si>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</si>
  <si>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</si>
  <si>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</si>
  <si>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</si>
  <si>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</si>
  <si>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</si>
  <si>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</si>
  <si>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</si>
  <si>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</si>
  <si>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</si>
  <si>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</si>
  <si>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</si>
  <si>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</si>
  <si>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</si>
  <si>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</si>
  <si>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</si>
  <si>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</si>
  <si>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</si>
  <si>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</si>
  <si>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</si>
  <si>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</si>
  <si>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</si>
  <si>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</si>
  <si>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</si>
  <si>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</si>
  <si>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</si>
  <si>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</si>
  <si>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</si>
  <si>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</si>
  <si>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</si>
  <si>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</si>
  <si>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</si>
  <si>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</si>
  <si>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</si>
  <si>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</si>
  <si>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</si>
  <si>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</si>
  <si>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</si>
  <si>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</si>
  <si>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</si>
  <si>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</si>
  <si>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</si>
  <si>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</si>
  <si>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</si>
  <si>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</si>
  <si>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</si>
  <si>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</si>
  <si>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</si>
  <si>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</si>
  <si>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</si>
  <si>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</si>
  <si>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</si>
  <si>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</si>
  <si>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</si>
  <si>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</si>
  <si>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</si>
  <si>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</si>
  <si>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</si>
  <si>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</si>
  <si>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</si>
  <si>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</si>
  <si>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</si>
  <si>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</si>
  <si>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</si>
  <si>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</si>
  <si>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</si>
  <si>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</si>
  <si>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</si>
  <si>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</si>
  <si>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</si>
  <si>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</si>
  <si>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</si>
  <si>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</si>
  <si>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</si>
  <si>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</si>
  <si>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</si>
  <si>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</si>
  <si>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</si>
  <si>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</si>
  <si>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</si>
  <si>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</si>
  <si>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</si>
  <si>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</si>
  <si>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</si>
  <si>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</si>
  <si>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</si>
  <si>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</si>
  <si>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</si>
  <si>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</si>
  <si>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</si>
  <si>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</si>
  <si>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</si>
  <si>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</si>
  <si>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</si>
  <si>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</si>
  <si>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</si>
  <si>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</si>
  <si>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</si>
  <si>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</si>
  <si>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</si>
  <si>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</si>
  <si>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</si>
  <si>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</si>
  <si>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</si>
  <si>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</si>
  <si>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</si>
  <si>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</si>
  <si>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</si>
  <si>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</si>
  <si>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</si>
  <si>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</si>
  <si>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</si>
  <si>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</si>
  <si>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</si>
  <si>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</si>
  <si>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</si>
  <si>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</si>
  <si>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</si>
  <si>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</si>
  <si>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</si>
  <si>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</si>
  <si>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</si>
  <si>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</si>
  <si>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</si>
  <si>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</si>
  <si>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</si>
  <si>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</si>
  <si>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</si>
  <si>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</si>
  <si>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</si>
  <si>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</si>
  <si>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</si>
  <si>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</si>
  <si>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</si>
  <si>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</si>
  <si>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</si>
  <si>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</si>
  <si>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</si>
  <si>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</si>
  <si>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</si>
  <si>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</si>
  <si>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</si>
  <si>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</si>
  <si>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</si>
  <si>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</si>
  <si>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</si>
  <si>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</si>
  <si>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</si>
  <si>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</si>
  <si>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</si>
  <si>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</si>
  <si>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</si>
  <si>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</si>
  <si>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</si>
  <si>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</si>
  <si>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</si>
  <si>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</si>
  <si>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</si>
  <si>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</si>
  <si>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</si>
  <si>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</si>
  <si>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</si>
  <si>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</si>
  <si>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</si>
  <si>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</si>
  <si>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</si>
  <si>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</si>
  <si>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</si>
  <si>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</si>
  <si>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</si>
  <si>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</si>
  <si>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</si>
  <si>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</si>
  <si>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</si>
  <si>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</si>
  <si>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</si>
  <si>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</si>
  <si>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</si>
  <si>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</si>
  <si>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</si>
  <si>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</si>
  <si>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</si>
  <si>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</si>
  <si>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</si>
  <si>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</si>
  <si>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</si>
  <si>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</si>
  <si>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</si>
  <si>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</si>
  <si>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</si>
  <si>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</si>
  <si>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</si>
  <si>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</si>
  <si>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</si>
  <si>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</si>
  <si>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</si>
  <si>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</si>
  <si>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</si>
  <si>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</si>
  <si>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</si>
  <si>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</si>
  <si>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</si>
  <si>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</si>
  <si>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</si>
  <si>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</si>
  <si>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</si>
  <si>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</si>
  <si>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</si>
  <si>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</si>
  <si>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</si>
  <si>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</si>
  <si>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</si>
  <si>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</si>
  <si>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</si>
  <si>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</si>
  <si>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</si>
  <si>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</si>
  <si>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</si>
  <si>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</si>
  <si>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</si>
  <si>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</si>
  <si>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</si>
  <si>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</si>
  <si>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</si>
  <si>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</si>
  <si>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</si>
  <si>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</si>
  <si>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</si>
  <si>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</si>
  <si>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</si>
  <si>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</si>
  <si>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</si>
  <si>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</si>
  <si>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</si>
  <si>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</si>
  <si>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</si>
  <si>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</si>
  <si>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</si>
  <si>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</si>
  <si>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</si>
  <si>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</si>
  <si>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</si>
  <si>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</si>
  <si>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</si>
  <si>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</si>
  <si>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</si>
  <si>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</si>
  <si>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</si>
  <si>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</si>
  <si>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</si>
  <si>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</si>
  <si>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</si>
  <si>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</si>
  <si>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</si>
  <si>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</si>
  <si>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</si>
  <si>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</si>
  <si>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</si>
  <si>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</si>
  <si>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</si>
  <si>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</si>
  <si>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</si>
  <si>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</si>
  <si>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</si>
  <si>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</si>
  <si>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</si>
  <si>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</si>
  <si>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</si>
  <si>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</si>
  <si>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</si>
  <si>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</si>
  <si>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</si>
  <si>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</si>
  <si>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</si>
  <si>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</si>
  <si>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</si>
  <si>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</si>
  <si>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</si>
  <si>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</si>
  <si>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</si>
  <si>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</si>
  <si>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</si>
  <si>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</si>
  <si>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</si>
  <si>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</si>
  <si>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</si>
  <si>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</si>
  <si>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</si>
  <si>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</si>
  <si>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</si>
  <si>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</si>
  <si>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</si>
  <si>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</si>
  <si>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</si>
  <si>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</si>
  <si>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</si>
  <si>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</si>
  <si>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</si>
  <si>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</si>
  <si>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</si>
  <si>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</si>
  <si>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</si>
  <si>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</si>
  <si>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</si>
  <si>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</si>
  <si>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</si>
  <si>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</si>
  <si>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</si>
  <si>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</si>
  <si>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</si>
  <si>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</si>
  <si>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</si>
  <si>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</si>
  <si>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</si>
  <si>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</si>
  <si>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</si>
  <si>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</si>
  <si>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</si>
  <si>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</si>
  <si>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</si>
  <si>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</si>
  <si>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</si>
  <si>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</si>
  <si>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</si>
  <si>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</si>
  <si>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</si>
  <si>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</si>
  <si>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</si>
  <si>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</si>
  <si>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</si>
  <si>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</si>
  <si>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</si>
  <si>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</si>
  <si>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</si>
  <si>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</si>
  <si>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</si>
  <si>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</si>
  <si>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</si>
  <si>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</si>
  <si>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</si>
  <si>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</si>
  <si>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</si>
  <si>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</si>
  <si>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</si>
  <si>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</si>
  <si>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</si>
  <si>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</si>
  <si>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</si>
  <si>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</si>
  <si>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</si>
  <si>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</si>
  <si>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</si>
  <si>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</si>
  <si>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</si>
  <si>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</si>
  <si>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</si>
  <si>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</si>
  <si>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</si>
  <si>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</si>
  <si>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</si>
  <si>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</si>
  <si>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</si>
  <si>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</si>
  <si>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</si>
  <si>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</si>
  <si>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</si>
  <si>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</si>
  <si>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</si>
  <si>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</si>
  <si>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</si>
  <si>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</si>
  <si>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</si>
  <si>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</si>
  <si>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</si>
  <si>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</si>
  <si>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</si>
  <si>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</si>
  <si>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</si>
  <si>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</si>
  <si>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</si>
  <si>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</si>
  <si>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</si>
  <si>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</si>
  <si>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</si>
  <si>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</si>
  <si>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</si>
  <si>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</si>
  <si>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</si>
  <si>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</si>
  <si>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</si>
  <si>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</si>
  <si>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</si>
  <si>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</si>
  <si>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</si>
  <si>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</si>
  <si>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</si>
  <si>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</si>
  <si>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</si>
  <si>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</si>
  <si>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</si>
  <si>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</si>
  <si>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</si>
  <si>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</si>
  <si>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</si>
  <si>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</si>
  <si>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</si>
  <si>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</si>
  <si>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</si>
  <si>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</si>
  <si>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</si>
  <si>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</si>
  <si>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</si>
  <si>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</si>
  <si>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</si>
  <si>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</si>
  <si>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</si>
  <si>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</si>
  <si>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</si>
  <si>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</si>
  <si>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</si>
  <si>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</si>
  <si>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</si>
  <si>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</si>
  <si>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</si>
  <si>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</si>
  <si>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</si>
  <si>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</si>
  <si>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</si>
  <si>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</si>
  <si>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</si>
  <si>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</si>
  <si>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</si>
  <si>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</si>
  <si>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</si>
  <si>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</si>
  <si>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</si>
  <si>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</si>
  <si>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</si>
  <si>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</si>
  <si>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</si>
  <si>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</si>
  <si>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</si>
  <si>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</si>
  <si>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</si>
  <si>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</si>
  <si>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</si>
  <si>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</si>
  <si>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</si>
  <si>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</si>
  <si>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</si>
  <si>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</si>
  <si>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</si>
  <si>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</si>
  <si>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</si>
  <si>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</si>
  <si>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</si>
  <si>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</si>
  <si>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</si>
  <si>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</si>
  <si>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</si>
  <si>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</si>
  <si>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</si>
  <si>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</si>
  <si>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</si>
  <si>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</si>
  <si>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</si>
  <si>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</si>
  <si>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</si>
  <si>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</si>
  <si>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</si>
  <si>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</si>
  <si>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</si>
  <si>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</si>
  <si>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</si>
  <si>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</si>
  <si>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</si>
  <si>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</si>
  <si>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</si>
  <si>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</si>
  <si>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</si>
  <si>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</si>
  <si>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</si>
  <si>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</si>
  <si>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</si>
  <si>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</si>
  <si>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</si>
  <si>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</si>
  <si>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</si>
  <si>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</si>
  <si>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</si>
  <si>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</si>
  <si>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</si>
  <si>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</si>
  <si>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</si>
  <si>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</si>
  <si>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</si>
  <si>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</si>
  <si>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</si>
  <si>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</si>
  <si>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</si>
  <si>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</si>
  <si>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</si>
  <si>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</si>
  <si>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</si>
  <si>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</si>
  <si>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</si>
  <si>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</si>
  <si>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</si>
  <si>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</si>
  <si>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</si>
  <si>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</si>
  <si>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</si>
  <si>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</si>
  <si>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</si>
  <si>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</si>
  <si>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</si>
  <si>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</si>
  <si>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</si>
  <si>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</si>
  <si>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</si>
  <si>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</si>
  <si>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</si>
  <si>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</si>
  <si>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</si>
  <si>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</si>
  <si>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</si>
  <si>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</si>
  <si>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</si>
  <si>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</si>
  <si>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</si>
  <si>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</si>
  <si>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</si>
  <si>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</si>
  <si>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</si>
  <si>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</si>
  <si>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</si>
  <si>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</si>
  <si>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</si>
  <si>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</si>
  <si>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</si>
  <si>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</si>
  <si>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</si>
  <si>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</si>
  <si>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</si>
  <si>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</si>
  <si>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</si>
  <si>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</si>
  <si>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</si>
  <si>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</si>
  <si>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</si>
  <si>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</si>
  <si>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</si>
  <si>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</si>
  <si>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</si>
  <si>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</si>
  <si>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</si>
  <si>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</si>
  <si>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</si>
  <si>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</si>
  <si>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</si>
  <si>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</si>
  <si>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</si>
  <si>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</si>
  <si>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</si>
  <si>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</si>
  <si>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</si>
  <si>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</si>
  <si>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</si>
  <si>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</si>
  <si>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</si>
  <si>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</si>
  <si>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</si>
  <si>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</si>
  <si>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</si>
  <si>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</si>
  <si>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</si>
  <si>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</si>
  <si>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</si>
  <si>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</si>
  <si>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</si>
  <si>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</si>
  <si>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</si>
  <si>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</si>
  <si>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</si>
  <si>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</si>
  <si>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</si>
  <si>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</si>
  <si>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</si>
  <si>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</si>
  <si>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</si>
  <si>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</si>
  <si>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</si>
  <si>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</si>
  <si>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</si>
  <si>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</si>
  <si>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</si>
  <si>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</si>
  <si>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</si>
  <si>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</si>
  <si>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</si>
  <si>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</si>
  <si>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</si>
  <si>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</si>
  <si>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</si>
  <si>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</si>
  <si>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</si>
  <si>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</si>
  <si>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</si>
  <si>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</si>
  <si>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</si>
  <si>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</si>
  <si>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</si>
  <si>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</si>
  <si>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</si>
  <si>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</si>
  <si>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</si>
  <si>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</si>
  <si>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</si>
  <si>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</si>
  <si>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</si>
  <si>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</si>
  <si>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</si>
  <si>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</si>
  <si>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</si>
  <si>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</si>
  <si>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</si>
  <si>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</si>
  <si>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</si>
  <si>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</si>
  <si>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</si>
  <si>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</si>
  <si>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</si>
  <si>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</si>
  <si>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</si>
  <si>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</si>
  <si>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</si>
  <si>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</si>
  <si>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</si>
  <si>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</si>
  <si>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</si>
  <si>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</si>
  <si>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</si>
  <si>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</si>
  <si>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</si>
  <si>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</si>
  <si>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</si>
  <si>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</si>
  <si>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</si>
  <si>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</si>
  <si>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</si>
  <si>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</si>
  <si>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</si>
  <si>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</si>
  <si>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</si>
  <si>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</si>
  <si>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</si>
  <si>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</si>
  <si>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</si>
  <si>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</si>
  <si>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</si>
  <si>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</si>
  <si>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</si>
  <si>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</si>
  <si>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</si>
  <si>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</si>
  <si>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</si>
  <si>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</si>
  <si>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</si>
  <si>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</si>
  <si>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</si>
  <si>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</si>
  <si>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</si>
  <si>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</si>
  <si>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</si>
  <si>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</si>
  <si>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</si>
  <si>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</si>
  <si>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</si>
  <si>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</si>
  <si>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</si>
  <si>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</si>
  <si>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</si>
  <si>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</si>
  <si>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</si>
  <si>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</si>
  <si>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</si>
  <si>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</si>
  <si>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</si>
  <si>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</si>
  <si>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</si>
  <si>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</si>
  <si>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</si>
  <si>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</si>
  <si>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</si>
  <si>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</si>
  <si>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</si>
  <si>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</si>
  <si>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</si>
  <si>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</si>
  <si>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</si>
  <si>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</si>
  <si>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</si>
  <si>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</si>
  <si>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</si>
  <si>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</si>
  <si>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</si>
  <si>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</si>
  <si>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</si>
  <si>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</si>
  <si>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</si>
  <si>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</si>
  <si>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</si>
  <si>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</si>
  <si>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</si>
  <si>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</si>
  <si>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</si>
  <si>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</si>
  <si>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</si>
  <si>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</si>
  <si>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</si>
  <si>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</si>
  <si>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</si>
  <si>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</si>
  <si>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</si>
  <si>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</si>
  <si>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</si>
  <si>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</si>
  <si>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</si>
  <si>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</si>
  <si>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</si>
  <si>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</si>
  <si>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</si>
  <si>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</si>
  <si>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</si>
  <si>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</si>
  <si>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</si>
  <si>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</si>
  <si>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</si>
  <si>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</si>
  <si>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</si>
  <si>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</si>
  <si>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</si>
  <si>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</si>
  <si>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</si>
  <si>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</si>
  <si>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</si>
  <si>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</si>
  <si>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</si>
  <si>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</si>
  <si>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</si>
  <si>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</si>
  <si>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</si>
  <si>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</si>
  <si>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</si>
  <si>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</si>
  <si>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</si>
  <si>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</si>
  <si>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</si>
  <si>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</si>
  <si>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</si>
  <si>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</si>
  <si>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</si>
  <si>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</si>
  <si>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</si>
  <si>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</si>
  <si>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</si>
  <si>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</si>
  <si>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</si>
  <si>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</si>
  <si>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</si>
  <si>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</si>
  <si>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</si>
  <si>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</si>
  <si>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</si>
  <si>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</si>
  <si>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</si>
  <si>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</si>
  <si>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</si>
  <si>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</si>
  <si>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</si>
  <si>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</si>
  <si>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</si>
  <si>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</si>
  <si>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</si>
  <si>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</si>
  <si>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</si>
  <si>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</si>
  <si>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</si>
  <si>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</si>
  <si>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</si>
  <si>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</si>
  <si>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</si>
  <si>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</si>
  <si>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</si>
  <si>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</si>
  <si>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</si>
  <si>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</si>
  <si>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</si>
  <si>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</si>
  <si>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</si>
  <si>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</si>
  <si>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</si>
  <si>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</si>
  <si>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</si>
  <si>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</si>
  <si>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</si>
  <si>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</si>
  <si>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</si>
  <si>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</si>
  <si>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</si>
  <si>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</si>
  <si>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</si>
  <si>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</si>
  <si>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</si>
  <si>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</si>
  <si>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</si>
  <si>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</si>
  <si>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</si>
  <si>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</si>
  <si>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</si>
  <si>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</si>
  <si>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</si>
  <si>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</si>
  <si>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</si>
  <si>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</si>
  <si>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</si>
  <si>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</si>
  <si>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</si>
  <si>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</si>
  <si>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</si>
  <si>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</si>
  <si>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</si>
  <si>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</si>
  <si>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</si>
  <si>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</si>
  <si>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</si>
  <si>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</si>
  <si>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</si>
  <si>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</si>
  <si>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</si>
  <si>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</si>
  <si>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</si>
  <si>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</si>
  <si>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</si>
  <si>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</si>
  <si>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</si>
  <si>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</si>
  <si>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</si>
  <si>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</si>
  <si>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</si>
  <si>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</si>
  <si>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</si>
  <si>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</si>
  <si>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</si>
  <si>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</si>
  <si>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</si>
  <si>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</si>
  <si>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</si>
  <si>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</si>
  <si>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</si>
  <si>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</si>
  <si>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</si>
  <si>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</si>
  <si>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</si>
  <si>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</si>
  <si>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</si>
  <si>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</si>
  <si>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</si>
  <si>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</si>
  <si>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</si>
  <si>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</si>
  <si>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</si>
  <si>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</si>
  <si>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</si>
  <si>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</si>
  <si>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</si>
  <si>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</si>
  <si>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</si>
  <si>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</si>
  <si>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</si>
  <si>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</si>
  <si>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</si>
  <si>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</si>
  <si>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</si>
  <si>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</si>
  <si>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</si>
  <si>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</si>
  <si>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</si>
  <si>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</si>
  <si>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</si>
  <si>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</si>
  <si>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</si>
  <si>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</si>
  <si>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</si>
  <si>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</si>
  <si>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</si>
  <si>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</si>
  <si>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</si>
  <si>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</si>
  <si>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</si>
  <si>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</si>
  <si>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</si>
  <si>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</si>
  <si>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</si>
  <si>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</si>
  <si>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</si>
  <si>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</si>
  <si>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</si>
  <si>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</si>
  <si>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</si>
  <si>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</si>
  <si>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</si>
  <si>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</si>
  <si>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</si>
  <si>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</si>
  <si>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</si>
  <si>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</si>
  <si>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</si>
  <si>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</si>
  <si>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</si>
  <si>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</si>
  <si>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</si>
  <si>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</si>
  <si>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</si>
  <si>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</si>
  <si>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</si>
  <si>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</si>
  <si>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</si>
  <si>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</si>
  <si>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</si>
  <si>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</si>
  <si>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</si>
  <si>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</si>
  <si>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</si>
  <si>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</si>
  <si>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</si>
  <si>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</si>
  <si>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</si>
  <si>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</si>
  <si>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</si>
  <si>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</si>
  <si>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</si>
  <si>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</si>
  <si>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</si>
  <si>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</si>
  <si>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</si>
  <si>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</si>
  <si>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</si>
  <si>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</si>
  <si>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</si>
  <si>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</si>
  <si>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</si>
  <si>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</si>
  <si>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</si>
  <si>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</si>
  <si>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</si>
  <si>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</si>
  <si>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</si>
  <si>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</si>
  <si>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</si>
  <si>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</si>
  <si>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</si>
  <si>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</si>
  <si>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</si>
  <si>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</si>
  <si>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</si>
  <si>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</si>
  <si>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</si>
  <si>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</si>
  <si>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</si>
  <si>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</si>
  <si>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</si>
  <si>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</si>
  <si>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</si>
  <si>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</si>
  <si>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</si>
  <si>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</si>
  <si>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</si>
  <si>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</si>
  <si>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</si>
  <si>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</si>
  <si>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</si>
  <si>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</si>
  <si>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</si>
  <si>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</si>
  <si>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</si>
  <si>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</si>
  <si>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</si>
  <si>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</si>
  <si>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</si>
  <si>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</si>
  <si>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</si>
  <si>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</si>
  <si>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</si>
  <si>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</si>
  <si>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</si>
  <si>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</si>
  <si>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</si>
  <si>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</si>
  <si>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</si>
  <si>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</si>
  <si>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</si>
  <si>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</si>
  <si>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</si>
  <si>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</si>
  <si>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</si>
  <si>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</si>
  <si>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</si>
  <si>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</si>
  <si>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</si>
  <si>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</si>
  <si>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</si>
  <si>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</si>
  <si>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</si>
  <si>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</si>
  <si>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</si>
  <si>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</si>
  <si>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</si>
  <si>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</si>
  <si>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</si>
  <si>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</si>
  <si>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</si>
  <si>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</si>
  <si>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</si>
  <si>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</si>
  <si>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</si>
  <si>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</si>
  <si>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</si>
  <si>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</si>
  <si>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</si>
  <si>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</si>
  <si>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</si>
  <si>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</si>
  <si>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</si>
  <si>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</si>
  <si>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</si>
  <si>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</si>
  <si>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</si>
  <si>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</si>
  <si>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</si>
  <si>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</si>
  <si>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</si>
  <si>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</si>
  <si>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</si>
  <si>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</si>
  <si>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</si>
  <si>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</si>
  <si>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</si>
  <si>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</si>
  <si>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</si>
  <si>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</si>
  <si>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</si>
  <si>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</si>
  <si>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</si>
  <si>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</si>
  <si>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</si>
  <si>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</si>
  <si>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</si>
  <si>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</si>
  <si>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</si>
  <si>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</si>
  <si>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</si>
  <si>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</si>
  <si>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</si>
  <si>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</si>
  <si>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</si>
  <si>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</si>
  <si>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</si>
  <si>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</si>
  <si>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</si>
  <si>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</si>
  <si>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</si>
  <si>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</si>
  <si>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</si>
  <si>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</si>
  <si>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</si>
  <si>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</si>
  <si>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</si>
  <si>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</si>
  <si>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</si>
  <si>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</si>
  <si>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</si>
  <si>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</si>
  <si>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</si>
  <si>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</si>
  <si>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</si>
  <si>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</si>
  <si>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</si>
  <si>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</si>
  <si>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</si>
  <si>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</si>
  <si>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</si>
  <si>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</si>
  <si>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</si>
  <si>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</si>
  <si>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</si>
  <si>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</si>
  <si>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</si>
  <si>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</si>
  <si>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</si>
  <si>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</si>
  <si>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</si>
  <si>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</si>
  <si>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</si>
  <si>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</si>
  <si>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</si>
  <si>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</si>
  <si>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</si>
  <si>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</si>
  <si>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</si>
  <si>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</si>
  <si>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</si>
  <si>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</si>
  <si>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</si>
  <si>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</si>
  <si>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</si>
  <si>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</si>
  <si>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</si>
  <si>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</si>
  <si>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</si>
  <si>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</si>
  <si>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</si>
  <si>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</si>
  <si>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</si>
  <si>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</si>
  <si>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</si>
  <si>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</si>
  <si>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</si>
  <si>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</si>
  <si>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</si>
  <si>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</si>
  <si>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</si>
  <si>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</si>
  <si>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</si>
  <si>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</si>
  <si>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</si>
  <si>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</si>
  <si>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</si>
  <si>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</si>
  <si>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</si>
  <si>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</si>
  <si>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</si>
  <si>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</si>
  <si>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</si>
  <si>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</si>
  <si>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</si>
  <si>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</si>
  <si>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</si>
  <si>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</si>
  <si>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</si>
  <si>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</si>
  <si>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</si>
  <si>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</si>
  <si>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</si>
  <si>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</si>
  <si>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</si>
  <si>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</si>
  <si>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</si>
  <si>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</si>
  <si>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</si>
  <si>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</si>
  <si>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</si>
  <si>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</si>
  <si>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</si>
  <si>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</si>
  <si>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</si>
  <si>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</si>
  <si>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</si>
  <si>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</si>
  <si>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</si>
  <si>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</si>
  <si>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</si>
  <si>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</si>
  <si>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</si>
  <si>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</si>
  <si>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</si>
  <si>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</si>
  <si>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</si>
  <si>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</si>
  <si>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</si>
  <si>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</si>
  <si>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</si>
  <si>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</si>
  <si>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</si>
  <si>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</si>
  <si>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</si>
  <si>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</si>
  <si>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</si>
  <si>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</si>
  <si>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</si>
  <si>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</si>
  <si>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</si>
  <si>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</si>
  <si>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</si>
  <si>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</si>
  <si>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</si>
  <si>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</si>
  <si>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</si>
  <si>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</si>
  <si>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</si>
  <si>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</si>
  <si>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</si>
  <si>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</si>
  <si>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</si>
  <si>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</si>
  <si>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</si>
  <si>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</si>
  <si>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</si>
  <si>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</si>
  <si>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</si>
  <si>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</si>
  <si>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</si>
  <si>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</si>
  <si>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</si>
  <si>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</si>
  <si>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</si>
  <si>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</si>
  <si>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</si>
  <si>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</si>
  <si>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</si>
  <si>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</si>
  <si>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</si>
  <si>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</si>
  <si>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</si>
  <si>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</si>
  <si>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</si>
  <si>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</si>
  <si>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</si>
  <si>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</si>
  <si>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</si>
  <si>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</si>
  <si>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</si>
  <si>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</si>
  <si>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</si>
  <si>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</si>
  <si>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</si>
  <si>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</si>
  <si>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</si>
  <si>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</si>
  <si>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</si>
  <si>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</si>
  <si>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</si>
  <si>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</si>
  <si>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</si>
  <si>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</si>
  <si>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</si>
  <si>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</si>
  <si>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</si>
  <si>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</si>
  <si>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</si>
  <si>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</si>
  <si>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</si>
  <si>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</si>
  <si>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</si>
  <si>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</si>
  <si>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</si>
  <si>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</si>
  <si>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</si>
  <si>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</si>
  <si>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</si>
  <si>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</si>
  <si>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</si>
  <si>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</si>
  <si>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</si>
  <si>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</si>
  <si>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</si>
  <si>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</si>
  <si>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</si>
  <si>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</si>
  <si>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</si>
  <si>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</si>
  <si>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</si>
  <si>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</si>
  <si>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</si>
  <si>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</si>
  <si>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</si>
  <si>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</si>
  <si>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</si>
  <si>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</si>
  <si>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</si>
  <si>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</si>
  <si>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</si>
  <si>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</si>
  <si>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</si>
  <si>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</si>
  <si>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</si>
  <si>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</si>
  <si>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</si>
  <si>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</si>
  <si>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</si>
  <si>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</si>
  <si>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</si>
  <si>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</si>
  <si>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</si>
  <si>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</si>
  <si>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</si>
  <si>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</si>
  <si>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</si>
  <si>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</si>
  <si>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</si>
  <si>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</si>
  <si>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</si>
  <si>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</si>
  <si>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</si>
  <si>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</si>
  <si>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</si>
  <si>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</si>
  <si>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</si>
  <si>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</si>
  <si>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</si>
  <si>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</si>
  <si>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</si>
  <si>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</si>
  <si>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</si>
  <si>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</si>
  <si>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</si>
  <si>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</si>
  <si>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</si>
  <si>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</si>
  <si>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</si>
  <si>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</si>
  <si>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</si>
  <si>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</si>
  <si>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</si>
  <si>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</si>
  <si>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</si>
  <si>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</si>
  <si>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</si>
  <si>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</si>
  <si>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</si>
  <si>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</si>
  <si>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</si>
  <si>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</si>
  <si>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</si>
  <si>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</si>
  <si>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</si>
  <si>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</si>
  <si>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</si>
  <si>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</si>
  <si>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</si>
  <si>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</si>
  <si>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</si>
  <si>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</si>
  <si>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</si>
  <si>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</si>
  <si>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</si>
  <si>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</si>
  <si>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</si>
  <si>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</si>
  <si>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</si>
  <si>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</si>
  <si>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</si>
  <si>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</si>
  <si>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</si>
  <si>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</si>
  <si>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</si>
  <si>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</si>
  <si>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</si>
  <si>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</si>
  <si>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</si>
  <si>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</si>
  <si>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</si>
  <si>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</si>
  <si>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</si>
  <si>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</si>
  <si>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</si>
  <si>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</si>
  <si>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</si>
  <si>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</si>
  <si>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</si>
  <si>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</si>
  <si>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</si>
  <si>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</si>
  <si>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</si>
  <si>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</si>
  <si>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</si>
  <si>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</si>
  <si>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</si>
  <si>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</si>
  <si>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</si>
  <si>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</si>
  <si>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</si>
  <si>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</si>
  <si>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</si>
  <si>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</si>
  <si>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</si>
  <si>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</si>
  <si>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</si>
  <si>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</si>
  <si>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</si>
  <si>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</si>
  <si>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</si>
  <si>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</si>
  <si>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</si>
  <si>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</si>
  <si>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</si>
  <si>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</si>
  <si>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</si>
  <si>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</si>
  <si>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</si>
  <si>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</si>
  <si>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</si>
  <si>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</si>
  <si>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</si>
  <si>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</si>
  <si>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</si>
  <si>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</si>
  <si>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</si>
  <si>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</si>
  <si>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</si>
  <si>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</si>
  <si>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</si>
  <si>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</si>
  <si>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</si>
  <si>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</si>
  <si>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</si>
  <si>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</si>
  <si>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</si>
  <si>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</si>
  <si>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</si>
  <si>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</si>
  <si>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</si>
  <si>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</si>
  <si>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</si>
  <si>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</si>
  <si>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</si>
  <si>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</si>
  <si>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</si>
  <si>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</si>
  <si>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</si>
  <si>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</si>
  <si>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</si>
  <si>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</si>
  <si>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</si>
  <si>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</si>
  <si>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</si>
  <si>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</si>
  <si>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</si>
  <si>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</si>
  <si>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</si>
  <si>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</si>
  <si>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</si>
  <si>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</si>
  <si>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</si>
  <si>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</si>
  <si>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</si>
  <si>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</si>
  <si>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</si>
  <si>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</si>
  <si>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</si>
  <si>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</si>
  <si>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</si>
  <si>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</si>
  <si>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</si>
  <si>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</si>
  <si>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</si>
  <si>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</si>
  <si>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</si>
  <si>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</si>
  <si>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</si>
  <si>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</si>
  <si>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</si>
  <si>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</si>
  <si>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</si>
  <si>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</si>
  <si>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</si>
  <si>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</si>
  <si>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</si>
  <si>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</si>
  <si>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</si>
  <si>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</si>
  <si>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</si>
  <si>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</si>
  <si>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</si>
  <si>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</si>
  <si>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</si>
  <si>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</si>
  <si>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</si>
  <si>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</si>
  <si>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</si>
  <si>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</si>
  <si>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</si>
  <si>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</si>
  <si>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</si>
  <si>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</si>
  <si>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</si>
  <si>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</si>
  <si>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</si>
  <si>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</si>
  <si>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</si>
  <si>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</si>
  <si>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</si>
  <si>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</si>
  <si>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</si>
  <si>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</si>
  <si>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</si>
  <si>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</si>
  <si>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</si>
  <si>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</si>
  <si>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</si>
  <si>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</si>
  <si>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</si>
  <si>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</si>
  <si>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</si>
  <si>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</si>
  <si>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</si>
  <si>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</si>
  <si>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</si>
  <si>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</si>
  <si>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</si>
  <si>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</si>
  <si>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</si>
  <si>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</si>
  <si>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</si>
  <si>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</si>
  <si>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</si>
  <si>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</si>
  <si>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</si>
  <si>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</si>
  <si>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</si>
  <si>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</si>
  <si>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</si>
  <si>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</si>
  <si>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</si>
  <si>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</si>
  <si>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</si>
  <si>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</si>
  <si>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</si>
  <si>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</si>
  <si>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</si>
  <si>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</si>
  <si>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</si>
  <si>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</si>
  <si>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</si>
  <si>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</si>
  <si>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</si>
  <si>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</si>
  <si>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</si>
  <si>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</si>
  <si>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</si>
  <si>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</si>
  <si>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</si>
  <si>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</si>
  <si>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</si>
  <si>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</si>
  <si>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</si>
  <si>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</si>
  <si>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</si>
  <si>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</si>
  <si>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</si>
  <si>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</si>
  <si>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</si>
  <si>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</si>
  <si>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</si>
  <si>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</si>
  <si>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</si>
  <si>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</si>
  <si>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</si>
  <si>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</si>
  <si>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</si>
  <si>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</si>
  <si>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</si>
  <si>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</si>
  <si>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</si>
  <si>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</si>
  <si>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</si>
  <si>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</si>
  <si>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</si>
  <si>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</si>
  <si>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</si>
  <si>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</si>
  <si>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</si>
  <si>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</si>
  <si>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</si>
  <si>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</si>
  <si>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</si>
  <si>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</si>
  <si>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</si>
  <si>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</si>
  <si>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</si>
  <si>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</si>
  <si>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</si>
  <si>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</si>
  <si>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</si>
  <si>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</si>
  <si>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</si>
  <si>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</si>
  <si>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</si>
  <si>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</si>
  <si>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</si>
  <si>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</si>
  <si>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</si>
  <si>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</si>
  <si>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</si>
  <si>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</si>
  <si>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</si>
  <si>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</si>
  <si>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</si>
  <si>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</si>
  <si>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</si>
  <si>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</si>
  <si>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</si>
  <si>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</si>
  <si>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</si>
  <si>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</si>
  <si>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</si>
  <si>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</si>
  <si>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</si>
  <si>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</si>
  <si>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</si>
  <si>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</si>
  <si>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</si>
  <si>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</si>
  <si>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</si>
  <si>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</si>
  <si>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</si>
  <si>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</si>
  <si>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</si>
  <si>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</si>
  <si>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</si>
  <si>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</si>
  <si>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</si>
  <si>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</si>
  <si>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</si>
  <si>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</si>
  <si>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</si>
  <si>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</si>
  <si>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</si>
  <si>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</si>
  <si>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</si>
  <si>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</si>
  <si>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</si>
  <si>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</si>
  <si>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</si>
  <si>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</si>
  <si>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</si>
  <si>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</si>
  <si>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</si>
  <si>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</si>
  <si>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</si>
  <si>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</si>
  <si>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</si>
  <si>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</si>
  <si>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</si>
  <si>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</si>
  <si>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</si>
  <si>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</si>
  <si>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</si>
  <si>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</si>
  <si>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</si>
  <si>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</si>
  <si>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</si>
  <si>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</si>
  <si>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</si>
  <si>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</si>
  <si>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</si>
  <si>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</si>
  <si>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</si>
  <si>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</si>
  <si>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</si>
  <si>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</si>
  <si>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</si>
  <si>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</si>
  <si>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</si>
  <si>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</si>
  <si>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</si>
  <si>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</si>
  <si>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</si>
  <si>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</si>
  <si>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</si>
  <si>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</si>
  <si>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</si>
  <si>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</si>
  <si>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</si>
  <si>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</si>
  <si>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</si>
  <si>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</si>
  <si>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</si>
  <si>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</si>
  <si>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</si>
  <si>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</si>
  <si>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</si>
  <si>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</si>
  <si>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</si>
  <si>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</si>
  <si>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</si>
  <si>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</si>
  <si>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</si>
  <si>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</si>
  <si>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</si>
  <si>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</si>
  <si>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</si>
  <si>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</si>
  <si>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</si>
  <si>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</si>
  <si>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</si>
  <si>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</si>
  <si>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</si>
  <si>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</si>
  <si>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</si>
  <si>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</si>
  <si>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</si>
  <si>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</si>
  <si>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</si>
  <si>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</si>
  <si>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</si>
  <si>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</si>
  <si>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</si>
  <si>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</si>
  <si>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</si>
  <si>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</si>
  <si>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</si>
  <si>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</si>
  <si>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</si>
  <si>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</si>
  <si>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</si>
  <si>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</si>
  <si>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</si>
  <si>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</si>
  <si>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</si>
  <si>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</si>
  <si>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</si>
  <si>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</si>
  <si>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</si>
  <si>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</si>
  <si>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</si>
  <si>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</si>
  <si>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</si>
  <si>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</si>
  <si>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</si>
  <si>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</si>
  <si>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</si>
  <si>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</si>
  <si>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</si>
  <si>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</si>
  <si>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</si>
  <si>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</si>
  <si>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</si>
  <si>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</si>
  <si>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</si>
  <si>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</si>
  <si>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</si>
  <si>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</si>
  <si>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</si>
  <si>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</si>
  <si>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</si>
  <si>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</si>
  <si>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</si>
  <si>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</si>
  <si>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</si>
  <si>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</si>
  <si>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</si>
  <si>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</si>
  <si>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</si>
  <si>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</si>
  <si>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</si>
  <si>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</si>
  <si>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</si>
  <si>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</si>
  <si>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</si>
  <si>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</si>
  <si>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</si>
  <si>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</si>
  <si>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</si>
  <si>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</si>
  <si>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</si>
  <si>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</si>
  <si>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</si>
  <si>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</si>
  <si>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</si>
  <si>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</si>
  <si>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</si>
  <si>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</si>
  <si>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</si>
  <si>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</si>
  <si>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</si>
  <si>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</si>
  <si>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</si>
  <si>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</si>
  <si>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</si>
  <si>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</si>
  <si>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</si>
  <si>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</si>
  <si>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</si>
  <si>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</si>
  <si>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</si>
  <si>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</si>
  <si>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</si>
  <si>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</si>
  <si>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</si>
  <si>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</si>
  <si>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</si>
  <si>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</si>
  <si>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</si>
  <si>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</si>
  <si>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</si>
  <si>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</si>
  <si>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</si>
  <si>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</si>
  <si>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</si>
  <si>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</si>
  <si>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</si>
  <si>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</si>
  <si>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</si>
  <si>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</si>
  <si>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</si>
  <si>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</si>
  <si>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</si>
  <si>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</si>
  <si>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</si>
  <si>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</si>
  <si>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</si>
  <si>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</si>
  <si>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</si>
  <si>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</si>
  <si>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</si>
  <si>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</si>
  <si>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</si>
  <si>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</si>
  <si>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</si>
  <si>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</si>
  <si>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</si>
  <si>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</si>
  <si>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</si>
  <si>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</si>
  <si>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</si>
  <si>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</si>
  <si>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</si>
  <si>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</si>
  <si>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</si>
  <si>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</si>
  <si>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</si>
  <si>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</si>
  <si>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</si>
  <si>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</si>
  <si>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</si>
  <si>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</si>
  <si>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</si>
  <si>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</si>
  <si>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</si>
  <si>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</si>
  <si>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</si>
  <si>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</si>
  <si>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</si>
  <si>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</si>
  <si>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</si>
  <si>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</si>
  <si>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</si>
  <si>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</si>
  <si>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</si>
  <si>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</si>
  <si>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</si>
  <si>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</si>
  <si>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</si>
  <si>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</si>
  <si>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</si>
  <si>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</si>
  <si>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</si>
  <si>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</si>
  <si>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</si>
  <si>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</si>
  <si>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</si>
  <si>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</si>
  <si>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</si>
  <si>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</si>
  <si>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</si>
  <si>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</si>
  <si>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</si>
  <si>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</si>
  <si>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</si>
  <si>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</si>
  <si>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</si>
  <si>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</si>
  <si>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</si>
  <si>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</si>
  <si>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</si>
  <si>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</si>
  <si>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</si>
  <si>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</si>
  <si>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</si>
  <si>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</si>
  <si>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</si>
  <si>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</si>
  <si>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</si>
  <si>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</si>
  <si>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</si>
  <si>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</si>
  <si>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</si>
  <si>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</si>
  <si>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</si>
  <si>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</si>
  <si>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</si>
  <si>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</si>
  <si>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</si>
  <si>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</si>
  <si>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</si>
  <si>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</si>
  <si>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</si>
  <si>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</si>
  <si>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</si>
  <si>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</si>
  <si>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</si>
  <si>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</si>
  <si>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</si>
  <si>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</si>
  <si>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</si>
  <si>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</si>
  <si>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</si>
  <si>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</si>
  <si>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</si>
  <si>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</si>
  <si>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</si>
  <si>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</si>
  <si>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</si>
  <si>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</si>
  <si>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</si>
  <si>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</si>
  <si>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</si>
  <si>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</si>
  <si>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</si>
  <si>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</si>
  <si>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</si>
  <si>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</si>
  <si>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</si>
  <si>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</si>
  <si>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</si>
  <si>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</si>
  <si>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</si>
  <si>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</si>
  <si>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</si>
  <si>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</si>
  <si>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</si>
  <si>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</si>
  <si>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</si>
  <si>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</si>
  <si>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parent category</t>
  </si>
  <si>
    <t>Column Labels</t>
  </si>
  <si>
    <t>Grand Total</t>
  </si>
  <si>
    <t>Row Labels</t>
  </si>
  <si>
    <t>Count of outcome</t>
  </si>
  <si>
    <t>(All)</t>
  </si>
  <si>
    <t>date created</t>
  </si>
  <si>
    <t>date ended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</si>
  <si>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</si>
  <si>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</si>
  <si>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</si>
  <si>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</si>
  <si>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</si>
  <si>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</si>
  <si>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</si>
  <si>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</si>
  <si>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</si>
  <si>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</si>
  <si>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</si>
  <si>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</si>
  <si>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</si>
  <si>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</si>
  <si>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</si>
  <si>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</si>
  <si>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</si>
  <si>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</si>
  <si>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</si>
  <si>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</si>
  <si>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</si>
  <si>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</si>
  <si>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</si>
  <si>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</si>
  <si>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</si>
  <si>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</si>
  <si>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</si>
  <si>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</si>
  <si>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</si>
  <si>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</si>
  <si>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</si>
  <si>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Number Canceled</t>
  </si>
  <si>
    <t>Greater than 50000</t>
  </si>
  <si>
    <t>Mean Backers</t>
  </si>
  <si>
    <t>Median Backers</t>
  </si>
  <si>
    <t>Minimum Backers</t>
  </si>
  <si>
    <t>Maximum Backers</t>
  </si>
  <si>
    <t>Variance Backers</t>
  </si>
  <si>
    <t>Standard Deviation</t>
  </si>
  <si>
    <t>Unsuccessful Campaigns</t>
  </si>
  <si>
    <t>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</si>
</sst>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2" fontId="0" fillId="0" borderId="0" xfId="0" applyNumberFormat="1"/>
    <xf numFmtId="9" fontId="0" fillId="0" borderId="0" xfId="42" applyFont="1"/>
    <xf numFmtId="0" fontId="0" fillId="0" borderId="0" xfId="0" applyAlignment="1">
      <alignment horizont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7E79"/>
        </patternFill>
      </fill>
    </dxf>
    <dxf>
      <fill>
        <patternFill>
          <bgColor rgb="FFD5FC79"/>
        </patternFill>
      </fill>
    </dxf>
    <dxf>
      <fill>
        <patternFill>
          <bgColor rgb="FFFFD579"/>
        </patternFill>
      </fill>
    </dxf>
    <dxf>
      <fill>
        <patternFill>
          <bgColor rgb="FFFFFD78"/>
        </patternFill>
      </fill>
    </dxf>
  </dxfs>
  <tableStyles count="0" defaultTableStyle="TableStyleMedium2" defaultPivotStyle="PivotStyleLight16"/>
  <colors>
    <mruColors>
      <color rgb="FFFF7E79"/>
      <color rgb="FFFF9300"/>
      <color rgb="FFFFD579"/>
      <color rgb="FFFFFD78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Category!PivotTable2</c:name>
    <c:fmtId val="0"/>
  </c:pivotSource>
  <c:chart>
    <c:autoTitleDeleted val="0"/>
    <c:pivotFmts>
      <c:pivotFmt>
        <c:idx val="0"/>
        <c:spPr>
          <a:solidFill>
            <a:srgbClr val="FFD57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579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A-EB48-869B-FF8CD28B403F}"/>
            </c:ext>
          </c:extLst>
        </c:ser>
        <c:ser>
          <c:idx val="1"/>
          <c:order val="1"/>
          <c:tx>
            <c:strRef>
              <c:f>'Campaign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A-EB48-869B-FF8CD28B403F}"/>
            </c:ext>
          </c:extLst>
        </c:ser>
        <c:ser>
          <c:idx val="2"/>
          <c:order val="2"/>
          <c:tx>
            <c:strRef>
              <c:f>'Campaign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A-EB48-869B-FF8CD28B403F}"/>
            </c:ext>
          </c:extLst>
        </c:ser>
        <c:ser>
          <c:idx val="3"/>
          <c:order val="3"/>
          <c:tx>
            <c:strRef>
              <c:f>'Campaign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A-EB48-869B-FF8CD28B4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6272400"/>
        <c:axId val="1911703327"/>
      </c:barChart>
      <c:catAx>
        <c:axId val="56627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703327"/>
        <c:crosses val="autoZero"/>
        <c:auto val="0"/>
        <c:lblAlgn val="ctr"/>
        <c:lblOffset val="0"/>
        <c:noMultiLvlLbl val="0"/>
      </c:catAx>
      <c:valAx>
        <c:axId val="19117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7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Sub-category!PivotTable3</c:name>
    <c:fmtId val="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6-AB4F-A059-CDF86A06639C}"/>
            </c:ext>
          </c:extLst>
        </c:ser>
        <c:ser>
          <c:idx val="1"/>
          <c:order val="1"/>
          <c:tx>
            <c:strRef>
              <c:f>'Campaign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6-AB4F-A059-CDF86A06639C}"/>
            </c:ext>
          </c:extLst>
        </c:ser>
        <c:ser>
          <c:idx val="2"/>
          <c:order val="2"/>
          <c:tx>
            <c:strRef>
              <c:f>'Campaign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26-AB4F-A059-CDF86A06639C}"/>
            </c:ext>
          </c:extLst>
        </c:ser>
        <c:ser>
          <c:idx val="3"/>
          <c:order val="3"/>
          <c:tx>
            <c:strRef>
              <c:f>'Campaign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26-AB4F-A059-CDF86A066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9231951"/>
        <c:axId val="1709233679"/>
      </c:barChart>
      <c:catAx>
        <c:axId val="17092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233679"/>
        <c:crosses val="autoZero"/>
        <c:auto val="1"/>
        <c:lblAlgn val="ctr"/>
        <c:lblOffset val="100"/>
        <c:noMultiLvlLbl val="0"/>
      </c:catAx>
      <c:valAx>
        <c:axId val="170923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23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Month!PivotTable4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5000"/>
              </a:schemeClr>
            </a:solidFill>
            <a:ln w="9525"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'Campaign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1-B041-93C2-FEA9244997C8}"/>
            </c:ext>
          </c:extLst>
        </c:ser>
        <c:ser>
          <c:idx val="1"/>
          <c:order val="1"/>
          <c:tx>
            <c:strRef>
              <c:f>'Campaign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'Campaign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F1-B041-93C2-FEA9244997C8}"/>
            </c:ext>
          </c:extLst>
        </c:ser>
        <c:ser>
          <c:idx val="2"/>
          <c:order val="2"/>
          <c:tx>
            <c:strRef>
              <c:f>'Campaign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'Campaign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F1-B041-93C2-FEA924499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026399"/>
        <c:axId val="1911028127"/>
      </c:lineChart>
      <c:catAx>
        <c:axId val="191102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028127"/>
        <c:crosses val="autoZero"/>
        <c:auto val="1"/>
        <c:lblAlgn val="ctr"/>
        <c:lblOffset val="100"/>
        <c:noMultiLvlLbl val="0"/>
      </c:catAx>
      <c:valAx>
        <c:axId val="19110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02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E5-524B-AE90-E40BA5C39A77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508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E5-524B-AE90-E40BA5C39A77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508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E5-524B-AE90-E40BA5C39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506255"/>
        <c:axId val="1911523007"/>
      </c:lineChart>
      <c:catAx>
        <c:axId val="19115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23007"/>
        <c:crosses val="autoZero"/>
        <c:auto val="1"/>
        <c:lblAlgn val="ctr"/>
        <c:lblOffset val="100"/>
        <c:noMultiLvlLbl val="0"/>
      </c:catAx>
      <c:valAx>
        <c:axId val="191152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15</xdr:col>
      <xdr:colOff>381000</xdr:colOff>
      <xdr:row>18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F3744-FB20-A8ED-1A02-5FDA04958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2</xdr:row>
      <xdr:rowOff>196850</xdr:rowOff>
    </xdr:from>
    <xdr:to>
      <xdr:col>15</xdr:col>
      <xdr:colOff>812800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71E8D8-9B13-453A-866B-9D20489ED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0</xdr:row>
      <xdr:rowOff>82550</xdr:rowOff>
    </xdr:from>
    <xdr:to>
      <xdr:col>14</xdr:col>
      <xdr:colOff>50800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B7901F-969E-C091-DEFF-6502C2A42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14</xdr:row>
      <xdr:rowOff>38100</xdr:rowOff>
    </xdr:from>
    <xdr:to>
      <xdr:col>7</xdr:col>
      <xdr:colOff>1371600</xdr:colOff>
      <xdr:row>32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98E961-74F9-FECA-D26A-C79BF9A99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4.70238101852" createdVersion="8" refreshedVersion="8" minRefreshableVersion="3" recordCount="1000" xr:uid="{6DE886F8-600F-724E-8A2B-5B8665416CF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50" maxValue="198005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4.713225" createdVersion="8" refreshedVersion="8" minRefreshableVersion="3" recordCount="1000" xr:uid="{5EFCCE97-05E2-A74D-9B50-78CA897FF37B}">
  <cacheSource type="worksheet">
    <worksheetSource ref="B1:T1001" sheet="Crowdfunding"/>
  </cacheSource>
  <cacheFields count="21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50" maxValue="198005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date created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0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emiMixedTypes="0" containsString="0" containsNumber="1" containsInteger="1" minValue="1263016800" maxValue="1580104800"/>
    </cacheField>
    <cacheField name="date ended" numFmtId="165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0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50"/>
    <n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7980"/>
    <n v="1040"/>
    <x v="1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25461.5"/>
    <n v="131"/>
    <x v="1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3338.5"/>
    <n v="59"/>
    <x v="0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432.5"/>
    <n v="69"/>
    <x v="0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0397.5"/>
    <n v="174"/>
    <x v="1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3145"/>
    <n v="21"/>
    <x v="0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9620.5"/>
    <n v="328"/>
    <x v="1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66023"/>
    <n v="20"/>
    <x v="2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4704"/>
    <n v="52"/>
    <x v="0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9519"/>
    <n v="266"/>
    <x v="1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665"/>
    <n v="48"/>
    <x v="0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5964.5"/>
    <n v="89"/>
    <x v="0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7247.5"/>
    <n v="245"/>
    <x v="1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23514.5"/>
    <n v="67"/>
    <x v="0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59807"/>
    <n v="47"/>
    <x v="0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370.5"/>
    <n v="649"/>
    <x v="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09722.5"/>
    <n v="159"/>
    <x v="1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7594.5"/>
    <n v="67"/>
    <x v="3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6415.5"/>
    <n v="49"/>
    <x v="0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39868"/>
    <n v="112"/>
    <x v="1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6266.5"/>
    <n v="41"/>
    <x v="0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67395"/>
    <n v="128"/>
    <x v="1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9721"/>
    <n v="332"/>
    <x v="1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98328.5"/>
    <n v="113"/>
    <x v="1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8702"/>
    <n v="216"/>
    <x v="1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79657"/>
    <n v="48"/>
    <x v="3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1799.5"/>
    <n v="80"/>
    <x v="0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34217.5"/>
    <n v="105"/>
    <x v="1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98432.5"/>
    <n v="329"/>
    <x v="1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1727.5"/>
    <n v="161"/>
    <x v="1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7175"/>
    <n v="310"/>
    <x v="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94338"/>
    <n v="87"/>
    <x v="0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119933"/>
    <n v="378"/>
    <x v="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1662.5"/>
    <n v="151"/>
    <x v="1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7064"/>
    <n v="150"/>
    <x v="1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900.5"/>
    <n v="157"/>
    <x v="1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9719.5"/>
    <n v="140"/>
    <x v="1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6592.5"/>
    <n v="325"/>
    <x v="1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7463.5"/>
    <n v="51"/>
    <x v="0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1839"/>
    <n v="169"/>
    <x v="1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8762"/>
    <n v="213"/>
    <x v="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895.5"/>
    <n v="444"/>
    <x v="1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28958.5"/>
    <n v="186"/>
    <x v="1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070.5"/>
    <n v="659"/>
    <x v="1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7015"/>
    <n v="48"/>
    <x v="0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3973.5"/>
    <n v="115"/>
    <x v="1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314.5"/>
    <n v="475"/>
    <x v="1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81081"/>
    <n v="387"/>
    <x v="1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0426.5"/>
    <n v="190"/>
    <x v="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51"/>
    <n v="2"/>
    <x v="0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151671.5"/>
    <n v="92"/>
    <x v="0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4829.5"/>
    <n v="34"/>
    <x v="0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0578"/>
    <n v="140"/>
    <x v="1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5696"/>
    <n v="90"/>
    <x v="0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9173"/>
    <n v="178"/>
    <x v="1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9746.5"/>
    <n v="144"/>
    <x v="1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4571.5"/>
    <n v="215"/>
    <x v="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4416"/>
    <n v="227"/>
    <x v="1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625.5"/>
    <n v="275"/>
    <x v="1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15098.5"/>
    <n v="144"/>
    <x v="1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191975"/>
    <n v="93"/>
    <x v="0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8226"/>
    <n v="723"/>
    <x v="1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2628.5"/>
    <n v="12"/>
    <x v="0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2767"/>
    <n v="98"/>
    <x v="0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10252.5"/>
    <n v="236"/>
    <x v="1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2103.5"/>
    <n v="45"/>
    <x v="0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95246"/>
    <n v="162"/>
    <x v="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10104"/>
    <n v="255"/>
    <x v="1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4900.5"/>
    <n v="24"/>
    <x v="3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43194.5"/>
    <n v="124"/>
    <x v="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6242"/>
    <n v="108"/>
    <x v="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2311"/>
    <n v="670"/>
    <x v="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5326.5"/>
    <n v="661"/>
    <x v="1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4338"/>
    <n v="122"/>
    <x v="1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2153"/>
    <n v="151"/>
    <x v="1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109446.5"/>
    <n v="78"/>
    <x v="0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6980"/>
    <n v="47"/>
    <x v="0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9018"/>
    <n v="301"/>
    <x v="1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49014"/>
    <n v="70"/>
    <x v="0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4056"/>
    <n v="637"/>
    <x v="1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7328.5"/>
    <n v="225"/>
    <x v="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7986.5"/>
    <n v="1497"/>
    <x v="1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73198"/>
    <n v="38"/>
    <x v="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36482"/>
    <n v="132"/>
    <x v="1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5665"/>
    <n v="131"/>
    <x v="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9902.5"/>
    <n v="168"/>
    <x v="1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160770"/>
    <n v="62"/>
    <x v="0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8658"/>
    <n v="261"/>
    <x v="1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5994"/>
    <n v="253"/>
    <x v="1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6966"/>
    <n v="79"/>
    <x v="0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114494"/>
    <n v="48"/>
    <x v="0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35887.5"/>
    <n v="259"/>
    <x v="1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87338.5"/>
    <n v="61"/>
    <x v="3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5853.5"/>
    <n v="304"/>
    <x v="1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958.5"/>
    <n v="113"/>
    <x v="1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110606.5"/>
    <n v="217"/>
    <x v="1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6673.5"/>
    <n v="927"/>
    <x v="1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65375.5"/>
    <n v="34"/>
    <x v="0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1275.5"/>
    <n v="197"/>
    <x v="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50.5"/>
    <n v="1"/>
    <x v="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5046.5"/>
    <n v="1021"/>
    <x v="1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7061"/>
    <n v="282"/>
    <x v="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230.5"/>
    <n v="25"/>
    <x v="0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4911.5"/>
    <n v="143"/>
    <x v="1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8314.5"/>
    <n v="145"/>
    <x v="1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8953"/>
    <n v="359"/>
    <x v="1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5013.5"/>
    <n v="186"/>
    <x v="1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214.5"/>
    <n v="595"/>
    <x v="1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4139.5"/>
    <n v="59"/>
    <x v="0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81853.5"/>
    <n v="15"/>
    <x v="0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67526.5"/>
    <n v="120"/>
    <x v="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8667.5"/>
    <n v="269"/>
    <x v="1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7868.5"/>
    <n v="377"/>
    <x v="1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858"/>
    <n v="727"/>
    <x v="1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156041"/>
    <n v="87"/>
    <x v="0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6768"/>
    <n v="88"/>
    <x v="0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6711.5"/>
    <n v="174"/>
    <x v="1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5875.5"/>
    <n v="118"/>
    <x v="1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7874"/>
    <n v="215"/>
    <x v="1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93686"/>
    <n v="149"/>
    <x v="1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72330.5"/>
    <n v="219"/>
    <x v="1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112427.5"/>
    <n v="64"/>
    <x v="0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05396"/>
    <n v="19"/>
    <x v="0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6081"/>
    <n v="368"/>
    <x v="1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6887.5"/>
    <n v="160"/>
    <x v="1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124908.5"/>
    <n v="39"/>
    <x v="0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133.5"/>
    <n v="51"/>
    <x v="0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56598"/>
    <n v="60"/>
    <x v="3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76628"/>
    <n v="3"/>
    <x v="3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2262.5"/>
    <n v="155"/>
    <x v="1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65408"/>
    <n v="101"/>
    <x v="1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3567"/>
    <n v="116"/>
    <x v="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9242.5"/>
    <n v="311"/>
    <x v="1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4394"/>
    <n v="90"/>
    <x v="0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6594"/>
    <n v="71"/>
    <x v="0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42760.5"/>
    <n v="3"/>
    <x v="3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3256"/>
    <n v="262"/>
    <x v="1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408"/>
    <n v="96"/>
    <x v="0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5673"/>
    <n v="21"/>
    <x v="0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8887"/>
    <n v="223"/>
    <x v="1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4811.5"/>
    <n v="102"/>
    <x v="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8251"/>
    <n v="230"/>
    <x v="1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6361"/>
    <n v="136"/>
    <x v="1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0309.5"/>
    <n v="129"/>
    <x v="1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42064"/>
    <n v="237"/>
    <x v="1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5159"/>
    <n v="17"/>
    <x v="3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8818.5"/>
    <n v="112"/>
    <x v="1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0277.5"/>
    <n v="121"/>
    <x v="1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9916"/>
    <n v="220"/>
    <x v="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50.5"/>
    <n v="1"/>
    <x v="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112618.5"/>
    <n v="64"/>
    <x v="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108536.5"/>
    <n v="423"/>
    <x v="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182756"/>
    <n v="93"/>
    <x v="0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135975"/>
    <n v="59"/>
    <x v="0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115103"/>
    <n v="65"/>
    <x v="0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31657"/>
    <n v="74"/>
    <x v="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3206"/>
    <n v="53"/>
    <x v="0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3370"/>
    <n v="221"/>
    <x v="1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91211"/>
    <n v="100"/>
    <x v="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0492.5"/>
    <n v="162"/>
    <x v="1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4900"/>
    <n v="78"/>
    <x v="0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7617"/>
    <n v="150"/>
    <x v="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6182"/>
    <n v="253"/>
    <x v="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50627.5"/>
    <n v="100"/>
    <x v="1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00339.5"/>
    <n v="122"/>
    <x v="1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1619.5"/>
    <n v="137"/>
    <x v="1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6702"/>
    <n v="416"/>
    <x v="1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84103.5"/>
    <n v="31"/>
    <x v="0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61055.5"/>
    <n v="424"/>
    <x v="1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96814"/>
    <n v="3"/>
    <x v="0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2710.5"/>
    <n v="11"/>
    <x v="0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731.5"/>
    <n v="83"/>
    <x v="0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27167.5"/>
    <n v="163"/>
    <x v="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2984"/>
    <n v="895"/>
    <x v="1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114329.5"/>
    <n v="26"/>
    <x v="0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100530"/>
    <n v="75"/>
    <x v="0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100196.5"/>
    <n v="416"/>
    <x v="1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7063.5"/>
    <n v="96"/>
    <x v="0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101842.5"/>
    <n v="358"/>
    <x v="1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114368"/>
    <n v="308"/>
    <x v="1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957.5"/>
    <n v="62"/>
    <x v="0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111425"/>
    <n v="722"/>
    <x v="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312.5"/>
    <n v="69"/>
    <x v="0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7075"/>
    <n v="293"/>
    <x v="1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859"/>
    <n v="72"/>
    <x v="0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58579"/>
    <n v="32"/>
    <x v="0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99292"/>
    <n v="230"/>
    <x v="1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5412.5"/>
    <n v="32"/>
    <x v="0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118152"/>
    <n v="24"/>
    <x v="3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3119"/>
    <n v="69"/>
    <x v="0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5794"/>
    <n v="38"/>
    <x v="0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5558.5"/>
    <n v="20"/>
    <x v="0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806"/>
    <n v="46"/>
    <x v="0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7908"/>
    <n v="123"/>
    <x v="1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478.5"/>
    <n v="362"/>
    <x v="1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689"/>
    <n v="63"/>
    <x v="0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108909"/>
    <n v="298"/>
    <x v="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34620.5"/>
    <n v="10"/>
    <x v="0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1384"/>
    <n v="54"/>
    <x v="0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51"/>
    <n v="2"/>
    <x v="0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8202.5"/>
    <n v="681"/>
    <x v="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421.5"/>
    <n v="79"/>
    <x v="3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68656.5"/>
    <n v="134"/>
    <x v="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8764.5"/>
    <n v="3"/>
    <x v="0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3457"/>
    <n v="432"/>
    <x v="1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6248"/>
    <n v="39"/>
    <x v="3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2628.5"/>
    <n v="426"/>
    <x v="1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98005"/>
    <n v="101"/>
    <x v="1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117856"/>
    <n v="21"/>
    <x v="2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7869"/>
    <n v="67"/>
    <x v="0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101750"/>
    <n v="95"/>
    <x v="0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0200"/>
    <n v="152"/>
    <x v="1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29724.5"/>
    <n v="195"/>
    <x v="1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7862"/>
    <n v="1023"/>
    <x v="1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81412"/>
    <n v="4"/>
    <x v="0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210.5"/>
    <n v="155"/>
    <x v="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93655.5"/>
    <n v="45"/>
    <x v="0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9004.5"/>
    <n v="216"/>
    <x v="1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90098.5"/>
    <n v="332"/>
    <x v="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4283.5"/>
    <n v="8"/>
    <x v="0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120665"/>
    <n v="99"/>
    <x v="0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5711.5"/>
    <n v="138"/>
    <x v="1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4598.5"/>
    <n v="94"/>
    <x v="0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116592.5"/>
    <n v="404"/>
    <x v="1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122099"/>
    <n v="260"/>
    <x v="1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6999.5"/>
    <n v="367"/>
    <x v="1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81825.5"/>
    <n v="169"/>
    <x v="1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51626"/>
    <n v="120"/>
    <x v="1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25699"/>
    <n v="194"/>
    <x v="1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6242"/>
    <n v="420"/>
    <x v="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6361.5"/>
    <n v="77"/>
    <x v="3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4611.5"/>
    <n v="171"/>
    <x v="1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4900"/>
    <n v="158"/>
    <x v="1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7840.5"/>
    <n v="109"/>
    <x v="1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6094.5"/>
    <n v="42"/>
    <x v="0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21911.5"/>
    <n v="11"/>
    <x v="0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2061"/>
    <n v="159"/>
    <x v="1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6269"/>
    <n v="422"/>
    <x v="1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3163.5"/>
    <n v="98"/>
    <x v="0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76262"/>
    <n v="419"/>
    <x v="1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70114.5"/>
    <n v="102"/>
    <x v="1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9564.5"/>
    <n v="128"/>
    <x v="1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6270"/>
    <n v="445"/>
    <x v="1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2344"/>
    <n v="570"/>
    <x v="1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8835.5"/>
    <n v="509"/>
    <x v="1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9574.5"/>
    <n v="326"/>
    <x v="1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102229"/>
    <n v="933"/>
    <x v="1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9651.5"/>
    <n v="211"/>
    <x v="1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114797.5"/>
    <n v="273"/>
    <x v="1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51.5"/>
    <n v="3"/>
    <x v="0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70"/>
    <n v="54"/>
    <x v="0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3631.5"/>
    <n v="626"/>
    <x v="1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114830.5"/>
    <n v="89"/>
    <x v="0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6552.5"/>
    <n v="185"/>
    <x v="1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88617.5"/>
    <n v="120"/>
    <x v="1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529.5"/>
    <n v="23"/>
    <x v="0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7011"/>
    <n v="146"/>
    <x v="1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9212"/>
    <n v="268"/>
    <x v="1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6277.5"/>
    <n v="598"/>
    <x v="1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8117.5"/>
    <n v="158"/>
    <x v="1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55301.5"/>
    <n v="31"/>
    <x v="0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514"/>
    <n v="313"/>
    <x v="1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6828"/>
    <n v="371"/>
    <x v="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105487.5"/>
    <n v="363"/>
    <x v="1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5465.5"/>
    <n v="123"/>
    <x v="1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98901"/>
    <n v="77"/>
    <x v="0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102755"/>
    <n v="234"/>
    <x v="1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2104"/>
    <n v="181"/>
    <x v="1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6171"/>
    <n v="253"/>
    <x v="1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110580"/>
    <n v="27"/>
    <x v="3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77826.5"/>
    <n v="1"/>
    <x v="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103224.5"/>
    <n v="304"/>
    <x v="1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9252"/>
    <n v="137"/>
    <x v="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1586.5"/>
    <n v="32"/>
    <x v="0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6659.5"/>
    <n v="242"/>
    <x v="1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5412"/>
    <n v="97"/>
    <x v="0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4082.5"/>
    <n v="1066"/>
    <x v="1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5749.5"/>
    <n v="326"/>
    <x v="1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0828"/>
    <n v="171"/>
    <x v="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8518"/>
    <n v="581"/>
    <x v="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157526"/>
    <n v="92"/>
    <x v="0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8738"/>
    <n v="108"/>
    <x v="1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4808.5"/>
    <n v="19"/>
    <x v="0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976.5"/>
    <n v="83"/>
    <x v="0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3628.5"/>
    <n v="706"/>
    <x v="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65828.5"/>
    <n v="17"/>
    <x v="3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9756.5"/>
    <n v="210"/>
    <x v="1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5538"/>
    <n v="98"/>
    <x v="0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7137"/>
    <n v="1684"/>
    <x v="1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130161"/>
    <n v="54"/>
    <x v="0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5009.5"/>
    <n v="457"/>
    <x v="1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4008.5"/>
    <n v="10"/>
    <x v="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3782.5"/>
    <n v="16"/>
    <x v="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4319"/>
    <n v="1340"/>
    <x v="1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130834.5"/>
    <n v="36"/>
    <x v="0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4726"/>
    <n v="55"/>
    <x v="0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6992.5"/>
    <n v="94"/>
    <x v="0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4268.5"/>
    <n v="144"/>
    <x v="1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2877"/>
    <n v="51"/>
    <x v="0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2.5"/>
    <n v="5"/>
    <x v="0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6501"/>
    <n v="1345"/>
    <x v="1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50167"/>
    <n v="32"/>
    <x v="0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3104.5"/>
    <n v="83"/>
    <x v="0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6784.5"/>
    <n v="546"/>
    <x v="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5407"/>
    <n v="286"/>
    <x v="1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3507"/>
    <n v="8"/>
    <x v="0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38186.5"/>
    <n v="132"/>
    <x v="1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102880"/>
    <n v="74"/>
    <x v="0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3593.5"/>
    <n v="75"/>
    <x v="3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4693"/>
    <n v="20"/>
    <x v="0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9556"/>
    <n v="203"/>
    <x v="1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121222.5"/>
    <n v="310"/>
    <x v="1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5448.5"/>
    <n v="395"/>
    <x v="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763"/>
    <n v="295"/>
    <x v="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6360"/>
    <n v="34"/>
    <x v="0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8000.5"/>
    <n v="67"/>
    <x v="0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3934.5"/>
    <n v="19"/>
    <x v="0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3301.5"/>
    <n v="16"/>
    <x v="0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5825.5"/>
    <n v="39"/>
    <x v="3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46246"/>
    <n v="10"/>
    <x v="0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165411"/>
    <n v="94"/>
    <x v="0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57138.5"/>
    <n v="167"/>
    <x v="1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5524"/>
    <n v="24"/>
    <x v="0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9374"/>
    <n v="164"/>
    <x v="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6198.5"/>
    <n v="91"/>
    <x v="0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5263"/>
    <n v="46"/>
    <x v="0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1801"/>
    <n v="39"/>
    <x v="0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15263"/>
    <n v="134"/>
    <x v="1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57638.5"/>
    <n v="23"/>
    <x v="2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8015"/>
    <n v="185"/>
    <x v="1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8971.5"/>
    <n v="444"/>
    <x v="1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31048"/>
    <n v="200"/>
    <x v="1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0750"/>
    <n v="124"/>
    <x v="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94869"/>
    <n v="187"/>
    <x v="1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86214"/>
    <n v="114"/>
    <x v="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69651"/>
    <n v="97"/>
    <x v="0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05282"/>
    <n v="123"/>
    <x v="1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97421"/>
    <n v="179"/>
    <x v="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122637"/>
    <n v="80"/>
    <x v="3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36032"/>
    <n v="94"/>
    <x v="0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105538.5"/>
    <n v="85"/>
    <x v="0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39882"/>
    <n v="67"/>
    <x v="0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6926.5"/>
    <n v="54"/>
    <x v="0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140279.5"/>
    <n v="42"/>
    <x v="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90379.5"/>
    <n v="15"/>
    <x v="0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5379"/>
    <n v="34"/>
    <x v="0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6753.5"/>
    <n v="1401"/>
    <x v="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170911.5"/>
    <n v="72"/>
    <x v="0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138379"/>
    <n v="53"/>
    <x v="0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2.5"/>
    <n v="5"/>
    <x v="0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84365.5"/>
    <n v="128"/>
    <x v="1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1888.5"/>
    <n v="35"/>
    <x v="0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85780.5"/>
    <n v="411"/>
    <x v="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6824"/>
    <n v="124"/>
    <x v="1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3020.5"/>
    <n v="59"/>
    <x v="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6365.5"/>
    <n v="37"/>
    <x v="0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3276.5"/>
    <n v="185"/>
    <x v="1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5423"/>
    <n v="12"/>
    <x v="0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7974"/>
    <n v="299"/>
    <x v="1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97416"/>
    <n v="226"/>
    <x v="1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7523"/>
    <n v="174"/>
    <x v="1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8727.5"/>
    <n v="372"/>
    <x v="1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6765"/>
    <n v="160"/>
    <x v="1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7723.5"/>
    <n v="1616"/>
    <x v="1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6667.5"/>
    <n v="733"/>
    <x v="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6229"/>
    <n v="592"/>
    <x v="1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5885"/>
    <n v="19"/>
    <x v="0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9797"/>
    <n v="277"/>
    <x v="1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10071.5"/>
    <n v="273"/>
    <x v="1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45632.5"/>
    <n v="159"/>
    <x v="1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158805"/>
    <n v="68"/>
    <x v="0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7612"/>
    <n v="1592"/>
    <x v="1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93395.5"/>
    <n v="730"/>
    <x v="1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94736.5"/>
    <n v="13"/>
    <x v="0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2089.5"/>
    <n v="55"/>
    <x v="0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7837.5"/>
    <n v="361"/>
    <x v="1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27399"/>
    <n v="10"/>
    <x v="0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01541"/>
    <n v="14"/>
    <x v="0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5056"/>
    <n v="40"/>
    <x v="0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3254"/>
    <n v="160"/>
    <x v="1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7524.5"/>
    <n v="184"/>
    <x v="1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7451.5"/>
    <n v="64"/>
    <x v="0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10249.5"/>
    <n v="225"/>
    <x v="1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55589.5"/>
    <n v="172"/>
    <x v="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47879.5"/>
    <n v="146"/>
    <x v="1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119527"/>
    <n v="76"/>
    <x v="0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75897.5"/>
    <n v="39"/>
    <x v="0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63869"/>
    <n v="11"/>
    <x v="3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92176"/>
    <n v="122"/>
    <x v="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3438.5"/>
    <n v="187"/>
    <x v="1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32396.5"/>
    <n v="7"/>
    <x v="0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85223"/>
    <n v="66"/>
    <x v="0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103294"/>
    <n v="229"/>
    <x v="1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2277.5"/>
    <n v="469"/>
    <x v="1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8169"/>
    <n v="130"/>
    <x v="1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61556"/>
    <n v="167"/>
    <x v="1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1091.5"/>
    <n v="174"/>
    <x v="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6951"/>
    <n v="718"/>
    <x v="1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79713.5"/>
    <n v="64"/>
    <x v="0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51"/>
    <n v="2"/>
    <x v="0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7336"/>
    <n v="1530"/>
    <x v="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5123"/>
    <n v="40"/>
    <x v="0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182310"/>
    <n v="86"/>
    <x v="0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101610.5"/>
    <n v="316"/>
    <x v="1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28063.5"/>
    <n v="90"/>
    <x v="0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55441.5"/>
    <n v="182"/>
    <x v="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7750"/>
    <n v="356"/>
    <x v="1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0664.5"/>
    <n v="132"/>
    <x v="1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99202"/>
    <n v="46"/>
    <x v="0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104618"/>
    <n v="36"/>
    <x v="2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7980.5"/>
    <n v="105"/>
    <x v="1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8073"/>
    <n v="669"/>
    <x v="1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153564"/>
    <n v="62"/>
    <x v="2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173802.5"/>
    <n v="85"/>
    <x v="0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63026"/>
    <n v="11"/>
    <x v="0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96803.5"/>
    <n v="44"/>
    <x v="0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1321.5"/>
    <n v="55"/>
    <x v="0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128831.5"/>
    <n v="57"/>
    <x v="0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7134.5"/>
    <n v="123"/>
    <x v="1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5711.5"/>
    <n v="128"/>
    <x v="1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7707.5"/>
    <n v="64"/>
    <x v="0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9887.5"/>
    <n v="127"/>
    <x v="1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81761.5"/>
    <n v="11"/>
    <x v="0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3582"/>
    <n v="40"/>
    <x v="0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5233.5"/>
    <n v="288"/>
    <x v="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6056.5"/>
    <n v="573"/>
    <x v="1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85759"/>
    <n v="113"/>
    <x v="1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74218.5"/>
    <n v="46"/>
    <x v="0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182095.5"/>
    <n v="91"/>
    <x v="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93.5"/>
    <n v="68"/>
    <x v="0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7458.5"/>
    <n v="192"/>
    <x v="1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7034.5"/>
    <n v="83"/>
    <x v="0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93577.5"/>
    <n v="54"/>
    <x v="0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3151.5"/>
    <n v="17"/>
    <x v="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65260"/>
    <n v="117"/>
    <x v="1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7489"/>
    <n v="1052"/>
    <x v="1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9034.5"/>
    <n v="123"/>
    <x v="1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1563.5"/>
    <n v="179"/>
    <x v="1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64650"/>
    <n v="355"/>
    <x v="1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34227"/>
    <n v="162"/>
    <x v="1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4372"/>
    <n v="25"/>
    <x v="0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8065.5"/>
    <n v="199"/>
    <x v="1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6266"/>
    <n v="35"/>
    <x v="3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8569"/>
    <n v="176"/>
    <x v="1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419.5"/>
    <n v="511"/>
    <x v="1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6189.5"/>
    <n v="82"/>
    <x v="0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96477"/>
    <n v="24"/>
    <x v="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67642"/>
    <n v="50"/>
    <x v="0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4801.5"/>
    <n v="967"/>
    <x v="1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52"/>
    <n v="4"/>
    <x v="0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65351"/>
    <n v="123"/>
    <x v="1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3922.5"/>
    <n v="63"/>
    <x v="0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142574.5"/>
    <n v="56"/>
    <x v="0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2881.5"/>
    <n v="44"/>
    <x v="0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27202"/>
    <n v="118"/>
    <x v="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49419"/>
    <n v="104"/>
    <x v="1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3166"/>
    <n v="27"/>
    <x v="0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76253"/>
    <n v="351"/>
    <x v="1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5987"/>
    <n v="90"/>
    <x v="0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3259.5"/>
    <n v="172"/>
    <x v="1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19077"/>
    <n v="141"/>
    <x v="1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123267"/>
    <n v="31"/>
    <x v="0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39782.5"/>
    <n v="108"/>
    <x v="1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83110"/>
    <n v="133"/>
    <x v="1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6764.5"/>
    <n v="188"/>
    <x v="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2592"/>
    <n v="332"/>
    <x v="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4726.5"/>
    <n v="575"/>
    <x v="1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2810"/>
    <n v="41"/>
    <x v="0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7964"/>
    <n v="184"/>
    <x v="1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6944.5"/>
    <n v="286"/>
    <x v="1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6494.5"/>
    <n v="319"/>
    <x v="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7071"/>
    <n v="39"/>
    <x v="0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6953.5"/>
    <n v="178"/>
    <x v="1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9303"/>
    <n v="365"/>
    <x v="1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7916"/>
    <n v="114"/>
    <x v="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124311"/>
    <n v="30"/>
    <x v="0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6556.5"/>
    <n v="54"/>
    <x v="0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115701.5"/>
    <n v="236"/>
    <x v="1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7355"/>
    <n v="513"/>
    <x v="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8628"/>
    <n v="101"/>
    <x v="1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78265.5"/>
    <n v="81"/>
    <x v="0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2444.5"/>
    <n v="16"/>
    <x v="0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69818"/>
    <n v="53"/>
    <x v="0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53310.5"/>
    <n v="260"/>
    <x v="1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59222"/>
    <n v="31"/>
    <x v="0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2951"/>
    <n v="14"/>
    <x v="0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53662"/>
    <n v="179"/>
    <x v="1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8481.5"/>
    <n v="220"/>
    <x v="1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9269.5"/>
    <n v="102"/>
    <x v="1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3498"/>
    <n v="192"/>
    <x v="1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115118.5"/>
    <n v="305"/>
    <x v="1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118415.5"/>
    <n v="24"/>
    <x v="3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3707"/>
    <n v="724"/>
    <x v="1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8092"/>
    <n v="547"/>
    <x v="1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8232"/>
    <n v="415"/>
    <x v="1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2733.5"/>
    <n v="1"/>
    <x v="0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6574.5"/>
    <n v="34"/>
    <x v="0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119858.5"/>
    <n v="24"/>
    <x v="0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121271.5"/>
    <n v="48"/>
    <x v="0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50"/>
    <n v="0"/>
    <x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130671.5"/>
    <n v="70"/>
    <x v="0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4094.5"/>
    <n v="530"/>
    <x v="1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35741.5"/>
    <n v="180"/>
    <x v="1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7212"/>
    <n v="92"/>
    <x v="0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51198.5"/>
    <n v="14"/>
    <x v="0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437"/>
    <n v="927"/>
    <x v="1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1468.5"/>
    <n v="40"/>
    <x v="0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83260"/>
    <n v="112"/>
    <x v="1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144005"/>
    <n v="71"/>
    <x v="0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8544.5"/>
    <n v="119"/>
    <x v="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91649"/>
    <n v="24"/>
    <x v="0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0889"/>
    <n v="139"/>
    <x v="1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5780"/>
    <n v="39"/>
    <x v="3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84911.5"/>
    <n v="22"/>
    <x v="3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6698.5"/>
    <n v="56"/>
    <x v="0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89362"/>
    <n v="43"/>
    <x v="0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6254"/>
    <n v="112"/>
    <x v="1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4711"/>
    <n v="7"/>
    <x v="0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79251"/>
    <n v="102"/>
    <x v="1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2103"/>
    <n v="426"/>
    <x v="1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9330.5"/>
    <n v="146"/>
    <x v="1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3444.5"/>
    <n v="32"/>
    <x v="0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3601.5"/>
    <n v="700"/>
    <x v="1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8918"/>
    <n v="84"/>
    <x v="0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1934"/>
    <n v="84"/>
    <x v="0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0622"/>
    <n v="156"/>
    <x v="1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88840"/>
    <n v="100"/>
    <x v="0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113.5"/>
    <n v="80"/>
    <x v="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2837"/>
    <n v="11"/>
    <x v="0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100664"/>
    <n v="92"/>
    <x v="0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182519"/>
    <n v="96"/>
    <x v="2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4823"/>
    <n v="503"/>
    <x v="1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49843"/>
    <n v="159"/>
    <x v="1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1242.5"/>
    <n v="15"/>
    <x v="0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7566.5"/>
    <n v="482"/>
    <x v="1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2248.5"/>
    <n v="150"/>
    <x v="1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1667.5"/>
    <n v="117"/>
    <x v="1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104167"/>
    <n v="38"/>
    <x v="0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8460"/>
    <n v="73"/>
    <x v="0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9698.5"/>
    <n v="266"/>
    <x v="1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10543"/>
    <n v="24"/>
    <x v="0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9465"/>
    <n v="3"/>
    <x v="0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49382"/>
    <n v="16"/>
    <x v="0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5271"/>
    <n v="277"/>
    <x v="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174454.5"/>
    <n v="89"/>
    <x v="0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5535"/>
    <n v="164"/>
    <x v="1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6948.5"/>
    <n v="969"/>
    <x v="1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122587"/>
    <n v="271"/>
    <x v="1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56671.5"/>
    <n v="284"/>
    <x v="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52"/>
    <n v="4"/>
    <x v="3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142849"/>
    <n v="59"/>
    <x v="0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8933"/>
    <n v="99"/>
    <x v="0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122811"/>
    <n v="44"/>
    <x v="0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1954"/>
    <n v="152"/>
    <x v="1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10194.5"/>
    <n v="224"/>
    <x v="1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8833.5"/>
    <n v="240"/>
    <x v="1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8980"/>
    <n v="199"/>
    <x v="1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6883"/>
    <n v="137"/>
    <x v="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5810.5"/>
    <n v="101"/>
    <x v="1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89416"/>
    <n v="794"/>
    <x v="1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7045.5"/>
    <n v="370"/>
    <x v="1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5584.5"/>
    <n v="13"/>
    <x v="0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4403.5"/>
    <n v="138"/>
    <x v="1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155046.5"/>
    <n v="84"/>
    <x v="0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144533"/>
    <n v="205"/>
    <x v="1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6712"/>
    <n v="44"/>
    <x v="0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10832.5"/>
    <n v="219"/>
    <x v="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03544"/>
    <n v="186"/>
    <x v="1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33902.5"/>
    <n v="237"/>
    <x v="1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63282"/>
    <n v="306"/>
    <x v="1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3397.5"/>
    <n v="94"/>
    <x v="0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6948"/>
    <n v="54"/>
    <x v="3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7098"/>
    <n v="112"/>
    <x v="1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6333.5"/>
    <n v="369"/>
    <x v="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7860.5"/>
    <n v="63"/>
    <x v="0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7999"/>
    <n v="65"/>
    <x v="0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4873"/>
    <n v="19"/>
    <x v="3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56334"/>
    <n v="17"/>
    <x v="0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6234.5"/>
    <n v="101"/>
    <x v="1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96689"/>
    <n v="342"/>
    <x v="1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4920.5"/>
    <n v="64"/>
    <x v="0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6615.5"/>
    <n v="52"/>
    <x v="0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9917"/>
    <n v="322"/>
    <x v="1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94827.5"/>
    <n v="120"/>
    <x v="1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0982.5"/>
    <n v="147"/>
    <x v="1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3677"/>
    <n v="951"/>
    <x v="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8126"/>
    <n v="73"/>
    <x v="0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141058.5"/>
    <n v="79"/>
    <x v="0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06.5"/>
    <n v="65"/>
    <x v="0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462"/>
    <n v="82"/>
    <x v="0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3413"/>
    <n v="1038"/>
    <x v="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88521.5"/>
    <n v="13"/>
    <x v="0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944"/>
    <n v="155"/>
    <x v="1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84233.5"/>
    <n v="7"/>
    <x v="0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108447.5"/>
    <n v="209"/>
    <x v="1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7887.5"/>
    <n v="100"/>
    <x v="0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111289.5"/>
    <n v="202"/>
    <x v="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42184"/>
    <n v="162"/>
    <x v="1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72706"/>
    <n v="4"/>
    <x v="0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2.5"/>
    <n v="5"/>
    <x v="0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9659"/>
    <n v="207"/>
    <x v="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81138"/>
    <n v="128"/>
    <x v="1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5821"/>
    <n v="120"/>
    <x v="1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20069"/>
    <n v="171"/>
    <x v="1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4739"/>
    <n v="187"/>
    <x v="1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4902.5"/>
    <n v="188"/>
    <x v="1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59133.5"/>
    <n v="131"/>
    <x v="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7487.5"/>
    <n v="284"/>
    <x v="1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1021"/>
    <n v="120"/>
    <x v="1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111078"/>
    <n v="419"/>
    <x v="1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4668"/>
    <n v="14"/>
    <x v="3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7422.5"/>
    <n v="139"/>
    <x v="1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507"/>
    <n v="174"/>
    <x v="1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33852.5"/>
    <n v="155"/>
    <x v="1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1494"/>
    <n v="170"/>
    <x v="1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9264.5"/>
    <n v="190"/>
    <x v="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48"/>
    <n v="250"/>
    <x v="1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147818.5"/>
    <n v="49"/>
    <x v="0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125828.5"/>
    <n v="28"/>
    <x v="0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7912.5"/>
    <n v="268"/>
    <x v="1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92134.5"/>
    <n v="620"/>
    <x v="1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97458"/>
    <n v="3"/>
    <x v="0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22553"/>
    <n v="160"/>
    <x v="1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9674.5"/>
    <n v="279"/>
    <x v="1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6651.5"/>
    <n v="77"/>
    <x v="0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9802.5"/>
    <n v="206"/>
    <x v="1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354"/>
    <n v="694"/>
    <x v="1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2392"/>
    <n v="152"/>
    <x v="1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0688"/>
    <n v="65"/>
    <x v="0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7736.5"/>
    <n v="63"/>
    <x v="3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121478"/>
    <n v="310"/>
    <x v="1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51501"/>
    <n v="43"/>
    <x v="2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6134.5"/>
    <n v="83"/>
    <x v="0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105512"/>
    <n v="79"/>
    <x v="3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48795"/>
    <n v="114"/>
    <x v="1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162645.5"/>
    <n v="65"/>
    <x v="0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625"/>
    <n v="79"/>
    <x v="0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45459"/>
    <n v="11"/>
    <x v="0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6716"/>
    <n v="56"/>
    <x v="2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69784.5"/>
    <n v="17"/>
    <x v="0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0338.5"/>
    <n v="120"/>
    <x v="1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1291"/>
    <n v="145"/>
    <x v="1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3943"/>
    <n v="221"/>
    <x v="1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125692"/>
    <n v="48"/>
    <x v="0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185291.5"/>
    <n v="93"/>
    <x v="0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93074"/>
    <n v="89"/>
    <x v="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3181.5"/>
    <n v="41"/>
    <x v="0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80387"/>
    <n v="63"/>
    <x v="3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90351.5"/>
    <n v="48"/>
    <x v="0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51"/>
    <n v="2"/>
    <x v="0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185369.5"/>
    <n v="88"/>
    <x v="0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1342"/>
    <n v="127"/>
    <x v="1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7316.5"/>
    <n v="2339"/>
    <x v="1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106468"/>
    <n v="508"/>
    <x v="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0056"/>
    <n v="191"/>
    <x v="1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84139.5"/>
    <n v="42"/>
    <x v="0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5412"/>
    <n v="8"/>
    <x v="0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42097"/>
    <n v="60"/>
    <x v="3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88855"/>
    <n v="47"/>
    <x v="0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69"/>
    <n v="82"/>
    <x v="0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82336"/>
    <n v="54"/>
    <x v="0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003"/>
    <n v="98"/>
    <x v="0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8862"/>
    <n v="77"/>
    <x v="0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52985.5"/>
    <n v="33"/>
    <x v="0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8659.5"/>
    <n v="240"/>
    <x v="1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2542.5"/>
    <n v="64"/>
    <x v="3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9527.5"/>
    <n v="176"/>
    <x v="1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16546.5"/>
    <n v="20"/>
    <x v="0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11910"/>
    <n v="359"/>
    <x v="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077.5"/>
    <n v="469"/>
    <x v="1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08363.5"/>
    <n v="122"/>
    <x v="1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154294.5"/>
    <n v="56"/>
    <x v="0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022.5"/>
    <n v="44"/>
    <x v="0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113975"/>
    <n v="34"/>
    <x v="3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0814.5"/>
    <n v="123"/>
    <x v="1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90257"/>
    <n v="190"/>
    <x v="1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4866"/>
    <n v="84"/>
    <x v="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58689.5"/>
    <n v="18"/>
    <x v="3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7955.5"/>
    <n v="1037"/>
    <x v="1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143711"/>
    <n v="97"/>
    <x v="0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171568.5"/>
    <n v="86"/>
    <x v="0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6754.5"/>
    <n v="150"/>
    <x v="1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5272"/>
    <n v="358"/>
    <x v="1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4500"/>
    <n v="543"/>
    <x v="1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117250.5"/>
    <n v="68"/>
    <x v="0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0940.5"/>
    <n v="192"/>
    <x v="1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7740"/>
    <n v="932"/>
    <x v="1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7674.5"/>
    <n v="429"/>
    <x v="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7324"/>
    <n v="101"/>
    <x v="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5879"/>
    <n v="227"/>
    <x v="1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6059.5"/>
    <n v="142"/>
    <x v="1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5719"/>
    <n v="91"/>
    <x v="0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147898"/>
    <n v="64"/>
    <x v="0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378"/>
    <n v="84"/>
    <x v="0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0761"/>
    <n v="134"/>
    <x v="1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130494"/>
    <n v="59"/>
    <x v="0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62930"/>
    <n v="153"/>
    <x v="1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115078.5"/>
    <n v="447"/>
    <x v="1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6822.5"/>
    <n v="84"/>
    <x v="0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51.5"/>
    <n v="3"/>
    <x v="0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71507"/>
    <n v="175"/>
    <x v="1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6705"/>
    <n v="54"/>
    <x v="0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130564"/>
    <n v="312"/>
    <x v="1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691"/>
    <n v="123"/>
    <x v="1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168874"/>
    <n v="99"/>
    <x v="0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3493"/>
    <n v="128"/>
    <x v="1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9439.5"/>
    <n v="159"/>
    <x v="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6860"/>
    <n v="707"/>
    <x v="1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1877"/>
    <n v="142"/>
    <x v="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329"/>
    <n v="148"/>
    <x v="1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3730"/>
    <n v="20"/>
    <x v="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7762.5"/>
    <n v="1841"/>
    <x v="1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9037"/>
    <n v="162"/>
    <x v="1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10268"/>
    <n v="473"/>
    <x v="1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73435"/>
    <n v="24"/>
    <x v="0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6176.5"/>
    <n v="518"/>
    <x v="1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9734"/>
    <n v="248"/>
    <x v="1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8308.5"/>
    <n v="100"/>
    <x v="1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8728.5"/>
    <n v="153"/>
    <x v="1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5963.5"/>
    <n v="37"/>
    <x v="3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64514.5"/>
    <n v="4"/>
    <x v="3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62203"/>
    <n v="157"/>
    <x v="1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9075"/>
    <n v="270"/>
    <x v="1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9830.5"/>
    <n v="134"/>
    <x v="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145284.5"/>
    <n v="50"/>
    <x v="0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51263.5"/>
    <n v="89"/>
    <x v="3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1792.5"/>
    <n v="165"/>
    <x v="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2467.5"/>
    <n v="18"/>
    <x v="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7998.5"/>
    <n v="186"/>
    <x v="1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73823.5"/>
    <n v="413"/>
    <x v="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7610"/>
    <n v="90"/>
    <x v="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112311"/>
    <n v="92"/>
    <x v="0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49533.5"/>
    <n v="527"/>
    <x v="1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8802"/>
    <n v="319"/>
    <x v="1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84252"/>
    <n v="354"/>
    <x v="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5116.5"/>
    <n v="33"/>
    <x v="3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4364"/>
    <n v="136"/>
    <x v="1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38128.5"/>
    <n v="2"/>
    <x v="0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8050"/>
    <n v="61"/>
    <x v="0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446"/>
    <n v="30"/>
    <x v="0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7675"/>
    <n v="1179"/>
    <x v="1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7356.5"/>
    <n v="1126"/>
    <x v="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202"/>
    <n v="13"/>
    <x v="0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8120"/>
    <n v="712"/>
    <x v="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4495.5"/>
    <n v="30"/>
    <x v="0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87190"/>
    <n v="213"/>
    <x v="1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8057"/>
    <n v="229"/>
    <x v="1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131518.5"/>
    <n v="35"/>
    <x v="3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1063.5"/>
    <n v="157"/>
    <x v="1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50.5"/>
    <n v="1"/>
    <x v="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5981.5"/>
    <n v="232"/>
    <x v="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5581"/>
    <n v="92"/>
    <x v="3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8382.5"/>
    <n v="257"/>
    <x v="1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94501.5"/>
    <n v="168"/>
    <x v="1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5998"/>
    <n v="167"/>
    <x v="1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5668.5"/>
    <n v="772"/>
    <x v="1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3548"/>
    <n v="407"/>
    <x v="1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98302.5"/>
    <n v="564"/>
    <x v="1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141057.5"/>
    <n v="68"/>
    <x v="0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2446"/>
    <n v="34"/>
    <x v="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8310"/>
    <n v="655"/>
    <x v="1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4852"/>
    <n v="177"/>
    <x v="1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5969"/>
    <n v="113"/>
    <x v="1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4555"/>
    <n v="728"/>
    <x v="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6012.5"/>
    <n v="208"/>
    <x v="1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28726.5"/>
    <n v="31"/>
    <x v="0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76286"/>
    <n v="57"/>
    <x v="0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944"/>
    <n v="231"/>
    <x v="1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117353"/>
    <n v="87"/>
    <x v="0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7971"/>
    <n v="271"/>
    <x v="1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184.5"/>
    <n v="49"/>
    <x v="3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59593"/>
    <n v="113"/>
    <x v="1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77142.5"/>
    <n v="191"/>
    <x v="1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5887.5"/>
    <n v="136"/>
    <x v="1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5184"/>
    <n v="10"/>
    <x v="0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91711.5"/>
    <n v="66"/>
    <x v="0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69893.5"/>
    <n v="49"/>
    <x v="0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5771.5"/>
    <n v="788"/>
    <x v="1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97996.5"/>
    <n v="80"/>
    <x v="0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5260.5"/>
    <n v="106"/>
    <x v="1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6557"/>
    <n v="51"/>
    <x v="3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8040.5"/>
    <n v="215"/>
    <x v="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8925.5"/>
    <n v="141"/>
    <x v="1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95717.5"/>
    <n v="115"/>
    <x v="1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9819.5"/>
    <n v="193"/>
    <x v="1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6223"/>
    <n v="730"/>
    <x v="1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61097"/>
    <n v="100"/>
    <x v="0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3387"/>
    <n v="88"/>
    <x v="2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6175.5"/>
    <n v="37"/>
    <x v="0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121337"/>
    <n v="31"/>
    <x v="3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1320"/>
    <n v="26"/>
    <x v="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1340"/>
    <n v="34"/>
    <x v="0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072.5"/>
    <n v="1186"/>
    <x v="1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7438"/>
    <n v="125"/>
    <x v="1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4061"/>
    <n v="14"/>
    <x v="0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6037.5"/>
    <n v="55"/>
    <x v="0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7966"/>
    <n v="110"/>
    <x v="1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4904"/>
    <n v="188"/>
    <x v="1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79011"/>
    <n v="87"/>
    <x v="0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50.5"/>
    <n v="1"/>
    <x v="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3483.5"/>
    <n v="203"/>
    <x v="1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9208"/>
    <n v="197"/>
    <x v="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6313.5"/>
    <n v="107"/>
    <x v="1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4793.5"/>
    <n v="269"/>
    <x v="1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7316"/>
    <n v="51"/>
    <x v="0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4481"/>
    <n v="1180"/>
    <x v="1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1274"/>
    <n v="264"/>
    <x v="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391.5"/>
    <n v="30"/>
    <x v="0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114668"/>
    <n v="63"/>
    <x v="0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9380"/>
    <n v="193"/>
    <x v="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81910"/>
    <n v="77"/>
    <x v="0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97170"/>
    <n v="226"/>
    <x v="1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5430.5"/>
    <n v="239"/>
    <x v="1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3075"/>
    <n v="92"/>
    <x v="0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0360.5"/>
    <n v="130"/>
    <x v="1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8225"/>
    <n v="615"/>
    <x v="1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120246"/>
    <n v="369"/>
    <x v="1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4182"/>
    <n v="1095"/>
    <x v="1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6704.5"/>
    <n v="51"/>
    <x v="0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6754.5"/>
    <n v="801"/>
    <x v="1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9586.5"/>
    <n v="291"/>
    <x v="1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121491"/>
    <n v="350"/>
    <x v="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9370"/>
    <n v="357"/>
    <x v="1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96258"/>
    <n v="126"/>
    <x v="1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8775"/>
    <n v="388"/>
    <x v="1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7798.5"/>
    <n v="457"/>
    <x v="1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4217"/>
    <n v="267"/>
    <x v="1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5999.5"/>
    <n v="69"/>
    <x v="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7264.5"/>
    <n v="51"/>
    <x v="0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1512"/>
    <n v="1"/>
    <x v="0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1458.5"/>
    <n v="109"/>
    <x v="1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89678"/>
    <n v="315"/>
    <x v="1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8761.5"/>
    <n v="158"/>
    <x v="1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264"/>
    <n v="154"/>
    <x v="1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1777.5"/>
    <n v="90"/>
    <x v="0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093"/>
    <n v="75"/>
    <x v="0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4330"/>
    <n v="853"/>
    <x v="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7645"/>
    <n v="139"/>
    <x v="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1172"/>
    <n v="190"/>
    <x v="1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16441.5"/>
    <n v="100"/>
    <x v="1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1045.5"/>
    <n v="143"/>
    <x v="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4973.5"/>
    <n v="563"/>
    <x v="1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5751.5"/>
    <n v="31"/>
    <x v="0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8773.5"/>
    <n v="99"/>
    <x v="3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03993.5"/>
    <n v="198"/>
    <x v="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3042.5"/>
    <n v="509"/>
    <x v="1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7937"/>
    <n v="238"/>
    <x v="1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7015.5"/>
    <n v="338"/>
    <x v="1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7808.5"/>
    <n v="133"/>
    <x v="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50.5"/>
    <n v="1"/>
    <x v="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9234"/>
    <n v="208"/>
    <x v="1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3702.5"/>
    <n v="51"/>
    <x v="0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4301"/>
    <n v="652"/>
    <x v="1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82654.5"/>
    <n v="114"/>
    <x v="1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23678"/>
    <n v="102"/>
    <x v="1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5479"/>
    <n v="357"/>
    <x v="1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6356.5"/>
    <n v="140"/>
    <x v="1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3389"/>
    <n v="69"/>
    <x v="0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4947"/>
    <n v="36"/>
    <x v="0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3516.5"/>
    <n v="252"/>
    <x v="1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9058.5"/>
    <n v="106"/>
    <x v="1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5030"/>
    <n v="187"/>
    <x v="1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407.5"/>
    <n v="387"/>
    <x v="1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388.5"/>
    <n v="347"/>
    <x v="1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15757.5"/>
    <n v="186"/>
    <x v="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130922.5"/>
    <n v="43"/>
    <x v="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6298.5"/>
    <n v="162"/>
    <x v="1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9969.5"/>
    <n v="185"/>
    <x v="1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100138"/>
    <n v="24"/>
    <x v="0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7310"/>
    <n v="90"/>
    <x v="0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133206"/>
    <n v="273"/>
    <x v="1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6346"/>
    <n v="170"/>
    <x v="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60684"/>
    <n v="188"/>
    <x v="1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89834"/>
    <n v="347"/>
    <x v="1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682.5"/>
    <n v="69"/>
    <x v="0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5205.5"/>
    <n v="25"/>
    <x v="0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45114"/>
    <n v="77"/>
    <x v="0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1856"/>
    <n v="37"/>
    <x v="0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3219"/>
    <n v="544"/>
    <x v="1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138800.5"/>
    <n v="229"/>
    <x v="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56482.5"/>
    <n v="39"/>
    <x v="0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1880"/>
    <n v="370"/>
    <x v="1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5744.5"/>
    <n v="238"/>
    <x v="1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140087"/>
    <n v="64"/>
    <x v="0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964.5"/>
    <n v="118"/>
    <x v="1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139172.5"/>
    <n v="85"/>
    <x v="0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5044.5"/>
    <n v="29"/>
    <x v="0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8987"/>
    <n v="210"/>
    <x v="1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7554"/>
    <n v="170"/>
    <x v="1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45124.5"/>
    <n v="116"/>
    <x v="1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5379"/>
    <n v="259"/>
    <x v="1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9917.5"/>
    <n v="231"/>
    <x v="1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9585"/>
    <n v="128"/>
    <x v="1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2454"/>
    <n v="189"/>
    <x v="1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85454"/>
    <n v="7"/>
    <x v="0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86569"/>
    <n v="774"/>
    <x v="1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5618.5"/>
    <n v="28"/>
    <x v="0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136545.5"/>
    <n v="52"/>
    <x v="0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7860"/>
    <n v="407"/>
    <x v="1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51"/>
    <n v="2"/>
    <x v="0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7173"/>
    <n v="156"/>
    <x v="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467"/>
    <n v="252"/>
    <x v="1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0854.5"/>
    <n v="2"/>
    <x v="2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3647.5"/>
    <n v="12"/>
    <x v="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0427.5"/>
    <n v="164"/>
    <x v="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7232"/>
    <n v="163"/>
    <x v="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5471.5"/>
    <n v="20"/>
    <x v="0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80075"/>
    <n v="319"/>
    <x v="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5210.5"/>
    <n v="479"/>
    <x v="1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92357.5"/>
    <n v="20"/>
    <x v="3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8669.5"/>
    <n v="199"/>
    <x v="1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8055"/>
    <n v="795"/>
    <x v="1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2868"/>
    <n v="51"/>
    <x v="0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038"/>
    <n v="57"/>
    <x v="0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60918"/>
    <n v="156"/>
    <x v="1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21.5"/>
    <n v="36"/>
    <x v="0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2848.5"/>
    <n v="58"/>
    <x v="2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6410.5"/>
    <n v="237"/>
    <x v="1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28257.5"/>
    <n v="59"/>
    <x v="0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7488"/>
    <n v="183"/>
    <x v="1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80805"/>
    <n v="1"/>
    <x v="0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70920"/>
    <n v="176"/>
    <x v="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872"/>
    <n v="238"/>
    <x v="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115846"/>
    <n v="488"/>
    <x v="1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4861"/>
    <n v="224"/>
    <x v="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5138.5"/>
    <n v="18"/>
    <x v="0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5250.5"/>
    <n v="46"/>
    <x v="0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81893"/>
    <n v="117"/>
    <x v="1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8726"/>
    <n v="217"/>
    <x v="1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3715"/>
    <n v="112"/>
    <x v="1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6814.5"/>
    <n v="73"/>
    <x v="0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3591.5"/>
    <n v="212"/>
    <x v="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124007.5"/>
    <n v="240"/>
    <x v="1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8740"/>
    <n v="182"/>
    <x v="1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8056"/>
    <n v="164"/>
    <x v="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52445"/>
    <n v="2"/>
    <x v="0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127945.5"/>
    <n v="50"/>
    <x v="3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9646.5"/>
    <n v="110"/>
    <x v="1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819.5"/>
    <n v="49"/>
    <x v="0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8030.5"/>
    <n v="62"/>
    <x v="2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24307.5"/>
    <n v="13"/>
    <x v="0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7902.5"/>
    <n v="65"/>
    <x v="0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9734.5"/>
    <n v="160"/>
    <x v="1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9071"/>
    <n v="81"/>
    <x v="0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113902.5"/>
    <n v="32"/>
    <x v="0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469"/>
    <n v="10"/>
    <x v="0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280.5"/>
    <n v="27"/>
    <x v="0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7659"/>
    <n v="63"/>
    <x v="3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7710"/>
    <n v="161"/>
    <x v="1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2.5"/>
    <n v="5"/>
    <x v="0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86778"/>
    <n v="1097"/>
    <x v="1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123743.5"/>
    <n v="70"/>
    <x v="3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2640"/>
    <n v="60"/>
    <x v="0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99492"/>
    <n v="367"/>
    <x v="1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4231.5"/>
    <n v="1109"/>
    <x v="1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11649"/>
    <n v="19"/>
    <x v="0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1117"/>
    <n v="127"/>
    <x v="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4590.5"/>
    <n v="735"/>
    <x v="1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75815.5"/>
    <n v="5"/>
    <x v="0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5089"/>
    <n v="85"/>
    <x v="0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6250"/>
    <n v="119"/>
    <x v="1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7128.5"/>
    <n v="296"/>
    <x v="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5448.5"/>
    <n v="85"/>
    <x v="0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32"/>
    <n v="356"/>
    <x v="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5350.5"/>
    <n v="386"/>
    <x v="1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584"/>
    <n v="792"/>
    <x v="1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04769"/>
    <n v="137"/>
    <x v="1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5258.5"/>
    <n v="338"/>
    <x v="1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8225"/>
    <n v="108"/>
    <x v="1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76279.5"/>
    <n v="61"/>
    <x v="0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3257"/>
    <n v="28"/>
    <x v="0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70112"/>
    <n v="228"/>
    <x v="1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73638"/>
    <n v="22"/>
    <x v="0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1895.5"/>
    <n v="374"/>
    <x v="1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6883"/>
    <n v="155"/>
    <x v="1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8443"/>
    <n v="322"/>
    <x v="1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6088.5"/>
    <n v="74"/>
    <x v="0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4820.5"/>
    <n v="864"/>
    <x v="1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73222"/>
    <n v="143"/>
    <x v="1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136915"/>
    <n v="40"/>
    <x v="0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9320.5"/>
    <n v="178"/>
    <x v="1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6657.5"/>
    <n v="85"/>
    <x v="0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58752"/>
    <n v="146"/>
    <x v="1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8205"/>
    <n v="152"/>
    <x v="1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142561.5"/>
    <n v="67"/>
    <x v="0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5472"/>
    <n v="40"/>
    <x v="0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9820.5"/>
    <n v="217"/>
    <x v="1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149.5"/>
    <n v="52"/>
    <x v="0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7195"/>
    <n v="500"/>
    <x v="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7319.5"/>
    <n v="88"/>
    <x v="0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0445.5"/>
    <n v="113"/>
    <x v="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8161.5"/>
    <n v="427"/>
    <x v="1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8704"/>
    <n v="78"/>
    <x v="3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107586.5"/>
    <n v="52"/>
    <x v="0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25258"/>
    <n v="157"/>
    <x v="1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5707"/>
    <n v="73"/>
    <x v="0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01.5"/>
    <n v="61"/>
    <x v="3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2211.5"/>
    <n v="57"/>
    <x v="0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86959.5"/>
    <n v="57"/>
    <x v="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50"/>
    <n v="0"/>
    <x v="0"/>
    <n v="0"/>
    <s v="CA"/>
    <s v="CAD"/>
    <x v="0"/>
    <n v="1448690400"/>
    <d v="2015-12-15T06:00:00"/>
    <n v="1450159200"/>
    <b v="0"/>
    <b v="0"/>
    <s v="food/food trucks"/>
    <x v="0"/>
    <s v="food trucks"/>
  </r>
  <r>
    <s v="Odom Inc"/>
    <s v="Managed bottom-line architecture"/>
    <n v="1400"/>
    <n v="14560"/>
    <n v="7980"/>
    <n v="1040"/>
    <x v="1"/>
    <n v="158"/>
    <s v="US"/>
    <s v="USD"/>
    <x v="1"/>
    <n v="1408424400"/>
    <d v="2014-08-21T05:00:00"/>
    <n v="1408597200"/>
    <b v="0"/>
    <b v="1"/>
    <s v="music/rock"/>
    <x v="1"/>
    <s v="rock"/>
  </r>
  <r>
    <s v="Melton, Robinson and Fritz"/>
    <s v="Function-based leadingedge pricing structure"/>
    <n v="108400"/>
    <n v="142523"/>
    <n v="125461.5"/>
    <n v="131"/>
    <x v="1"/>
    <n v="1425"/>
    <s v="AU"/>
    <s v="AUD"/>
    <x v="2"/>
    <n v="1384668000"/>
    <d v="2013-11-19T06:00:00"/>
    <n v="1384840800"/>
    <b v="0"/>
    <b v="0"/>
    <s v="technology/web"/>
    <x v="2"/>
    <s v="web"/>
  </r>
  <r>
    <s v="Mcdonald, Gonzalez and Ross"/>
    <s v="Vision-oriented fresh-thinking conglomeration"/>
    <n v="4200"/>
    <n v="2477"/>
    <n v="3338.5"/>
    <n v="59"/>
    <x v="0"/>
    <n v="24"/>
    <s v="US"/>
    <s v="USD"/>
    <x v="3"/>
    <n v="1565499600"/>
    <d v="2019-09-20T05:00:00"/>
    <n v="1568955600"/>
    <b v="0"/>
    <b v="0"/>
    <s v="music/rock"/>
    <x v="1"/>
    <s v="rock"/>
  </r>
  <r>
    <s v="Larson-Little"/>
    <s v="Proactive foreground core"/>
    <n v="7600"/>
    <n v="5265"/>
    <n v="6432.5"/>
    <n v="69"/>
    <x v="0"/>
    <n v="53"/>
    <s v="US"/>
    <s v="USD"/>
    <x v="4"/>
    <n v="1547964000"/>
    <d v="2019-01-24T06:00:00"/>
    <n v="1548309600"/>
    <b v="0"/>
    <b v="0"/>
    <s v="theater/plays"/>
    <x v="3"/>
    <s v="plays"/>
  </r>
  <r>
    <s v="Harris Group"/>
    <s v="Open-source optimizing database"/>
    <n v="7600"/>
    <n v="13195"/>
    <n v="10397.5"/>
    <n v="174"/>
    <x v="1"/>
    <n v="174"/>
    <s v="DK"/>
    <s v="DKK"/>
    <x v="5"/>
    <n v="1346130000"/>
    <d v="2012-09-08T05:00:00"/>
    <n v="1347080400"/>
    <b v="0"/>
    <b v="0"/>
    <s v="theater/plays"/>
    <x v="3"/>
    <s v="plays"/>
  </r>
  <r>
    <s v="Ortiz, Coleman and Mitchell"/>
    <s v="Operative upward-trending algorithm"/>
    <n v="5200"/>
    <n v="1090"/>
    <n v="3145"/>
    <n v="21"/>
    <x v="0"/>
    <n v="18"/>
    <s v="GB"/>
    <s v="GBP"/>
    <x v="6"/>
    <n v="1505278800"/>
    <d v="2017-09-14T05:00:00"/>
    <n v="1505365200"/>
    <b v="0"/>
    <b v="0"/>
    <s v="film &amp; video/documentary"/>
    <x v="4"/>
    <s v="documentary"/>
  </r>
  <r>
    <s v="Carter-Guzman"/>
    <s v="Centralized cohesive challenge"/>
    <n v="4500"/>
    <n v="14741"/>
    <n v="9620.5"/>
    <n v="328"/>
    <x v="1"/>
    <n v="227"/>
    <s v="DK"/>
    <s v="DKK"/>
    <x v="7"/>
    <n v="1439442000"/>
    <d v="2015-08-15T05:00:00"/>
    <n v="1439614800"/>
    <b v="0"/>
    <b v="0"/>
    <s v="theater/plays"/>
    <x v="3"/>
    <s v="plays"/>
  </r>
  <r>
    <s v="Nunez-Richards"/>
    <s v="Exclusive attitude-oriented intranet"/>
    <n v="110100"/>
    <n v="21946"/>
    <n v="66023"/>
    <n v="20"/>
    <x v="2"/>
    <n v="708"/>
    <s v="DK"/>
    <s v="DKK"/>
    <x v="8"/>
    <n v="1281330000"/>
    <d v="2010-08-11T05:00:00"/>
    <n v="1281502800"/>
    <b v="0"/>
    <b v="0"/>
    <s v="theater/plays"/>
    <x v="3"/>
    <s v="plays"/>
  </r>
  <r>
    <s v="Rangel, Holt and Jones"/>
    <s v="Open-source fresh-thinking model"/>
    <n v="6200"/>
    <n v="3208"/>
    <n v="4704"/>
    <n v="52"/>
    <x v="0"/>
    <n v="44"/>
    <s v="US"/>
    <s v="USD"/>
    <x v="9"/>
    <n v="1379566800"/>
    <d v="2013-11-07T06:00:00"/>
    <n v="1383804000"/>
    <b v="0"/>
    <b v="0"/>
    <s v="music/electric music"/>
    <x v="1"/>
    <s v="electric music"/>
  </r>
  <r>
    <s v="Green Ltd"/>
    <s v="Monitored empowering installation"/>
    <n v="5200"/>
    <n v="13838"/>
    <n v="9519"/>
    <n v="266"/>
    <x v="1"/>
    <n v="220"/>
    <s v="US"/>
    <s v="USD"/>
    <x v="10"/>
    <n v="1281762000"/>
    <d v="2010-10-01T05:00:00"/>
    <n v="1285909200"/>
    <b v="0"/>
    <b v="0"/>
    <s v="film &amp; video/drama"/>
    <x v="4"/>
    <s v="drama"/>
  </r>
  <r>
    <s v="Perez, Johnson and Gardner"/>
    <s v="Grass-roots zero administration system engine"/>
    <n v="6300"/>
    <n v="3030"/>
    <n v="4665"/>
    <n v="48"/>
    <x v="0"/>
    <n v="27"/>
    <s v="US"/>
    <s v="USD"/>
    <x v="11"/>
    <n v="1285045200"/>
    <d v="2010-09-27T05:00:00"/>
    <n v="1285563600"/>
    <b v="0"/>
    <b v="1"/>
    <s v="theater/plays"/>
    <x v="3"/>
    <s v="plays"/>
  </r>
  <r>
    <s v="Kim Ltd"/>
    <s v="Assimilated hybrid intranet"/>
    <n v="6300"/>
    <n v="5629"/>
    <n v="5964.5"/>
    <n v="89"/>
    <x v="0"/>
    <n v="55"/>
    <s v="US"/>
    <s v="USD"/>
    <x v="12"/>
    <n v="1571720400"/>
    <d v="2019-10-30T05:00:00"/>
    <n v="1572411600"/>
    <b v="0"/>
    <b v="0"/>
    <s v="film &amp; video/drama"/>
    <x v="4"/>
    <s v="drama"/>
  </r>
  <r>
    <s v="Walker, Taylor and Coleman"/>
    <s v="Multi-tiered directional open architecture"/>
    <n v="4200"/>
    <n v="10295"/>
    <n v="7247.5"/>
    <n v="245"/>
    <x v="1"/>
    <n v="98"/>
    <s v="US"/>
    <s v="USD"/>
    <x v="13"/>
    <n v="1465621200"/>
    <d v="2016-06-23T05:00:00"/>
    <n v="1466658000"/>
    <b v="0"/>
    <b v="0"/>
    <s v="music/indie rock"/>
    <x v="1"/>
    <s v="indie rock"/>
  </r>
  <r>
    <s v="Rodriguez, Rose and Stewart"/>
    <s v="Cloned directional synergy"/>
    <n v="28200"/>
    <n v="18829"/>
    <n v="23514.5"/>
    <n v="67"/>
    <x v="0"/>
    <n v="200"/>
    <s v="US"/>
    <s v="USD"/>
    <x v="14"/>
    <n v="1331013600"/>
    <d v="2012-04-02T05:00:00"/>
    <n v="1333342800"/>
    <b v="0"/>
    <b v="0"/>
    <s v="music/indie rock"/>
    <x v="1"/>
    <s v="indie rock"/>
  </r>
  <r>
    <s v="Wright, Hunt and Rowe"/>
    <s v="Extended eco-centric pricing structure"/>
    <n v="81200"/>
    <n v="38414"/>
    <n v="59807"/>
    <n v="47"/>
    <x v="0"/>
    <n v="452"/>
    <s v="US"/>
    <s v="USD"/>
    <x v="15"/>
    <n v="1575957600"/>
    <d v="2019-12-14T06:00:00"/>
    <n v="1576303200"/>
    <b v="0"/>
    <b v="0"/>
    <s v="technology/wearables"/>
    <x v="2"/>
    <s v="wearables"/>
  </r>
  <r>
    <s v="Hines Inc"/>
    <s v="Cross-platform systemic adapter"/>
    <n v="1700"/>
    <n v="11041"/>
    <n v="6370.5"/>
    <n v="649"/>
    <x v="1"/>
    <n v="100"/>
    <s v="US"/>
    <s v="USD"/>
    <x v="16"/>
    <n v="1390370400"/>
    <d v="2014-02-13T06:00:00"/>
    <n v="1392271200"/>
    <b v="0"/>
    <b v="0"/>
    <s v="publishing/nonfiction"/>
    <x v="5"/>
    <s v="nonfiction"/>
  </r>
  <r>
    <s v="Cochran-Nguyen"/>
    <s v="Seamless 4thgeneration methodology"/>
    <n v="84600"/>
    <n v="134845"/>
    <n v="109722.5"/>
    <n v="159"/>
    <x v="1"/>
    <n v="1249"/>
    <s v="US"/>
    <s v="USD"/>
    <x v="17"/>
    <n v="1294812000"/>
    <d v="2011-01-13T06:00:00"/>
    <n v="1294898400"/>
    <b v="0"/>
    <b v="0"/>
    <s v="film &amp; video/animation"/>
    <x v="4"/>
    <s v="animation"/>
  </r>
  <r>
    <s v="Johnson-Gould"/>
    <s v="Exclusive needs-based adapter"/>
    <n v="9100"/>
    <n v="6089"/>
    <n v="7594.5"/>
    <n v="67"/>
    <x v="3"/>
    <n v="135"/>
    <s v="US"/>
    <s v="USD"/>
    <x v="18"/>
    <n v="1536382800"/>
    <d v="2018-09-16T05:00:00"/>
    <n v="1537074000"/>
    <b v="0"/>
    <b v="0"/>
    <s v="theater/plays"/>
    <x v="3"/>
    <s v="plays"/>
  </r>
  <r>
    <s v="Perez-Hess"/>
    <s v="Down-sized cohesive archive"/>
    <n v="62500"/>
    <n v="30331"/>
    <n v="46415.5"/>
    <n v="49"/>
    <x v="0"/>
    <n v="674"/>
    <s v="US"/>
    <s v="USD"/>
    <x v="19"/>
    <n v="1551679200"/>
    <d v="2019-03-25T05:00:00"/>
    <n v="1553490000"/>
    <b v="0"/>
    <b v="1"/>
    <s v="theater/plays"/>
    <x v="3"/>
    <s v="plays"/>
  </r>
  <r>
    <s v="Reeves, Thompson and Richardson"/>
    <s v="Proactive composite alliance"/>
    <n v="131800"/>
    <n v="147936"/>
    <n v="139868"/>
    <n v="112"/>
    <x v="1"/>
    <n v="1396"/>
    <s v="US"/>
    <s v="USD"/>
    <x v="20"/>
    <n v="1406523600"/>
    <d v="2014-07-28T05:00:00"/>
    <n v="1406523600"/>
    <b v="0"/>
    <b v="0"/>
    <s v="film &amp; video/drama"/>
    <x v="4"/>
    <s v="drama"/>
  </r>
  <r>
    <s v="Simmons-Reynolds"/>
    <s v="Re-engineered intangible definition"/>
    <n v="94000"/>
    <n v="38533"/>
    <n v="66266.5"/>
    <n v="41"/>
    <x v="0"/>
    <n v="558"/>
    <s v="US"/>
    <s v="USD"/>
    <x v="21"/>
    <n v="1313384400"/>
    <d v="2011-09-18T05:00:00"/>
    <n v="1316322000"/>
    <b v="0"/>
    <b v="0"/>
    <s v="theater/plays"/>
    <x v="3"/>
    <s v="plays"/>
  </r>
  <r>
    <s v="Collier Inc"/>
    <s v="Enhanced dynamic definition"/>
    <n v="59100"/>
    <n v="75690"/>
    <n v="67395"/>
    <n v="128"/>
    <x v="1"/>
    <n v="890"/>
    <s v="US"/>
    <s v="USD"/>
    <x v="22"/>
    <n v="1522731600"/>
    <d v="2018-04-18T05:00:00"/>
    <n v="1524027600"/>
    <b v="0"/>
    <b v="0"/>
    <s v="theater/plays"/>
    <x v="3"/>
    <s v="plays"/>
  </r>
  <r>
    <s v="Gray-Jenkins"/>
    <s v="Devolved next generation adapter"/>
    <n v="4500"/>
    <n v="14942"/>
    <n v="9721"/>
    <n v="332"/>
    <x v="1"/>
    <n v="142"/>
    <s v="GB"/>
    <s v="GBP"/>
    <x v="23"/>
    <n v="1550124000"/>
    <d v="2019-04-08T05:00:00"/>
    <n v="1554699600"/>
    <b v="0"/>
    <b v="0"/>
    <s v="film &amp; video/documentary"/>
    <x v="4"/>
    <s v="documentary"/>
  </r>
  <r>
    <s v="Scott, Wilson and Martin"/>
    <s v="Cross-platform intermediate frame"/>
    <n v="92400"/>
    <n v="104257"/>
    <n v="98328.5"/>
    <n v="113"/>
    <x v="1"/>
    <n v="2673"/>
    <s v="US"/>
    <s v="USD"/>
    <x v="24"/>
    <n v="1403326800"/>
    <d v="2014-06-23T05:00:00"/>
    <n v="1403499600"/>
    <b v="0"/>
    <b v="0"/>
    <s v="technology/wearables"/>
    <x v="2"/>
    <s v="wearables"/>
  </r>
  <r>
    <s v="Caldwell, Velazquez and Wilson"/>
    <s v="Monitored impactful analyzer"/>
    <n v="5500"/>
    <n v="11904"/>
    <n v="8702"/>
    <n v="216"/>
    <x v="1"/>
    <n v="163"/>
    <s v="US"/>
    <s v="USD"/>
    <x v="25"/>
    <n v="1305694800"/>
    <d v="2011-06-07T05:00:00"/>
    <n v="1307422800"/>
    <b v="0"/>
    <b v="1"/>
    <s v="games/video games"/>
    <x v="6"/>
    <s v="video games"/>
  </r>
  <r>
    <s v="Spencer-Bates"/>
    <s v="Optional responsive customer loyalty"/>
    <n v="107500"/>
    <n v="51814"/>
    <n v="79657"/>
    <n v="48"/>
    <x v="3"/>
    <n v="1480"/>
    <s v="US"/>
    <s v="USD"/>
    <x v="26"/>
    <n v="1533013200"/>
    <d v="2018-08-27T05:00:00"/>
    <n v="1535346000"/>
    <b v="0"/>
    <b v="0"/>
    <s v="theater/plays"/>
    <x v="3"/>
    <s v="plays"/>
  </r>
  <r>
    <s v="Best, Carr and Williams"/>
    <s v="Diverse transitional migration"/>
    <n v="2000"/>
    <n v="1599"/>
    <n v="1799.5"/>
    <n v="80"/>
    <x v="0"/>
    <n v="15"/>
    <s v="US"/>
    <s v="USD"/>
    <x v="27"/>
    <n v="1443848400"/>
    <d v="2015-10-11T05:00:00"/>
    <n v="1444539600"/>
    <b v="0"/>
    <b v="0"/>
    <s v="music/rock"/>
    <x v="1"/>
    <s v="rock"/>
  </r>
  <r>
    <s v="Campbell, Brown and Powell"/>
    <s v="Synchronized global task-force"/>
    <n v="130800"/>
    <n v="137635"/>
    <n v="134217.5"/>
    <n v="105"/>
    <x v="1"/>
    <n v="2220"/>
    <s v="US"/>
    <s v="USD"/>
    <x v="28"/>
    <n v="1265695200"/>
    <d v="2010-03-04T06:00:00"/>
    <n v="1267682400"/>
    <b v="0"/>
    <b v="1"/>
    <s v="theater/plays"/>
    <x v="3"/>
    <s v="plays"/>
  </r>
  <r>
    <s v="Johnson, Parker and Haynes"/>
    <s v="Focused 6thgeneration forecast"/>
    <n v="45900"/>
    <n v="150965"/>
    <n v="98432.5"/>
    <n v="329"/>
    <x v="1"/>
    <n v="1606"/>
    <s v="CH"/>
    <s v="CHF"/>
    <x v="29"/>
    <n v="1532062800"/>
    <d v="2018-08-29T05:00:00"/>
    <n v="1535518800"/>
    <b v="0"/>
    <b v="0"/>
    <s v="film &amp; video/shorts"/>
    <x v="4"/>
    <s v="shorts"/>
  </r>
  <r>
    <s v="Clark-Cooke"/>
    <s v="Down-sized analyzing challenge"/>
    <n v="9000"/>
    <n v="14455"/>
    <n v="11727.5"/>
    <n v="161"/>
    <x v="1"/>
    <n v="129"/>
    <s v="US"/>
    <s v="USD"/>
    <x v="30"/>
    <n v="1558674000"/>
    <d v="2019-05-29T05:00:00"/>
    <n v="1559106000"/>
    <b v="0"/>
    <b v="0"/>
    <s v="film &amp; video/animation"/>
    <x v="4"/>
    <s v="animation"/>
  </r>
  <r>
    <s v="Schroeder Ltd"/>
    <s v="Progressive needs-based focus group"/>
    <n v="3500"/>
    <n v="10850"/>
    <n v="7175"/>
    <n v="310"/>
    <x v="1"/>
    <n v="226"/>
    <s v="GB"/>
    <s v="GBP"/>
    <x v="31"/>
    <n v="1451973600"/>
    <d v="2016-02-02T06:00:00"/>
    <n v="1454392800"/>
    <b v="0"/>
    <b v="0"/>
    <s v="games/video games"/>
    <x v="6"/>
    <s v="video games"/>
  </r>
  <r>
    <s v="Jackson PLC"/>
    <s v="Ergonomic 6thgeneration success"/>
    <n v="101000"/>
    <n v="87676"/>
    <n v="94338"/>
    <n v="87"/>
    <x v="0"/>
    <n v="2307"/>
    <s v="IT"/>
    <s v="EUR"/>
    <x v="32"/>
    <n v="1515564000"/>
    <d v="2018-02-06T06:00:00"/>
    <n v="1517896800"/>
    <b v="0"/>
    <b v="0"/>
    <s v="film &amp; video/documentary"/>
    <x v="4"/>
    <s v="documentary"/>
  </r>
  <r>
    <s v="Blair, Collins and Carter"/>
    <s v="Exclusive interactive approach"/>
    <n v="50200"/>
    <n v="189666"/>
    <n v="119933"/>
    <n v="378"/>
    <x v="1"/>
    <n v="5419"/>
    <s v="US"/>
    <s v="USD"/>
    <x v="33"/>
    <n v="1412485200"/>
    <d v="2014-11-11T06:00:00"/>
    <n v="1415685600"/>
    <b v="0"/>
    <b v="0"/>
    <s v="theater/plays"/>
    <x v="3"/>
    <s v="plays"/>
  </r>
  <r>
    <s v="Maldonado and Sons"/>
    <s v="Reverse-engineered asynchronous archive"/>
    <n v="9300"/>
    <n v="14025"/>
    <n v="11662.5"/>
    <n v="151"/>
    <x v="1"/>
    <n v="165"/>
    <s v="US"/>
    <s v="USD"/>
    <x v="34"/>
    <n v="1490245200"/>
    <d v="2017-03-28T05:00:00"/>
    <n v="1490677200"/>
    <b v="0"/>
    <b v="0"/>
    <s v="film &amp; video/documentary"/>
    <x v="4"/>
    <s v="documentary"/>
  </r>
  <r>
    <s v="Mitchell and Sons"/>
    <s v="Synergized intangible challenge"/>
    <n v="125500"/>
    <n v="188628"/>
    <n v="157064"/>
    <n v="150"/>
    <x v="1"/>
    <n v="1965"/>
    <s v="DK"/>
    <s v="DKK"/>
    <x v="35"/>
    <n v="1547877600"/>
    <d v="2019-03-02T06:00:00"/>
    <n v="1551506400"/>
    <b v="0"/>
    <b v="1"/>
    <s v="film &amp; video/drama"/>
    <x v="4"/>
    <s v="drama"/>
  </r>
  <r>
    <s v="Jackson-Lewis"/>
    <s v="Monitored multi-state encryption"/>
    <n v="700"/>
    <n v="1101"/>
    <n v="900.5"/>
    <n v="157"/>
    <x v="1"/>
    <n v="16"/>
    <s v="US"/>
    <s v="USD"/>
    <x v="36"/>
    <n v="1298700000"/>
    <d v="2011-03-23T05:00:00"/>
    <n v="1300856400"/>
    <b v="0"/>
    <b v="0"/>
    <s v="theater/plays"/>
    <x v="3"/>
    <s v="plays"/>
  </r>
  <r>
    <s v="Black, Armstrong and Anderson"/>
    <s v="Profound attitude-oriented functionalities"/>
    <n v="8100"/>
    <n v="11339"/>
    <n v="9719.5"/>
    <n v="140"/>
    <x v="1"/>
    <n v="107"/>
    <s v="US"/>
    <s v="USD"/>
    <x v="37"/>
    <n v="1570338000"/>
    <d v="2019-11-08T06:00:00"/>
    <n v="1573192800"/>
    <b v="0"/>
    <b v="1"/>
    <s v="publishing/fiction"/>
    <x v="5"/>
    <s v="fiction"/>
  </r>
  <r>
    <s v="Maldonado-Gonzalez"/>
    <s v="Digitized client-driven database"/>
    <n v="3100"/>
    <n v="10085"/>
    <n v="6592.5"/>
    <n v="325"/>
    <x v="1"/>
    <n v="134"/>
    <s v="US"/>
    <s v="USD"/>
    <x v="38"/>
    <n v="1287378000"/>
    <d v="2010-10-23T05:00:00"/>
    <n v="1287810000"/>
    <b v="0"/>
    <b v="0"/>
    <s v="photography/photography books"/>
    <x v="7"/>
    <s v="photography books"/>
  </r>
  <r>
    <s v="Kim-Rice"/>
    <s v="Organized bi-directional function"/>
    <n v="9900"/>
    <n v="5027"/>
    <n v="7463.5"/>
    <n v="51"/>
    <x v="0"/>
    <n v="88"/>
    <s v="DK"/>
    <s v="DKK"/>
    <x v="39"/>
    <n v="1361772000"/>
    <d v="2013-03-11T05:00:00"/>
    <n v="1362978000"/>
    <b v="0"/>
    <b v="0"/>
    <s v="theater/plays"/>
    <x v="3"/>
    <s v="plays"/>
  </r>
  <r>
    <s v="Garcia, Garcia and Lopez"/>
    <s v="Reduced stable middleware"/>
    <n v="8800"/>
    <n v="14878"/>
    <n v="11839"/>
    <n v="169"/>
    <x v="1"/>
    <n v="198"/>
    <s v="US"/>
    <s v="USD"/>
    <x v="40"/>
    <n v="1275714000"/>
    <d v="2010-06-24T05:00:00"/>
    <n v="1277355600"/>
    <b v="0"/>
    <b v="1"/>
    <s v="technology/wearables"/>
    <x v="2"/>
    <s v="wearables"/>
  </r>
  <r>
    <s v="Watts Group"/>
    <s v="Universal 5thgeneration neural-net"/>
    <n v="5600"/>
    <n v="11924"/>
    <n v="8762"/>
    <n v="213"/>
    <x v="1"/>
    <n v="111"/>
    <s v="IT"/>
    <s v="EUR"/>
    <x v="41"/>
    <n v="1346734800"/>
    <d v="2012-09-30T05:00:00"/>
    <n v="1348981200"/>
    <b v="0"/>
    <b v="1"/>
    <s v="music/rock"/>
    <x v="1"/>
    <s v="rock"/>
  </r>
  <r>
    <s v="Werner-Bryant"/>
    <s v="Virtual uniform frame"/>
    <n v="1800"/>
    <n v="7991"/>
    <n v="4895.5"/>
    <n v="444"/>
    <x v="1"/>
    <n v="222"/>
    <s v="US"/>
    <s v="USD"/>
    <x v="42"/>
    <n v="1309755600"/>
    <d v="2011-07-13T05:00:00"/>
    <n v="1310533200"/>
    <b v="0"/>
    <b v="0"/>
    <s v="food/food trucks"/>
    <x v="0"/>
    <s v="food trucks"/>
  </r>
  <r>
    <s v="Schmitt-Mendoza"/>
    <s v="Profound explicit paradigm"/>
    <n v="90200"/>
    <n v="167717"/>
    <n v="128958.5"/>
    <n v="186"/>
    <x v="1"/>
    <n v="6212"/>
    <s v="US"/>
    <s v="USD"/>
    <x v="43"/>
    <n v="1406178000"/>
    <d v="2014-08-09T05:00:00"/>
    <n v="1407560400"/>
    <b v="0"/>
    <b v="0"/>
    <s v="publishing/radio &amp; podcasts"/>
    <x v="5"/>
    <s v="radio &amp; podcasts"/>
  </r>
  <r>
    <s v="Reid-Mccullough"/>
    <s v="Visionary real-time groupware"/>
    <n v="1600"/>
    <n v="10541"/>
    <n v="6070.5"/>
    <n v="659"/>
    <x v="1"/>
    <n v="98"/>
    <s v="DK"/>
    <s v="DKK"/>
    <x v="44"/>
    <n v="1552798800"/>
    <d v="2019-03-18T05:00:00"/>
    <n v="1552885200"/>
    <b v="0"/>
    <b v="0"/>
    <s v="publishing/fiction"/>
    <x v="5"/>
    <s v="fiction"/>
  </r>
  <r>
    <s v="Woods-Clark"/>
    <s v="Networked tertiary Graphical User Interface"/>
    <n v="9500"/>
    <n v="4530"/>
    <n v="7015"/>
    <n v="48"/>
    <x v="0"/>
    <n v="48"/>
    <s v="US"/>
    <s v="USD"/>
    <x v="45"/>
    <n v="1478062800"/>
    <d v="2016-11-17T06:00:00"/>
    <n v="1479362400"/>
    <b v="0"/>
    <b v="1"/>
    <s v="theater/plays"/>
    <x v="3"/>
    <s v="plays"/>
  </r>
  <r>
    <s v="Vaughn, Hunt and Caldwell"/>
    <s v="Virtual grid-enabled task-force"/>
    <n v="3700"/>
    <n v="4247"/>
    <n v="3973.5"/>
    <n v="115"/>
    <x v="1"/>
    <n v="92"/>
    <s v="US"/>
    <s v="USD"/>
    <x v="46"/>
    <n v="1278565200"/>
    <d v="2010-07-31T05:00:00"/>
    <n v="1280552400"/>
    <b v="0"/>
    <b v="0"/>
    <s v="music/rock"/>
    <x v="1"/>
    <s v="rock"/>
  </r>
  <r>
    <s v="Bennett and Sons"/>
    <s v="Function-based multi-state software"/>
    <n v="1500"/>
    <n v="7129"/>
    <n v="4314.5"/>
    <n v="475"/>
    <x v="1"/>
    <n v="149"/>
    <s v="US"/>
    <s v="USD"/>
    <x v="47"/>
    <n v="1396069200"/>
    <d v="2014-04-28T05:00:00"/>
    <n v="1398661200"/>
    <b v="0"/>
    <b v="0"/>
    <s v="theater/plays"/>
    <x v="3"/>
    <s v="plays"/>
  </r>
  <r>
    <s v="Lamb Inc"/>
    <s v="Optimized leadingedge concept"/>
    <n v="33300"/>
    <n v="128862"/>
    <n v="81081"/>
    <n v="387"/>
    <x v="1"/>
    <n v="2431"/>
    <s v="US"/>
    <s v="USD"/>
    <x v="48"/>
    <n v="1435208400"/>
    <d v="2015-07-07T05:00:00"/>
    <n v="1436245200"/>
    <b v="0"/>
    <b v="0"/>
    <s v="theater/plays"/>
    <x v="3"/>
    <s v="plays"/>
  </r>
  <r>
    <s v="Casey-Kelly"/>
    <s v="Sharable holistic interface"/>
    <n v="7200"/>
    <n v="13653"/>
    <n v="10426.5"/>
    <n v="190"/>
    <x v="1"/>
    <n v="303"/>
    <s v="US"/>
    <s v="USD"/>
    <x v="49"/>
    <n v="1571547600"/>
    <d v="2019-12-04T06:00:00"/>
    <n v="1575439200"/>
    <b v="0"/>
    <b v="0"/>
    <s v="music/rock"/>
    <x v="1"/>
    <s v="rock"/>
  </r>
  <r>
    <s v="Jones, Taylor and Moore"/>
    <s v="Down-sized system-worthy secured line"/>
    <n v="100"/>
    <n v="2"/>
    <n v="51"/>
    <n v="2"/>
    <x v="0"/>
    <n v="1"/>
    <s v="IT"/>
    <s v="EUR"/>
    <x v="50"/>
    <n v="1375333200"/>
    <d v="2013-08-29T05:00:00"/>
    <n v="1377752400"/>
    <b v="0"/>
    <b v="0"/>
    <s v="music/metal"/>
    <x v="1"/>
    <s v="metal"/>
  </r>
  <r>
    <s v="Bradshaw, Gill and Donovan"/>
    <s v="Inverse secondary infrastructure"/>
    <n v="158100"/>
    <n v="145243"/>
    <n v="151671.5"/>
    <n v="92"/>
    <x v="0"/>
    <n v="1467"/>
    <s v="GB"/>
    <s v="GBP"/>
    <x v="51"/>
    <n v="1332824400"/>
    <d v="2012-04-12T05:00:00"/>
    <n v="1334206800"/>
    <b v="0"/>
    <b v="1"/>
    <s v="technology/wearables"/>
    <x v="2"/>
    <s v="wearables"/>
  </r>
  <r>
    <s v="Hernandez, Rodriguez and Clark"/>
    <s v="Organic foreground leverage"/>
    <n v="7200"/>
    <n v="2459"/>
    <n v="4829.5"/>
    <n v="34"/>
    <x v="0"/>
    <n v="75"/>
    <s v="US"/>
    <s v="USD"/>
    <x v="52"/>
    <n v="1284526800"/>
    <d v="2010-09-19T05:00:00"/>
    <n v="1284872400"/>
    <b v="0"/>
    <b v="0"/>
    <s v="theater/plays"/>
    <x v="3"/>
    <s v="plays"/>
  </r>
  <r>
    <s v="Smith-Jones"/>
    <s v="Reverse-engineered static concept"/>
    <n v="8800"/>
    <n v="12356"/>
    <n v="10578"/>
    <n v="140"/>
    <x v="1"/>
    <n v="209"/>
    <s v="US"/>
    <s v="USD"/>
    <x v="53"/>
    <n v="1400562000"/>
    <d v="2014-06-28T05:00:00"/>
    <n v="1403931600"/>
    <b v="0"/>
    <b v="0"/>
    <s v="film &amp; video/drama"/>
    <x v="4"/>
    <s v="drama"/>
  </r>
  <r>
    <s v="Roy PLC"/>
    <s v="Multi-channeled neutral customer loyalty"/>
    <n v="6000"/>
    <n v="5392"/>
    <n v="5696"/>
    <n v="90"/>
    <x v="0"/>
    <n v="120"/>
    <s v="US"/>
    <s v="USD"/>
    <x v="54"/>
    <n v="1520748000"/>
    <d v="2018-03-17T05:00:00"/>
    <n v="1521262800"/>
    <b v="0"/>
    <b v="0"/>
    <s v="technology/wearables"/>
    <x v="2"/>
    <s v="wearables"/>
  </r>
  <r>
    <s v="Wright, Brooks and Villarreal"/>
    <s v="Reverse-engineered bifurcated strategy"/>
    <n v="6600"/>
    <n v="11746"/>
    <n v="9173"/>
    <n v="178"/>
    <x v="1"/>
    <n v="131"/>
    <s v="US"/>
    <s v="USD"/>
    <x v="55"/>
    <n v="1532926800"/>
    <d v="2018-08-04T05:00:00"/>
    <n v="1533358800"/>
    <b v="0"/>
    <b v="0"/>
    <s v="music/jazz"/>
    <x v="1"/>
    <s v="jazz"/>
  </r>
  <r>
    <s v="Flores, Miller and Johnson"/>
    <s v="Horizontal context-sensitive knowledge user"/>
    <n v="8000"/>
    <n v="11493"/>
    <n v="9746.5"/>
    <n v="144"/>
    <x v="1"/>
    <n v="164"/>
    <s v="US"/>
    <s v="USD"/>
    <x v="56"/>
    <n v="1420869600"/>
    <d v="2015-01-17T06:00:00"/>
    <n v="1421474400"/>
    <b v="0"/>
    <b v="0"/>
    <s v="technology/wearables"/>
    <x v="2"/>
    <s v="wearables"/>
  </r>
  <r>
    <s v="Bridges, Freeman and Kim"/>
    <s v="Cross-group multi-state task-force"/>
    <n v="2900"/>
    <n v="6243"/>
    <n v="4571.5"/>
    <n v="215"/>
    <x v="1"/>
    <n v="201"/>
    <s v="US"/>
    <s v="USD"/>
    <x v="57"/>
    <n v="1504242000"/>
    <d v="2017-09-13T05:00:00"/>
    <n v="1505278800"/>
    <b v="0"/>
    <b v="0"/>
    <s v="games/video games"/>
    <x v="6"/>
    <s v="video games"/>
  </r>
  <r>
    <s v="Anderson-Perez"/>
    <s v="Expanded 3rdgeneration strategy"/>
    <n v="2700"/>
    <n v="6132"/>
    <n v="4416"/>
    <n v="227"/>
    <x v="1"/>
    <n v="211"/>
    <s v="US"/>
    <s v="USD"/>
    <x v="58"/>
    <n v="1442811600"/>
    <d v="2015-10-04T05:00:00"/>
    <n v="1443934800"/>
    <b v="0"/>
    <b v="0"/>
    <s v="theater/plays"/>
    <x v="3"/>
    <s v="plays"/>
  </r>
  <r>
    <s v="Wright, Fox and Marks"/>
    <s v="Assimilated real-time support"/>
    <n v="1400"/>
    <n v="3851"/>
    <n v="2625.5"/>
    <n v="275"/>
    <x v="1"/>
    <n v="128"/>
    <s v="US"/>
    <s v="USD"/>
    <x v="59"/>
    <n v="1497243600"/>
    <d v="2017-06-27T05:00:00"/>
    <n v="1498539600"/>
    <b v="0"/>
    <b v="1"/>
    <s v="theater/plays"/>
    <x v="3"/>
    <s v="plays"/>
  </r>
  <r>
    <s v="Crawford-Peters"/>
    <s v="User-centric regional database"/>
    <n v="94200"/>
    <n v="135997"/>
    <n v="115098.5"/>
    <n v="144"/>
    <x v="1"/>
    <n v="1600"/>
    <s v="CA"/>
    <s v="CAD"/>
    <x v="60"/>
    <n v="1342501200"/>
    <d v="2012-07-20T05:00:00"/>
    <n v="1342760400"/>
    <b v="0"/>
    <b v="0"/>
    <s v="theater/plays"/>
    <x v="3"/>
    <s v="plays"/>
  </r>
  <r>
    <s v="Romero-Hoffman"/>
    <s v="Open-source zero administration complexity"/>
    <n v="199200"/>
    <n v="184750"/>
    <n v="191975"/>
    <n v="93"/>
    <x v="0"/>
    <n v="2253"/>
    <s v="CA"/>
    <s v="CAD"/>
    <x v="61"/>
    <n v="1298268000"/>
    <d v="2011-04-02T05:00:00"/>
    <n v="1301720400"/>
    <b v="0"/>
    <b v="0"/>
    <s v="theater/plays"/>
    <x v="3"/>
    <s v="plays"/>
  </r>
  <r>
    <s v="Sparks-West"/>
    <s v="Organized incremental standardization"/>
    <n v="2000"/>
    <n v="14452"/>
    <n v="8226"/>
    <n v="723"/>
    <x v="1"/>
    <n v="249"/>
    <s v="US"/>
    <s v="USD"/>
    <x v="62"/>
    <n v="1433480400"/>
    <d v="2015-06-06T05:00:00"/>
    <n v="1433566800"/>
    <b v="0"/>
    <b v="0"/>
    <s v="technology/web"/>
    <x v="2"/>
    <s v="web"/>
  </r>
  <r>
    <s v="Baker, Morgan and Brown"/>
    <s v="Assimilated didactic open system"/>
    <n v="4700"/>
    <n v="557"/>
    <n v="2628.5"/>
    <n v="12"/>
    <x v="0"/>
    <n v="5"/>
    <s v="US"/>
    <s v="USD"/>
    <x v="63"/>
    <n v="1493355600"/>
    <d v="2017-05-04T05:00:00"/>
    <n v="1493874000"/>
    <b v="0"/>
    <b v="0"/>
    <s v="theater/plays"/>
    <x v="3"/>
    <s v="plays"/>
  </r>
  <r>
    <s v="Mosley-Gilbert"/>
    <s v="Vision-oriented logistical intranet"/>
    <n v="2800"/>
    <n v="2734"/>
    <n v="2767"/>
    <n v="98"/>
    <x v="0"/>
    <n v="38"/>
    <s v="US"/>
    <s v="USD"/>
    <x v="64"/>
    <n v="1530507600"/>
    <d v="2018-07-17T05:00:00"/>
    <n v="1531803600"/>
    <b v="0"/>
    <b v="1"/>
    <s v="technology/web"/>
    <x v="2"/>
    <s v="web"/>
  </r>
  <r>
    <s v="Berry-Boyer"/>
    <s v="Mandatory incremental projection"/>
    <n v="6100"/>
    <n v="14405"/>
    <n v="10252.5"/>
    <n v="236"/>
    <x v="1"/>
    <n v="236"/>
    <s v="US"/>
    <s v="USD"/>
    <x v="65"/>
    <n v="1296108000"/>
    <d v="2011-02-03T06:00:00"/>
    <n v="1296712800"/>
    <b v="0"/>
    <b v="0"/>
    <s v="theater/plays"/>
    <x v="3"/>
    <s v="plays"/>
  </r>
  <r>
    <s v="Sanders-Allen"/>
    <s v="Grass-roots needs-based encryption"/>
    <n v="2900"/>
    <n v="1307"/>
    <n v="2103.5"/>
    <n v="45"/>
    <x v="0"/>
    <n v="12"/>
    <s v="US"/>
    <s v="USD"/>
    <x v="66"/>
    <n v="1428469200"/>
    <d v="2015-04-13T05:00:00"/>
    <n v="1428901200"/>
    <b v="0"/>
    <b v="1"/>
    <s v="theater/plays"/>
    <x v="3"/>
    <s v="plays"/>
  </r>
  <r>
    <s v="Lopez Inc"/>
    <s v="Team-oriented 6thgeneration middleware"/>
    <n v="72600"/>
    <n v="117892"/>
    <n v="95246"/>
    <n v="162"/>
    <x v="1"/>
    <n v="4065"/>
    <s v="GB"/>
    <s v="GBP"/>
    <x v="67"/>
    <n v="1264399200"/>
    <d v="2010-01-30T06:00:00"/>
    <n v="1264831200"/>
    <b v="0"/>
    <b v="1"/>
    <s v="technology/wearables"/>
    <x v="2"/>
    <s v="wearables"/>
  </r>
  <r>
    <s v="Moreno-Turner"/>
    <s v="Inverse multi-tasking installation"/>
    <n v="5700"/>
    <n v="14508"/>
    <n v="10104"/>
    <n v="255"/>
    <x v="1"/>
    <n v="246"/>
    <s v="IT"/>
    <s v="EUR"/>
    <x v="68"/>
    <n v="1501131600"/>
    <d v="2017-09-12T05:00:00"/>
    <n v="1505192400"/>
    <b v="0"/>
    <b v="1"/>
    <s v="theater/plays"/>
    <x v="3"/>
    <s v="plays"/>
  </r>
  <r>
    <s v="Jones-Watson"/>
    <s v="Switchable disintermediate moderator"/>
    <n v="7900"/>
    <n v="1901"/>
    <n v="4900.5"/>
    <n v="24"/>
    <x v="3"/>
    <n v="17"/>
    <s v="US"/>
    <s v="USD"/>
    <x v="69"/>
    <n v="1292738400"/>
    <d v="2011-01-22T06:00:00"/>
    <n v="1295676000"/>
    <b v="0"/>
    <b v="0"/>
    <s v="theater/plays"/>
    <x v="3"/>
    <s v="plays"/>
  </r>
  <r>
    <s v="Barker Inc"/>
    <s v="Re-engineered 24/7 task-force"/>
    <n v="128000"/>
    <n v="158389"/>
    <n v="143194.5"/>
    <n v="124"/>
    <x v="1"/>
    <n v="2475"/>
    <s v="IT"/>
    <s v="EUR"/>
    <x v="70"/>
    <n v="1288674000"/>
    <d v="2010-12-21T06:00:00"/>
    <n v="1292911200"/>
    <b v="0"/>
    <b v="1"/>
    <s v="theater/plays"/>
    <x v="3"/>
    <s v="plays"/>
  </r>
  <r>
    <s v="Tate, Bass and House"/>
    <s v="Organic object-oriented budgetary management"/>
    <n v="6000"/>
    <n v="6484"/>
    <n v="6242"/>
    <n v="108"/>
    <x v="1"/>
    <n v="76"/>
    <s v="US"/>
    <s v="USD"/>
    <x v="71"/>
    <n v="1575093600"/>
    <d v="2019-12-04T06:00:00"/>
    <n v="1575439200"/>
    <b v="0"/>
    <b v="0"/>
    <s v="theater/plays"/>
    <x v="3"/>
    <s v="plays"/>
  </r>
  <r>
    <s v="Hampton, Lewis and Ray"/>
    <s v="Seamless coherent parallelism"/>
    <n v="600"/>
    <n v="4022"/>
    <n v="2311"/>
    <n v="670"/>
    <x v="1"/>
    <n v="54"/>
    <s v="US"/>
    <s v="USD"/>
    <x v="72"/>
    <n v="1435726800"/>
    <d v="2015-08-06T05:00:00"/>
    <n v="1438837200"/>
    <b v="0"/>
    <b v="0"/>
    <s v="film &amp; video/animation"/>
    <x v="4"/>
    <s v="animation"/>
  </r>
  <r>
    <s v="Collins-Goodman"/>
    <s v="Cross-platform even-keeled initiative"/>
    <n v="1400"/>
    <n v="9253"/>
    <n v="5326.5"/>
    <n v="661"/>
    <x v="1"/>
    <n v="88"/>
    <s v="US"/>
    <s v="USD"/>
    <x v="73"/>
    <n v="1480226400"/>
    <d v="2016-11-30T06:00:00"/>
    <n v="1480485600"/>
    <b v="0"/>
    <b v="0"/>
    <s v="music/jazz"/>
    <x v="1"/>
    <s v="jazz"/>
  </r>
  <r>
    <s v="Davis-Michael"/>
    <s v="Progressive tertiary framework"/>
    <n v="3900"/>
    <n v="4776"/>
    <n v="4338"/>
    <n v="122"/>
    <x v="1"/>
    <n v="85"/>
    <s v="GB"/>
    <s v="GBP"/>
    <x v="74"/>
    <n v="1459054800"/>
    <d v="2016-03-28T05:00:00"/>
    <n v="1459141200"/>
    <b v="0"/>
    <b v="0"/>
    <s v="music/metal"/>
    <x v="1"/>
    <s v="metal"/>
  </r>
  <r>
    <s v="White, Torres and Bishop"/>
    <s v="Multi-layered dynamic protocol"/>
    <n v="9700"/>
    <n v="14606"/>
    <n v="12153"/>
    <n v="151"/>
    <x v="1"/>
    <n v="170"/>
    <s v="US"/>
    <s v="USD"/>
    <x v="75"/>
    <n v="1531630800"/>
    <d v="2018-07-23T05:00:00"/>
    <n v="1532322000"/>
    <b v="0"/>
    <b v="0"/>
    <s v="photography/photography books"/>
    <x v="7"/>
    <s v="photography books"/>
  </r>
  <r>
    <s v="Martin, Conway and Larsen"/>
    <s v="Horizontal next generation function"/>
    <n v="122900"/>
    <n v="95993"/>
    <n v="109446.5"/>
    <n v="78"/>
    <x v="0"/>
    <n v="1684"/>
    <s v="US"/>
    <s v="USD"/>
    <x v="76"/>
    <n v="1421992800"/>
    <d v="2015-03-13T05:00:00"/>
    <n v="1426222800"/>
    <b v="1"/>
    <b v="1"/>
    <s v="theater/plays"/>
    <x v="3"/>
    <s v="plays"/>
  </r>
  <r>
    <s v="Acevedo-Huffman"/>
    <s v="Pre-emptive impactful model"/>
    <n v="9500"/>
    <n v="4460"/>
    <n v="6980"/>
    <n v="47"/>
    <x v="0"/>
    <n v="56"/>
    <s v="US"/>
    <s v="USD"/>
    <x v="77"/>
    <n v="1285563600"/>
    <d v="2010-10-11T05:00:00"/>
    <n v="1286773200"/>
    <b v="0"/>
    <b v="1"/>
    <s v="film &amp; video/animation"/>
    <x v="4"/>
    <s v="animation"/>
  </r>
  <r>
    <s v="Montgomery, Larson and Spencer"/>
    <s v="User-centric bifurcated knowledge user"/>
    <n v="4500"/>
    <n v="13536"/>
    <n v="9018"/>
    <n v="301"/>
    <x v="1"/>
    <n v="330"/>
    <s v="US"/>
    <s v="USD"/>
    <x v="78"/>
    <n v="1523854800"/>
    <d v="2018-04-17T05:00:00"/>
    <n v="1523941200"/>
    <b v="0"/>
    <b v="0"/>
    <s v="publishing/translations"/>
    <x v="5"/>
    <s v="translations"/>
  </r>
  <r>
    <s v="Soto LLC"/>
    <s v="Triple-buffered reciprocal project"/>
    <n v="57800"/>
    <n v="40228"/>
    <n v="49014"/>
    <n v="70"/>
    <x v="0"/>
    <n v="838"/>
    <s v="US"/>
    <s v="USD"/>
    <x v="79"/>
    <n v="1529125200"/>
    <d v="2018-06-21T05:00:00"/>
    <n v="1529557200"/>
    <b v="0"/>
    <b v="0"/>
    <s v="theater/plays"/>
    <x v="3"/>
    <s v="plays"/>
  </r>
  <r>
    <s v="Sutton, Barrett and Tucker"/>
    <s v="Cross-platform needs-based approach"/>
    <n v="1100"/>
    <n v="7012"/>
    <n v="4056"/>
    <n v="637"/>
    <x v="1"/>
    <n v="127"/>
    <s v="US"/>
    <s v="USD"/>
    <x v="80"/>
    <n v="1503982800"/>
    <d v="2017-09-28T05:00:00"/>
    <n v="1506574800"/>
    <b v="0"/>
    <b v="0"/>
    <s v="games/video games"/>
    <x v="6"/>
    <s v="video games"/>
  </r>
  <r>
    <s v="Gomez, Bailey and Flores"/>
    <s v="User-friendly static contingency"/>
    <n v="16800"/>
    <n v="37857"/>
    <n v="27328.5"/>
    <n v="225"/>
    <x v="1"/>
    <n v="411"/>
    <s v="US"/>
    <s v="USD"/>
    <x v="81"/>
    <n v="1511416800"/>
    <d v="2017-12-18T06:00:00"/>
    <n v="1513576800"/>
    <b v="0"/>
    <b v="0"/>
    <s v="music/rock"/>
    <x v="1"/>
    <s v="rock"/>
  </r>
  <r>
    <s v="Porter-George"/>
    <s v="Reactive content-based framework"/>
    <n v="1000"/>
    <n v="14973"/>
    <n v="7986.5"/>
    <n v="1497"/>
    <x v="1"/>
    <n v="180"/>
    <s v="GB"/>
    <s v="GBP"/>
    <x v="82"/>
    <n v="1547704800"/>
    <d v="2019-01-24T06:00:00"/>
    <n v="1548309600"/>
    <b v="0"/>
    <b v="1"/>
    <s v="games/video games"/>
    <x v="6"/>
    <s v="video games"/>
  </r>
  <r>
    <s v="Fitzgerald PLC"/>
    <s v="Realigned user-facing concept"/>
    <n v="106400"/>
    <n v="39996"/>
    <n v="73198"/>
    <n v="38"/>
    <x v="0"/>
    <n v="1000"/>
    <s v="US"/>
    <s v="USD"/>
    <x v="83"/>
    <n v="1469682000"/>
    <d v="2016-08-19T05:00:00"/>
    <n v="1471582800"/>
    <b v="0"/>
    <b v="0"/>
    <s v="music/electric music"/>
    <x v="1"/>
    <s v="electric music"/>
  </r>
  <r>
    <s v="Cisneros-Burton"/>
    <s v="Public-key zero tolerance orchestration"/>
    <n v="31400"/>
    <n v="41564"/>
    <n v="36482"/>
    <n v="132"/>
    <x v="1"/>
    <n v="374"/>
    <s v="US"/>
    <s v="USD"/>
    <x v="84"/>
    <n v="1343451600"/>
    <d v="2012-08-07T05:00:00"/>
    <n v="1344315600"/>
    <b v="0"/>
    <b v="0"/>
    <s v="technology/wearables"/>
    <x v="2"/>
    <s v="wearables"/>
  </r>
  <r>
    <s v="Hill, Lawson and Wilkinson"/>
    <s v="Multi-tiered eco-centric architecture"/>
    <n v="4900"/>
    <n v="6430"/>
    <n v="5665"/>
    <n v="131"/>
    <x v="1"/>
    <n v="71"/>
    <s v="AU"/>
    <s v="AUD"/>
    <x v="85"/>
    <n v="1315717200"/>
    <d v="2011-09-19T05:00:00"/>
    <n v="1316408400"/>
    <b v="0"/>
    <b v="0"/>
    <s v="music/indie rock"/>
    <x v="1"/>
    <s v="indie rock"/>
  </r>
  <r>
    <s v="Davis-Smith"/>
    <s v="Organic motivating firmware"/>
    <n v="7400"/>
    <n v="12405"/>
    <n v="9902.5"/>
    <n v="168"/>
    <x v="1"/>
    <n v="203"/>
    <s v="US"/>
    <s v="USD"/>
    <x v="86"/>
    <n v="1430715600"/>
    <d v="2015-05-17T05:00:00"/>
    <n v="1431838800"/>
    <b v="1"/>
    <b v="0"/>
    <s v="theater/plays"/>
    <x v="3"/>
    <s v="plays"/>
  </r>
  <r>
    <s v="Farrell and Sons"/>
    <s v="Synergized 4thgeneration conglomeration"/>
    <n v="198500"/>
    <n v="123040"/>
    <n v="160770"/>
    <n v="62"/>
    <x v="0"/>
    <n v="1482"/>
    <s v="AU"/>
    <s v="AUD"/>
    <x v="87"/>
    <n v="1299564000"/>
    <d v="2011-03-19T05:00:00"/>
    <n v="1300510800"/>
    <b v="0"/>
    <b v="1"/>
    <s v="music/rock"/>
    <x v="1"/>
    <s v="rock"/>
  </r>
  <r>
    <s v="Clark Group"/>
    <s v="Grass-roots fault-tolerant policy"/>
    <n v="4800"/>
    <n v="12516"/>
    <n v="8658"/>
    <n v="261"/>
    <x v="1"/>
    <n v="113"/>
    <s v="US"/>
    <s v="USD"/>
    <x v="88"/>
    <n v="1429160400"/>
    <d v="2015-05-08T05:00:00"/>
    <n v="1431061200"/>
    <b v="0"/>
    <b v="0"/>
    <s v="publishing/translations"/>
    <x v="5"/>
    <s v="translations"/>
  </r>
  <r>
    <s v="White, Singleton and Zimmerman"/>
    <s v="Monitored scalable knowledgebase"/>
    <n v="3400"/>
    <n v="8588"/>
    <n v="5994"/>
    <n v="253"/>
    <x v="1"/>
    <n v="96"/>
    <s v="US"/>
    <s v="USD"/>
    <x v="89"/>
    <n v="1271307600"/>
    <d v="2010-04-17T05:00:00"/>
    <n v="1271480400"/>
    <b v="0"/>
    <b v="0"/>
    <s v="theater/plays"/>
    <x v="3"/>
    <s v="plays"/>
  </r>
  <r>
    <s v="Kramer Group"/>
    <s v="Synergistic explicit parallelism"/>
    <n v="7800"/>
    <n v="6132"/>
    <n v="6966"/>
    <n v="79"/>
    <x v="0"/>
    <n v="106"/>
    <s v="US"/>
    <s v="USD"/>
    <x v="90"/>
    <n v="1456380000"/>
    <d v="2016-02-25T06:00:00"/>
    <n v="1456380000"/>
    <b v="0"/>
    <b v="1"/>
    <s v="theater/plays"/>
    <x v="3"/>
    <s v="plays"/>
  </r>
  <r>
    <s v="Frazier, Patrick and Smith"/>
    <s v="Enhanced systemic analyzer"/>
    <n v="154300"/>
    <n v="74688"/>
    <n v="114494"/>
    <n v="48"/>
    <x v="0"/>
    <n v="679"/>
    <s v="IT"/>
    <s v="EUR"/>
    <x v="91"/>
    <n v="1470459600"/>
    <d v="2016-09-03T05:00:00"/>
    <n v="1472878800"/>
    <b v="0"/>
    <b v="0"/>
    <s v="publishing/translations"/>
    <x v="5"/>
    <s v="translations"/>
  </r>
  <r>
    <s v="Santos, Bell and Lloyd"/>
    <s v="Object-based analyzing knowledge user"/>
    <n v="20000"/>
    <n v="51775"/>
    <n v="35887.5"/>
    <n v="259"/>
    <x v="1"/>
    <n v="498"/>
    <s v="CH"/>
    <s v="CHF"/>
    <x v="92"/>
    <n v="1277269200"/>
    <d v="2010-06-24T05:00:00"/>
    <n v="1277355600"/>
    <b v="0"/>
    <b v="1"/>
    <s v="games/video games"/>
    <x v="6"/>
    <s v="video games"/>
  </r>
  <r>
    <s v="Hall and Sons"/>
    <s v="Pre-emptive radical architecture"/>
    <n v="108800"/>
    <n v="65877"/>
    <n v="87338.5"/>
    <n v="61"/>
    <x v="3"/>
    <n v="610"/>
    <s v="US"/>
    <s v="USD"/>
    <x v="93"/>
    <n v="1350709200"/>
    <d v="2012-10-24T05:00:00"/>
    <n v="1351054800"/>
    <b v="0"/>
    <b v="1"/>
    <s v="theater/plays"/>
    <x v="3"/>
    <s v="plays"/>
  </r>
  <r>
    <s v="Hanson Inc"/>
    <s v="Grass-roots web-enabled contingency"/>
    <n v="2900"/>
    <n v="8807"/>
    <n v="5853.5"/>
    <n v="304"/>
    <x v="1"/>
    <n v="180"/>
    <s v="GB"/>
    <s v="GBP"/>
    <x v="94"/>
    <n v="1554613200"/>
    <d v="2019-04-18T05:00:00"/>
    <n v="1555563600"/>
    <b v="0"/>
    <b v="0"/>
    <s v="technology/web"/>
    <x v="2"/>
    <s v="web"/>
  </r>
  <r>
    <s v="Sanchez LLC"/>
    <s v="Stand-alone system-worthy standardization"/>
    <n v="900"/>
    <n v="1017"/>
    <n v="958.5"/>
    <n v="113"/>
    <x v="1"/>
    <n v="27"/>
    <s v="US"/>
    <s v="USD"/>
    <x v="95"/>
    <n v="1571029200"/>
    <d v="2019-10-21T05:00:00"/>
    <n v="1571634000"/>
    <b v="0"/>
    <b v="0"/>
    <s v="film &amp; video/documentary"/>
    <x v="4"/>
    <s v="documentary"/>
  </r>
  <r>
    <s v="Howard Ltd"/>
    <s v="Down-sized systematic policy"/>
    <n v="69700"/>
    <n v="151513"/>
    <n v="110606.5"/>
    <n v="217"/>
    <x v="1"/>
    <n v="2331"/>
    <s v="US"/>
    <s v="USD"/>
    <x v="96"/>
    <n v="1299736800"/>
    <d v="2011-03-23T05:00:00"/>
    <n v="1300856400"/>
    <b v="0"/>
    <b v="0"/>
    <s v="theater/plays"/>
    <x v="3"/>
    <s v="plays"/>
  </r>
  <r>
    <s v="Stewart LLC"/>
    <s v="Cloned bi-directional architecture"/>
    <n v="1300"/>
    <n v="12047"/>
    <n v="6673.5"/>
    <n v="927"/>
    <x v="1"/>
    <n v="113"/>
    <s v="US"/>
    <s v="USD"/>
    <x v="48"/>
    <n v="1435208400"/>
    <d v="2015-08-18T05:00:00"/>
    <n v="1439874000"/>
    <b v="0"/>
    <b v="0"/>
    <s v="food/food trucks"/>
    <x v="0"/>
    <s v="food trucks"/>
  </r>
  <r>
    <s v="Arias, Allen and Miller"/>
    <s v="Seamless transitional portal"/>
    <n v="97800"/>
    <n v="32951"/>
    <n v="65375.5"/>
    <n v="34"/>
    <x v="0"/>
    <n v="1220"/>
    <s v="AU"/>
    <s v="AUD"/>
    <x v="97"/>
    <n v="1437973200"/>
    <d v="2015-07-31T05:00:00"/>
    <n v="1438318800"/>
    <b v="0"/>
    <b v="0"/>
    <s v="games/video games"/>
    <x v="6"/>
    <s v="video games"/>
  </r>
  <r>
    <s v="Baker-Morris"/>
    <s v="Fully-configurable motivating approach"/>
    <n v="7600"/>
    <n v="14951"/>
    <n v="11275.5"/>
    <n v="197"/>
    <x v="1"/>
    <n v="164"/>
    <s v="US"/>
    <s v="USD"/>
    <x v="98"/>
    <n v="1416895200"/>
    <d v="2014-12-24T06:00:00"/>
    <n v="1419400800"/>
    <b v="0"/>
    <b v="0"/>
    <s v="theater/plays"/>
    <x v="3"/>
    <s v="plays"/>
  </r>
  <r>
    <s v="Tucker, Fox and Green"/>
    <s v="Upgradable fault-tolerant approach"/>
    <n v="100"/>
    <n v="1"/>
    <n v="50.5"/>
    <n v="1"/>
    <x v="0"/>
    <n v="1"/>
    <s v="US"/>
    <s v="USD"/>
    <x v="99"/>
    <n v="1319000400"/>
    <d v="2011-11-06T05:00:00"/>
    <n v="1320555600"/>
    <b v="0"/>
    <b v="0"/>
    <s v="theater/plays"/>
    <x v="3"/>
    <s v="plays"/>
  </r>
  <r>
    <s v="Douglas LLC"/>
    <s v="Reduced heuristic moratorium"/>
    <n v="900"/>
    <n v="9193"/>
    <n v="5046.5"/>
    <n v="1021"/>
    <x v="1"/>
    <n v="164"/>
    <s v="US"/>
    <s v="USD"/>
    <x v="100"/>
    <n v="1424498400"/>
    <d v="2015-02-28T06:00:00"/>
    <n v="1425103200"/>
    <b v="0"/>
    <b v="1"/>
    <s v="music/electric music"/>
    <x v="1"/>
    <s v="electric music"/>
  </r>
  <r>
    <s v="Garcia Inc"/>
    <s v="Front-line web-enabled model"/>
    <n v="3700"/>
    <n v="10422"/>
    <n v="7061"/>
    <n v="282"/>
    <x v="1"/>
    <n v="336"/>
    <s v="US"/>
    <s v="USD"/>
    <x v="101"/>
    <n v="1526274000"/>
    <d v="2018-05-21T05:00:00"/>
    <n v="1526878800"/>
    <b v="0"/>
    <b v="1"/>
    <s v="technology/wearables"/>
    <x v="2"/>
    <s v="wearables"/>
  </r>
  <r>
    <s v="Frye, Hunt and Powell"/>
    <s v="Polarized incremental emulation"/>
    <n v="10000"/>
    <n v="2461"/>
    <n v="6230.5"/>
    <n v="25"/>
    <x v="0"/>
    <n v="37"/>
    <s v="IT"/>
    <s v="EUR"/>
    <x v="102"/>
    <n v="1287896400"/>
    <d v="2010-11-02T05:00:00"/>
    <n v="1288674000"/>
    <b v="0"/>
    <b v="0"/>
    <s v="music/electric music"/>
    <x v="1"/>
    <s v="electric music"/>
  </r>
  <r>
    <s v="Smith, Wells and Nguyen"/>
    <s v="Self-enabling grid-enabled initiative"/>
    <n v="119200"/>
    <n v="170623"/>
    <n v="144911.5"/>
    <n v="143"/>
    <x v="1"/>
    <n v="1917"/>
    <s v="US"/>
    <s v="USD"/>
    <x v="103"/>
    <n v="1495515600"/>
    <d v="2017-05-24T05:00:00"/>
    <n v="1495602000"/>
    <b v="0"/>
    <b v="0"/>
    <s v="music/indie rock"/>
    <x v="1"/>
    <s v="indie rock"/>
  </r>
  <r>
    <s v="Charles-Johnson"/>
    <s v="Total fresh-thinking system engine"/>
    <n v="6800"/>
    <n v="9829"/>
    <n v="8314.5"/>
    <n v="145"/>
    <x v="1"/>
    <n v="95"/>
    <s v="US"/>
    <s v="USD"/>
    <x v="104"/>
    <n v="1364878800"/>
    <d v="2013-04-20T05:00:00"/>
    <n v="1366434000"/>
    <b v="0"/>
    <b v="0"/>
    <s v="technology/web"/>
    <x v="2"/>
    <s v="web"/>
  </r>
  <r>
    <s v="Brandt, Carter and Wood"/>
    <s v="Ameliorated clear-thinking circuit"/>
    <n v="3900"/>
    <n v="14006"/>
    <n v="8953"/>
    <n v="359"/>
    <x v="1"/>
    <n v="147"/>
    <s v="US"/>
    <s v="USD"/>
    <x v="105"/>
    <n v="1567918800"/>
    <d v="2019-09-13T05:00:00"/>
    <n v="1568350800"/>
    <b v="0"/>
    <b v="0"/>
    <s v="theater/plays"/>
    <x v="3"/>
    <s v="plays"/>
  </r>
  <r>
    <s v="Tucker, Schmidt and Reid"/>
    <s v="Multi-layered encompassing installation"/>
    <n v="3500"/>
    <n v="6527"/>
    <n v="5013.5"/>
    <n v="186"/>
    <x v="1"/>
    <n v="86"/>
    <s v="US"/>
    <s v="USD"/>
    <x v="106"/>
    <n v="1524459600"/>
    <d v="2018-05-10T05:00:00"/>
    <n v="1525928400"/>
    <b v="0"/>
    <b v="1"/>
    <s v="theater/plays"/>
    <x v="3"/>
    <s v="plays"/>
  </r>
  <r>
    <s v="Decker Inc"/>
    <s v="Universal encompassing implementation"/>
    <n v="1500"/>
    <n v="8929"/>
    <n v="5214.5"/>
    <n v="595"/>
    <x v="1"/>
    <n v="83"/>
    <s v="US"/>
    <s v="USD"/>
    <x v="107"/>
    <n v="1333688400"/>
    <d v="2012-05-13T05:00:00"/>
    <n v="1336885200"/>
    <b v="0"/>
    <b v="0"/>
    <s v="film &amp; video/documentary"/>
    <x v="4"/>
    <s v="documentary"/>
  </r>
  <r>
    <s v="Romero and Sons"/>
    <s v="Object-based client-server application"/>
    <n v="5200"/>
    <n v="3079"/>
    <n v="4139.5"/>
    <n v="59"/>
    <x v="0"/>
    <n v="60"/>
    <s v="US"/>
    <s v="USD"/>
    <x v="108"/>
    <n v="1389506400"/>
    <d v="2014-01-14T06:00:00"/>
    <n v="1389679200"/>
    <b v="0"/>
    <b v="0"/>
    <s v="film &amp; video/television"/>
    <x v="4"/>
    <s v="television"/>
  </r>
  <r>
    <s v="Castillo-Carey"/>
    <s v="Cross-platform solution-oriented process improvement"/>
    <n v="142400"/>
    <n v="21307"/>
    <n v="81853.5"/>
    <n v="15"/>
    <x v="0"/>
    <n v="296"/>
    <s v="US"/>
    <s v="USD"/>
    <x v="109"/>
    <n v="1536642000"/>
    <d v="2018-09-30T05:00:00"/>
    <n v="1538283600"/>
    <b v="0"/>
    <b v="0"/>
    <s v="food/food trucks"/>
    <x v="0"/>
    <s v="food trucks"/>
  </r>
  <r>
    <s v="Hart-Briggs"/>
    <s v="Re-engineered user-facing approach"/>
    <n v="61400"/>
    <n v="73653"/>
    <n v="67526.5"/>
    <n v="120"/>
    <x v="1"/>
    <n v="676"/>
    <s v="US"/>
    <s v="USD"/>
    <x v="110"/>
    <n v="1348290000"/>
    <d v="2012-09-28T05:00:00"/>
    <n v="1348808400"/>
    <b v="0"/>
    <b v="0"/>
    <s v="publishing/radio &amp; podcasts"/>
    <x v="5"/>
    <s v="radio &amp; podcasts"/>
  </r>
  <r>
    <s v="Jones-Meyer"/>
    <s v="Re-engineered client-driven hub"/>
    <n v="4700"/>
    <n v="12635"/>
    <n v="8667.5"/>
    <n v="269"/>
    <x v="1"/>
    <n v="361"/>
    <s v="AU"/>
    <s v="AUD"/>
    <x v="111"/>
    <n v="1408856400"/>
    <d v="2014-09-08T05:00:00"/>
    <n v="1410152400"/>
    <b v="0"/>
    <b v="0"/>
    <s v="technology/web"/>
    <x v="2"/>
    <s v="web"/>
  </r>
  <r>
    <s v="Wright, Hartman and Yu"/>
    <s v="User-friendly tertiary array"/>
    <n v="3300"/>
    <n v="12437"/>
    <n v="7868.5"/>
    <n v="377"/>
    <x v="1"/>
    <n v="131"/>
    <s v="US"/>
    <s v="USD"/>
    <x v="112"/>
    <n v="1505192400"/>
    <d v="2017-09-19T05:00:00"/>
    <n v="1505797200"/>
    <b v="0"/>
    <b v="0"/>
    <s v="food/food trucks"/>
    <x v="0"/>
    <s v="food trucks"/>
  </r>
  <r>
    <s v="Harper-Davis"/>
    <s v="Robust heuristic encoding"/>
    <n v="1900"/>
    <n v="13816"/>
    <n v="7858"/>
    <n v="727"/>
    <x v="1"/>
    <n v="126"/>
    <s v="US"/>
    <s v="USD"/>
    <x v="113"/>
    <n v="1554786000"/>
    <d v="2019-04-10T05:00:00"/>
    <n v="1554872400"/>
    <b v="0"/>
    <b v="1"/>
    <s v="technology/wearables"/>
    <x v="2"/>
    <s v="wearables"/>
  </r>
  <r>
    <s v="Barrett PLC"/>
    <s v="Team-oriented clear-thinking capacity"/>
    <n v="166700"/>
    <n v="145382"/>
    <n v="156041"/>
    <n v="87"/>
    <x v="0"/>
    <n v="3304"/>
    <s v="IT"/>
    <s v="EUR"/>
    <x v="114"/>
    <n v="1510898400"/>
    <d v="2017-12-22T06:00:00"/>
    <n v="1513922400"/>
    <b v="0"/>
    <b v="0"/>
    <s v="publishing/fiction"/>
    <x v="5"/>
    <s v="fiction"/>
  </r>
  <r>
    <s v="David-Clark"/>
    <s v="De-engineered motivating standardization"/>
    <n v="7200"/>
    <n v="6336"/>
    <n v="6768"/>
    <n v="88"/>
    <x v="0"/>
    <n v="73"/>
    <s v="US"/>
    <s v="USD"/>
    <x v="115"/>
    <n v="1442552400"/>
    <d v="2015-09-19T05:00:00"/>
    <n v="1442638800"/>
    <b v="0"/>
    <b v="0"/>
    <s v="theater/plays"/>
    <x v="3"/>
    <s v="plays"/>
  </r>
  <r>
    <s v="Chaney-Dennis"/>
    <s v="Business-focused 24hour groupware"/>
    <n v="4900"/>
    <n v="8523"/>
    <n v="6711.5"/>
    <n v="174"/>
    <x v="1"/>
    <n v="275"/>
    <s v="US"/>
    <s v="USD"/>
    <x v="116"/>
    <n v="1316667600"/>
    <d v="2011-09-28T05:00:00"/>
    <n v="1317186000"/>
    <b v="0"/>
    <b v="0"/>
    <s v="film &amp; video/television"/>
    <x v="4"/>
    <s v="television"/>
  </r>
  <r>
    <s v="Robinson, Lopez and Christensen"/>
    <s v="Organic next generation protocol"/>
    <n v="5400"/>
    <n v="6351"/>
    <n v="5875.5"/>
    <n v="118"/>
    <x v="1"/>
    <n v="67"/>
    <s v="US"/>
    <s v="USD"/>
    <x v="117"/>
    <n v="1390716000"/>
    <d v="2014-02-01T06:00:00"/>
    <n v="1391234400"/>
    <b v="0"/>
    <b v="0"/>
    <s v="photography/photography books"/>
    <x v="7"/>
    <s v="photography books"/>
  </r>
  <r>
    <s v="Clark and Sons"/>
    <s v="Reverse-engineered full-range Internet solution"/>
    <n v="5000"/>
    <n v="10748"/>
    <n v="7874"/>
    <n v="215"/>
    <x v="1"/>
    <n v="154"/>
    <s v="US"/>
    <s v="USD"/>
    <x v="118"/>
    <n v="1402894800"/>
    <d v="2014-07-03T05:00:00"/>
    <n v="1404363600"/>
    <b v="0"/>
    <b v="1"/>
    <s v="film &amp; video/documentary"/>
    <x v="4"/>
    <s v="documentary"/>
  </r>
  <r>
    <s v="Vega Group"/>
    <s v="Synchronized regional synergy"/>
    <n v="75100"/>
    <n v="112272"/>
    <n v="93686"/>
    <n v="149"/>
    <x v="1"/>
    <n v="1782"/>
    <s v="US"/>
    <s v="USD"/>
    <x v="119"/>
    <n v="1429246800"/>
    <d v="2015-04-21T05:00:00"/>
    <n v="1429592400"/>
    <b v="0"/>
    <b v="1"/>
    <s v="games/mobile games"/>
    <x v="6"/>
    <s v="mobile games"/>
  </r>
  <r>
    <s v="Brown-Brown"/>
    <s v="Multi-lateral homogeneous success"/>
    <n v="45300"/>
    <n v="99361"/>
    <n v="72330.5"/>
    <n v="219"/>
    <x v="1"/>
    <n v="903"/>
    <s v="US"/>
    <s v="USD"/>
    <x v="33"/>
    <n v="1412485200"/>
    <d v="2014-10-18T05:00:00"/>
    <n v="1413608400"/>
    <b v="0"/>
    <b v="0"/>
    <s v="games/video games"/>
    <x v="6"/>
    <s v="video games"/>
  </r>
  <r>
    <s v="Taylor PLC"/>
    <s v="Seamless zero-defect solution"/>
    <n v="136800"/>
    <n v="88055"/>
    <n v="112427.5"/>
    <n v="64"/>
    <x v="0"/>
    <n v="3387"/>
    <s v="US"/>
    <s v="USD"/>
    <x v="120"/>
    <n v="1417068000"/>
    <d v="2014-12-24T06:00:00"/>
    <n v="1419400800"/>
    <b v="0"/>
    <b v="0"/>
    <s v="publishing/fiction"/>
    <x v="5"/>
    <s v="fiction"/>
  </r>
  <r>
    <s v="Edwards-Lewis"/>
    <s v="Enhanced scalable concept"/>
    <n v="177700"/>
    <n v="33092"/>
    <n v="105396"/>
    <n v="19"/>
    <x v="0"/>
    <n v="662"/>
    <s v="CA"/>
    <s v="CAD"/>
    <x v="121"/>
    <n v="1448344800"/>
    <d v="2015-11-27T06:00:00"/>
    <n v="1448604000"/>
    <b v="1"/>
    <b v="0"/>
    <s v="theater/plays"/>
    <x v="3"/>
    <s v="plays"/>
  </r>
  <r>
    <s v="Stanton, Neal and Rodriguez"/>
    <s v="Polarized uniform software"/>
    <n v="2600"/>
    <n v="9562"/>
    <n v="6081"/>
    <n v="368"/>
    <x v="1"/>
    <n v="94"/>
    <s v="IT"/>
    <s v="EUR"/>
    <x v="122"/>
    <n v="1557723600"/>
    <d v="2019-07-05T05:00:00"/>
    <n v="1562302800"/>
    <b v="0"/>
    <b v="0"/>
    <s v="photography/photography books"/>
    <x v="7"/>
    <s v="photography books"/>
  </r>
  <r>
    <s v="Pratt LLC"/>
    <s v="Stand-alone web-enabled moderator"/>
    <n v="5300"/>
    <n v="8475"/>
    <n v="6887.5"/>
    <n v="160"/>
    <x v="1"/>
    <n v="180"/>
    <s v="US"/>
    <s v="USD"/>
    <x v="123"/>
    <n v="1537333200"/>
    <d v="2018-09-23T05:00:00"/>
    <n v="1537678800"/>
    <b v="0"/>
    <b v="0"/>
    <s v="theater/plays"/>
    <x v="3"/>
    <s v="plays"/>
  </r>
  <r>
    <s v="Gross PLC"/>
    <s v="Proactive methodical benchmark"/>
    <n v="180200"/>
    <n v="69617"/>
    <n v="124908.5"/>
    <n v="39"/>
    <x v="0"/>
    <n v="774"/>
    <s v="US"/>
    <s v="USD"/>
    <x v="124"/>
    <n v="1471150800"/>
    <d v="2016-09-11T05:00:00"/>
    <n v="1473570000"/>
    <b v="0"/>
    <b v="1"/>
    <s v="theater/plays"/>
    <x v="3"/>
    <s v="plays"/>
  </r>
  <r>
    <s v="Martinez, Gomez and Dalton"/>
    <s v="Team-oriented 6thgeneration matrix"/>
    <n v="103200"/>
    <n v="53067"/>
    <n v="78133.5"/>
    <n v="51"/>
    <x v="0"/>
    <n v="672"/>
    <s v="CA"/>
    <s v="CAD"/>
    <x v="125"/>
    <n v="1273640400"/>
    <d v="2010-05-15T05:00:00"/>
    <n v="1273899600"/>
    <b v="0"/>
    <b v="0"/>
    <s v="theater/plays"/>
    <x v="3"/>
    <s v="plays"/>
  </r>
  <r>
    <s v="Allen-Curtis"/>
    <s v="Phased human-resource core"/>
    <n v="70600"/>
    <n v="42596"/>
    <n v="56598"/>
    <n v="60"/>
    <x v="3"/>
    <n v="532"/>
    <s v="US"/>
    <s v="USD"/>
    <x v="126"/>
    <n v="1282885200"/>
    <d v="2010-09-09T05:00:00"/>
    <n v="1284008400"/>
    <b v="0"/>
    <b v="0"/>
    <s v="music/rock"/>
    <x v="1"/>
    <s v="rock"/>
  </r>
  <r>
    <s v="Morgan-Martinez"/>
    <s v="Mandatory tertiary implementation"/>
    <n v="148500"/>
    <n v="4756"/>
    <n v="76628"/>
    <n v="3"/>
    <x v="3"/>
    <n v="55"/>
    <s v="AU"/>
    <s v="AUD"/>
    <x v="127"/>
    <n v="1422943200"/>
    <d v="2015-02-28T06:00:00"/>
    <n v="1425103200"/>
    <b v="0"/>
    <b v="0"/>
    <s v="food/food trucks"/>
    <x v="0"/>
    <s v="food trucks"/>
  </r>
  <r>
    <s v="Luna, Anderson and Fox"/>
    <s v="Secured directional encryption"/>
    <n v="9600"/>
    <n v="14925"/>
    <n v="12262.5"/>
    <n v="155"/>
    <x v="1"/>
    <n v="533"/>
    <s v="DK"/>
    <s v="DKK"/>
    <x v="128"/>
    <n v="1319605200"/>
    <d v="2011-11-11T06:00:00"/>
    <n v="1320991200"/>
    <b v="0"/>
    <b v="0"/>
    <s v="film &amp; video/drama"/>
    <x v="4"/>
    <s v="drama"/>
  </r>
  <r>
    <s v="Fleming, Zhang and Henderson"/>
    <s v="Distributed 5thgeneration implementation"/>
    <n v="164700"/>
    <n v="166116"/>
    <n v="165408"/>
    <n v="101"/>
    <x v="1"/>
    <n v="2443"/>
    <s v="GB"/>
    <s v="GBP"/>
    <x v="129"/>
    <n v="1385704800"/>
    <d v="2013-12-12T06:00:00"/>
    <n v="1386828000"/>
    <b v="0"/>
    <b v="0"/>
    <s v="technology/web"/>
    <x v="2"/>
    <s v="web"/>
  </r>
  <r>
    <s v="Flowers and Sons"/>
    <s v="Virtual static core"/>
    <n v="3300"/>
    <n v="3834"/>
    <n v="3567"/>
    <n v="116"/>
    <x v="1"/>
    <n v="89"/>
    <s v="US"/>
    <s v="USD"/>
    <x v="130"/>
    <n v="1515736800"/>
    <d v="2018-01-28T06:00:00"/>
    <n v="1517119200"/>
    <b v="0"/>
    <b v="1"/>
    <s v="theater/plays"/>
    <x v="3"/>
    <s v="plays"/>
  </r>
  <r>
    <s v="Gates PLC"/>
    <s v="Secured content-based product"/>
    <n v="4500"/>
    <n v="13985"/>
    <n v="9242.5"/>
    <n v="311"/>
    <x v="1"/>
    <n v="159"/>
    <s v="US"/>
    <s v="USD"/>
    <x v="131"/>
    <n v="1313125200"/>
    <d v="2011-09-03T05:00:00"/>
    <n v="1315026000"/>
    <b v="0"/>
    <b v="0"/>
    <s v="music/world music"/>
    <x v="1"/>
    <s v="world music"/>
  </r>
  <r>
    <s v="Caldwell LLC"/>
    <s v="Secured executive concept"/>
    <n v="99500"/>
    <n v="89288"/>
    <n v="94394"/>
    <n v="90"/>
    <x v="0"/>
    <n v="940"/>
    <s v="CH"/>
    <s v="CHF"/>
    <x v="132"/>
    <n v="1308459600"/>
    <d v="2011-08-07T05:00:00"/>
    <n v="1312693200"/>
    <b v="0"/>
    <b v="1"/>
    <s v="film &amp; video/documentary"/>
    <x v="4"/>
    <s v="documentary"/>
  </r>
  <r>
    <s v="Le, Burton and Evans"/>
    <s v="Balanced zero-defect software"/>
    <n v="7700"/>
    <n v="5488"/>
    <n v="6594"/>
    <n v="71"/>
    <x v="0"/>
    <n v="117"/>
    <s v="US"/>
    <s v="USD"/>
    <x v="133"/>
    <n v="1362636000"/>
    <d v="2013-03-12T05:00:00"/>
    <n v="1363064400"/>
    <b v="0"/>
    <b v="1"/>
    <s v="theater/plays"/>
    <x v="3"/>
    <s v="plays"/>
  </r>
  <r>
    <s v="Briggs PLC"/>
    <s v="Distributed context-sensitive flexibility"/>
    <n v="82800"/>
    <n v="2721"/>
    <n v="42760.5"/>
    <n v="3"/>
    <x v="3"/>
    <n v="58"/>
    <s v="US"/>
    <s v="USD"/>
    <x v="134"/>
    <n v="1402117200"/>
    <d v="2014-06-19T05:00:00"/>
    <n v="1403154000"/>
    <b v="0"/>
    <b v="1"/>
    <s v="film &amp; video/drama"/>
    <x v="4"/>
    <s v="drama"/>
  </r>
  <r>
    <s v="Hudson-Nguyen"/>
    <s v="Down-sized disintermediate support"/>
    <n v="1800"/>
    <n v="4712"/>
    <n v="3256"/>
    <n v="262"/>
    <x v="1"/>
    <n v="50"/>
    <s v="US"/>
    <s v="USD"/>
    <x v="135"/>
    <n v="1286341200"/>
    <d v="2010-10-12T05:00:00"/>
    <n v="1286859600"/>
    <b v="0"/>
    <b v="0"/>
    <s v="publishing/nonfiction"/>
    <x v="5"/>
    <s v="nonfiction"/>
  </r>
  <r>
    <s v="Hogan Ltd"/>
    <s v="Stand-alone mission-critical moratorium"/>
    <n v="9600"/>
    <n v="9216"/>
    <n v="9408"/>
    <n v="96"/>
    <x v="0"/>
    <n v="115"/>
    <s v="US"/>
    <s v="USD"/>
    <x v="136"/>
    <n v="1348808400"/>
    <d v="2012-10-04T05:00:00"/>
    <n v="1349326800"/>
    <b v="0"/>
    <b v="0"/>
    <s v="games/mobile games"/>
    <x v="6"/>
    <s v="mobile games"/>
  </r>
  <r>
    <s v="Hamilton, Wright and Chavez"/>
    <s v="Down-sized empowering protocol"/>
    <n v="92100"/>
    <n v="19246"/>
    <n v="55673"/>
    <n v="21"/>
    <x v="0"/>
    <n v="326"/>
    <s v="US"/>
    <s v="USD"/>
    <x v="137"/>
    <n v="1429592400"/>
    <d v="2015-05-07T05:00:00"/>
    <n v="1430974800"/>
    <b v="0"/>
    <b v="1"/>
    <s v="technology/wearables"/>
    <x v="2"/>
    <s v="wearables"/>
  </r>
  <r>
    <s v="Bautista-Cross"/>
    <s v="Fully-configurable coherent Internet solution"/>
    <n v="5500"/>
    <n v="12274"/>
    <n v="8887"/>
    <n v="223"/>
    <x v="1"/>
    <n v="186"/>
    <s v="US"/>
    <s v="USD"/>
    <x v="138"/>
    <n v="1519538400"/>
    <d v="2018-03-02T06:00:00"/>
    <n v="1519970400"/>
    <b v="0"/>
    <b v="0"/>
    <s v="film &amp; video/documentary"/>
    <x v="4"/>
    <s v="documentary"/>
  </r>
  <r>
    <s v="Jackson LLC"/>
    <s v="Distributed motivating algorithm"/>
    <n v="64300"/>
    <n v="65323"/>
    <n v="64811.5"/>
    <n v="102"/>
    <x v="1"/>
    <n v="1071"/>
    <s v="US"/>
    <s v="USD"/>
    <x v="139"/>
    <n v="1434085200"/>
    <d v="2015-06-18T05:00:00"/>
    <n v="1434603600"/>
    <b v="0"/>
    <b v="0"/>
    <s v="technology/web"/>
    <x v="2"/>
    <s v="web"/>
  </r>
  <r>
    <s v="Figueroa Ltd"/>
    <s v="Expanded solution-oriented benchmark"/>
    <n v="5000"/>
    <n v="11502"/>
    <n v="8251"/>
    <n v="230"/>
    <x v="1"/>
    <n v="117"/>
    <s v="US"/>
    <s v="USD"/>
    <x v="107"/>
    <n v="1333688400"/>
    <d v="2012-05-17T05:00:00"/>
    <n v="1337230800"/>
    <b v="0"/>
    <b v="0"/>
    <s v="technology/web"/>
    <x v="2"/>
    <s v="web"/>
  </r>
  <r>
    <s v="Avila-Jones"/>
    <s v="Implemented discrete secured line"/>
    <n v="5400"/>
    <n v="7322"/>
    <n v="6361"/>
    <n v="136"/>
    <x v="1"/>
    <n v="70"/>
    <s v="US"/>
    <s v="USD"/>
    <x v="140"/>
    <n v="1277701200"/>
    <d v="2010-07-18T05:00:00"/>
    <n v="1279429200"/>
    <b v="0"/>
    <b v="0"/>
    <s v="music/indie rock"/>
    <x v="1"/>
    <s v="indie rock"/>
  </r>
  <r>
    <s v="Martin, Lopez and Hunter"/>
    <s v="Multi-lateral actuating installation"/>
    <n v="9000"/>
    <n v="11619"/>
    <n v="10309.5"/>
    <n v="129"/>
    <x v="1"/>
    <n v="135"/>
    <s v="US"/>
    <s v="USD"/>
    <x v="141"/>
    <n v="1560747600"/>
    <d v="2019-06-25T05:00:00"/>
    <n v="1561438800"/>
    <b v="0"/>
    <b v="0"/>
    <s v="theater/plays"/>
    <x v="3"/>
    <s v="plays"/>
  </r>
  <r>
    <s v="Fields-Moore"/>
    <s v="Secured reciprocal array"/>
    <n v="25000"/>
    <n v="59128"/>
    <n v="42064"/>
    <n v="237"/>
    <x v="1"/>
    <n v="768"/>
    <s v="CH"/>
    <s v="CHF"/>
    <x v="142"/>
    <n v="1410066000"/>
    <d v="2014-09-12T05:00:00"/>
    <n v="1410498000"/>
    <b v="0"/>
    <b v="0"/>
    <s v="technology/wearables"/>
    <x v="2"/>
    <s v="wearables"/>
  </r>
  <r>
    <s v="Harris-Golden"/>
    <s v="Optional bandwidth-monitored middleware"/>
    <n v="8800"/>
    <n v="1518"/>
    <n v="5159"/>
    <n v="17"/>
    <x v="3"/>
    <n v="51"/>
    <s v="US"/>
    <s v="USD"/>
    <x v="143"/>
    <n v="1320732000"/>
    <d v="2011-11-28T06:00:00"/>
    <n v="1322460000"/>
    <b v="0"/>
    <b v="0"/>
    <s v="theater/plays"/>
    <x v="3"/>
    <s v="plays"/>
  </r>
  <r>
    <s v="Moss, Norman and Dunlap"/>
    <s v="Upgradable upward-trending workforce"/>
    <n v="8300"/>
    <n v="9337"/>
    <n v="8818.5"/>
    <n v="112"/>
    <x v="1"/>
    <n v="199"/>
    <s v="US"/>
    <s v="USD"/>
    <x v="144"/>
    <n v="1465794000"/>
    <d v="2016-06-19T05:00:00"/>
    <n v="1466312400"/>
    <b v="0"/>
    <b v="1"/>
    <s v="theater/plays"/>
    <x v="3"/>
    <s v="plays"/>
  </r>
  <r>
    <s v="White, Larson and Wright"/>
    <s v="Upgradable hybrid capability"/>
    <n v="9300"/>
    <n v="11255"/>
    <n v="10277.5"/>
    <n v="121"/>
    <x v="1"/>
    <n v="107"/>
    <s v="US"/>
    <s v="USD"/>
    <x v="145"/>
    <n v="1500958800"/>
    <d v="2017-08-03T05:00:00"/>
    <n v="1501736400"/>
    <b v="0"/>
    <b v="0"/>
    <s v="technology/wearables"/>
    <x v="2"/>
    <s v="wearables"/>
  </r>
  <r>
    <s v="Payne, Oliver and Burch"/>
    <s v="Managed fresh-thinking flexibility"/>
    <n v="6200"/>
    <n v="13632"/>
    <n v="9916"/>
    <n v="220"/>
    <x v="1"/>
    <n v="195"/>
    <s v="US"/>
    <s v="USD"/>
    <x v="146"/>
    <n v="1357020000"/>
    <d v="2013-02-22T06:00:00"/>
    <n v="1361512800"/>
    <b v="0"/>
    <b v="0"/>
    <s v="music/indie rock"/>
    <x v="1"/>
    <s v="indie rock"/>
  </r>
  <r>
    <s v="Brown, Palmer and Pace"/>
    <s v="Networked stable workforce"/>
    <n v="100"/>
    <n v="1"/>
    <n v="50.5"/>
    <n v="1"/>
    <x v="0"/>
    <n v="1"/>
    <s v="US"/>
    <s v="USD"/>
    <x v="147"/>
    <n v="1544940000"/>
    <d v="2018-12-17T06:00:00"/>
    <n v="1545026400"/>
    <b v="0"/>
    <b v="0"/>
    <s v="music/rock"/>
    <x v="1"/>
    <s v="rock"/>
  </r>
  <r>
    <s v="Parker LLC"/>
    <s v="Customizable intermediate extranet"/>
    <n v="137200"/>
    <n v="88037"/>
    <n v="112618.5"/>
    <n v="64"/>
    <x v="0"/>
    <n v="1467"/>
    <s v="US"/>
    <s v="USD"/>
    <x v="148"/>
    <n v="1402290000"/>
    <d v="2014-07-30T05:00:00"/>
    <n v="1406696400"/>
    <b v="0"/>
    <b v="0"/>
    <s v="music/electric music"/>
    <x v="1"/>
    <s v="electric music"/>
  </r>
  <r>
    <s v="Bowen, Mcdonald and Hall"/>
    <s v="User-centric fault-tolerant task-force"/>
    <n v="41500"/>
    <n v="175573"/>
    <n v="108536.5"/>
    <n v="423"/>
    <x v="1"/>
    <n v="3376"/>
    <s v="US"/>
    <s v="USD"/>
    <x v="149"/>
    <n v="1487311200"/>
    <d v="2017-02-24T06:00:00"/>
    <n v="1487916000"/>
    <b v="0"/>
    <b v="0"/>
    <s v="music/indie rock"/>
    <x v="1"/>
    <s v="indie rock"/>
  </r>
  <r>
    <s v="Whitehead, Bell and Hughes"/>
    <s v="Multi-tiered radical definition"/>
    <n v="189400"/>
    <n v="176112"/>
    <n v="182756"/>
    <n v="93"/>
    <x v="0"/>
    <n v="5681"/>
    <s v="US"/>
    <s v="USD"/>
    <x v="150"/>
    <n v="1350622800"/>
    <d v="2012-10-25T05:00:00"/>
    <n v="1351141200"/>
    <b v="0"/>
    <b v="0"/>
    <s v="theater/plays"/>
    <x v="3"/>
    <s v="plays"/>
  </r>
  <r>
    <s v="Rodriguez-Brown"/>
    <s v="Devolved foreground benchmark"/>
    <n v="171300"/>
    <n v="100650"/>
    <n v="135975"/>
    <n v="59"/>
    <x v="0"/>
    <n v="1059"/>
    <s v="US"/>
    <s v="USD"/>
    <x v="151"/>
    <n v="1463029200"/>
    <d v="2016-06-04T05:00:00"/>
    <n v="1465016400"/>
    <b v="0"/>
    <b v="1"/>
    <s v="music/indie rock"/>
    <x v="1"/>
    <s v="indie rock"/>
  </r>
  <r>
    <s v="Hall-Schaefer"/>
    <s v="Distributed eco-centric methodology"/>
    <n v="139500"/>
    <n v="90706"/>
    <n v="115103"/>
    <n v="65"/>
    <x v="0"/>
    <n v="1194"/>
    <s v="US"/>
    <s v="USD"/>
    <x v="152"/>
    <n v="1269493200"/>
    <d v="2010-04-09T05:00:00"/>
    <n v="1270789200"/>
    <b v="0"/>
    <b v="0"/>
    <s v="theater/plays"/>
    <x v="3"/>
    <s v="plays"/>
  </r>
  <r>
    <s v="Meza-Rogers"/>
    <s v="Streamlined encompassing encryption"/>
    <n v="36400"/>
    <n v="26914"/>
    <n v="31657"/>
    <n v="74"/>
    <x v="3"/>
    <n v="379"/>
    <s v="AU"/>
    <s v="AUD"/>
    <x v="153"/>
    <n v="1570251600"/>
    <d v="2019-10-29T05:00:00"/>
    <n v="1572325200"/>
    <b v="0"/>
    <b v="0"/>
    <s v="music/rock"/>
    <x v="1"/>
    <s v="rock"/>
  </r>
  <r>
    <s v="Curtis-Curtis"/>
    <s v="User-friendly reciprocal initiative"/>
    <n v="4200"/>
    <n v="2212"/>
    <n v="3206"/>
    <n v="53"/>
    <x v="0"/>
    <n v="30"/>
    <s v="AU"/>
    <s v="AUD"/>
    <x v="154"/>
    <n v="1388383200"/>
    <d v="2014-01-11T06:00:00"/>
    <n v="1389420000"/>
    <b v="0"/>
    <b v="0"/>
    <s v="photography/photography books"/>
    <x v="7"/>
    <s v="photography books"/>
  </r>
  <r>
    <s v="Carlson Inc"/>
    <s v="Ergonomic fresh-thinking installation"/>
    <n v="2100"/>
    <n v="4640"/>
    <n v="3370"/>
    <n v="221"/>
    <x v="1"/>
    <n v="41"/>
    <s v="US"/>
    <s v="USD"/>
    <x v="155"/>
    <n v="1449554400"/>
    <d v="2015-12-09T06:00:00"/>
    <n v="1449640800"/>
    <b v="0"/>
    <b v="0"/>
    <s v="music/rock"/>
    <x v="1"/>
    <s v="rock"/>
  </r>
  <r>
    <s v="Clarke, Anderson and Lee"/>
    <s v="Robust explicit hardware"/>
    <n v="191200"/>
    <n v="191222"/>
    <n v="191211"/>
    <n v="100"/>
    <x v="1"/>
    <n v="1821"/>
    <s v="US"/>
    <s v="USD"/>
    <x v="156"/>
    <n v="1553662800"/>
    <d v="2019-04-14T05:00:00"/>
    <n v="1555218000"/>
    <b v="0"/>
    <b v="1"/>
    <s v="theater/plays"/>
    <x v="3"/>
    <s v="plays"/>
  </r>
  <r>
    <s v="Evans Group"/>
    <s v="Stand-alone actuating support"/>
    <n v="8000"/>
    <n v="12985"/>
    <n v="10492.5"/>
    <n v="162"/>
    <x v="1"/>
    <n v="164"/>
    <s v="US"/>
    <s v="USD"/>
    <x v="157"/>
    <n v="1556341200"/>
    <d v="2019-05-13T05:00:00"/>
    <n v="1557723600"/>
    <b v="0"/>
    <b v="0"/>
    <s v="technology/wearables"/>
    <x v="2"/>
    <s v="wearables"/>
  </r>
  <r>
    <s v="Bruce Group"/>
    <s v="Cross-platform methodical process improvement"/>
    <n v="5500"/>
    <n v="4300"/>
    <n v="4900"/>
    <n v="78"/>
    <x v="0"/>
    <n v="75"/>
    <s v="US"/>
    <s v="USD"/>
    <x v="158"/>
    <n v="1442984400"/>
    <d v="2015-09-29T05:00:00"/>
    <n v="1443502800"/>
    <b v="0"/>
    <b v="1"/>
    <s v="technology/web"/>
    <x v="2"/>
    <s v="web"/>
  </r>
  <r>
    <s v="Keith, Alvarez and Potter"/>
    <s v="Extended bottom-line open architecture"/>
    <n v="6100"/>
    <n v="9134"/>
    <n v="7617"/>
    <n v="150"/>
    <x v="1"/>
    <n v="157"/>
    <s v="CH"/>
    <s v="CHF"/>
    <x v="159"/>
    <n v="1544248800"/>
    <d v="2019-01-07T06:00:00"/>
    <n v="1546840800"/>
    <b v="0"/>
    <b v="0"/>
    <s v="music/rock"/>
    <x v="1"/>
    <s v="rock"/>
  </r>
  <r>
    <s v="Burton-Watkins"/>
    <s v="Extended reciprocal circuit"/>
    <n v="3500"/>
    <n v="8864"/>
    <n v="6182"/>
    <n v="253"/>
    <x v="1"/>
    <n v="246"/>
    <s v="US"/>
    <s v="USD"/>
    <x v="160"/>
    <n v="1508475600"/>
    <d v="2017-12-08T06:00:00"/>
    <n v="1512712800"/>
    <b v="0"/>
    <b v="1"/>
    <s v="photography/photography books"/>
    <x v="7"/>
    <s v="photography books"/>
  </r>
  <r>
    <s v="Lopez and Sons"/>
    <s v="Polarized human-resource protocol"/>
    <n v="150500"/>
    <n v="150755"/>
    <n v="150627.5"/>
    <n v="100"/>
    <x v="1"/>
    <n v="1396"/>
    <s v="US"/>
    <s v="USD"/>
    <x v="161"/>
    <n v="1507438800"/>
    <d v="2017-10-09T05:00:00"/>
    <n v="1507525200"/>
    <b v="0"/>
    <b v="0"/>
    <s v="theater/plays"/>
    <x v="3"/>
    <s v="plays"/>
  </r>
  <r>
    <s v="Cordova Ltd"/>
    <s v="Synergized radical product"/>
    <n v="90400"/>
    <n v="110279"/>
    <n v="100339.5"/>
    <n v="122"/>
    <x v="1"/>
    <n v="2506"/>
    <s v="US"/>
    <s v="USD"/>
    <x v="162"/>
    <n v="1501563600"/>
    <d v="2017-09-02T05:00:00"/>
    <n v="1504328400"/>
    <b v="0"/>
    <b v="0"/>
    <s v="technology/web"/>
    <x v="2"/>
    <s v="web"/>
  </r>
  <r>
    <s v="Brown-Vang"/>
    <s v="Robust heuristic artificial intelligence"/>
    <n v="9800"/>
    <n v="13439"/>
    <n v="11619.5"/>
    <n v="137"/>
    <x v="1"/>
    <n v="244"/>
    <s v="US"/>
    <s v="USD"/>
    <x v="163"/>
    <n v="1292997600"/>
    <d v="2010-12-26T06:00:00"/>
    <n v="1293343200"/>
    <b v="0"/>
    <b v="0"/>
    <s v="photography/photography books"/>
    <x v="7"/>
    <s v="photography books"/>
  </r>
  <r>
    <s v="Cruz-Ward"/>
    <s v="Robust content-based emulation"/>
    <n v="2600"/>
    <n v="10804"/>
    <n v="6702"/>
    <n v="416"/>
    <x v="1"/>
    <n v="146"/>
    <s v="AU"/>
    <s v="AUD"/>
    <x v="164"/>
    <n v="1370840400"/>
    <d v="2013-06-20T05:00:00"/>
    <n v="1371704400"/>
    <b v="0"/>
    <b v="0"/>
    <s v="theater/plays"/>
    <x v="3"/>
    <s v="plays"/>
  </r>
  <r>
    <s v="Hernandez Group"/>
    <s v="Ergonomic uniform open system"/>
    <n v="128100"/>
    <n v="40107"/>
    <n v="84103.5"/>
    <n v="31"/>
    <x v="0"/>
    <n v="955"/>
    <s v="DK"/>
    <s v="DKK"/>
    <x v="165"/>
    <n v="1550815200"/>
    <d v="2019-03-17T05:00:00"/>
    <n v="1552798800"/>
    <b v="0"/>
    <b v="1"/>
    <s v="music/indie rock"/>
    <x v="1"/>
    <s v="indie rock"/>
  </r>
  <r>
    <s v="Tran, Steele and Wilson"/>
    <s v="Profit-focused modular product"/>
    <n v="23300"/>
    <n v="98811"/>
    <n v="61055.5"/>
    <n v="424"/>
    <x v="1"/>
    <n v="1267"/>
    <s v="US"/>
    <s v="USD"/>
    <x v="166"/>
    <n v="1339909200"/>
    <d v="2012-07-15T05:00:00"/>
    <n v="1342328400"/>
    <b v="0"/>
    <b v="1"/>
    <s v="film &amp; video/shorts"/>
    <x v="4"/>
    <s v="shorts"/>
  </r>
  <r>
    <s v="Summers, Gallegos and Stein"/>
    <s v="Mandatory mobile product"/>
    <n v="188100"/>
    <n v="5528"/>
    <n v="96814"/>
    <n v="3"/>
    <x v="0"/>
    <n v="67"/>
    <s v="US"/>
    <s v="USD"/>
    <x v="167"/>
    <n v="1501736400"/>
    <d v="2017-08-10T05:00:00"/>
    <n v="1502341200"/>
    <b v="0"/>
    <b v="0"/>
    <s v="music/indie rock"/>
    <x v="1"/>
    <s v="indie rock"/>
  </r>
  <r>
    <s v="Blair Group"/>
    <s v="Public-key 3rdgeneration budgetary management"/>
    <n v="4900"/>
    <n v="521"/>
    <n v="2710.5"/>
    <n v="11"/>
    <x v="0"/>
    <n v="5"/>
    <s v="US"/>
    <s v="USD"/>
    <x v="168"/>
    <n v="1395291600"/>
    <d v="2014-04-11T05:00:00"/>
    <n v="1397192400"/>
    <b v="0"/>
    <b v="0"/>
    <s v="publishing/translations"/>
    <x v="5"/>
    <s v="translations"/>
  </r>
  <r>
    <s v="Nixon Inc"/>
    <s v="Centralized national firmware"/>
    <n v="800"/>
    <n v="663"/>
    <n v="731.5"/>
    <n v="83"/>
    <x v="0"/>
    <n v="26"/>
    <s v="US"/>
    <s v="USD"/>
    <x v="169"/>
    <n v="1405746000"/>
    <d v="2014-08-03T05:00:00"/>
    <n v="1407042000"/>
    <b v="0"/>
    <b v="1"/>
    <s v="film &amp; video/documentary"/>
    <x v="4"/>
    <s v="documentary"/>
  </r>
  <r>
    <s v="White LLC"/>
    <s v="Cross-group 4thgeneration middleware"/>
    <n v="96700"/>
    <n v="157635"/>
    <n v="127167.5"/>
    <n v="163"/>
    <x v="1"/>
    <n v="1561"/>
    <s v="US"/>
    <s v="USD"/>
    <x v="170"/>
    <n v="1368853200"/>
    <d v="2013-05-24T05:00:00"/>
    <n v="1369371600"/>
    <b v="0"/>
    <b v="0"/>
    <s v="theater/plays"/>
    <x v="3"/>
    <s v="plays"/>
  </r>
  <r>
    <s v="Santos, Black and Donovan"/>
    <s v="Pre-emptive scalable access"/>
    <n v="600"/>
    <n v="5368"/>
    <n v="2984"/>
    <n v="895"/>
    <x v="1"/>
    <n v="48"/>
    <s v="US"/>
    <s v="USD"/>
    <x v="171"/>
    <n v="1444021200"/>
    <d v="2015-10-06T05:00:00"/>
    <n v="1444107600"/>
    <b v="0"/>
    <b v="1"/>
    <s v="technology/wearables"/>
    <x v="2"/>
    <s v="wearables"/>
  </r>
  <r>
    <s v="Jones, Contreras and Burnett"/>
    <s v="Sharable intangible migration"/>
    <n v="181200"/>
    <n v="47459"/>
    <n v="114329.5"/>
    <n v="26"/>
    <x v="0"/>
    <n v="1130"/>
    <s v="US"/>
    <s v="USD"/>
    <x v="172"/>
    <n v="1472619600"/>
    <d v="2016-09-19T05:00:00"/>
    <n v="1474261200"/>
    <b v="0"/>
    <b v="0"/>
    <s v="theater/plays"/>
    <x v="3"/>
    <s v="plays"/>
  </r>
  <r>
    <s v="Stone-Orozco"/>
    <s v="Proactive scalable Graphical User Interface"/>
    <n v="115000"/>
    <n v="86060"/>
    <n v="100530"/>
    <n v="75"/>
    <x v="0"/>
    <n v="782"/>
    <s v="US"/>
    <s v="USD"/>
    <x v="173"/>
    <n v="1472878800"/>
    <d v="2016-09-12T05:00:00"/>
    <n v="1473656400"/>
    <b v="0"/>
    <b v="0"/>
    <s v="theater/plays"/>
    <x v="3"/>
    <s v="plays"/>
  </r>
  <r>
    <s v="Lee, Gibson and Morgan"/>
    <s v="Digitized solution-oriented product"/>
    <n v="38800"/>
    <n v="161593"/>
    <n v="100196.5"/>
    <n v="416"/>
    <x v="1"/>
    <n v="2739"/>
    <s v="US"/>
    <s v="USD"/>
    <x v="174"/>
    <n v="1289800800"/>
    <d v="2010-12-10T06:00:00"/>
    <n v="1291960800"/>
    <b v="0"/>
    <b v="0"/>
    <s v="theater/plays"/>
    <x v="3"/>
    <s v="plays"/>
  </r>
  <r>
    <s v="Alexander-Williams"/>
    <s v="Triple-buffered cohesive structure"/>
    <n v="7200"/>
    <n v="6927"/>
    <n v="7063.5"/>
    <n v="96"/>
    <x v="0"/>
    <n v="210"/>
    <s v="US"/>
    <s v="USD"/>
    <x v="175"/>
    <n v="1505970000"/>
    <d v="2017-09-30T05:00:00"/>
    <n v="1506747600"/>
    <b v="0"/>
    <b v="0"/>
    <s v="food/food trucks"/>
    <x v="0"/>
    <s v="food trucks"/>
  </r>
  <r>
    <s v="Marks Ltd"/>
    <s v="Realigned human-resource orchestration"/>
    <n v="44500"/>
    <n v="159185"/>
    <n v="101842.5"/>
    <n v="358"/>
    <x v="1"/>
    <n v="3537"/>
    <s v="CA"/>
    <s v="CAD"/>
    <x v="176"/>
    <n v="1363496400"/>
    <d v="2013-03-18T05:00:00"/>
    <n v="1363582800"/>
    <b v="0"/>
    <b v="1"/>
    <s v="theater/plays"/>
    <x v="3"/>
    <s v="plays"/>
  </r>
  <r>
    <s v="Olsen, Edwards and Reid"/>
    <s v="Optional clear-thinking software"/>
    <n v="56000"/>
    <n v="172736"/>
    <n v="114368"/>
    <n v="308"/>
    <x v="1"/>
    <n v="2107"/>
    <s v="AU"/>
    <s v="AUD"/>
    <x v="177"/>
    <n v="1269234000"/>
    <d v="2010-03-27T05:00:00"/>
    <n v="1269666000"/>
    <b v="0"/>
    <b v="0"/>
    <s v="technology/wearables"/>
    <x v="2"/>
    <s v="wearables"/>
  </r>
  <r>
    <s v="Daniels, Rose and Tyler"/>
    <s v="Centralized global approach"/>
    <n v="8600"/>
    <n v="5315"/>
    <n v="6957.5"/>
    <n v="62"/>
    <x v="0"/>
    <n v="136"/>
    <s v="US"/>
    <s v="USD"/>
    <x v="178"/>
    <n v="1507093200"/>
    <d v="2017-10-22T05:00:00"/>
    <n v="1508648400"/>
    <b v="0"/>
    <b v="0"/>
    <s v="technology/web"/>
    <x v="2"/>
    <s v="web"/>
  </r>
  <r>
    <s v="Adams Group"/>
    <s v="Reverse-engineered bandwidth-monitored contingency"/>
    <n v="27100"/>
    <n v="195750"/>
    <n v="111425"/>
    <n v="722"/>
    <x v="1"/>
    <n v="3318"/>
    <s v="DK"/>
    <s v="DKK"/>
    <x v="179"/>
    <n v="1560574800"/>
    <d v="2019-07-01T05:00:00"/>
    <n v="1561957200"/>
    <b v="0"/>
    <b v="0"/>
    <s v="theater/plays"/>
    <x v="3"/>
    <s v="plays"/>
  </r>
  <r>
    <s v="Rogers, Huerta and Medina"/>
    <s v="Pre-emptive bandwidth-monitored instruction set"/>
    <n v="5100"/>
    <n v="3525"/>
    <n v="4312.5"/>
    <n v="69"/>
    <x v="0"/>
    <n v="86"/>
    <s v="CA"/>
    <s v="CAD"/>
    <x v="180"/>
    <n v="1284008400"/>
    <d v="2010-09-22T05:00:00"/>
    <n v="1285131600"/>
    <b v="0"/>
    <b v="0"/>
    <s v="music/rock"/>
    <x v="1"/>
    <s v="rock"/>
  </r>
  <r>
    <s v="Howard, Carter and Griffith"/>
    <s v="Adaptive asynchronous emulation"/>
    <n v="3600"/>
    <n v="10550"/>
    <n v="7075"/>
    <n v="293"/>
    <x v="1"/>
    <n v="340"/>
    <s v="US"/>
    <s v="USD"/>
    <x v="181"/>
    <n v="1556859600"/>
    <d v="2019-05-04T05:00:00"/>
    <n v="1556946000"/>
    <b v="0"/>
    <b v="0"/>
    <s v="theater/plays"/>
    <x v="3"/>
    <s v="plays"/>
  </r>
  <r>
    <s v="Bailey PLC"/>
    <s v="Innovative actuating conglomeration"/>
    <n v="1000"/>
    <n v="718"/>
    <n v="859"/>
    <n v="72"/>
    <x v="0"/>
    <n v="19"/>
    <s v="US"/>
    <s v="USD"/>
    <x v="182"/>
    <n v="1526187600"/>
    <d v="2018-05-24T05:00:00"/>
    <n v="1527138000"/>
    <b v="0"/>
    <b v="0"/>
    <s v="film &amp; video/television"/>
    <x v="4"/>
    <s v="television"/>
  </r>
  <r>
    <s v="Parker Group"/>
    <s v="Grass-roots foreground policy"/>
    <n v="88800"/>
    <n v="28358"/>
    <n v="58579"/>
    <n v="32"/>
    <x v="0"/>
    <n v="886"/>
    <s v="US"/>
    <s v="USD"/>
    <x v="183"/>
    <n v="1400821200"/>
    <d v="2014-06-07T05:00:00"/>
    <n v="1402117200"/>
    <b v="0"/>
    <b v="0"/>
    <s v="theater/plays"/>
    <x v="3"/>
    <s v="plays"/>
  </r>
  <r>
    <s v="Fox Group"/>
    <s v="Horizontal transitional paradigm"/>
    <n v="60200"/>
    <n v="138384"/>
    <n v="99292"/>
    <n v="230"/>
    <x v="1"/>
    <n v="1442"/>
    <s v="CA"/>
    <s v="CAD"/>
    <x v="184"/>
    <n v="1361599200"/>
    <d v="2013-03-23T05:00:00"/>
    <n v="1364014800"/>
    <b v="0"/>
    <b v="1"/>
    <s v="film &amp; video/shorts"/>
    <x v="4"/>
    <s v="shorts"/>
  </r>
  <r>
    <s v="Walker, Jones and Rodriguez"/>
    <s v="Networked didactic info-mediaries"/>
    <n v="8200"/>
    <n v="2625"/>
    <n v="5412.5"/>
    <n v="32"/>
    <x v="0"/>
    <n v="35"/>
    <s v="IT"/>
    <s v="EUR"/>
    <x v="185"/>
    <n v="1417500000"/>
    <d v="2014-12-03T06:00:00"/>
    <n v="1417586400"/>
    <b v="0"/>
    <b v="0"/>
    <s v="theater/plays"/>
    <x v="3"/>
    <s v="plays"/>
  </r>
  <r>
    <s v="Anthony-Shaw"/>
    <s v="Switchable contextually-based access"/>
    <n v="191300"/>
    <n v="45004"/>
    <n v="118152"/>
    <n v="24"/>
    <x v="3"/>
    <n v="441"/>
    <s v="US"/>
    <s v="USD"/>
    <x v="186"/>
    <n v="1457071200"/>
    <d v="2016-03-04T06:00:00"/>
    <n v="1457071200"/>
    <b v="0"/>
    <b v="0"/>
    <s v="theater/plays"/>
    <x v="3"/>
    <s v="plays"/>
  </r>
  <r>
    <s v="Cook LLC"/>
    <s v="Up-sized dynamic throughput"/>
    <n v="3700"/>
    <n v="2538"/>
    <n v="3119"/>
    <n v="69"/>
    <x v="0"/>
    <n v="24"/>
    <s v="US"/>
    <s v="USD"/>
    <x v="187"/>
    <n v="1370322000"/>
    <d v="2013-06-05T05:00:00"/>
    <n v="1370408400"/>
    <b v="0"/>
    <b v="1"/>
    <s v="theater/plays"/>
    <x v="3"/>
    <s v="plays"/>
  </r>
  <r>
    <s v="Sutton PLC"/>
    <s v="Mandatory reciprocal superstructure"/>
    <n v="8400"/>
    <n v="3188"/>
    <n v="5794"/>
    <n v="38"/>
    <x v="0"/>
    <n v="86"/>
    <s v="IT"/>
    <s v="EUR"/>
    <x v="188"/>
    <n v="1552366800"/>
    <d v="2019-03-15T05:00:00"/>
    <n v="1552626000"/>
    <b v="0"/>
    <b v="0"/>
    <s v="theater/plays"/>
    <x v="3"/>
    <s v="plays"/>
  </r>
  <r>
    <s v="Long, Morgan and Mitchell"/>
    <s v="Upgradable 4thgeneration productivity"/>
    <n v="42600"/>
    <n v="8517"/>
    <n v="25558.5"/>
    <n v="20"/>
    <x v="0"/>
    <n v="243"/>
    <s v="US"/>
    <s v="USD"/>
    <x v="189"/>
    <n v="1403845200"/>
    <d v="2014-07-01T05:00:00"/>
    <n v="1404190800"/>
    <b v="0"/>
    <b v="0"/>
    <s v="music/rock"/>
    <x v="1"/>
    <s v="rock"/>
  </r>
  <r>
    <s v="Calhoun, Rogers and Long"/>
    <s v="Progressive discrete hub"/>
    <n v="6600"/>
    <n v="3012"/>
    <n v="4806"/>
    <n v="46"/>
    <x v="0"/>
    <n v="65"/>
    <s v="US"/>
    <s v="USD"/>
    <x v="190"/>
    <n v="1523163600"/>
    <d v="2018-04-12T05:00:00"/>
    <n v="1523509200"/>
    <b v="1"/>
    <b v="0"/>
    <s v="music/indie rock"/>
    <x v="1"/>
    <s v="indie rock"/>
  </r>
  <r>
    <s v="Sandoval Group"/>
    <s v="Assimilated multi-tasking archive"/>
    <n v="7100"/>
    <n v="8716"/>
    <n v="7908"/>
    <n v="123"/>
    <x v="1"/>
    <n v="126"/>
    <s v="US"/>
    <s v="USD"/>
    <x v="191"/>
    <n v="1442206800"/>
    <d v="2015-09-30T05:00:00"/>
    <n v="1443589200"/>
    <b v="0"/>
    <b v="0"/>
    <s v="music/metal"/>
    <x v="1"/>
    <s v="metal"/>
  </r>
  <r>
    <s v="Smith and Sons"/>
    <s v="Upgradable high-level solution"/>
    <n v="15800"/>
    <n v="57157"/>
    <n v="36478.5"/>
    <n v="362"/>
    <x v="1"/>
    <n v="524"/>
    <s v="US"/>
    <s v="USD"/>
    <x v="192"/>
    <n v="1532840400"/>
    <d v="2018-08-05T05:00:00"/>
    <n v="1533445200"/>
    <b v="0"/>
    <b v="0"/>
    <s v="music/electric music"/>
    <x v="1"/>
    <s v="electric music"/>
  </r>
  <r>
    <s v="King Inc"/>
    <s v="Organic bandwidth-monitored frame"/>
    <n v="8200"/>
    <n v="5178"/>
    <n v="6689"/>
    <n v="63"/>
    <x v="0"/>
    <n v="100"/>
    <s v="DK"/>
    <s v="DKK"/>
    <x v="173"/>
    <n v="1472878800"/>
    <d v="2016-09-22T05:00:00"/>
    <n v="1474520400"/>
    <b v="0"/>
    <b v="0"/>
    <s v="technology/wearables"/>
    <x v="2"/>
    <s v="wearables"/>
  </r>
  <r>
    <s v="Perry and Sons"/>
    <s v="Business-focused logistical framework"/>
    <n v="54700"/>
    <n v="163118"/>
    <n v="108909"/>
    <n v="298"/>
    <x v="1"/>
    <n v="1989"/>
    <s v="US"/>
    <s v="USD"/>
    <x v="193"/>
    <n v="1498194000"/>
    <d v="2017-07-07T05:00:00"/>
    <n v="1499403600"/>
    <b v="0"/>
    <b v="0"/>
    <s v="film &amp; video/drama"/>
    <x v="4"/>
    <s v="drama"/>
  </r>
  <r>
    <s v="Palmer Inc"/>
    <s v="Universal multi-state capability"/>
    <n v="63200"/>
    <n v="6041"/>
    <n v="34620.5"/>
    <n v="10"/>
    <x v="0"/>
    <n v="168"/>
    <s v="US"/>
    <s v="USD"/>
    <x v="194"/>
    <n v="1281070800"/>
    <d v="2010-09-04T05:00:00"/>
    <n v="1283576400"/>
    <b v="0"/>
    <b v="0"/>
    <s v="music/electric music"/>
    <x v="1"/>
    <s v="electric music"/>
  </r>
  <r>
    <s v="Hull, Baker and Martinez"/>
    <s v="Digitized reciprocal infrastructure"/>
    <n v="1800"/>
    <n v="968"/>
    <n v="1384"/>
    <n v="54"/>
    <x v="0"/>
    <n v="13"/>
    <s v="US"/>
    <s v="USD"/>
    <x v="195"/>
    <n v="1436245200"/>
    <d v="2015-07-11T05:00:00"/>
    <n v="1436590800"/>
    <b v="0"/>
    <b v="0"/>
    <s v="music/rock"/>
    <x v="1"/>
    <s v="rock"/>
  </r>
  <r>
    <s v="Becker, Rice and White"/>
    <s v="Reduced dedicated capability"/>
    <n v="100"/>
    <n v="2"/>
    <n v="51"/>
    <n v="2"/>
    <x v="0"/>
    <n v="1"/>
    <s v="CA"/>
    <s v="CAD"/>
    <x v="152"/>
    <n v="1269493200"/>
    <d v="2010-04-05T05:00:00"/>
    <n v="1270443600"/>
    <b v="0"/>
    <b v="0"/>
    <s v="theater/plays"/>
    <x v="3"/>
    <s v="plays"/>
  </r>
  <r>
    <s v="Osborne, Perkins and Knox"/>
    <s v="Cross-platform bi-directional workforce"/>
    <n v="2100"/>
    <n v="14305"/>
    <n v="8202.5"/>
    <n v="681"/>
    <x v="1"/>
    <n v="157"/>
    <s v="US"/>
    <s v="USD"/>
    <x v="196"/>
    <n v="1406264400"/>
    <d v="2014-08-12T05:00:00"/>
    <n v="1407819600"/>
    <b v="0"/>
    <b v="0"/>
    <s v="technology/web"/>
    <x v="2"/>
    <s v="web"/>
  </r>
  <r>
    <s v="Mcknight-Freeman"/>
    <s v="Upgradable scalable methodology"/>
    <n v="8300"/>
    <n v="6543"/>
    <n v="7421.5"/>
    <n v="79"/>
    <x v="3"/>
    <n v="82"/>
    <s v="US"/>
    <s v="USD"/>
    <x v="197"/>
    <n v="1317531600"/>
    <d v="2011-10-06T05:00:00"/>
    <n v="1317877200"/>
    <b v="0"/>
    <b v="0"/>
    <s v="food/food trucks"/>
    <x v="0"/>
    <s v="food trucks"/>
  </r>
  <r>
    <s v="Hayden, Shannon and Stein"/>
    <s v="Customer-focused client-server service-desk"/>
    <n v="143900"/>
    <n v="193413"/>
    <n v="168656.5"/>
    <n v="134"/>
    <x v="1"/>
    <n v="4498"/>
    <s v="AU"/>
    <s v="AUD"/>
    <x v="198"/>
    <n v="1484632800"/>
    <d v="2017-01-19T06:00:00"/>
    <n v="1484805600"/>
    <b v="0"/>
    <b v="0"/>
    <s v="theater/plays"/>
    <x v="3"/>
    <s v="plays"/>
  </r>
  <r>
    <s v="Daniel-Luna"/>
    <s v="Mandatory multimedia leverage"/>
    <n v="75000"/>
    <n v="2529"/>
    <n v="38764.5"/>
    <n v="3"/>
    <x v="0"/>
    <n v="40"/>
    <s v="US"/>
    <s v="USD"/>
    <x v="199"/>
    <n v="1301806800"/>
    <d v="2011-04-13T05:00:00"/>
    <n v="1302670800"/>
    <b v="0"/>
    <b v="0"/>
    <s v="music/jazz"/>
    <x v="1"/>
    <s v="jazz"/>
  </r>
  <r>
    <s v="Weaver-Marquez"/>
    <s v="Focused analyzing circuit"/>
    <n v="1300"/>
    <n v="5614"/>
    <n v="3457"/>
    <n v="432"/>
    <x v="1"/>
    <n v="80"/>
    <s v="US"/>
    <s v="USD"/>
    <x v="200"/>
    <n v="1539752400"/>
    <d v="2018-10-29T05:00:00"/>
    <n v="1540789200"/>
    <b v="1"/>
    <b v="0"/>
    <s v="theater/plays"/>
    <x v="3"/>
    <s v="plays"/>
  </r>
  <r>
    <s v="Austin, Baker and Kelley"/>
    <s v="Fundamental grid-enabled strategy"/>
    <n v="9000"/>
    <n v="3496"/>
    <n v="6248"/>
    <n v="39"/>
    <x v="3"/>
    <n v="57"/>
    <s v="US"/>
    <s v="USD"/>
    <x v="201"/>
    <n v="1267250400"/>
    <d v="2010-03-08T06:00:00"/>
    <n v="1268028000"/>
    <b v="0"/>
    <b v="0"/>
    <s v="publishing/fiction"/>
    <x v="5"/>
    <s v="fiction"/>
  </r>
  <r>
    <s v="Carney-Anderson"/>
    <s v="Digitized 5thgeneration knowledgebase"/>
    <n v="1000"/>
    <n v="4257"/>
    <n v="2628.5"/>
    <n v="426"/>
    <x v="1"/>
    <n v="43"/>
    <s v="US"/>
    <s v="USD"/>
    <x v="202"/>
    <n v="1535432400"/>
    <d v="2018-09-17T05:00:00"/>
    <n v="1537160400"/>
    <b v="0"/>
    <b v="1"/>
    <s v="music/rock"/>
    <x v="1"/>
    <s v="rock"/>
  </r>
  <r>
    <s v="Jackson Inc"/>
    <s v="Mandatory multi-tasking encryption"/>
    <n v="196900"/>
    <n v="199110"/>
    <n v="198005"/>
    <n v="101"/>
    <x v="1"/>
    <n v="2053"/>
    <s v="US"/>
    <s v="USD"/>
    <x v="203"/>
    <n v="1510207200"/>
    <d v="2017-12-03T06:00:00"/>
    <n v="1512280800"/>
    <b v="0"/>
    <b v="0"/>
    <s v="film &amp; video/documentary"/>
    <x v="4"/>
    <s v="documentary"/>
  </r>
  <r>
    <s v="Warren Ltd"/>
    <s v="Distributed system-worthy application"/>
    <n v="194500"/>
    <n v="41212"/>
    <n v="117856"/>
    <n v="21"/>
    <x v="2"/>
    <n v="808"/>
    <s v="AU"/>
    <s v="AUD"/>
    <x v="204"/>
    <n v="1462510800"/>
    <d v="2016-05-13T05:00:00"/>
    <n v="1463115600"/>
    <b v="0"/>
    <b v="0"/>
    <s v="film &amp; video/documentary"/>
    <x v="4"/>
    <s v="documentary"/>
  </r>
  <r>
    <s v="Schultz Inc"/>
    <s v="Synergistic tertiary time-frame"/>
    <n v="9400"/>
    <n v="6338"/>
    <n v="7869"/>
    <n v="67"/>
    <x v="0"/>
    <n v="226"/>
    <s v="DK"/>
    <s v="DKK"/>
    <x v="205"/>
    <n v="1488520800"/>
    <d v="2017-03-30T05:00:00"/>
    <n v="1490850000"/>
    <b v="0"/>
    <b v="0"/>
    <s v="film &amp; video/science fiction"/>
    <x v="4"/>
    <s v="science fiction"/>
  </r>
  <r>
    <s v="Thompson LLC"/>
    <s v="Customer-focused impactful benchmark"/>
    <n v="104400"/>
    <n v="99100"/>
    <n v="101750"/>
    <n v="95"/>
    <x v="0"/>
    <n v="1625"/>
    <s v="US"/>
    <s v="USD"/>
    <x v="206"/>
    <n v="1377579600"/>
    <d v="2013-09-20T05:00:00"/>
    <n v="1379653200"/>
    <b v="0"/>
    <b v="0"/>
    <s v="theater/plays"/>
    <x v="3"/>
    <s v="plays"/>
  </r>
  <r>
    <s v="Johnson Inc"/>
    <s v="Profound next generation infrastructure"/>
    <n v="8100"/>
    <n v="12300"/>
    <n v="10200"/>
    <n v="152"/>
    <x v="1"/>
    <n v="168"/>
    <s v="US"/>
    <s v="USD"/>
    <x v="207"/>
    <n v="1576389600"/>
    <d v="2020-01-30T06:00:00"/>
    <n v="1580364000"/>
    <b v="0"/>
    <b v="0"/>
    <s v="theater/plays"/>
    <x v="3"/>
    <s v="plays"/>
  </r>
  <r>
    <s v="Morgan-Warren"/>
    <s v="Face-to-face encompassing info-mediaries"/>
    <n v="87900"/>
    <n v="171549"/>
    <n v="129724.5"/>
    <n v="195"/>
    <x v="1"/>
    <n v="4289"/>
    <s v="US"/>
    <s v="USD"/>
    <x v="208"/>
    <n v="1289019600"/>
    <d v="2010-11-14T06:00:00"/>
    <n v="1289714400"/>
    <b v="0"/>
    <b v="1"/>
    <s v="music/indie rock"/>
    <x v="1"/>
    <s v="indie rock"/>
  </r>
  <r>
    <s v="Sullivan Group"/>
    <s v="Open-source fresh-thinking policy"/>
    <n v="1400"/>
    <n v="14324"/>
    <n v="7862"/>
    <n v="1023"/>
    <x v="1"/>
    <n v="165"/>
    <s v="US"/>
    <s v="USD"/>
    <x v="209"/>
    <n v="1282194000"/>
    <d v="2010-08-25T05:00:00"/>
    <n v="1282712400"/>
    <b v="0"/>
    <b v="0"/>
    <s v="music/rock"/>
    <x v="1"/>
    <s v="rock"/>
  </r>
  <r>
    <s v="Vargas, Banks and Palmer"/>
    <s v="Extended 24/7 implementation"/>
    <n v="156800"/>
    <n v="6024"/>
    <n v="81412"/>
    <n v="4"/>
    <x v="0"/>
    <n v="143"/>
    <s v="US"/>
    <s v="USD"/>
    <x v="210"/>
    <n v="1550037600"/>
    <d v="2019-02-15T06:00:00"/>
    <n v="1550210400"/>
    <b v="0"/>
    <b v="0"/>
    <s v="theater/plays"/>
    <x v="3"/>
    <s v="plays"/>
  </r>
  <r>
    <s v="Johnson, Dixon and Zimmerman"/>
    <s v="Organic dynamic algorithm"/>
    <n v="121700"/>
    <n v="188721"/>
    <n v="155210.5"/>
    <n v="155"/>
    <x v="1"/>
    <n v="1815"/>
    <s v="US"/>
    <s v="USD"/>
    <x v="211"/>
    <n v="1321941600"/>
    <d v="2011-11-24T06:00:00"/>
    <n v="1322114400"/>
    <b v="0"/>
    <b v="0"/>
    <s v="theater/plays"/>
    <x v="3"/>
    <s v="plays"/>
  </r>
  <r>
    <s v="Moore, Dudley and Navarro"/>
    <s v="Organic multi-tasking focus group"/>
    <n v="129400"/>
    <n v="57911"/>
    <n v="93655.5"/>
    <n v="45"/>
    <x v="0"/>
    <n v="934"/>
    <s v="US"/>
    <s v="USD"/>
    <x v="212"/>
    <n v="1556427600"/>
    <d v="2019-05-07T05:00:00"/>
    <n v="1557205200"/>
    <b v="0"/>
    <b v="0"/>
    <s v="film &amp; video/science fiction"/>
    <x v="4"/>
    <s v="science fiction"/>
  </r>
  <r>
    <s v="Price-Rodriguez"/>
    <s v="Adaptive logistical initiative"/>
    <n v="5700"/>
    <n v="12309"/>
    <n v="9004.5"/>
    <n v="216"/>
    <x v="1"/>
    <n v="397"/>
    <s v="GB"/>
    <s v="GBP"/>
    <x v="213"/>
    <n v="1320991200"/>
    <d v="2011-12-15T06:00:00"/>
    <n v="1323928800"/>
    <b v="0"/>
    <b v="1"/>
    <s v="film &amp; video/shorts"/>
    <x v="4"/>
    <s v="shorts"/>
  </r>
  <r>
    <s v="Huang-Henderson"/>
    <s v="Stand-alone mobile customer loyalty"/>
    <n v="41700"/>
    <n v="138497"/>
    <n v="90098.5"/>
    <n v="332"/>
    <x v="1"/>
    <n v="1539"/>
    <s v="US"/>
    <s v="USD"/>
    <x v="214"/>
    <n v="1345093200"/>
    <d v="2012-08-28T05:00:00"/>
    <n v="1346130000"/>
    <b v="0"/>
    <b v="0"/>
    <s v="film &amp; video/animation"/>
    <x v="4"/>
    <s v="animation"/>
  </r>
  <r>
    <s v="Owens-Le"/>
    <s v="Focused composite approach"/>
    <n v="7900"/>
    <n v="667"/>
    <n v="4283.5"/>
    <n v="8"/>
    <x v="0"/>
    <n v="17"/>
    <s v="US"/>
    <s v="USD"/>
    <x v="215"/>
    <n v="1309496400"/>
    <d v="2011-07-19T05:00:00"/>
    <n v="1311051600"/>
    <b v="1"/>
    <b v="0"/>
    <s v="theater/plays"/>
    <x v="3"/>
    <s v="plays"/>
  </r>
  <r>
    <s v="Huff LLC"/>
    <s v="Face-to-face clear-thinking Local Area Network"/>
    <n v="121500"/>
    <n v="119830"/>
    <n v="120665"/>
    <n v="99"/>
    <x v="0"/>
    <n v="2179"/>
    <s v="US"/>
    <s v="USD"/>
    <x v="216"/>
    <n v="1340254800"/>
    <d v="2012-06-23T05:00:00"/>
    <n v="1340427600"/>
    <b v="1"/>
    <b v="0"/>
    <s v="food/food trucks"/>
    <x v="0"/>
    <s v="food trucks"/>
  </r>
  <r>
    <s v="Johnson LLC"/>
    <s v="Cross-group cohesive circuit"/>
    <n v="4800"/>
    <n v="6623"/>
    <n v="5711.5"/>
    <n v="138"/>
    <x v="1"/>
    <n v="138"/>
    <s v="US"/>
    <s v="USD"/>
    <x v="217"/>
    <n v="1412226000"/>
    <d v="2014-10-03T05:00:00"/>
    <n v="1412312400"/>
    <b v="0"/>
    <b v="0"/>
    <s v="photography/photography books"/>
    <x v="7"/>
    <s v="photography books"/>
  </r>
  <r>
    <s v="Chavez, Garcia and Cantu"/>
    <s v="Synergistic explicit capability"/>
    <n v="87300"/>
    <n v="81897"/>
    <n v="84598.5"/>
    <n v="94"/>
    <x v="0"/>
    <n v="931"/>
    <s v="US"/>
    <s v="USD"/>
    <x v="218"/>
    <n v="1458104400"/>
    <d v="2016-03-30T05:00:00"/>
    <n v="1459314000"/>
    <b v="0"/>
    <b v="0"/>
    <s v="theater/plays"/>
    <x v="3"/>
    <s v="plays"/>
  </r>
  <r>
    <s v="Lester-Moore"/>
    <s v="Diverse analyzing definition"/>
    <n v="46300"/>
    <n v="186885"/>
    <n v="116592.5"/>
    <n v="404"/>
    <x v="1"/>
    <n v="3594"/>
    <s v="US"/>
    <s v="USD"/>
    <x v="219"/>
    <n v="1411534800"/>
    <d v="2014-11-08T06:00:00"/>
    <n v="1415426400"/>
    <b v="0"/>
    <b v="0"/>
    <s v="film &amp; video/science fiction"/>
    <x v="4"/>
    <s v="science fiction"/>
  </r>
  <r>
    <s v="Fox-Quinn"/>
    <s v="Enterprise-wide reciprocal success"/>
    <n v="67800"/>
    <n v="176398"/>
    <n v="122099"/>
    <n v="260"/>
    <x v="1"/>
    <n v="5880"/>
    <s v="US"/>
    <s v="USD"/>
    <x v="220"/>
    <n v="1399093200"/>
    <d v="2014-05-03T05:00:00"/>
    <n v="1399093200"/>
    <b v="1"/>
    <b v="0"/>
    <s v="music/rock"/>
    <x v="1"/>
    <s v="rock"/>
  </r>
  <r>
    <s v="Garcia Inc"/>
    <s v="Progressive neutral middleware"/>
    <n v="3000"/>
    <n v="10999"/>
    <n v="6999.5"/>
    <n v="367"/>
    <x v="1"/>
    <n v="112"/>
    <s v="US"/>
    <s v="USD"/>
    <x v="221"/>
    <n v="1270702800"/>
    <d v="2010-05-15T05:00:00"/>
    <n v="1273899600"/>
    <b v="0"/>
    <b v="0"/>
    <s v="photography/photography books"/>
    <x v="7"/>
    <s v="photography books"/>
  </r>
  <r>
    <s v="Johnson-Lee"/>
    <s v="Intuitive exuding process improvement"/>
    <n v="60900"/>
    <n v="102751"/>
    <n v="81825.5"/>
    <n v="169"/>
    <x v="1"/>
    <n v="943"/>
    <s v="US"/>
    <s v="USD"/>
    <x v="222"/>
    <n v="1431666000"/>
    <d v="2015-05-21T05:00:00"/>
    <n v="1432184400"/>
    <b v="0"/>
    <b v="0"/>
    <s v="games/mobile games"/>
    <x v="6"/>
    <s v="mobile games"/>
  </r>
  <r>
    <s v="Pineda Group"/>
    <s v="Exclusive real-time protocol"/>
    <n v="137900"/>
    <n v="165352"/>
    <n v="151626"/>
    <n v="120"/>
    <x v="1"/>
    <n v="2468"/>
    <s v="US"/>
    <s v="USD"/>
    <x v="172"/>
    <n v="1472619600"/>
    <d v="2016-09-25T05:00:00"/>
    <n v="1474779600"/>
    <b v="0"/>
    <b v="0"/>
    <s v="film &amp; video/animation"/>
    <x v="4"/>
    <s v="animation"/>
  </r>
  <r>
    <s v="Hoffman-Howard"/>
    <s v="Extended encompassing application"/>
    <n v="85600"/>
    <n v="165798"/>
    <n v="125699"/>
    <n v="194"/>
    <x v="1"/>
    <n v="2551"/>
    <s v="US"/>
    <s v="USD"/>
    <x v="223"/>
    <n v="1496293200"/>
    <d v="2017-07-19T05:00:00"/>
    <n v="1500440400"/>
    <b v="0"/>
    <b v="1"/>
    <s v="games/mobile games"/>
    <x v="6"/>
    <s v="mobile games"/>
  </r>
  <r>
    <s v="Miranda, Hall and Mcgrath"/>
    <s v="Progressive value-added ability"/>
    <n v="2400"/>
    <n v="10084"/>
    <n v="6242"/>
    <n v="420"/>
    <x v="1"/>
    <n v="101"/>
    <s v="US"/>
    <s v="USD"/>
    <x v="224"/>
    <n v="1575612000"/>
    <d v="2019-12-06T06:00:00"/>
    <n v="1575612000"/>
    <b v="0"/>
    <b v="0"/>
    <s v="games/video games"/>
    <x v="6"/>
    <s v="video games"/>
  </r>
  <r>
    <s v="Williams, Carter and Gonzalez"/>
    <s v="Cross-platform uniform hardware"/>
    <n v="7200"/>
    <n v="5523"/>
    <n v="6361.5"/>
    <n v="77"/>
    <x v="3"/>
    <n v="67"/>
    <s v="US"/>
    <s v="USD"/>
    <x v="225"/>
    <n v="1369112400"/>
    <d v="2013-07-18T05:00:00"/>
    <n v="1374123600"/>
    <b v="0"/>
    <b v="0"/>
    <s v="theater/plays"/>
    <x v="3"/>
    <s v="plays"/>
  </r>
  <r>
    <s v="Davis-Rodriguez"/>
    <s v="Progressive secondary portal"/>
    <n v="3400"/>
    <n v="5823"/>
    <n v="4611.5"/>
    <n v="171"/>
    <x v="1"/>
    <n v="92"/>
    <s v="US"/>
    <s v="USD"/>
    <x v="226"/>
    <n v="1469422800"/>
    <d v="2016-07-26T05:00:00"/>
    <n v="1469509200"/>
    <b v="0"/>
    <b v="0"/>
    <s v="theater/plays"/>
    <x v="3"/>
    <s v="plays"/>
  </r>
  <r>
    <s v="Reid, Rivera and Perry"/>
    <s v="Multi-lateral national adapter"/>
    <n v="3800"/>
    <n v="6000"/>
    <n v="4900"/>
    <n v="158"/>
    <x v="1"/>
    <n v="62"/>
    <s v="US"/>
    <s v="USD"/>
    <x v="227"/>
    <n v="1307854800"/>
    <d v="2011-06-28T05:00:00"/>
    <n v="1309237200"/>
    <b v="0"/>
    <b v="0"/>
    <s v="film &amp; video/animation"/>
    <x v="4"/>
    <s v="animation"/>
  </r>
  <r>
    <s v="Mendoza-Parker"/>
    <s v="Enterprise-wide motivating matrices"/>
    <n v="7500"/>
    <n v="8181"/>
    <n v="7840.5"/>
    <n v="109"/>
    <x v="1"/>
    <n v="149"/>
    <s v="IT"/>
    <s v="EUR"/>
    <x v="228"/>
    <n v="1503378000"/>
    <d v="2017-08-29T05:00:00"/>
    <n v="1503982800"/>
    <b v="0"/>
    <b v="1"/>
    <s v="games/video games"/>
    <x v="6"/>
    <s v="video games"/>
  </r>
  <r>
    <s v="Lee, Ali and Guzman"/>
    <s v="Polarized upward-trending Local Area Network"/>
    <n v="8600"/>
    <n v="3589"/>
    <n v="6094.5"/>
    <n v="42"/>
    <x v="0"/>
    <n v="92"/>
    <s v="US"/>
    <s v="USD"/>
    <x v="229"/>
    <n v="1486965600"/>
    <d v="2017-02-18T06:00:00"/>
    <n v="1487397600"/>
    <b v="0"/>
    <b v="0"/>
    <s v="film &amp; video/animation"/>
    <x v="4"/>
    <s v="animation"/>
  </r>
  <r>
    <s v="Gallegos-Cobb"/>
    <s v="Object-based directional function"/>
    <n v="39500"/>
    <n v="4323"/>
    <n v="21911.5"/>
    <n v="11"/>
    <x v="0"/>
    <n v="57"/>
    <s v="AU"/>
    <s v="AUD"/>
    <x v="230"/>
    <n v="1561438800"/>
    <d v="2019-07-02T05:00:00"/>
    <n v="1562043600"/>
    <b v="0"/>
    <b v="1"/>
    <s v="music/rock"/>
    <x v="1"/>
    <s v="rock"/>
  </r>
  <r>
    <s v="Ellison PLC"/>
    <s v="Re-contextualized tangible open architecture"/>
    <n v="9300"/>
    <n v="14822"/>
    <n v="12061"/>
    <n v="159"/>
    <x v="1"/>
    <n v="329"/>
    <s v="US"/>
    <s v="USD"/>
    <x v="231"/>
    <n v="1398402000"/>
    <d v="2014-04-27T05:00:00"/>
    <n v="1398574800"/>
    <b v="0"/>
    <b v="0"/>
    <s v="film &amp; video/animation"/>
    <x v="4"/>
    <s v="animation"/>
  </r>
  <r>
    <s v="Bolton, Sanchez and Carrillo"/>
    <s v="Distributed systemic adapter"/>
    <n v="2400"/>
    <n v="10138"/>
    <n v="6269"/>
    <n v="422"/>
    <x v="1"/>
    <n v="97"/>
    <s v="DK"/>
    <s v="DKK"/>
    <x v="232"/>
    <n v="1513231200"/>
    <d v="2018-01-08T06:00:00"/>
    <n v="1515391200"/>
    <b v="0"/>
    <b v="1"/>
    <s v="theater/plays"/>
    <x v="3"/>
    <s v="plays"/>
  </r>
  <r>
    <s v="Mason-Sanders"/>
    <s v="Networked web-enabled instruction set"/>
    <n v="3200"/>
    <n v="3127"/>
    <n v="3163.5"/>
    <n v="98"/>
    <x v="0"/>
    <n v="41"/>
    <s v="US"/>
    <s v="USD"/>
    <x v="233"/>
    <n v="1440824400"/>
    <d v="2015-09-02T05:00:00"/>
    <n v="1441170000"/>
    <b v="0"/>
    <b v="0"/>
    <s v="technology/wearables"/>
    <x v="2"/>
    <s v="wearables"/>
  </r>
  <r>
    <s v="Pitts-Reed"/>
    <s v="Vision-oriented dynamic service-desk"/>
    <n v="29400"/>
    <n v="123124"/>
    <n v="76262"/>
    <n v="419"/>
    <x v="1"/>
    <n v="1784"/>
    <s v="US"/>
    <s v="USD"/>
    <x v="194"/>
    <n v="1281070800"/>
    <d v="2010-08-07T05:00:00"/>
    <n v="1281157200"/>
    <b v="0"/>
    <b v="0"/>
    <s v="theater/plays"/>
    <x v="3"/>
    <s v="plays"/>
  </r>
  <r>
    <s v="Gonzalez-Martinez"/>
    <s v="Vision-oriented actuating open system"/>
    <n v="168500"/>
    <n v="171729"/>
    <n v="170114.5"/>
    <n v="102"/>
    <x v="1"/>
    <n v="1684"/>
    <s v="AU"/>
    <s v="AUD"/>
    <x v="234"/>
    <n v="1397365200"/>
    <d v="2014-04-23T05:00:00"/>
    <n v="1398229200"/>
    <b v="0"/>
    <b v="1"/>
    <s v="publishing/nonfiction"/>
    <x v="5"/>
    <s v="nonfiction"/>
  </r>
  <r>
    <s v="Hill, Martin and Garcia"/>
    <s v="Sharable scalable core"/>
    <n v="8400"/>
    <n v="10729"/>
    <n v="9564.5"/>
    <n v="128"/>
    <x v="1"/>
    <n v="250"/>
    <s v="US"/>
    <s v="USD"/>
    <x v="235"/>
    <n v="1494392400"/>
    <d v="2017-05-20T05:00:00"/>
    <n v="1495256400"/>
    <b v="0"/>
    <b v="1"/>
    <s v="music/rock"/>
    <x v="1"/>
    <s v="rock"/>
  </r>
  <r>
    <s v="Garcia PLC"/>
    <s v="Customer-focused attitude-oriented function"/>
    <n v="2300"/>
    <n v="10240"/>
    <n v="6270"/>
    <n v="445"/>
    <x v="1"/>
    <n v="238"/>
    <s v="US"/>
    <s v="USD"/>
    <x v="236"/>
    <n v="1520143200"/>
    <d v="2018-03-07T06:00:00"/>
    <n v="1520402400"/>
    <b v="0"/>
    <b v="0"/>
    <s v="theater/plays"/>
    <x v="3"/>
    <s v="plays"/>
  </r>
  <r>
    <s v="Herring-Bailey"/>
    <s v="Reverse-engineered system-worthy extranet"/>
    <n v="700"/>
    <n v="3988"/>
    <n v="2344"/>
    <n v="570"/>
    <x v="1"/>
    <n v="53"/>
    <s v="US"/>
    <s v="USD"/>
    <x v="237"/>
    <n v="1405314000"/>
    <d v="2014-09-04T05:00:00"/>
    <n v="1409806800"/>
    <b v="0"/>
    <b v="0"/>
    <s v="theater/plays"/>
    <x v="3"/>
    <s v="plays"/>
  </r>
  <r>
    <s v="Russell-Gardner"/>
    <s v="Re-engineered systematic monitoring"/>
    <n v="2900"/>
    <n v="14771"/>
    <n v="8835.5"/>
    <n v="509"/>
    <x v="1"/>
    <n v="214"/>
    <s v="US"/>
    <s v="USD"/>
    <x v="238"/>
    <n v="1396846800"/>
    <d v="2014-04-08T05:00:00"/>
    <n v="1396933200"/>
    <b v="0"/>
    <b v="0"/>
    <s v="theater/plays"/>
    <x v="3"/>
    <s v="plays"/>
  </r>
  <r>
    <s v="Walters-Carter"/>
    <s v="Seamless value-added standardization"/>
    <n v="4500"/>
    <n v="14649"/>
    <n v="9574.5"/>
    <n v="326"/>
    <x v="1"/>
    <n v="222"/>
    <s v="US"/>
    <s v="USD"/>
    <x v="239"/>
    <n v="1375678800"/>
    <d v="2013-08-09T05:00:00"/>
    <n v="1376024400"/>
    <b v="0"/>
    <b v="0"/>
    <s v="technology/web"/>
    <x v="2"/>
    <s v="web"/>
  </r>
  <r>
    <s v="Johnson, Patterson and Montoya"/>
    <s v="Triple-buffered fresh-thinking frame"/>
    <n v="19800"/>
    <n v="184658"/>
    <n v="102229"/>
    <n v="933"/>
    <x v="1"/>
    <n v="1884"/>
    <s v="US"/>
    <s v="USD"/>
    <x v="240"/>
    <n v="1482386400"/>
    <d v="2017-01-06T06:00:00"/>
    <n v="1483682400"/>
    <b v="0"/>
    <b v="1"/>
    <s v="publishing/fiction"/>
    <x v="5"/>
    <s v="fiction"/>
  </r>
  <r>
    <s v="Roberts and Sons"/>
    <s v="Streamlined holistic knowledgebase"/>
    <n v="6200"/>
    <n v="13103"/>
    <n v="9651.5"/>
    <n v="211"/>
    <x v="1"/>
    <n v="218"/>
    <s v="AU"/>
    <s v="AUD"/>
    <x v="241"/>
    <n v="1420005600"/>
    <d v="2015-01-05T06:00:00"/>
    <n v="1420437600"/>
    <b v="0"/>
    <b v="0"/>
    <s v="games/mobile games"/>
    <x v="6"/>
    <s v="mobile games"/>
  </r>
  <r>
    <s v="Avila-Nelson"/>
    <s v="Up-sized intermediate website"/>
    <n v="61500"/>
    <n v="168095"/>
    <n v="114797.5"/>
    <n v="273"/>
    <x v="1"/>
    <n v="6465"/>
    <s v="US"/>
    <s v="USD"/>
    <x v="242"/>
    <n v="1420178400"/>
    <d v="2015-01-09T06:00:00"/>
    <n v="1420783200"/>
    <b v="0"/>
    <b v="0"/>
    <s v="publishing/translations"/>
    <x v="5"/>
    <s v="translations"/>
  </r>
  <r>
    <s v="Robbins and Sons"/>
    <s v="Future-proofed directional synergy"/>
    <n v="100"/>
    <n v="3"/>
    <n v="51.5"/>
    <n v="3"/>
    <x v="0"/>
    <n v="1"/>
    <s v="US"/>
    <s v="USD"/>
    <x v="67"/>
    <n v="1264399200"/>
    <d v="2010-03-01T06:00:00"/>
    <n v="1267423200"/>
    <b v="0"/>
    <b v="0"/>
    <s v="music/rock"/>
    <x v="1"/>
    <s v="rock"/>
  </r>
  <r>
    <s v="Singleton Ltd"/>
    <s v="Enhanced user-facing function"/>
    <n v="7100"/>
    <n v="3840"/>
    <n v="5470"/>
    <n v="54"/>
    <x v="0"/>
    <n v="101"/>
    <s v="US"/>
    <s v="USD"/>
    <x v="243"/>
    <n v="1355032800"/>
    <d v="2012-12-11T06:00:00"/>
    <n v="1355205600"/>
    <b v="0"/>
    <b v="0"/>
    <s v="theater/plays"/>
    <x v="3"/>
    <s v="plays"/>
  </r>
  <r>
    <s v="Perez PLC"/>
    <s v="Operative bandwidth-monitored interface"/>
    <n v="1000"/>
    <n v="6263"/>
    <n v="3631.5"/>
    <n v="626"/>
    <x v="1"/>
    <n v="59"/>
    <s v="US"/>
    <s v="USD"/>
    <x v="244"/>
    <n v="1382677200"/>
    <d v="2013-10-30T05:00:00"/>
    <n v="1383109200"/>
    <b v="0"/>
    <b v="0"/>
    <s v="theater/plays"/>
    <x v="3"/>
    <s v="plays"/>
  </r>
  <r>
    <s v="Rogers, Jacobs and Jackson"/>
    <s v="Upgradable multi-state instruction set"/>
    <n v="121500"/>
    <n v="108161"/>
    <n v="114830.5"/>
    <n v="89"/>
    <x v="0"/>
    <n v="1335"/>
    <s v="CA"/>
    <s v="CAD"/>
    <x v="245"/>
    <n v="1302238800"/>
    <d v="2011-04-20T05:00:00"/>
    <n v="1303275600"/>
    <b v="0"/>
    <b v="0"/>
    <s v="film &amp; video/drama"/>
    <x v="4"/>
    <s v="drama"/>
  </r>
  <r>
    <s v="Barry Group"/>
    <s v="De-engineered static Local Area Network"/>
    <n v="4600"/>
    <n v="8505"/>
    <n v="6552.5"/>
    <n v="185"/>
    <x v="1"/>
    <n v="88"/>
    <s v="US"/>
    <s v="USD"/>
    <x v="246"/>
    <n v="1487656800"/>
    <d v="2017-02-23T06:00:00"/>
    <n v="1487829600"/>
    <b v="0"/>
    <b v="0"/>
    <s v="publishing/nonfiction"/>
    <x v="5"/>
    <s v="nonfiction"/>
  </r>
  <r>
    <s v="Rosales, Branch and Harmon"/>
    <s v="Upgradable grid-enabled superstructure"/>
    <n v="80500"/>
    <n v="96735"/>
    <n v="88617.5"/>
    <n v="120"/>
    <x v="1"/>
    <n v="1697"/>
    <s v="US"/>
    <s v="USD"/>
    <x v="247"/>
    <n v="1297836000"/>
    <d v="2011-02-21T06:00:00"/>
    <n v="1298268000"/>
    <b v="0"/>
    <b v="1"/>
    <s v="music/rock"/>
    <x v="1"/>
    <s v="rock"/>
  </r>
  <r>
    <s v="Smith-Reid"/>
    <s v="Optimized actuating toolset"/>
    <n v="4100"/>
    <n v="959"/>
    <n v="2529.5"/>
    <n v="23"/>
    <x v="0"/>
    <n v="15"/>
    <s v="GB"/>
    <s v="GBP"/>
    <x v="248"/>
    <n v="1453615200"/>
    <d v="2016-03-01T06:00:00"/>
    <n v="1456812000"/>
    <b v="0"/>
    <b v="0"/>
    <s v="music/rock"/>
    <x v="1"/>
    <s v="rock"/>
  </r>
  <r>
    <s v="Williams Inc"/>
    <s v="Decentralized exuding strategy"/>
    <n v="5700"/>
    <n v="8322"/>
    <n v="7011"/>
    <n v="146"/>
    <x v="1"/>
    <n v="92"/>
    <s v="US"/>
    <s v="USD"/>
    <x v="249"/>
    <n v="1362463200"/>
    <d v="2013-03-19T05:00:00"/>
    <n v="1363669200"/>
    <b v="0"/>
    <b v="0"/>
    <s v="theater/plays"/>
    <x v="3"/>
    <s v="plays"/>
  </r>
  <r>
    <s v="Duncan, Mcdonald and Miller"/>
    <s v="Assimilated coherent hardware"/>
    <n v="5000"/>
    <n v="13424"/>
    <n v="9212"/>
    <n v="268"/>
    <x v="1"/>
    <n v="186"/>
    <s v="US"/>
    <s v="USD"/>
    <x v="250"/>
    <n v="1481176800"/>
    <d v="2016-12-28T06:00:00"/>
    <n v="1482904800"/>
    <b v="0"/>
    <b v="1"/>
    <s v="theater/plays"/>
    <x v="3"/>
    <s v="plays"/>
  </r>
  <r>
    <s v="Watkins Ltd"/>
    <s v="Multi-channeled responsive implementation"/>
    <n v="1800"/>
    <n v="10755"/>
    <n v="6277.5"/>
    <n v="598"/>
    <x v="1"/>
    <n v="138"/>
    <s v="US"/>
    <s v="USD"/>
    <x v="251"/>
    <n v="1354946400"/>
    <d v="2012-12-27T06:00:00"/>
    <n v="1356588000"/>
    <b v="1"/>
    <b v="0"/>
    <s v="photography/photography books"/>
    <x v="7"/>
    <s v="photography books"/>
  </r>
  <r>
    <s v="Allen-Jones"/>
    <s v="Centralized modular initiative"/>
    <n v="6300"/>
    <n v="9935"/>
    <n v="8117.5"/>
    <n v="158"/>
    <x v="1"/>
    <n v="261"/>
    <s v="US"/>
    <s v="USD"/>
    <x v="136"/>
    <n v="1348808400"/>
    <d v="2012-10-10T05:00:00"/>
    <n v="1349845200"/>
    <b v="0"/>
    <b v="0"/>
    <s v="music/rock"/>
    <x v="1"/>
    <s v="rock"/>
  </r>
  <r>
    <s v="Mason-Smith"/>
    <s v="Reverse-engineered cohesive migration"/>
    <n v="84300"/>
    <n v="26303"/>
    <n v="55301.5"/>
    <n v="31"/>
    <x v="0"/>
    <n v="454"/>
    <s v="US"/>
    <s v="USD"/>
    <x v="252"/>
    <n v="1282712400"/>
    <d v="2010-08-29T05:00:00"/>
    <n v="1283058000"/>
    <b v="0"/>
    <b v="1"/>
    <s v="music/rock"/>
    <x v="1"/>
    <s v="rock"/>
  </r>
  <r>
    <s v="Lloyd, Kennedy and Davis"/>
    <s v="Compatible multimedia hub"/>
    <n v="1700"/>
    <n v="5328"/>
    <n v="3514"/>
    <n v="313"/>
    <x v="1"/>
    <n v="107"/>
    <s v="US"/>
    <s v="USD"/>
    <x v="253"/>
    <n v="1301979600"/>
    <d v="2011-05-01T05:00:00"/>
    <n v="1304226000"/>
    <b v="0"/>
    <b v="1"/>
    <s v="music/indie rock"/>
    <x v="1"/>
    <s v="indie rock"/>
  </r>
  <r>
    <s v="Walker Ltd"/>
    <s v="Organic eco-centric success"/>
    <n v="2900"/>
    <n v="10756"/>
    <n v="6828"/>
    <n v="371"/>
    <x v="1"/>
    <n v="199"/>
    <s v="US"/>
    <s v="USD"/>
    <x v="254"/>
    <n v="1263016800"/>
    <d v="2010-01-09T06:00:00"/>
    <n v="1263016800"/>
    <b v="0"/>
    <b v="0"/>
    <s v="photography/photography books"/>
    <x v="7"/>
    <s v="photography books"/>
  </r>
  <r>
    <s v="Gordon PLC"/>
    <s v="Virtual reciprocal policy"/>
    <n v="45600"/>
    <n v="165375"/>
    <n v="105487.5"/>
    <n v="363"/>
    <x v="1"/>
    <n v="5512"/>
    <s v="US"/>
    <s v="USD"/>
    <x v="255"/>
    <n v="1360648800"/>
    <d v="2013-02-28T06:00:00"/>
    <n v="1362031200"/>
    <b v="0"/>
    <b v="0"/>
    <s v="theater/plays"/>
    <x v="3"/>
    <s v="plays"/>
  </r>
  <r>
    <s v="Lee and Sons"/>
    <s v="Persevering interactive emulation"/>
    <n v="4900"/>
    <n v="6031"/>
    <n v="5465.5"/>
    <n v="123"/>
    <x v="1"/>
    <n v="86"/>
    <s v="US"/>
    <s v="USD"/>
    <x v="256"/>
    <n v="1451800800"/>
    <d v="2016-02-16T06:00:00"/>
    <n v="1455602400"/>
    <b v="0"/>
    <b v="0"/>
    <s v="theater/plays"/>
    <x v="3"/>
    <s v="plays"/>
  </r>
  <r>
    <s v="Cole LLC"/>
    <s v="Proactive responsive emulation"/>
    <n v="111900"/>
    <n v="85902"/>
    <n v="98901"/>
    <n v="77"/>
    <x v="0"/>
    <n v="3182"/>
    <s v="IT"/>
    <s v="EUR"/>
    <x v="257"/>
    <n v="1415340000"/>
    <d v="2014-12-10T06:00:00"/>
    <n v="1418191200"/>
    <b v="0"/>
    <b v="1"/>
    <s v="music/jazz"/>
    <x v="1"/>
    <s v="jazz"/>
  </r>
  <r>
    <s v="Acosta PLC"/>
    <s v="Extended eco-centric function"/>
    <n v="61600"/>
    <n v="143910"/>
    <n v="102755"/>
    <n v="234"/>
    <x v="1"/>
    <n v="2768"/>
    <s v="AU"/>
    <s v="AUD"/>
    <x v="258"/>
    <n v="1351054800"/>
    <d v="2012-11-09T06:00:00"/>
    <n v="1352440800"/>
    <b v="0"/>
    <b v="0"/>
    <s v="theater/plays"/>
    <x v="3"/>
    <s v="plays"/>
  </r>
  <r>
    <s v="Brown-Mckee"/>
    <s v="Networked optimal productivity"/>
    <n v="1500"/>
    <n v="2708"/>
    <n v="2104"/>
    <n v="181"/>
    <x v="1"/>
    <n v="48"/>
    <s v="US"/>
    <s v="USD"/>
    <x v="259"/>
    <n v="1349326800"/>
    <d v="2012-11-19T06:00:00"/>
    <n v="1353304800"/>
    <b v="0"/>
    <b v="0"/>
    <s v="film &amp; video/documentary"/>
    <x v="4"/>
    <s v="documentary"/>
  </r>
  <r>
    <s v="Miles and Sons"/>
    <s v="Persistent attitude-oriented approach"/>
    <n v="3500"/>
    <n v="8842"/>
    <n v="6171"/>
    <n v="253"/>
    <x v="1"/>
    <n v="87"/>
    <s v="US"/>
    <s v="USD"/>
    <x v="260"/>
    <n v="1548914400"/>
    <d v="2019-02-21T06:00:00"/>
    <n v="1550728800"/>
    <b v="0"/>
    <b v="0"/>
    <s v="film &amp; video/television"/>
    <x v="4"/>
    <s v="television"/>
  </r>
  <r>
    <s v="Sawyer, Horton and Williams"/>
    <s v="Triple-buffered 4thgeneration toolset"/>
    <n v="173900"/>
    <n v="47260"/>
    <n v="110580"/>
    <n v="27"/>
    <x v="3"/>
    <n v="1890"/>
    <s v="US"/>
    <s v="USD"/>
    <x v="261"/>
    <n v="1291269600"/>
    <d v="2010-12-04T06:00:00"/>
    <n v="1291442400"/>
    <b v="0"/>
    <b v="0"/>
    <s v="games/video games"/>
    <x v="6"/>
    <s v="video games"/>
  </r>
  <r>
    <s v="Foley-Cox"/>
    <s v="Progressive zero administration leverage"/>
    <n v="153700"/>
    <n v="1953"/>
    <n v="77826.5"/>
    <n v="1"/>
    <x v="2"/>
    <n v="61"/>
    <s v="US"/>
    <s v="USD"/>
    <x v="262"/>
    <n v="1449468000"/>
    <d v="2016-01-07T06:00:00"/>
    <n v="1452146400"/>
    <b v="0"/>
    <b v="0"/>
    <s v="photography/photography books"/>
    <x v="7"/>
    <s v="photography books"/>
  </r>
  <r>
    <s v="Horton, Morrison and Clark"/>
    <s v="Networked radical neural-net"/>
    <n v="51100"/>
    <n v="155349"/>
    <n v="103224.5"/>
    <n v="304"/>
    <x v="1"/>
    <n v="1894"/>
    <s v="US"/>
    <s v="USD"/>
    <x v="263"/>
    <n v="1562734800"/>
    <d v="2019-08-04T05:00:00"/>
    <n v="1564894800"/>
    <b v="0"/>
    <b v="1"/>
    <s v="theater/plays"/>
    <x v="3"/>
    <s v="plays"/>
  </r>
  <r>
    <s v="Thomas and Sons"/>
    <s v="Re-engineered heuristic forecast"/>
    <n v="7800"/>
    <n v="10704"/>
    <n v="9252"/>
    <n v="137"/>
    <x v="1"/>
    <n v="282"/>
    <s v="CA"/>
    <s v="CAD"/>
    <x v="264"/>
    <n v="1505624400"/>
    <d v="2017-09-20T05:00:00"/>
    <n v="1505883600"/>
    <b v="0"/>
    <b v="0"/>
    <s v="theater/plays"/>
    <x v="3"/>
    <s v="plays"/>
  </r>
  <r>
    <s v="Morgan-Jenkins"/>
    <s v="Fully-configurable background algorithm"/>
    <n v="2400"/>
    <n v="773"/>
    <n v="1586.5"/>
    <n v="32"/>
    <x v="0"/>
    <n v="15"/>
    <s v="US"/>
    <s v="USD"/>
    <x v="265"/>
    <n v="1509948000"/>
    <d v="2017-11-11T06:00:00"/>
    <n v="1510380000"/>
    <b v="0"/>
    <b v="0"/>
    <s v="theater/plays"/>
    <x v="3"/>
    <s v="plays"/>
  </r>
  <r>
    <s v="Ward, Sanchez and Kemp"/>
    <s v="Stand-alone discrete Graphical User Interface"/>
    <n v="3900"/>
    <n v="9419"/>
    <n v="6659.5"/>
    <n v="242"/>
    <x v="1"/>
    <n v="116"/>
    <s v="US"/>
    <s v="USD"/>
    <x v="266"/>
    <n v="1554526800"/>
    <d v="2019-04-14T05:00:00"/>
    <n v="1555218000"/>
    <b v="0"/>
    <b v="0"/>
    <s v="publishing/translations"/>
    <x v="5"/>
    <s v="translations"/>
  </r>
  <r>
    <s v="Fields Ltd"/>
    <s v="Front-line foreground project"/>
    <n v="5500"/>
    <n v="5324"/>
    <n v="5412"/>
    <n v="97"/>
    <x v="0"/>
    <n v="133"/>
    <s v="US"/>
    <s v="USD"/>
    <x v="267"/>
    <n v="1334811600"/>
    <d v="2012-04-24T05:00:00"/>
    <n v="1335243600"/>
    <b v="0"/>
    <b v="1"/>
    <s v="games/video games"/>
    <x v="6"/>
    <s v="video games"/>
  </r>
  <r>
    <s v="Ramos-Mitchell"/>
    <s v="Persevering system-worthy info-mediaries"/>
    <n v="700"/>
    <n v="7465"/>
    <n v="4082.5"/>
    <n v="1066"/>
    <x v="1"/>
    <n v="83"/>
    <s v="US"/>
    <s v="USD"/>
    <x v="268"/>
    <n v="1279515600"/>
    <d v="2010-07-21T05:00:00"/>
    <n v="1279688400"/>
    <b v="0"/>
    <b v="0"/>
    <s v="theater/plays"/>
    <x v="3"/>
    <s v="plays"/>
  </r>
  <r>
    <s v="Higgins, Davis and Salazar"/>
    <s v="Distributed multi-tasking strategy"/>
    <n v="2700"/>
    <n v="8799"/>
    <n v="5749.5"/>
    <n v="326"/>
    <x v="1"/>
    <n v="91"/>
    <s v="US"/>
    <s v="USD"/>
    <x v="269"/>
    <n v="1353909600"/>
    <d v="2012-12-21T06:00:00"/>
    <n v="1356069600"/>
    <b v="0"/>
    <b v="0"/>
    <s v="technology/web"/>
    <x v="2"/>
    <s v="web"/>
  </r>
  <r>
    <s v="Smith-Jenkins"/>
    <s v="Vision-oriented methodical application"/>
    <n v="8000"/>
    <n v="13656"/>
    <n v="10828"/>
    <n v="171"/>
    <x v="1"/>
    <n v="546"/>
    <s v="US"/>
    <s v="USD"/>
    <x v="270"/>
    <n v="1535950800"/>
    <d v="2018-09-06T05:00:00"/>
    <n v="1536210000"/>
    <b v="0"/>
    <b v="0"/>
    <s v="theater/plays"/>
    <x v="3"/>
    <s v="plays"/>
  </r>
  <r>
    <s v="Braun PLC"/>
    <s v="Function-based high-level infrastructure"/>
    <n v="2500"/>
    <n v="14536"/>
    <n v="8518"/>
    <n v="581"/>
    <x v="1"/>
    <n v="393"/>
    <s v="US"/>
    <s v="USD"/>
    <x v="271"/>
    <n v="1511244000"/>
    <d v="2017-11-27T06:00:00"/>
    <n v="1511762400"/>
    <b v="0"/>
    <b v="0"/>
    <s v="film &amp; video/animation"/>
    <x v="4"/>
    <s v="animation"/>
  </r>
  <r>
    <s v="Drake PLC"/>
    <s v="Profound object-oriented paradigm"/>
    <n v="164500"/>
    <n v="150552"/>
    <n v="157526"/>
    <n v="92"/>
    <x v="0"/>
    <n v="2062"/>
    <s v="US"/>
    <s v="USD"/>
    <x v="272"/>
    <n v="1331445600"/>
    <d v="2012-04-01T05:00:00"/>
    <n v="1333256400"/>
    <b v="0"/>
    <b v="1"/>
    <s v="theater/plays"/>
    <x v="3"/>
    <s v="plays"/>
  </r>
  <r>
    <s v="Ross, Kelly and Brown"/>
    <s v="Virtual contextually-based circuit"/>
    <n v="8400"/>
    <n v="9076"/>
    <n v="8738"/>
    <n v="108"/>
    <x v="1"/>
    <n v="133"/>
    <s v="US"/>
    <s v="USD"/>
    <x v="73"/>
    <n v="1480226400"/>
    <d v="2016-12-03T06:00:00"/>
    <n v="1480744800"/>
    <b v="0"/>
    <b v="1"/>
    <s v="film &amp; video/television"/>
    <x v="4"/>
    <s v="television"/>
  </r>
  <r>
    <s v="Lucas-Mullins"/>
    <s v="Business-focused dynamic instruction set"/>
    <n v="8100"/>
    <n v="1517"/>
    <n v="4808.5"/>
    <n v="19"/>
    <x v="0"/>
    <n v="29"/>
    <s v="DK"/>
    <s v="DKK"/>
    <x v="273"/>
    <n v="1464584400"/>
    <d v="2016-06-04T05:00:00"/>
    <n v="1465016400"/>
    <b v="0"/>
    <b v="0"/>
    <s v="music/rock"/>
    <x v="1"/>
    <s v="rock"/>
  </r>
  <r>
    <s v="Tran LLC"/>
    <s v="Ameliorated fresh-thinking protocol"/>
    <n v="9800"/>
    <n v="8153"/>
    <n v="8976.5"/>
    <n v="83"/>
    <x v="0"/>
    <n v="132"/>
    <s v="US"/>
    <s v="USD"/>
    <x v="274"/>
    <n v="1335848400"/>
    <d v="2012-05-06T05:00:00"/>
    <n v="1336280400"/>
    <b v="0"/>
    <b v="0"/>
    <s v="technology/web"/>
    <x v="2"/>
    <s v="web"/>
  </r>
  <r>
    <s v="Dawson, Brady and Gilbert"/>
    <s v="Front-line optimizing emulation"/>
    <n v="900"/>
    <n v="6357"/>
    <n v="3628.5"/>
    <n v="706"/>
    <x v="1"/>
    <n v="254"/>
    <s v="US"/>
    <s v="USD"/>
    <x v="275"/>
    <n v="1473483600"/>
    <d v="2016-10-18T05:00:00"/>
    <n v="1476766800"/>
    <b v="0"/>
    <b v="0"/>
    <s v="theater/plays"/>
    <x v="3"/>
    <s v="plays"/>
  </r>
  <r>
    <s v="Obrien-Aguirre"/>
    <s v="Devolved uniform complexity"/>
    <n v="112100"/>
    <n v="19557"/>
    <n v="65828.5"/>
    <n v="17"/>
    <x v="3"/>
    <n v="184"/>
    <s v="US"/>
    <s v="USD"/>
    <x v="276"/>
    <n v="1479880800"/>
    <d v="2016-11-30T06:00:00"/>
    <n v="1480485600"/>
    <b v="0"/>
    <b v="0"/>
    <s v="theater/plays"/>
    <x v="3"/>
    <s v="plays"/>
  </r>
  <r>
    <s v="Ferguson PLC"/>
    <s v="Public-key intangible superstructure"/>
    <n v="6300"/>
    <n v="13213"/>
    <n v="9756.5"/>
    <n v="210"/>
    <x v="1"/>
    <n v="176"/>
    <s v="US"/>
    <s v="USD"/>
    <x v="277"/>
    <n v="1430197200"/>
    <d v="2015-04-28T05:00:00"/>
    <n v="1430197200"/>
    <b v="0"/>
    <b v="0"/>
    <s v="music/electric music"/>
    <x v="1"/>
    <s v="electric music"/>
  </r>
  <r>
    <s v="Garcia Ltd"/>
    <s v="Secured global success"/>
    <n v="5600"/>
    <n v="5476"/>
    <n v="5538"/>
    <n v="98"/>
    <x v="0"/>
    <n v="137"/>
    <s v="DK"/>
    <s v="DKK"/>
    <x v="278"/>
    <n v="1331701200"/>
    <d v="2012-03-15T05:00:00"/>
    <n v="1331787600"/>
    <b v="0"/>
    <b v="1"/>
    <s v="music/metal"/>
    <x v="1"/>
    <s v="metal"/>
  </r>
  <r>
    <s v="Smith, Love and Smith"/>
    <s v="Grass-roots mission-critical capability"/>
    <n v="800"/>
    <n v="13474"/>
    <n v="7137"/>
    <n v="1684"/>
    <x v="1"/>
    <n v="337"/>
    <s v="CA"/>
    <s v="CAD"/>
    <x v="279"/>
    <n v="1438578000"/>
    <d v="2015-08-06T05:00:00"/>
    <n v="1438837200"/>
    <b v="0"/>
    <b v="0"/>
    <s v="theater/plays"/>
    <x v="3"/>
    <s v="plays"/>
  </r>
  <r>
    <s v="Wilson, Hall and Osborne"/>
    <s v="Advanced global data-warehouse"/>
    <n v="168600"/>
    <n v="91722"/>
    <n v="130161"/>
    <n v="54"/>
    <x v="0"/>
    <n v="908"/>
    <s v="US"/>
    <s v="USD"/>
    <x v="280"/>
    <n v="1368162000"/>
    <d v="2013-06-11T05:00:00"/>
    <n v="1370926800"/>
    <b v="0"/>
    <b v="1"/>
    <s v="film &amp; video/documentary"/>
    <x v="4"/>
    <s v="documentary"/>
  </r>
  <r>
    <s v="Bell, Grimes and Kerr"/>
    <s v="Self-enabling uniform complexity"/>
    <n v="1800"/>
    <n v="8219"/>
    <n v="5009.5"/>
    <n v="457"/>
    <x v="1"/>
    <n v="107"/>
    <s v="US"/>
    <s v="USD"/>
    <x v="281"/>
    <n v="1318654800"/>
    <d v="2011-10-19T05:00:00"/>
    <n v="1319000400"/>
    <b v="1"/>
    <b v="0"/>
    <s v="technology/web"/>
    <x v="2"/>
    <s v="web"/>
  </r>
  <r>
    <s v="Ho-Harris"/>
    <s v="Versatile cohesive encoding"/>
    <n v="7300"/>
    <n v="717"/>
    <n v="4008.5"/>
    <n v="10"/>
    <x v="0"/>
    <n v="10"/>
    <s v="US"/>
    <s v="USD"/>
    <x v="282"/>
    <n v="1331874000"/>
    <d v="2012-04-03T05:00:00"/>
    <n v="1333429200"/>
    <b v="0"/>
    <b v="0"/>
    <s v="food/food trucks"/>
    <x v="0"/>
    <s v="food trucks"/>
  </r>
  <r>
    <s v="Ross Group"/>
    <s v="Organized executive solution"/>
    <n v="6500"/>
    <n v="1065"/>
    <n v="3782.5"/>
    <n v="16"/>
    <x v="3"/>
    <n v="32"/>
    <s v="IT"/>
    <s v="EUR"/>
    <x v="283"/>
    <n v="1286254800"/>
    <d v="2010-10-14T05:00:00"/>
    <n v="1287032400"/>
    <b v="0"/>
    <b v="0"/>
    <s v="theater/plays"/>
    <x v="3"/>
    <s v="plays"/>
  </r>
  <r>
    <s v="Turner-Davis"/>
    <s v="Automated local emulation"/>
    <n v="600"/>
    <n v="8038"/>
    <n v="4319"/>
    <n v="1340"/>
    <x v="1"/>
    <n v="183"/>
    <s v="US"/>
    <s v="USD"/>
    <x v="284"/>
    <n v="1540530000"/>
    <d v="2018-11-07T06:00:00"/>
    <n v="1541570400"/>
    <b v="0"/>
    <b v="0"/>
    <s v="theater/plays"/>
    <x v="3"/>
    <s v="plays"/>
  </r>
  <r>
    <s v="Smith, Jackson and Herrera"/>
    <s v="Enterprise-wide intermediate middleware"/>
    <n v="192900"/>
    <n v="68769"/>
    <n v="130834.5"/>
    <n v="36"/>
    <x v="0"/>
    <n v="1910"/>
    <s v="CH"/>
    <s v="CHF"/>
    <x v="285"/>
    <n v="1381813200"/>
    <d v="2013-11-09T06:00:00"/>
    <n v="1383976800"/>
    <b v="0"/>
    <b v="0"/>
    <s v="theater/plays"/>
    <x v="3"/>
    <s v="plays"/>
  </r>
  <r>
    <s v="Smith-Hess"/>
    <s v="Grass-roots real-time Local Area Network"/>
    <n v="6100"/>
    <n v="3352"/>
    <n v="4726"/>
    <n v="55"/>
    <x v="0"/>
    <n v="38"/>
    <s v="AU"/>
    <s v="AUD"/>
    <x v="286"/>
    <n v="1548655200"/>
    <d v="2019-02-19T06:00:00"/>
    <n v="1550556000"/>
    <b v="0"/>
    <b v="0"/>
    <s v="theater/plays"/>
    <x v="3"/>
    <s v="plays"/>
  </r>
  <r>
    <s v="Brown, Herring and Bass"/>
    <s v="Organized client-driven capacity"/>
    <n v="7200"/>
    <n v="6785"/>
    <n v="6992.5"/>
    <n v="94"/>
    <x v="0"/>
    <n v="104"/>
    <s v="AU"/>
    <s v="AUD"/>
    <x v="287"/>
    <n v="1389679200"/>
    <d v="2014-01-23T06:00:00"/>
    <n v="1390456800"/>
    <b v="0"/>
    <b v="1"/>
    <s v="theater/plays"/>
    <x v="3"/>
    <s v="plays"/>
  </r>
  <r>
    <s v="Chase, Garcia and Johnson"/>
    <s v="Adaptive intangible database"/>
    <n v="3500"/>
    <n v="5037"/>
    <n v="4268.5"/>
    <n v="144"/>
    <x v="1"/>
    <n v="72"/>
    <s v="US"/>
    <s v="USD"/>
    <x v="288"/>
    <n v="1456466400"/>
    <d v="2016-03-15T05:00:00"/>
    <n v="1458018000"/>
    <b v="0"/>
    <b v="1"/>
    <s v="music/rock"/>
    <x v="1"/>
    <s v="rock"/>
  </r>
  <r>
    <s v="Ramsey and Sons"/>
    <s v="Grass-roots contextually-based algorithm"/>
    <n v="3800"/>
    <n v="1954"/>
    <n v="2877"/>
    <n v="51"/>
    <x v="0"/>
    <n v="49"/>
    <s v="US"/>
    <s v="USD"/>
    <x v="289"/>
    <n v="1456984800"/>
    <d v="2016-04-28T05:00:00"/>
    <n v="1461819600"/>
    <b v="0"/>
    <b v="0"/>
    <s v="food/food trucks"/>
    <x v="0"/>
    <s v="food trucks"/>
  </r>
  <r>
    <s v="Cooke PLC"/>
    <s v="Focused executive core"/>
    <n v="100"/>
    <n v="5"/>
    <n v="52.5"/>
    <n v="5"/>
    <x v="0"/>
    <n v="1"/>
    <s v="DK"/>
    <s v="DKK"/>
    <x v="290"/>
    <n v="1504069200"/>
    <d v="2017-08-31T05:00:00"/>
    <n v="1504155600"/>
    <b v="0"/>
    <b v="1"/>
    <s v="publishing/nonfiction"/>
    <x v="5"/>
    <s v="nonfiction"/>
  </r>
  <r>
    <s v="Wong-Walker"/>
    <s v="Multi-channeled disintermediate policy"/>
    <n v="900"/>
    <n v="12102"/>
    <n v="6501"/>
    <n v="1345"/>
    <x v="1"/>
    <n v="295"/>
    <s v="US"/>
    <s v="USD"/>
    <x v="291"/>
    <n v="1424930400"/>
    <d v="2015-03-15T05:00:00"/>
    <n v="1426395600"/>
    <b v="0"/>
    <b v="0"/>
    <s v="film &amp; video/documentary"/>
    <x v="4"/>
    <s v="documentary"/>
  </r>
  <r>
    <s v="Ferguson, Collins and Mata"/>
    <s v="Customizable bi-directional hardware"/>
    <n v="76100"/>
    <n v="24234"/>
    <n v="50167"/>
    <n v="32"/>
    <x v="0"/>
    <n v="245"/>
    <s v="US"/>
    <s v="USD"/>
    <x v="292"/>
    <n v="1535864400"/>
    <d v="2018-09-16T05:00:00"/>
    <n v="1537074000"/>
    <b v="0"/>
    <b v="0"/>
    <s v="theater/plays"/>
    <x v="3"/>
    <s v="plays"/>
  </r>
  <r>
    <s v="Guerrero, Flores and Jenkins"/>
    <s v="Networked optimal architecture"/>
    <n v="3400"/>
    <n v="2809"/>
    <n v="3104.5"/>
    <n v="83"/>
    <x v="0"/>
    <n v="32"/>
    <s v="US"/>
    <s v="USD"/>
    <x v="293"/>
    <n v="1452146400"/>
    <d v="2016-01-12T06:00:00"/>
    <n v="1452578400"/>
    <b v="0"/>
    <b v="0"/>
    <s v="music/indie rock"/>
    <x v="1"/>
    <s v="indie rock"/>
  </r>
  <r>
    <s v="Peterson PLC"/>
    <s v="User-friendly discrete benchmark"/>
    <n v="2100"/>
    <n v="11469"/>
    <n v="6784.5"/>
    <n v="546"/>
    <x v="1"/>
    <n v="142"/>
    <s v="US"/>
    <s v="USD"/>
    <x v="294"/>
    <n v="1470546000"/>
    <d v="2016-09-17T05:00:00"/>
    <n v="1474088400"/>
    <b v="0"/>
    <b v="0"/>
    <s v="film &amp; video/documentary"/>
    <x v="4"/>
    <s v="documentary"/>
  </r>
  <r>
    <s v="Townsend Ltd"/>
    <s v="Grass-roots actuating policy"/>
    <n v="2800"/>
    <n v="8014"/>
    <n v="5407"/>
    <n v="286"/>
    <x v="1"/>
    <n v="85"/>
    <s v="US"/>
    <s v="USD"/>
    <x v="295"/>
    <n v="1458363600"/>
    <d v="2016-04-29T05:00:00"/>
    <n v="1461906000"/>
    <b v="0"/>
    <b v="0"/>
    <s v="theater/plays"/>
    <x v="3"/>
    <s v="plays"/>
  </r>
  <r>
    <s v="Rush, Reed and Hall"/>
    <s v="Enterprise-wide 3rdgeneration knowledge user"/>
    <n v="6500"/>
    <n v="514"/>
    <n v="3507"/>
    <n v="8"/>
    <x v="0"/>
    <n v="7"/>
    <s v="US"/>
    <s v="USD"/>
    <x v="296"/>
    <n v="1500008400"/>
    <d v="2017-07-17T05:00:00"/>
    <n v="1500267600"/>
    <b v="0"/>
    <b v="1"/>
    <s v="theater/plays"/>
    <x v="3"/>
    <s v="plays"/>
  </r>
  <r>
    <s v="Salazar-Dodson"/>
    <s v="Face-to-face zero tolerance moderator"/>
    <n v="32900"/>
    <n v="43473"/>
    <n v="38186.5"/>
    <n v="132"/>
    <x v="1"/>
    <n v="659"/>
    <s v="DK"/>
    <s v="DKK"/>
    <x v="297"/>
    <n v="1338958800"/>
    <d v="2012-06-26T05:00:00"/>
    <n v="1340686800"/>
    <b v="0"/>
    <b v="1"/>
    <s v="publishing/fiction"/>
    <x v="5"/>
    <s v="fiction"/>
  </r>
  <r>
    <s v="Davis Ltd"/>
    <s v="Grass-roots optimizing projection"/>
    <n v="118200"/>
    <n v="87560"/>
    <n v="102880"/>
    <n v="74"/>
    <x v="0"/>
    <n v="803"/>
    <s v="US"/>
    <s v="USD"/>
    <x v="298"/>
    <n v="1303102800"/>
    <d v="2011-04-19T05:00:00"/>
    <n v="1303189200"/>
    <b v="0"/>
    <b v="0"/>
    <s v="theater/plays"/>
    <x v="3"/>
    <s v="plays"/>
  </r>
  <r>
    <s v="Harris-Perry"/>
    <s v="User-centric 6thgeneration attitude"/>
    <n v="4100"/>
    <n v="3087"/>
    <n v="3593.5"/>
    <n v="75"/>
    <x v="3"/>
    <n v="75"/>
    <s v="US"/>
    <s v="USD"/>
    <x v="299"/>
    <n v="1316581200"/>
    <d v="2011-10-11T05:00:00"/>
    <n v="1318309200"/>
    <b v="0"/>
    <b v="1"/>
    <s v="music/indie rock"/>
    <x v="1"/>
    <s v="indie rock"/>
  </r>
  <r>
    <s v="Velazquez, Hunt and Ortiz"/>
    <s v="Switchable zero tolerance website"/>
    <n v="7800"/>
    <n v="1586"/>
    <n v="4693"/>
    <n v="20"/>
    <x v="0"/>
    <n v="16"/>
    <s v="US"/>
    <s v="USD"/>
    <x v="300"/>
    <n v="1270789200"/>
    <d v="2010-04-25T05:00:00"/>
    <n v="1272171600"/>
    <b v="0"/>
    <b v="0"/>
    <s v="games/video games"/>
    <x v="6"/>
    <s v="video games"/>
  </r>
  <r>
    <s v="Flores PLC"/>
    <s v="Focused real-time help-desk"/>
    <n v="6300"/>
    <n v="12812"/>
    <n v="9556"/>
    <n v="203"/>
    <x v="1"/>
    <n v="121"/>
    <s v="US"/>
    <s v="USD"/>
    <x v="247"/>
    <n v="1297836000"/>
    <d v="2011-02-28T06:00:00"/>
    <n v="1298872800"/>
    <b v="0"/>
    <b v="0"/>
    <s v="theater/plays"/>
    <x v="3"/>
    <s v="plays"/>
  </r>
  <r>
    <s v="Martinez LLC"/>
    <s v="Robust impactful approach"/>
    <n v="59100"/>
    <n v="183345"/>
    <n v="121222.5"/>
    <n v="310"/>
    <x v="1"/>
    <n v="3742"/>
    <s v="US"/>
    <s v="USD"/>
    <x v="244"/>
    <n v="1382677200"/>
    <d v="2013-11-01T05:00:00"/>
    <n v="1383282000"/>
    <b v="0"/>
    <b v="0"/>
    <s v="theater/plays"/>
    <x v="3"/>
    <s v="plays"/>
  </r>
  <r>
    <s v="Miller-Irwin"/>
    <s v="Secured maximized policy"/>
    <n v="2200"/>
    <n v="8697"/>
    <n v="5448.5"/>
    <n v="395"/>
    <x v="1"/>
    <n v="223"/>
    <s v="US"/>
    <s v="USD"/>
    <x v="301"/>
    <n v="1330322400"/>
    <d v="2012-02-29T06:00:00"/>
    <n v="1330495200"/>
    <b v="0"/>
    <b v="0"/>
    <s v="music/rock"/>
    <x v="1"/>
    <s v="rock"/>
  </r>
  <r>
    <s v="Sanchez-Morgan"/>
    <s v="Realigned upward-trending strategy"/>
    <n v="1400"/>
    <n v="4126"/>
    <n v="2763"/>
    <n v="295"/>
    <x v="1"/>
    <n v="133"/>
    <s v="US"/>
    <s v="USD"/>
    <x v="188"/>
    <n v="1552366800"/>
    <d v="2019-03-17T05:00:00"/>
    <n v="1552798800"/>
    <b v="0"/>
    <b v="1"/>
    <s v="film &amp; video/documentary"/>
    <x v="4"/>
    <s v="documentary"/>
  </r>
  <r>
    <s v="Lopez, Adams and Johnson"/>
    <s v="Open-source interactive knowledge user"/>
    <n v="9500"/>
    <n v="3220"/>
    <n v="6360"/>
    <n v="34"/>
    <x v="0"/>
    <n v="31"/>
    <s v="US"/>
    <s v="USD"/>
    <x v="302"/>
    <n v="1400907600"/>
    <d v="2014-06-22T05:00:00"/>
    <n v="1403413200"/>
    <b v="0"/>
    <b v="0"/>
    <s v="theater/plays"/>
    <x v="3"/>
    <s v="plays"/>
  </r>
  <r>
    <s v="Martin-Marshall"/>
    <s v="Configurable demand-driven matrix"/>
    <n v="9600"/>
    <n v="6401"/>
    <n v="8000.5"/>
    <n v="67"/>
    <x v="0"/>
    <n v="108"/>
    <s v="IT"/>
    <s v="EUR"/>
    <x v="303"/>
    <n v="1574143200"/>
    <d v="2019-11-20T06:00:00"/>
    <n v="1574229600"/>
    <b v="0"/>
    <b v="1"/>
    <s v="food/food trucks"/>
    <x v="0"/>
    <s v="food trucks"/>
  </r>
  <r>
    <s v="Summers PLC"/>
    <s v="Cross-group coherent hierarchy"/>
    <n v="6600"/>
    <n v="1269"/>
    <n v="3934.5"/>
    <n v="19"/>
    <x v="0"/>
    <n v="30"/>
    <s v="US"/>
    <s v="USD"/>
    <x v="304"/>
    <n v="1494738000"/>
    <d v="2017-05-27T05:00:00"/>
    <n v="1495861200"/>
    <b v="0"/>
    <b v="0"/>
    <s v="theater/plays"/>
    <x v="3"/>
    <s v="plays"/>
  </r>
  <r>
    <s v="Young, Hart and Ryan"/>
    <s v="Decentralized demand-driven open system"/>
    <n v="5700"/>
    <n v="903"/>
    <n v="3301.5"/>
    <n v="16"/>
    <x v="0"/>
    <n v="17"/>
    <s v="US"/>
    <s v="USD"/>
    <x v="305"/>
    <n v="1392357600"/>
    <d v="2014-02-16T06:00:00"/>
    <n v="1392530400"/>
    <b v="0"/>
    <b v="0"/>
    <s v="music/rock"/>
    <x v="1"/>
    <s v="rock"/>
  </r>
  <r>
    <s v="Mills Group"/>
    <s v="Advanced empowering matrix"/>
    <n v="8400"/>
    <n v="3251"/>
    <n v="5825.5"/>
    <n v="39"/>
    <x v="3"/>
    <n v="64"/>
    <s v="US"/>
    <s v="USD"/>
    <x v="306"/>
    <n v="1281589200"/>
    <d v="2010-09-05T05:00:00"/>
    <n v="1283662800"/>
    <b v="0"/>
    <b v="0"/>
    <s v="technology/web"/>
    <x v="2"/>
    <s v="web"/>
  </r>
  <r>
    <s v="Sandoval-Powell"/>
    <s v="Phased holistic implementation"/>
    <n v="84400"/>
    <n v="8092"/>
    <n v="46246"/>
    <n v="10"/>
    <x v="0"/>
    <n v="80"/>
    <s v="US"/>
    <s v="USD"/>
    <x v="307"/>
    <n v="1305003600"/>
    <d v="2011-05-19T05:00:00"/>
    <n v="1305781200"/>
    <b v="0"/>
    <b v="0"/>
    <s v="publishing/fiction"/>
    <x v="5"/>
    <s v="fiction"/>
  </r>
  <r>
    <s v="Mills, Frazier and Perez"/>
    <s v="Proactive attitude-oriented knowledge user"/>
    <n v="170400"/>
    <n v="160422"/>
    <n v="165411"/>
    <n v="94"/>
    <x v="0"/>
    <n v="2468"/>
    <s v="US"/>
    <s v="USD"/>
    <x v="308"/>
    <n v="1301634000"/>
    <d v="2011-04-09T05:00:00"/>
    <n v="1302325200"/>
    <b v="0"/>
    <b v="0"/>
    <s v="film &amp; video/shorts"/>
    <x v="4"/>
    <s v="shorts"/>
  </r>
  <r>
    <s v="Hebert Group"/>
    <s v="Visionary asymmetric Graphical User Interface"/>
    <n v="117900"/>
    <n v="196377"/>
    <n v="157138.5"/>
    <n v="167"/>
    <x v="1"/>
    <n v="5168"/>
    <s v="US"/>
    <s v="USD"/>
    <x v="309"/>
    <n v="1290664800"/>
    <d v="2010-12-08T06:00:00"/>
    <n v="1291788000"/>
    <b v="0"/>
    <b v="0"/>
    <s v="theater/plays"/>
    <x v="3"/>
    <s v="plays"/>
  </r>
  <r>
    <s v="Cole, Smith and Wood"/>
    <s v="Integrated zero-defect help-desk"/>
    <n v="8900"/>
    <n v="2148"/>
    <n v="5524"/>
    <n v="24"/>
    <x v="0"/>
    <n v="26"/>
    <s v="GB"/>
    <s v="GBP"/>
    <x v="310"/>
    <n v="1395896400"/>
    <d v="2014-03-29T05:00:00"/>
    <n v="1396069200"/>
    <b v="0"/>
    <b v="0"/>
    <s v="film &amp; video/documentary"/>
    <x v="4"/>
    <s v="documentary"/>
  </r>
  <r>
    <s v="Harris, Hall and Harris"/>
    <s v="Inverse analyzing matrices"/>
    <n v="7100"/>
    <n v="11648"/>
    <n v="9374"/>
    <n v="164"/>
    <x v="1"/>
    <n v="307"/>
    <s v="US"/>
    <s v="USD"/>
    <x v="311"/>
    <n v="1434862800"/>
    <d v="2015-07-03T05:00:00"/>
    <n v="1435899600"/>
    <b v="0"/>
    <b v="1"/>
    <s v="theater/plays"/>
    <x v="3"/>
    <s v="plays"/>
  </r>
  <r>
    <s v="Saunders Group"/>
    <s v="Programmable systemic implementation"/>
    <n v="6500"/>
    <n v="5897"/>
    <n v="6198.5"/>
    <n v="91"/>
    <x v="0"/>
    <n v="73"/>
    <s v="US"/>
    <s v="USD"/>
    <x v="79"/>
    <n v="1529125200"/>
    <d v="2018-07-09T05:00:00"/>
    <n v="1531112400"/>
    <b v="0"/>
    <b v="1"/>
    <s v="theater/plays"/>
    <x v="3"/>
    <s v="plays"/>
  </r>
  <r>
    <s v="Pham, Avila and Nash"/>
    <s v="Multi-channeled next generation architecture"/>
    <n v="7200"/>
    <n v="3326"/>
    <n v="5263"/>
    <n v="46"/>
    <x v="0"/>
    <n v="128"/>
    <s v="US"/>
    <s v="USD"/>
    <x v="312"/>
    <n v="1451109600"/>
    <d v="2016-01-01T06:00:00"/>
    <n v="1451628000"/>
    <b v="0"/>
    <b v="0"/>
    <s v="film &amp; video/animation"/>
    <x v="4"/>
    <s v="animation"/>
  </r>
  <r>
    <s v="Patterson, Salinas and Lucas"/>
    <s v="Digitized 3rdgeneration encoding"/>
    <n v="2600"/>
    <n v="1002"/>
    <n v="1801"/>
    <n v="39"/>
    <x v="0"/>
    <n v="33"/>
    <s v="US"/>
    <s v="USD"/>
    <x v="313"/>
    <n v="1566968400"/>
    <d v="2019-09-01T05:00:00"/>
    <n v="1567314000"/>
    <b v="0"/>
    <b v="1"/>
    <s v="theater/plays"/>
    <x v="3"/>
    <s v="plays"/>
  </r>
  <r>
    <s v="Young PLC"/>
    <s v="Innovative well-modulated functionalities"/>
    <n v="98700"/>
    <n v="131826"/>
    <n v="115263"/>
    <n v="134"/>
    <x v="1"/>
    <n v="2441"/>
    <s v="US"/>
    <s v="USD"/>
    <x v="314"/>
    <n v="1543557600"/>
    <d v="2018-12-11T06:00:00"/>
    <n v="1544508000"/>
    <b v="0"/>
    <b v="0"/>
    <s v="music/rock"/>
    <x v="1"/>
    <s v="rock"/>
  </r>
  <r>
    <s v="Willis and Sons"/>
    <s v="Fundamental incremental database"/>
    <n v="93800"/>
    <n v="21477"/>
    <n v="57638.5"/>
    <n v="23"/>
    <x v="2"/>
    <n v="211"/>
    <s v="US"/>
    <s v="USD"/>
    <x v="315"/>
    <n v="1481522400"/>
    <d v="2016-12-23T06:00:00"/>
    <n v="1482472800"/>
    <b v="0"/>
    <b v="0"/>
    <s v="games/video games"/>
    <x v="6"/>
    <s v="video games"/>
  </r>
  <r>
    <s v="Thompson-Bates"/>
    <s v="Expanded encompassing open architecture"/>
    <n v="33700"/>
    <n v="62330"/>
    <n v="48015"/>
    <n v="185"/>
    <x v="1"/>
    <n v="1385"/>
    <s v="GB"/>
    <s v="GBP"/>
    <x v="316"/>
    <n v="1512712800"/>
    <d v="2017-12-09T06:00:00"/>
    <n v="1512799200"/>
    <b v="0"/>
    <b v="0"/>
    <s v="film &amp; video/documentary"/>
    <x v="4"/>
    <s v="documentary"/>
  </r>
  <r>
    <s v="Rose-Silva"/>
    <s v="Intuitive static portal"/>
    <n v="3300"/>
    <n v="14643"/>
    <n v="8971.5"/>
    <n v="444"/>
    <x v="1"/>
    <n v="190"/>
    <s v="US"/>
    <s v="USD"/>
    <x v="317"/>
    <n v="1324274400"/>
    <d v="2011-12-20T06:00:00"/>
    <n v="1324360800"/>
    <b v="0"/>
    <b v="0"/>
    <s v="food/food trucks"/>
    <x v="0"/>
    <s v="food trucks"/>
  </r>
  <r>
    <s v="Pacheco, Johnson and Torres"/>
    <s v="Optional bandwidth-monitored definition"/>
    <n v="20700"/>
    <n v="41396"/>
    <n v="31048"/>
    <n v="200"/>
    <x v="1"/>
    <n v="470"/>
    <s v="US"/>
    <s v="USD"/>
    <x v="318"/>
    <n v="1364446800"/>
    <d v="2013-03-29T05:00:00"/>
    <n v="1364533200"/>
    <b v="0"/>
    <b v="0"/>
    <s v="technology/wearables"/>
    <x v="2"/>
    <s v="wearables"/>
  </r>
  <r>
    <s v="Carlson, Dixon and Jones"/>
    <s v="Persistent well-modulated synergy"/>
    <n v="9600"/>
    <n v="11900"/>
    <n v="10750"/>
    <n v="124"/>
    <x v="1"/>
    <n v="253"/>
    <s v="US"/>
    <s v="USD"/>
    <x v="319"/>
    <n v="1542693600"/>
    <d v="2018-12-18T06:00:00"/>
    <n v="1545112800"/>
    <b v="0"/>
    <b v="0"/>
    <s v="theater/plays"/>
    <x v="3"/>
    <s v="plays"/>
  </r>
  <r>
    <s v="Mcgee Group"/>
    <s v="Assimilated discrete algorithm"/>
    <n v="66200"/>
    <n v="123538"/>
    <n v="94869"/>
    <n v="187"/>
    <x v="1"/>
    <n v="1113"/>
    <s v="US"/>
    <s v="USD"/>
    <x v="32"/>
    <n v="1515564000"/>
    <d v="2018-01-17T06:00:00"/>
    <n v="1516168800"/>
    <b v="0"/>
    <b v="0"/>
    <s v="music/rock"/>
    <x v="1"/>
    <s v="rock"/>
  </r>
  <r>
    <s v="Jordan-Acosta"/>
    <s v="Operative uniform hub"/>
    <n v="173800"/>
    <n v="198628"/>
    <n v="186214"/>
    <n v="114"/>
    <x v="1"/>
    <n v="2283"/>
    <s v="US"/>
    <s v="USD"/>
    <x v="320"/>
    <n v="1573797600"/>
    <d v="2019-11-28T06:00:00"/>
    <n v="1574920800"/>
    <b v="0"/>
    <b v="0"/>
    <s v="music/rock"/>
    <x v="1"/>
    <s v="rock"/>
  </r>
  <r>
    <s v="Nunez Inc"/>
    <s v="Customizable intangible capability"/>
    <n v="70700"/>
    <n v="68602"/>
    <n v="69651"/>
    <n v="97"/>
    <x v="0"/>
    <n v="1072"/>
    <s v="US"/>
    <s v="USD"/>
    <x v="321"/>
    <n v="1292392800"/>
    <d v="2010-12-16T06:00:00"/>
    <n v="1292479200"/>
    <b v="0"/>
    <b v="1"/>
    <s v="music/rock"/>
    <x v="1"/>
    <s v="rock"/>
  </r>
  <r>
    <s v="Hayden Ltd"/>
    <s v="Innovative didactic analyzer"/>
    <n v="94500"/>
    <n v="116064"/>
    <n v="105282"/>
    <n v="123"/>
    <x v="1"/>
    <n v="1095"/>
    <s v="US"/>
    <s v="USD"/>
    <x v="322"/>
    <n v="1573452000"/>
    <d v="2019-11-12T06:00:00"/>
    <n v="1573538400"/>
    <b v="0"/>
    <b v="0"/>
    <s v="theater/plays"/>
    <x v="3"/>
    <s v="plays"/>
  </r>
  <r>
    <s v="Gonzalez-Burton"/>
    <s v="Decentralized intangible encoding"/>
    <n v="69800"/>
    <n v="125042"/>
    <n v="97421"/>
    <n v="179"/>
    <x v="1"/>
    <n v="1690"/>
    <s v="US"/>
    <s v="USD"/>
    <x v="323"/>
    <n v="1317790800"/>
    <d v="2011-11-04T05:00:00"/>
    <n v="1320382800"/>
    <b v="0"/>
    <b v="0"/>
    <s v="theater/plays"/>
    <x v="3"/>
    <s v="plays"/>
  </r>
  <r>
    <s v="Lewis, Taylor and Rivers"/>
    <s v="Front-line transitional algorithm"/>
    <n v="136300"/>
    <n v="108974"/>
    <n v="122637"/>
    <n v="80"/>
    <x v="3"/>
    <n v="1297"/>
    <s v="CA"/>
    <s v="CAD"/>
    <x v="324"/>
    <n v="1501650000"/>
    <d v="2017-08-16T05:00:00"/>
    <n v="1502859600"/>
    <b v="0"/>
    <b v="0"/>
    <s v="theater/plays"/>
    <x v="3"/>
    <s v="plays"/>
  </r>
  <r>
    <s v="Butler, Henry and Espinoza"/>
    <s v="Switchable didactic matrices"/>
    <n v="37100"/>
    <n v="34964"/>
    <n v="36032"/>
    <n v="94"/>
    <x v="0"/>
    <n v="393"/>
    <s v="US"/>
    <s v="USD"/>
    <x v="325"/>
    <n v="1323669600"/>
    <d v="2011-12-13T06:00:00"/>
    <n v="1323756000"/>
    <b v="0"/>
    <b v="0"/>
    <s v="photography/photography books"/>
    <x v="7"/>
    <s v="photography books"/>
  </r>
  <r>
    <s v="Guzman Group"/>
    <s v="Ameliorated disintermediate utilization"/>
    <n v="114300"/>
    <n v="96777"/>
    <n v="105538.5"/>
    <n v="85"/>
    <x v="0"/>
    <n v="1257"/>
    <s v="US"/>
    <s v="USD"/>
    <x v="326"/>
    <n v="1440738000"/>
    <d v="2015-09-04T05:00:00"/>
    <n v="1441342800"/>
    <b v="0"/>
    <b v="0"/>
    <s v="music/indie rock"/>
    <x v="1"/>
    <s v="indie rock"/>
  </r>
  <r>
    <s v="Gibson-Hernandez"/>
    <s v="Visionary foreground middleware"/>
    <n v="47900"/>
    <n v="31864"/>
    <n v="39882"/>
    <n v="67"/>
    <x v="0"/>
    <n v="328"/>
    <s v="US"/>
    <s v="USD"/>
    <x v="327"/>
    <n v="1374296400"/>
    <d v="2013-08-01T05:00:00"/>
    <n v="1375333200"/>
    <b v="0"/>
    <b v="0"/>
    <s v="theater/plays"/>
    <x v="3"/>
    <s v="plays"/>
  </r>
  <r>
    <s v="Spencer-Weber"/>
    <s v="Optional zero-defect task-force"/>
    <n v="9000"/>
    <n v="4853"/>
    <n v="6926.5"/>
    <n v="54"/>
    <x v="0"/>
    <n v="147"/>
    <s v="US"/>
    <s v="USD"/>
    <x v="328"/>
    <n v="1384840800"/>
    <d v="2014-01-11T06:00:00"/>
    <n v="1389420000"/>
    <b v="0"/>
    <b v="0"/>
    <s v="theater/plays"/>
    <x v="3"/>
    <s v="plays"/>
  </r>
  <r>
    <s v="Berger, Johnson and Marshall"/>
    <s v="Devolved exuding emulation"/>
    <n v="197600"/>
    <n v="82959"/>
    <n v="140279.5"/>
    <n v="42"/>
    <x v="0"/>
    <n v="830"/>
    <s v="US"/>
    <s v="USD"/>
    <x v="329"/>
    <n v="1516600800"/>
    <d v="2018-03-03T06:00:00"/>
    <n v="1520056800"/>
    <b v="0"/>
    <b v="0"/>
    <s v="games/video games"/>
    <x v="6"/>
    <s v="video games"/>
  </r>
  <r>
    <s v="Taylor, Cisneros and Romero"/>
    <s v="Open-source neutral task-force"/>
    <n v="157600"/>
    <n v="23159"/>
    <n v="90379.5"/>
    <n v="15"/>
    <x v="0"/>
    <n v="331"/>
    <s v="GB"/>
    <s v="GBP"/>
    <x v="330"/>
    <n v="1436418000"/>
    <d v="2015-07-10T05:00:00"/>
    <n v="1436504400"/>
    <b v="0"/>
    <b v="0"/>
    <s v="film &amp; video/drama"/>
    <x v="4"/>
    <s v="drama"/>
  </r>
  <r>
    <s v="Little-Marsh"/>
    <s v="Virtual attitude-oriented migration"/>
    <n v="8000"/>
    <n v="2758"/>
    <n v="5379"/>
    <n v="34"/>
    <x v="0"/>
    <n v="25"/>
    <s v="US"/>
    <s v="USD"/>
    <x v="331"/>
    <n v="1503550800"/>
    <d v="2017-10-18T05:00:00"/>
    <n v="1508302800"/>
    <b v="0"/>
    <b v="1"/>
    <s v="music/indie rock"/>
    <x v="1"/>
    <s v="indie rock"/>
  </r>
  <r>
    <s v="Petersen and Sons"/>
    <s v="Open-source full-range portal"/>
    <n v="900"/>
    <n v="12607"/>
    <n v="6753.5"/>
    <n v="1401"/>
    <x v="1"/>
    <n v="191"/>
    <s v="US"/>
    <s v="USD"/>
    <x v="332"/>
    <n v="1423634400"/>
    <d v="2015-03-07T06:00:00"/>
    <n v="1425708000"/>
    <b v="0"/>
    <b v="0"/>
    <s v="technology/web"/>
    <x v="2"/>
    <s v="web"/>
  </r>
  <r>
    <s v="Hensley Ltd"/>
    <s v="Versatile cohesive open system"/>
    <n v="199000"/>
    <n v="142823"/>
    <n v="170911.5"/>
    <n v="72"/>
    <x v="0"/>
    <n v="3483"/>
    <s v="US"/>
    <s v="USD"/>
    <x v="333"/>
    <n v="1487224800"/>
    <d v="2017-03-01T06:00:00"/>
    <n v="1488348000"/>
    <b v="0"/>
    <b v="0"/>
    <s v="food/food trucks"/>
    <x v="0"/>
    <s v="food trucks"/>
  </r>
  <r>
    <s v="Navarro and Sons"/>
    <s v="Multi-layered bottom-line frame"/>
    <n v="180800"/>
    <n v="95958"/>
    <n v="138379"/>
    <n v="53"/>
    <x v="0"/>
    <n v="923"/>
    <s v="US"/>
    <s v="USD"/>
    <x v="296"/>
    <n v="1500008400"/>
    <d v="2017-08-13T05:00:00"/>
    <n v="1502600400"/>
    <b v="0"/>
    <b v="0"/>
    <s v="theater/plays"/>
    <x v="3"/>
    <s v="plays"/>
  </r>
  <r>
    <s v="Shannon Ltd"/>
    <s v="Pre-emptive neutral capacity"/>
    <n v="100"/>
    <n v="5"/>
    <n v="52.5"/>
    <n v="5"/>
    <x v="0"/>
    <n v="1"/>
    <s v="US"/>
    <s v="USD"/>
    <x v="334"/>
    <n v="1432098000"/>
    <d v="2015-06-07T05:00:00"/>
    <n v="1433653200"/>
    <b v="0"/>
    <b v="1"/>
    <s v="music/jazz"/>
    <x v="1"/>
    <s v="jazz"/>
  </r>
  <r>
    <s v="Young LLC"/>
    <s v="Universal maximized methodology"/>
    <n v="74100"/>
    <n v="94631"/>
    <n v="84365.5"/>
    <n v="128"/>
    <x v="1"/>
    <n v="2013"/>
    <s v="US"/>
    <s v="USD"/>
    <x v="335"/>
    <n v="1440392400"/>
    <d v="2015-09-07T05:00:00"/>
    <n v="1441602000"/>
    <b v="0"/>
    <b v="0"/>
    <s v="music/rock"/>
    <x v="1"/>
    <s v="rock"/>
  </r>
  <r>
    <s v="Adams, Willis and Sanchez"/>
    <s v="Expanded hybrid hardware"/>
    <n v="2800"/>
    <n v="977"/>
    <n v="1888.5"/>
    <n v="35"/>
    <x v="0"/>
    <n v="33"/>
    <s v="CA"/>
    <s v="CAD"/>
    <x v="336"/>
    <n v="1446876000"/>
    <d v="2015-11-15T06:00:00"/>
    <n v="1447567200"/>
    <b v="0"/>
    <b v="0"/>
    <s v="theater/plays"/>
    <x v="3"/>
    <s v="plays"/>
  </r>
  <r>
    <s v="Mills-Roy"/>
    <s v="Profit-focused multi-tasking access"/>
    <n v="33600"/>
    <n v="137961"/>
    <n v="85780.5"/>
    <n v="411"/>
    <x v="1"/>
    <n v="1703"/>
    <s v="US"/>
    <s v="USD"/>
    <x v="337"/>
    <n v="1562302800"/>
    <d v="2019-07-06T05:00:00"/>
    <n v="1562389200"/>
    <b v="0"/>
    <b v="0"/>
    <s v="theater/plays"/>
    <x v="3"/>
    <s v="plays"/>
  </r>
  <r>
    <s v="Brown Group"/>
    <s v="Profit-focused transitional capability"/>
    <n v="6100"/>
    <n v="7548"/>
    <n v="6824"/>
    <n v="124"/>
    <x v="1"/>
    <n v="80"/>
    <s v="DK"/>
    <s v="DKK"/>
    <x v="338"/>
    <n v="1378184400"/>
    <d v="2013-09-10T05:00:00"/>
    <n v="1378789200"/>
    <b v="0"/>
    <b v="0"/>
    <s v="film &amp; video/documentary"/>
    <x v="4"/>
    <s v="documentary"/>
  </r>
  <r>
    <s v="Burns-Burnett"/>
    <s v="Front-line scalable definition"/>
    <n v="3800"/>
    <n v="2241"/>
    <n v="3020.5"/>
    <n v="59"/>
    <x v="2"/>
    <n v="86"/>
    <s v="US"/>
    <s v="USD"/>
    <x v="339"/>
    <n v="1485064800"/>
    <d v="2017-03-03T06:00:00"/>
    <n v="1488520800"/>
    <b v="0"/>
    <b v="0"/>
    <s v="technology/wearables"/>
    <x v="2"/>
    <s v="wearables"/>
  </r>
  <r>
    <s v="Glass, Nunez and Mcdonald"/>
    <s v="Open-source systematic protocol"/>
    <n v="9300"/>
    <n v="3431"/>
    <n v="6365.5"/>
    <n v="37"/>
    <x v="0"/>
    <n v="40"/>
    <s v="IT"/>
    <s v="EUR"/>
    <x v="340"/>
    <n v="1326520800"/>
    <d v="2012-01-23T06:00:00"/>
    <n v="1327298400"/>
    <b v="0"/>
    <b v="0"/>
    <s v="theater/plays"/>
    <x v="3"/>
    <s v="plays"/>
  </r>
  <r>
    <s v="Perez, Davis and Wilson"/>
    <s v="Implemented tangible algorithm"/>
    <n v="2300"/>
    <n v="4253"/>
    <n v="3276.5"/>
    <n v="185"/>
    <x v="1"/>
    <n v="41"/>
    <s v="US"/>
    <s v="USD"/>
    <x v="341"/>
    <n v="1441256400"/>
    <d v="2015-09-28T05:00:00"/>
    <n v="1443416400"/>
    <b v="0"/>
    <b v="0"/>
    <s v="games/video games"/>
    <x v="6"/>
    <s v="video games"/>
  </r>
  <r>
    <s v="Diaz-Garcia"/>
    <s v="Profit-focused 3rdgeneration circuit"/>
    <n v="9700"/>
    <n v="1146"/>
    <n v="5423"/>
    <n v="12"/>
    <x v="0"/>
    <n v="23"/>
    <s v="CA"/>
    <s v="CAD"/>
    <x v="342"/>
    <n v="1533877200"/>
    <d v="2018-08-13T05:00:00"/>
    <n v="1534136400"/>
    <b v="1"/>
    <b v="0"/>
    <s v="photography/photography books"/>
    <x v="7"/>
    <s v="photography books"/>
  </r>
  <r>
    <s v="Salazar-Moon"/>
    <s v="Compatible needs-based architecture"/>
    <n v="4000"/>
    <n v="11948"/>
    <n v="7974"/>
    <n v="299"/>
    <x v="1"/>
    <n v="187"/>
    <s v="US"/>
    <s v="USD"/>
    <x v="343"/>
    <n v="1314421200"/>
    <d v="2011-09-03T05:00:00"/>
    <n v="1315026000"/>
    <b v="0"/>
    <b v="0"/>
    <s v="film &amp; video/animation"/>
    <x v="4"/>
    <s v="animation"/>
  </r>
  <r>
    <s v="Larsen-Chung"/>
    <s v="Right-sized zero tolerance migration"/>
    <n v="59700"/>
    <n v="135132"/>
    <n v="97416"/>
    <n v="226"/>
    <x v="1"/>
    <n v="2875"/>
    <s v="GB"/>
    <s v="GBP"/>
    <x v="344"/>
    <n v="1293861600"/>
    <d v="2011-01-15T06:00:00"/>
    <n v="1295071200"/>
    <b v="0"/>
    <b v="1"/>
    <s v="theater/plays"/>
    <x v="3"/>
    <s v="plays"/>
  </r>
  <r>
    <s v="Anderson and Sons"/>
    <s v="Quality-focused reciprocal structure"/>
    <n v="5500"/>
    <n v="9546"/>
    <n v="7523"/>
    <n v="174"/>
    <x v="1"/>
    <n v="88"/>
    <s v="US"/>
    <s v="USD"/>
    <x v="345"/>
    <n v="1507352400"/>
    <d v="2017-10-31T05:00:00"/>
    <n v="1509426000"/>
    <b v="0"/>
    <b v="0"/>
    <s v="theater/plays"/>
    <x v="3"/>
    <s v="plays"/>
  </r>
  <r>
    <s v="Lawrence Group"/>
    <s v="Automated actuating conglomeration"/>
    <n v="3700"/>
    <n v="13755"/>
    <n v="8727.5"/>
    <n v="372"/>
    <x v="1"/>
    <n v="191"/>
    <s v="US"/>
    <s v="USD"/>
    <x v="65"/>
    <n v="1296108000"/>
    <d v="2011-03-06T06:00:00"/>
    <n v="1299391200"/>
    <b v="0"/>
    <b v="0"/>
    <s v="music/rock"/>
    <x v="1"/>
    <s v="rock"/>
  </r>
  <r>
    <s v="Gray-Davis"/>
    <s v="Re-contextualized local initiative"/>
    <n v="5200"/>
    <n v="8330"/>
    <n v="6765"/>
    <n v="160"/>
    <x v="1"/>
    <n v="139"/>
    <s v="US"/>
    <s v="USD"/>
    <x v="346"/>
    <n v="1324965600"/>
    <d v="2011-12-28T06:00:00"/>
    <n v="1325052000"/>
    <b v="0"/>
    <b v="0"/>
    <s v="music/rock"/>
    <x v="1"/>
    <s v="rock"/>
  </r>
  <r>
    <s v="Ramirez-Myers"/>
    <s v="Switchable intangible definition"/>
    <n v="900"/>
    <n v="14547"/>
    <n v="7723.5"/>
    <n v="1616"/>
    <x v="1"/>
    <n v="186"/>
    <s v="US"/>
    <s v="USD"/>
    <x v="347"/>
    <n v="1520229600"/>
    <d v="2018-04-04T05:00:00"/>
    <n v="1522818000"/>
    <b v="0"/>
    <b v="0"/>
    <s v="music/indie rock"/>
    <x v="1"/>
    <s v="indie rock"/>
  </r>
  <r>
    <s v="Lucas, Hall and Bonilla"/>
    <s v="Networked bottom-line initiative"/>
    <n v="1600"/>
    <n v="11735"/>
    <n v="6667.5"/>
    <n v="733"/>
    <x v="1"/>
    <n v="112"/>
    <s v="AU"/>
    <s v="AUD"/>
    <x v="348"/>
    <n v="1482991200"/>
    <d v="2017-01-25T06:00:00"/>
    <n v="1485324000"/>
    <b v="0"/>
    <b v="0"/>
    <s v="theater/plays"/>
    <x v="3"/>
    <s v="plays"/>
  </r>
  <r>
    <s v="Williams, Perez and Villegas"/>
    <s v="Robust directional system engine"/>
    <n v="1800"/>
    <n v="10658"/>
    <n v="6229"/>
    <n v="592"/>
    <x v="1"/>
    <n v="101"/>
    <s v="US"/>
    <s v="USD"/>
    <x v="349"/>
    <n v="1294034400"/>
    <d v="2011-01-04T06:00:00"/>
    <n v="1294120800"/>
    <b v="0"/>
    <b v="1"/>
    <s v="theater/plays"/>
    <x v="3"/>
    <s v="plays"/>
  </r>
  <r>
    <s v="Brooks, Jones and Ingram"/>
    <s v="Triple-buffered explicit methodology"/>
    <n v="9900"/>
    <n v="1870"/>
    <n v="5885"/>
    <n v="19"/>
    <x v="0"/>
    <n v="75"/>
    <s v="US"/>
    <s v="USD"/>
    <x v="350"/>
    <n v="1413608400"/>
    <d v="2014-11-11T06:00:00"/>
    <n v="1415685600"/>
    <b v="0"/>
    <b v="1"/>
    <s v="theater/plays"/>
    <x v="3"/>
    <s v="plays"/>
  </r>
  <r>
    <s v="Whitaker, Wallace and Daniels"/>
    <s v="Reactive directional capacity"/>
    <n v="5200"/>
    <n v="14394"/>
    <n v="9797"/>
    <n v="277"/>
    <x v="1"/>
    <n v="206"/>
    <s v="GB"/>
    <s v="GBP"/>
    <x v="351"/>
    <n v="1286946000"/>
    <d v="2010-11-05T05:00:00"/>
    <n v="1288933200"/>
    <b v="0"/>
    <b v="1"/>
    <s v="film &amp; video/documentary"/>
    <x v="4"/>
    <s v="documentary"/>
  </r>
  <r>
    <s v="Smith-Gonzalez"/>
    <s v="Polarized needs-based approach"/>
    <n v="5400"/>
    <n v="14743"/>
    <n v="10071.5"/>
    <n v="273"/>
    <x v="1"/>
    <n v="154"/>
    <s v="US"/>
    <s v="USD"/>
    <x v="352"/>
    <n v="1359871200"/>
    <d v="2013-03-14T05:00:00"/>
    <n v="1363237200"/>
    <b v="0"/>
    <b v="1"/>
    <s v="film &amp; video/television"/>
    <x v="4"/>
    <s v="television"/>
  </r>
  <r>
    <s v="Skinner PLC"/>
    <s v="Intuitive well-modulated middleware"/>
    <n v="112300"/>
    <n v="178965"/>
    <n v="145632.5"/>
    <n v="159"/>
    <x v="1"/>
    <n v="5966"/>
    <s v="US"/>
    <s v="USD"/>
    <x v="353"/>
    <n v="1555304400"/>
    <d v="2019-04-21T05:00:00"/>
    <n v="1555822800"/>
    <b v="0"/>
    <b v="0"/>
    <s v="theater/plays"/>
    <x v="3"/>
    <s v="plays"/>
  </r>
  <r>
    <s v="Nolan, Smith and Sanchez"/>
    <s v="Multi-channeled logistical matrices"/>
    <n v="189200"/>
    <n v="128410"/>
    <n v="158805"/>
    <n v="68"/>
    <x v="0"/>
    <n v="2176"/>
    <s v="US"/>
    <s v="USD"/>
    <x v="354"/>
    <n v="1423375200"/>
    <d v="2015-03-31T05:00:00"/>
    <n v="1427778000"/>
    <b v="0"/>
    <b v="0"/>
    <s v="theater/plays"/>
    <x v="3"/>
    <s v="plays"/>
  </r>
  <r>
    <s v="Green-Carr"/>
    <s v="Pre-emptive bifurcated artificial intelligence"/>
    <n v="900"/>
    <n v="14324"/>
    <n v="7612"/>
    <n v="1592"/>
    <x v="1"/>
    <n v="169"/>
    <s v="US"/>
    <s v="USD"/>
    <x v="355"/>
    <n v="1420696800"/>
    <d v="2015-01-28T06:00:00"/>
    <n v="1422424800"/>
    <b v="0"/>
    <b v="1"/>
    <s v="film &amp; video/documentary"/>
    <x v="4"/>
    <s v="documentary"/>
  </r>
  <r>
    <s v="Brown-Parker"/>
    <s v="Down-sized coherent toolset"/>
    <n v="22500"/>
    <n v="164291"/>
    <n v="93395.5"/>
    <n v="730"/>
    <x v="1"/>
    <n v="2106"/>
    <s v="US"/>
    <s v="USD"/>
    <x v="356"/>
    <n v="1502946000"/>
    <d v="2017-08-25T05:00:00"/>
    <n v="1503637200"/>
    <b v="0"/>
    <b v="0"/>
    <s v="theater/plays"/>
    <x v="3"/>
    <s v="plays"/>
  </r>
  <r>
    <s v="Marshall Inc"/>
    <s v="Open-source multi-tasking data-warehouse"/>
    <n v="167400"/>
    <n v="22073"/>
    <n v="94736.5"/>
    <n v="13"/>
    <x v="0"/>
    <n v="441"/>
    <s v="US"/>
    <s v="USD"/>
    <x v="357"/>
    <n v="1547186400"/>
    <d v="2019-01-16T06:00:00"/>
    <n v="1547618400"/>
    <b v="0"/>
    <b v="1"/>
    <s v="film &amp; video/documentary"/>
    <x v="4"/>
    <s v="documentary"/>
  </r>
  <r>
    <s v="Leblanc-Pineda"/>
    <s v="Future-proofed upward-trending contingency"/>
    <n v="2700"/>
    <n v="1479"/>
    <n v="2089.5"/>
    <n v="55"/>
    <x v="0"/>
    <n v="25"/>
    <s v="US"/>
    <s v="USD"/>
    <x v="358"/>
    <n v="1444971600"/>
    <d v="2015-12-12T06:00:00"/>
    <n v="1449900000"/>
    <b v="0"/>
    <b v="0"/>
    <s v="music/indie rock"/>
    <x v="1"/>
    <s v="indie rock"/>
  </r>
  <r>
    <s v="Perry PLC"/>
    <s v="Mandatory uniform matrix"/>
    <n v="3400"/>
    <n v="12275"/>
    <n v="7837.5"/>
    <n v="361"/>
    <x v="1"/>
    <n v="131"/>
    <s v="US"/>
    <s v="USD"/>
    <x v="359"/>
    <n v="1404622800"/>
    <d v="2014-07-12T05:00:00"/>
    <n v="1405141200"/>
    <b v="0"/>
    <b v="0"/>
    <s v="music/rock"/>
    <x v="1"/>
    <s v="rock"/>
  </r>
  <r>
    <s v="Klein, Stark and Livingston"/>
    <s v="Phased methodical initiative"/>
    <n v="49700"/>
    <n v="5098"/>
    <n v="27399"/>
    <n v="10"/>
    <x v="0"/>
    <n v="127"/>
    <s v="US"/>
    <s v="USD"/>
    <x v="12"/>
    <n v="1571720400"/>
    <d v="2019-11-05T06:00:00"/>
    <n v="1572933600"/>
    <b v="0"/>
    <b v="0"/>
    <s v="theater/plays"/>
    <x v="3"/>
    <s v="plays"/>
  </r>
  <r>
    <s v="Fleming-Oliver"/>
    <s v="Managed stable function"/>
    <n v="178200"/>
    <n v="24882"/>
    <n v="101541"/>
    <n v="14"/>
    <x v="0"/>
    <n v="355"/>
    <s v="US"/>
    <s v="USD"/>
    <x v="360"/>
    <n v="1526878800"/>
    <d v="2018-06-28T05:00:00"/>
    <n v="1530162000"/>
    <b v="0"/>
    <b v="0"/>
    <s v="film &amp; video/documentary"/>
    <x v="4"/>
    <s v="documentary"/>
  </r>
  <r>
    <s v="Reilly, Aguirre and Johnson"/>
    <s v="Realigned clear-thinking migration"/>
    <n v="7200"/>
    <n v="2912"/>
    <n v="5056"/>
    <n v="40"/>
    <x v="0"/>
    <n v="44"/>
    <s v="GB"/>
    <s v="GBP"/>
    <x v="361"/>
    <n v="1319691600"/>
    <d v="2011-11-10T06:00:00"/>
    <n v="1320904800"/>
    <b v="0"/>
    <b v="0"/>
    <s v="theater/plays"/>
    <x v="3"/>
    <s v="plays"/>
  </r>
  <r>
    <s v="Davidson, Wilcox and Lewis"/>
    <s v="Optional clear-thinking process improvement"/>
    <n v="2500"/>
    <n v="4008"/>
    <n v="3254"/>
    <n v="160"/>
    <x v="1"/>
    <n v="84"/>
    <s v="US"/>
    <s v="USD"/>
    <x v="362"/>
    <n v="1371963600"/>
    <d v="2013-06-28T05:00:00"/>
    <n v="1372395600"/>
    <b v="0"/>
    <b v="0"/>
    <s v="theater/plays"/>
    <x v="3"/>
    <s v="plays"/>
  </r>
  <r>
    <s v="Michael, Anderson and Vincent"/>
    <s v="Cross-group global moratorium"/>
    <n v="5300"/>
    <n v="9749"/>
    <n v="7524.5"/>
    <n v="184"/>
    <x v="1"/>
    <n v="155"/>
    <s v="US"/>
    <s v="USD"/>
    <x v="363"/>
    <n v="1433739600"/>
    <d v="2015-07-24T05:00:00"/>
    <n v="1437714000"/>
    <b v="0"/>
    <b v="0"/>
    <s v="theater/plays"/>
    <x v="3"/>
    <s v="plays"/>
  </r>
  <r>
    <s v="King Ltd"/>
    <s v="Visionary systemic process improvement"/>
    <n v="9100"/>
    <n v="5803"/>
    <n v="7451.5"/>
    <n v="64"/>
    <x v="0"/>
    <n v="67"/>
    <s v="US"/>
    <s v="USD"/>
    <x v="364"/>
    <n v="1508130000"/>
    <d v="2017-11-04T05:00:00"/>
    <n v="1509771600"/>
    <b v="0"/>
    <b v="0"/>
    <s v="photography/photography books"/>
    <x v="7"/>
    <s v="photography books"/>
  </r>
  <r>
    <s v="Baker Ltd"/>
    <s v="Progressive intangible flexibility"/>
    <n v="6300"/>
    <n v="14199"/>
    <n v="10249.5"/>
    <n v="225"/>
    <x v="1"/>
    <n v="189"/>
    <s v="US"/>
    <s v="USD"/>
    <x v="210"/>
    <n v="1550037600"/>
    <d v="2019-02-19T06:00:00"/>
    <n v="1550556000"/>
    <b v="0"/>
    <b v="1"/>
    <s v="food/food trucks"/>
    <x v="0"/>
    <s v="food trucks"/>
  </r>
  <r>
    <s v="Baker, Collins and Smith"/>
    <s v="Reactive real-time software"/>
    <n v="114400"/>
    <n v="196779"/>
    <n v="155589.5"/>
    <n v="172"/>
    <x v="1"/>
    <n v="4799"/>
    <s v="US"/>
    <s v="USD"/>
    <x v="365"/>
    <n v="1486706400"/>
    <d v="2017-03-09T06:00:00"/>
    <n v="1489039200"/>
    <b v="1"/>
    <b v="1"/>
    <s v="film &amp; video/documentary"/>
    <x v="4"/>
    <s v="documentary"/>
  </r>
  <r>
    <s v="Warren-Harrison"/>
    <s v="Programmable incremental knowledge user"/>
    <n v="38900"/>
    <n v="56859"/>
    <n v="47879.5"/>
    <n v="146"/>
    <x v="1"/>
    <n v="1137"/>
    <s v="US"/>
    <s v="USD"/>
    <x v="366"/>
    <n v="1553835600"/>
    <d v="2019-04-30T05:00:00"/>
    <n v="1556600400"/>
    <b v="0"/>
    <b v="0"/>
    <s v="publishing/nonfiction"/>
    <x v="5"/>
    <s v="nonfiction"/>
  </r>
  <r>
    <s v="Gardner Group"/>
    <s v="Progressive 5thgeneration customer loyalty"/>
    <n v="135500"/>
    <n v="103554"/>
    <n v="119527"/>
    <n v="76"/>
    <x v="0"/>
    <n v="1068"/>
    <s v="US"/>
    <s v="USD"/>
    <x v="367"/>
    <n v="1277528400"/>
    <d v="2010-07-08T05:00:00"/>
    <n v="1278565200"/>
    <b v="0"/>
    <b v="0"/>
    <s v="theater/plays"/>
    <x v="3"/>
    <s v="plays"/>
  </r>
  <r>
    <s v="Flores-Lambert"/>
    <s v="Triple-buffered logistical frame"/>
    <n v="109000"/>
    <n v="42795"/>
    <n v="75897.5"/>
    <n v="39"/>
    <x v="0"/>
    <n v="424"/>
    <s v="US"/>
    <s v="USD"/>
    <x v="368"/>
    <n v="1339477200"/>
    <d v="2012-06-17T05:00:00"/>
    <n v="1339909200"/>
    <b v="0"/>
    <b v="0"/>
    <s v="technology/wearables"/>
    <x v="2"/>
    <s v="wearables"/>
  </r>
  <r>
    <s v="Cruz Ltd"/>
    <s v="Exclusive dynamic adapter"/>
    <n v="114800"/>
    <n v="12938"/>
    <n v="63869"/>
    <n v="11"/>
    <x v="3"/>
    <n v="145"/>
    <s v="CH"/>
    <s v="CHF"/>
    <x v="369"/>
    <n v="1325656800"/>
    <d v="2012-01-06T06:00:00"/>
    <n v="1325829600"/>
    <b v="0"/>
    <b v="0"/>
    <s v="music/indie rock"/>
    <x v="1"/>
    <s v="indie rock"/>
  </r>
  <r>
    <s v="Knox-Garner"/>
    <s v="Automated systemic hierarchy"/>
    <n v="83000"/>
    <n v="101352"/>
    <n v="92176"/>
    <n v="122"/>
    <x v="1"/>
    <n v="1152"/>
    <s v="US"/>
    <s v="USD"/>
    <x v="370"/>
    <n v="1288242000"/>
    <d v="2010-11-24T06:00:00"/>
    <n v="1290578400"/>
    <b v="0"/>
    <b v="0"/>
    <s v="theater/plays"/>
    <x v="3"/>
    <s v="plays"/>
  </r>
  <r>
    <s v="Davis-Allen"/>
    <s v="Digitized eco-centric core"/>
    <n v="2400"/>
    <n v="4477"/>
    <n v="3438.5"/>
    <n v="187"/>
    <x v="1"/>
    <n v="50"/>
    <s v="US"/>
    <s v="USD"/>
    <x v="371"/>
    <n v="1379048400"/>
    <d v="2013-09-28T05:00:00"/>
    <n v="1380344400"/>
    <b v="0"/>
    <b v="0"/>
    <s v="photography/photography books"/>
    <x v="7"/>
    <s v="photography books"/>
  </r>
  <r>
    <s v="Miller-Patel"/>
    <s v="Mandatory uniform strategy"/>
    <n v="60400"/>
    <n v="4393"/>
    <n v="32396.5"/>
    <n v="7"/>
    <x v="0"/>
    <n v="151"/>
    <s v="US"/>
    <s v="USD"/>
    <x v="287"/>
    <n v="1389679200"/>
    <d v="2014-01-16T06:00:00"/>
    <n v="1389852000"/>
    <b v="0"/>
    <b v="0"/>
    <s v="publishing/nonfiction"/>
    <x v="5"/>
    <s v="nonfiction"/>
  </r>
  <r>
    <s v="Hernandez-Grimes"/>
    <s v="Profit-focused zero administration forecast"/>
    <n v="102900"/>
    <n v="67546"/>
    <n v="85223"/>
    <n v="66"/>
    <x v="0"/>
    <n v="1608"/>
    <s v="US"/>
    <s v="USD"/>
    <x v="372"/>
    <n v="1294293600"/>
    <d v="2011-01-08T06:00:00"/>
    <n v="1294466400"/>
    <b v="0"/>
    <b v="0"/>
    <s v="technology/wearables"/>
    <x v="2"/>
    <s v="wearables"/>
  </r>
  <r>
    <s v="Owens, Hall and Gonzalez"/>
    <s v="De-engineered static orchestration"/>
    <n v="62800"/>
    <n v="143788"/>
    <n v="103294"/>
    <n v="229"/>
    <x v="1"/>
    <n v="3059"/>
    <s v="CA"/>
    <s v="CAD"/>
    <x v="373"/>
    <n v="1500267600"/>
    <d v="2017-07-18T05:00:00"/>
    <n v="1500354000"/>
    <b v="0"/>
    <b v="0"/>
    <s v="music/jazz"/>
    <x v="1"/>
    <s v="jazz"/>
  </r>
  <r>
    <s v="Noble-Bailey"/>
    <s v="Customizable dynamic info-mediaries"/>
    <n v="800"/>
    <n v="3755"/>
    <n v="2277.5"/>
    <n v="469"/>
    <x v="1"/>
    <n v="34"/>
    <s v="US"/>
    <s v="USD"/>
    <x v="374"/>
    <n v="1375074000"/>
    <d v="2013-08-08T05:00:00"/>
    <n v="1375938000"/>
    <b v="0"/>
    <b v="1"/>
    <s v="film &amp; video/documentary"/>
    <x v="4"/>
    <s v="documentary"/>
  </r>
  <r>
    <s v="Taylor PLC"/>
    <s v="Enhanced incremental budgetary management"/>
    <n v="7100"/>
    <n v="9238"/>
    <n v="8169"/>
    <n v="130"/>
    <x v="1"/>
    <n v="220"/>
    <s v="US"/>
    <s v="USD"/>
    <x v="375"/>
    <n v="1323324000"/>
    <d v="2011-12-09T06:00:00"/>
    <n v="1323410400"/>
    <b v="1"/>
    <b v="0"/>
    <s v="theater/plays"/>
    <x v="3"/>
    <s v="plays"/>
  </r>
  <r>
    <s v="Holmes PLC"/>
    <s v="Digitized local info-mediaries"/>
    <n v="46100"/>
    <n v="77012"/>
    <n v="61556"/>
    <n v="167"/>
    <x v="1"/>
    <n v="1604"/>
    <s v="AU"/>
    <s v="AUD"/>
    <x v="376"/>
    <n v="1538715600"/>
    <d v="2018-10-13T05:00:00"/>
    <n v="1539406800"/>
    <b v="0"/>
    <b v="0"/>
    <s v="film &amp; video/drama"/>
    <x v="4"/>
    <s v="drama"/>
  </r>
  <r>
    <s v="Jones-Martin"/>
    <s v="Virtual systematic monitoring"/>
    <n v="8100"/>
    <n v="14083"/>
    <n v="11091.5"/>
    <n v="174"/>
    <x v="1"/>
    <n v="454"/>
    <s v="US"/>
    <s v="USD"/>
    <x v="377"/>
    <n v="1369285200"/>
    <d v="2013-05-29T05:00:00"/>
    <n v="1369803600"/>
    <b v="0"/>
    <b v="0"/>
    <s v="music/rock"/>
    <x v="1"/>
    <s v="rock"/>
  </r>
  <r>
    <s v="Myers LLC"/>
    <s v="Reactive bottom-line open architecture"/>
    <n v="1700"/>
    <n v="12202"/>
    <n v="6951"/>
    <n v="718"/>
    <x v="1"/>
    <n v="123"/>
    <s v="IT"/>
    <s v="EUR"/>
    <x v="378"/>
    <n v="1525755600"/>
    <d v="2018-05-10T05:00:00"/>
    <n v="1525928400"/>
    <b v="0"/>
    <b v="1"/>
    <s v="film &amp; video/animation"/>
    <x v="4"/>
    <s v="animation"/>
  </r>
  <r>
    <s v="Acosta, Mullins and Morris"/>
    <s v="Pre-emptive interactive model"/>
    <n v="97300"/>
    <n v="62127"/>
    <n v="79713.5"/>
    <n v="64"/>
    <x v="0"/>
    <n v="941"/>
    <s v="US"/>
    <s v="USD"/>
    <x v="379"/>
    <n v="1296626400"/>
    <d v="2011-02-09T06:00:00"/>
    <n v="1297231200"/>
    <b v="0"/>
    <b v="0"/>
    <s v="music/indie rock"/>
    <x v="1"/>
    <s v="indie rock"/>
  </r>
  <r>
    <s v="Bell PLC"/>
    <s v="Ergonomic eco-centric open architecture"/>
    <n v="100"/>
    <n v="2"/>
    <n v="51"/>
    <n v="2"/>
    <x v="0"/>
    <n v="1"/>
    <s v="US"/>
    <s v="USD"/>
    <x v="380"/>
    <n v="1376629200"/>
    <d v="2013-09-07T05:00:00"/>
    <n v="1378530000"/>
    <b v="0"/>
    <b v="1"/>
    <s v="photography/photography books"/>
    <x v="7"/>
    <s v="photography books"/>
  </r>
  <r>
    <s v="Smith-Schmidt"/>
    <s v="Inverse radical hierarchy"/>
    <n v="900"/>
    <n v="13772"/>
    <n v="7336"/>
    <n v="1530"/>
    <x v="1"/>
    <n v="299"/>
    <s v="US"/>
    <s v="USD"/>
    <x v="381"/>
    <n v="1572152400"/>
    <d v="2019-10-27T05:00:00"/>
    <n v="1572152400"/>
    <b v="0"/>
    <b v="0"/>
    <s v="theater/plays"/>
    <x v="3"/>
    <s v="plays"/>
  </r>
  <r>
    <s v="Ruiz, Richardson and Cole"/>
    <s v="Team-oriented static interface"/>
    <n v="7300"/>
    <n v="2946"/>
    <n v="5123"/>
    <n v="40"/>
    <x v="0"/>
    <n v="40"/>
    <s v="US"/>
    <s v="USD"/>
    <x v="382"/>
    <n v="1325829600"/>
    <d v="2012-02-22T06:00:00"/>
    <n v="1329890400"/>
    <b v="0"/>
    <b v="1"/>
    <s v="film &amp; video/shorts"/>
    <x v="4"/>
    <s v="shorts"/>
  </r>
  <r>
    <s v="Leonard-Mcclain"/>
    <s v="Virtual foreground throughput"/>
    <n v="195800"/>
    <n v="168820"/>
    <n v="182310"/>
    <n v="86"/>
    <x v="0"/>
    <n v="3015"/>
    <s v="CA"/>
    <s v="CAD"/>
    <x v="125"/>
    <n v="1273640400"/>
    <d v="2010-06-17T05:00:00"/>
    <n v="1276750800"/>
    <b v="0"/>
    <b v="1"/>
    <s v="theater/plays"/>
    <x v="3"/>
    <s v="plays"/>
  </r>
  <r>
    <s v="Bailey-Boyer"/>
    <s v="Visionary exuding Internet solution"/>
    <n v="48900"/>
    <n v="154321"/>
    <n v="101610.5"/>
    <n v="316"/>
    <x v="1"/>
    <n v="2237"/>
    <s v="US"/>
    <s v="USD"/>
    <x v="383"/>
    <n v="1510639200"/>
    <d v="2017-11-17T06:00:00"/>
    <n v="1510898400"/>
    <b v="0"/>
    <b v="0"/>
    <s v="theater/plays"/>
    <x v="3"/>
    <s v="plays"/>
  </r>
  <r>
    <s v="Lee LLC"/>
    <s v="Synchronized secondary analyzer"/>
    <n v="29600"/>
    <n v="26527"/>
    <n v="28063.5"/>
    <n v="90"/>
    <x v="0"/>
    <n v="435"/>
    <s v="US"/>
    <s v="USD"/>
    <x v="384"/>
    <n v="1528088400"/>
    <d v="2018-07-24T05:00:00"/>
    <n v="1532408400"/>
    <b v="0"/>
    <b v="0"/>
    <s v="theater/plays"/>
    <x v="3"/>
    <s v="plays"/>
  </r>
  <r>
    <s v="Lyons Inc"/>
    <s v="Balanced attitude-oriented parallelism"/>
    <n v="39300"/>
    <n v="71583"/>
    <n v="55441.5"/>
    <n v="182"/>
    <x v="1"/>
    <n v="645"/>
    <s v="US"/>
    <s v="USD"/>
    <x v="385"/>
    <n v="1359525600"/>
    <d v="2013-02-11T06:00:00"/>
    <n v="1360562400"/>
    <b v="1"/>
    <b v="0"/>
    <s v="film &amp; video/documentary"/>
    <x v="4"/>
    <s v="documentary"/>
  </r>
  <r>
    <s v="Herrera-Wilson"/>
    <s v="Organized bandwidth-monitored core"/>
    <n v="3400"/>
    <n v="12100"/>
    <n v="7750"/>
    <n v="356"/>
    <x v="1"/>
    <n v="484"/>
    <s v="DK"/>
    <s v="DKK"/>
    <x v="386"/>
    <n v="1570942800"/>
    <d v="2019-10-20T05:00:00"/>
    <n v="1571547600"/>
    <b v="0"/>
    <b v="0"/>
    <s v="theater/plays"/>
    <x v="3"/>
    <s v="plays"/>
  </r>
  <r>
    <s v="Mahoney, Adams and Lucas"/>
    <s v="Cloned leadingedge utilization"/>
    <n v="9200"/>
    <n v="12129"/>
    <n v="10664.5"/>
    <n v="132"/>
    <x v="1"/>
    <n v="154"/>
    <s v="CA"/>
    <s v="CAD"/>
    <x v="387"/>
    <n v="1466398800"/>
    <d v="2016-07-10T05:00:00"/>
    <n v="1468126800"/>
    <b v="0"/>
    <b v="0"/>
    <s v="film &amp; video/documentary"/>
    <x v="4"/>
    <s v="documentary"/>
  </r>
  <r>
    <s v="Stewart LLC"/>
    <s v="Secured asymmetric projection"/>
    <n v="135600"/>
    <n v="62804"/>
    <n v="99202"/>
    <n v="46"/>
    <x v="0"/>
    <n v="714"/>
    <s v="US"/>
    <s v="USD"/>
    <x v="388"/>
    <n v="1492491600"/>
    <d v="2017-04-22T05:00:00"/>
    <n v="1492837200"/>
    <b v="0"/>
    <b v="0"/>
    <s v="music/rock"/>
    <x v="1"/>
    <s v="rock"/>
  </r>
  <r>
    <s v="Mcmillan Group"/>
    <s v="Advanced cohesive Graphic Interface"/>
    <n v="153700"/>
    <n v="55536"/>
    <n v="104618"/>
    <n v="36"/>
    <x v="2"/>
    <n v="1111"/>
    <s v="US"/>
    <s v="USD"/>
    <x v="277"/>
    <n v="1430197200"/>
    <d v="2015-04-28T05:00:00"/>
    <n v="1430197200"/>
    <b v="0"/>
    <b v="0"/>
    <s v="games/mobile games"/>
    <x v="6"/>
    <s v="mobile games"/>
  </r>
  <r>
    <s v="Beck, Thompson and Martinez"/>
    <s v="Down-sized maximized function"/>
    <n v="7800"/>
    <n v="8161"/>
    <n v="7980.5"/>
    <n v="105"/>
    <x v="1"/>
    <n v="82"/>
    <s v="US"/>
    <s v="USD"/>
    <x v="389"/>
    <n v="1496034000"/>
    <d v="2017-05-31T05:00:00"/>
    <n v="1496206800"/>
    <b v="0"/>
    <b v="0"/>
    <s v="theater/plays"/>
    <x v="3"/>
    <s v="plays"/>
  </r>
  <r>
    <s v="Rodriguez-Scott"/>
    <s v="Realigned zero tolerance software"/>
    <n v="2100"/>
    <n v="14046"/>
    <n v="8073"/>
    <n v="669"/>
    <x v="1"/>
    <n v="134"/>
    <s v="US"/>
    <s v="USD"/>
    <x v="390"/>
    <n v="1388728800"/>
    <d v="2014-01-13T06:00:00"/>
    <n v="1389592800"/>
    <b v="0"/>
    <b v="0"/>
    <s v="publishing/fiction"/>
    <x v="5"/>
    <s v="fiction"/>
  </r>
  <r>
    <s v="Rush-Bowers"/>
    <s v="Persevering analyzing extranet"/>
    <n v="189500"/>
    <n v="117628"/>
    <n v="153564"/>
    <n v="62"/>
    <x v="2"/>
    <n v="1089"/>
    <s v="US"/>
    <s v="USD"/>
    <x v="391"/>
    <n v="1543298400"/>
    <d v="2018-12-24T06:00:00"/>
    <n v="1545631200"/>
    <b v="0"/>
    <b v="0"/>
    <s v="film &amp; video/animation"/>
    <x v="4"/>
    <s v="animation"/>
  </r>
  <r>
    <s v="Davis and Sons"/>
    <s v="Innovative human-resource migration"/>
    <n v="188200"/>
    <n v="159405"/>
    <n v="173802.5"/>
    <n v="85"/>
    <x v="0"/>
    <n v="5497"/>
    <s v="US"/>
    <s v="USD"/>
    <x v="392"/>
    <n v="1271739600"/>
    <d v="2010-04-28T05:00:00"/>
    <n v="1272430800"/>
    <b v="0"/>
    <b v="1"/>
    <s v="food/food trucks"/>
    <x v="0"/>
    <s v="food trucks"/>
  </r>
  <r>
    <s v="Anderson-Pham"/>
    <s v="Intuitive needs-based monitoring"/>
    <n v="113500"/>
    <n v="12552"/>
    <n v="63026"/>
    <n v="11"/>
    <x v="0"/>
    <n v="418"/>
    <s v="US"/>
    <s v="USD"/>
    <x v="393"/>
    <n v="1326434400"/>
    <d v="2012-01-30T06:00:00"/>
    <n v="1327903200"/>
    <b v="0"/>
    <b v="0"/>
    <s v="theater/plays"/>
    <x v="3"/>
    <s v="plays"/>
  </r>
  <r>
    <s v="Stewart-Coleman"/>
    <s v="Customer-focused disintermediate toolset"/>
    <n v="134600"/>
    <n v="59007"/>
    <n v="96803.5"/>
    <n v="44"/>
    <x v="0"/>
    <n v="1439"/>
    <s v="US"/>
    <s v="USD"/>
    <x v="394"/>
    <n v="1295244000"/>
    <d v="2011-01-26T06:00:00"/>
    <n v="1296021600"/>
    <b v="0"/>
    <b v="1"/>
    <s v="film &amp; video/documentary"/>
    <x v="4"/>
    <s v="documentary"/>
  </r>
  <r>
    <s v="Bradshaw, Smith and Ryan"/>
    <s v="Upgradable 24/7 emulation"/>
    <n v="1700"/>
    <n v="943"/>
    <n v="1321.5"/>
    <n v="55"/>
    <x v="0"/>
    <n v="15"/>
    <s v="US"/>
    <s v="USD"/>
    <x v="395"/>
    <n v="1541221200"/>
    <d v="2018-11-27T06:00:00"/>
    <n v="1543298400"/>
    <b v="0"/>
    <b v="0"/>
    <s v="theater/plays"/>
    <x v="3"/>
    <s v="plays"/>
  </r>
  <r>
    <s v="Jackson PLC"/>
    <s v="Quality-focused client-server core"/>
    <n v="163700"/>
    <n v="93963"/>
    <n v="128831.5"/>
    <n v="57"/>
    <x v="0"/>
    <n v="1999"/>
    <s v="CA"/>
    <s v="CAD"/>
    <x v="396"/>
    <n v="1336280400"/>
    <d v="2012-05-07T05:00:00"/>
    <n v="1336366800"/>
    <b v="0"/>
    <b v="0"/>
    <s v="film &amp; video/documentary"/>
    <x v="4"/>
    <s v="documentary"/>
  </r>
  <r>
    <s v="Ware-Arias"/>
    <s v="Upgradable maximized protocol"/>
    <n v="113800"/>
    <n v="140469"/>
    <n v="127134.5"/>
    <n v="123"/>
    <x v="1"/>
    <n v="5203"/>
    <s v="US"/>
    <s v="USD"/>
    <x v="397"/>
    <n v="1324533600"/>
    <d v="2011-12-28T06:00:00"/>
    <n v="1325052000"/>
    <b v="0"/>
    <b v="0"/>
    <s v="technology/web"/>
    <x v="2"/>
    <s v="web"/>
  </r>
  <r>
    <s v="Blair, Reyes and Woods"/>
    <s v="Cross-platform interactive synergy"/>
    <n v="5000"/>
    <n v="6423"/>
    <n v="5711.5"/>
    <n v="128"/>
    <x v="1"/>
    <n v="94"/>
    <s v="US"/>
    <s v="USD"/>
    <x v="398"/>
    <n v="1498366800"/>
    <d v="2017-07-09T05:00:00"/>
    <n v="1499576400"/>
    <b v="0"/>
    <b v="0"/>
    <s v="theater/plays"/>
    <x v="3"/>
    <s v="plays"/>
  </r>
  <r>
    <s v="Thomas-Lopez"/>
    <s v="User-centric fault-tolerant archive"/>
    <n v="9400"/>
    <n v="6015"/>
    <n v="7707.5"/>
    <n v="64"/>
    <x v="0"/>
    <n v="118"/>
    <s v="US"/>
    <s v="USD"/>
    <x v="399"/>
    <n v="1498712400"/>
    <d v="2017-07-29T05:00:00"/>
    <n v="1501304400"/>
    <b v="0"/>
    <b v="1"/>
    <s v="technology/wearables"/>
    <x v="2"/>
    <s v="wearables"/>
  </r>
  <r>
    <s v="Brown, Davies and Pacheco"/>
    <s v="Reverse-engineered regional knowledge user"/>
    <n v="8700"/>
    <n v="11075"/>
    <n v="9887.5"/>
    <n v="127"/>
    <x v="1"/>
    <n v="205"/>
    <s v="US"/>
    <s v="USD"/>
    <x v="400"/>
    <n v="1271480400"/>
    <d v="2010-05-07T05:00:00"/>
    <n v="1273208400"/>
    <b v="0"/>
    <b v="1"/>
    <s v="theater/plays"/>
    <x v="3"/>
    <s v="plays"/>
  </r>
  <r>
    <s v="Jones-Riddle"/>
    <s v="Self-enabling real-time definition"/>
    <n v="147800"/>
    <n v="15723"/>
    <n v="81761.5"/>
    <n v="11"/>
    <x v="0"/>
    <n v="162"/>
    <s v="US"/>
    <s v="USD"/>
    <x v="116"/>
    <n v="1316667600"/>
    <d v="2011-09-24T05:00:00"/>
    <n v="1316840400"/>
    <b v="0"/>
    <b v="1"/>
    <s v="food/food trucks"/>
    <x v="0"/>
    <s v="food trucks"/>
  </r>
  <r>
    <s v="Schmidt-Gomez"/>
    <s v="User-centric impactful projection"/>
    <n v="5100"/>
    <n v="2064"/>
    <n v="3582"/>
    <n v="40"/>
    <x v="0"/>
    <n v="83"/>
    <s v="US"/>
    <s v="USD"/>
    <x v="401"/>
    <n v="1524027600"/>
    <d v="2018-04-24T05:00:00"/>
    <n v="1524546000"/>
    <b v="0"/>
    <b v="0"/>
    <s v="music/indie rock"/>
    <x v="1"/>
    <s v="indie rock"/>
  </r>
  <r>
    <s v="Sullivan, Davis and Booth"/>
    <s v="Vision-oriented actuating hardware"/>
    <n v="2700"/>
    <n v="7767"/>
    <n v="5233.5"/>
    <n v="288"/>
    <x v="1"/>
    <n v="92"/>
    <s v="US"/>
    <s v="USD"/>
    <x v="402"/>
    <n v="1438059600"/>
    <d v="2015-08-03T05:00:00"/>
    <n v="1438578000"/>
    <b v="0"/>
    <b v="0"/>
    <s v="photography/photography books"/>
    <x v="7"/>
    <s v="photography books"/>
  </r>
  <r>
    <s v="Edwards-Kane"/>
    <s v="Virtual leadingedge framework"/>
    <n v="1800"/>
    <n v="10313"/>
    <n v="6056.5"/>
    <n v="573"/>
    <x v="1"/>
    <n v="219"/>
    <s v="US"/>
    <s v="USD"/>
    <x v="403"/>
    <n v="1361944800"/>
    <d v="2013-03-06T06:00:00"/>
    <n v="1362549600"/>
    <b v="0"/>
    <b v="0"/>
    <s v="theater/plays"/>
    <x v="3"/>
    <s v="plays"/>
  </r>
  <r>
    <s v="Hicks, Wall and Webb"/>
    <s v="Managed discrete framework"/>
    <n v="174500"/>
    <n v="197018"/>
    <n v="185759"/>
    <n v="113"/>
    <x v="1"/>
    <n v="2526"/>
    <s v="US"/>
    <s v="USD"/>
    <x v="404"/>
    <n v="1410584400"/>
    <d v="2014-10-15T05:00:00"/>
    <n v="1413349200"/>
    <b v="0"/>
    <b v="1"/>
    <s v="theater/plays"/>
    <x v="3"/>
    <s v="plays"/>
  </r>
  <r>
    <s v="Mayer-Richmond"/>
    <s v="Progressive zero-defect capability"/>
    <n v="101400"/>
    <n v="47037"/>
    <n v="74218.5"/>
    <n v="46"/>
    <x v="0"/>
    <n v="747"/>
    <s v="US"/>
    <s v="USD"/>
    <x v="405"/>
    <n v="1297404000"/>
    <d v="2011-02-18T06:00:00"/>
    <n v="1298008800"/>
    <b v="0"/>
    <b v="0"/>
    <s v="film &amp; video/animation"/>
    <x v="4"/>
    <s v="animation"/>
  </r>
  <r>
    <s v="Robles Ltd"/>
    <s v="Right-sized demand-driven adapter"/>
    <n v="191000"/>
    <n v="173191"/>
    <n v="182095.5"/>
    <n v="91"/>
    <x v="3"/>
    <n v="2138"/>
    <s v="US"/>
    <s v="USD"/>
    <x v="406"/>
    <n v="1392012000"/>
    <d v="2014-03-10T05:00:00"/>
    <n v="1394427600"/>
    <b v="0"/>
    <b v="1"/>
    <s v="photography/photography books"/>
    <x v="7"/>
    <s v="photography books"/>
  </r>
  <r>
    <s v="Cochran Ltd"/>
    <s v="Re-engineered attitude-oriented frame"/>
    <n v="8100"/>
    <n v="5487"/>
    <n v="6793.5"/>
    <n v="68"/>
    <x v="0"/>
    <n v="84"/>
    <s v="US"/>
    <s v="USD"/>
    <x v="407"/>
    <n v="1569733200"/>
    <d v="2019-11-02T05:00:00"/>
    <n v="1572670800"/>
    <b v="0"/>
    <b v="0"/>
    <s v="theater/plays"/>
    <x v="3"/>
    <s v="plays"/>
  </r>
  <r>
    <s v="Rosales LLC"/>
    <s v="Compatible multimedia utilization"/>
    <n v="5100"/>
    <n v="9817"/>
    <n v="7458.5"/>
    <n v="192"/>
    <x v="1"/>
    <n v="94"/>
    <s v="US"/>
    <s v="USD"/>
    <x v="408"/>
    <n v="1529643600"/>
    <d v="2018-07-09T05:00:00"/>
    <n v="1531112400"/>
    <b v="1"/>
    <b v="0"/>
    <s v="theater/plays"/>
    <x v="3"/>
    <s v="plays"/>
  </r>
  <r>
    <s v="Harper-Bryan"/>
    <s v="Re-contextualized dedicated hardware"/>
    <n v="7700"/>
    <n v="6369"/>
    <n v="7034.5"/>
    <n v="83"/>
    <x v="0"/>
    <n v="91"/>
    <s v="US"/>
    <s v="USD"/>
    <x v="409"/>
    <n v="1399006800"/>
    <d v="2014-05-22T05:00:00"/>
    <n v="1400734800"/>
    <b v="0"/>
    <b v="0"/>
    <s v="theater/plays"/>
    <x v="3"/>
    <s v="plays"/>
  </r>
  <r>
    <s v="Potter, Harper and Everett"/>
    <s v="Decentralized composite paradigm"/>
    <n v="121400"/>
    <n v="65755"/>
    <n v="93577.5"/>
    <n v="54"/>
    <x v="0"/>
    <n v="792"/>
    <s v="US"/>
    <s v="USD"/>
    <x v="410"/>
    <n v="1385359200"/>
    <d v="2013-12-11T06:00:00"/>
    <n v="1386741600"/>
    <b v="0"/>
    <b v="1"/>
    <s v="film &amp; video/documentary"/>
    <x v="4"/>
    <s v="documentary"/>
  </r>
  <r>
    <s v="Floyd-Sims"/>
    <s v="Cloned transitional hierarchy"/>
    <n v="5400"/>
    <n v="903"/>
    <n v="3151.5"/>
    <n v="17"/>
    <x v="3"/>
    <n v="10"/>
    <s v="CA"/>
    <s v="CAD"/>
    <x v="411"/>
    <n v="1480572000"/>
    <d v="2016-12-15T06:00:00"/>
    <n v="1481781600"/>
    <b v="1"/>
    <b v="0"/>
    <s v="theater/plays"/>
    <x v="3"/>
    <s v="plays"/>
  </r>
  <r>
    <s v="Spence, Jackson and Kelly"/>
    <s v="Advanced discrete leverage"/>
    <n v="152400"/>
    <n v="178120"/>
    <n v="165260"/>
    <n v="117"/>
    <x v="1"/>
    <n v="1713"/>
    <s v="IT"/>
    <s v="EUR"/>
    <x v="412"/>
    <n v="1418623200"/>
    <d v="2014-12-27T06:00:00"/>
    <n v="1419660000"/>
    <b v="0"/>
    <b v="1"/>
    <s v="theater/plays"/>
    <x v="3"/>
    <s v="plays"/>
  </r>
  <r>
    <s v="King-Nguyen"/>
    <s v="Open-source incremental throughput"/>
    <n v="1300"/>
    <n v="13678"/>
    <n v="7489"/>
    <n v="1052"/>
    <x v="1"/>
    <n v="249"/>
    <s v="US"/>
    <s v="USD"/>
    <x v="413"/>
    <n v="1555736400"/>
    <d v="2019-04-21T05:00:00"/>
    <n v="1555822800"/>
    <b v="0"/>
    <b v="0"/>
    <s v="music/jazz"/>
    <x v="1"/>
    <s v="jazz"/>
  </r>
  <r>
    <s v="Hansen Group"/>
    <s v="Centralized regional interface"/>
    <n v="8100"/>
    <n v="9969"/>
    <n v="9034.5"/>
    <n v="123"/>
    <x v="1"/>
    <n v="192"/>
    <s v="US"/>
    <s v="USD"/>
    <x v="414"/>
    <n v="1442120400"/>
    <d v="2015-09-16T05:00:00"/>
    <n v="1442379600"/>
    <b v="0"/>
    <b v="1"/>
    <s v="film &amp; video/animation"/>
    <x v="4"/>
    <s v="animation"/>
  </r>
  <r>
    <s v="Mathis, Hall and Hansen"/>
    <s v="Streamlined web-enabled knowledgebase"/>
    <n v="8300"/>
    <n v="14827"/>
    <n v="11563.5"/>
    <n v="179"/>
    <x v="1"/>
    <n v="247"/>
    <s v="US"/>
    <s v="USD"/>
    <x v="415"/>
    <n v="1362376800"/>
    <d v="2013-04-03T05:00:00"/>
    <n v="1364965200"/>
    <b v="0"/>
    <b v="0"/>
    <s v="theater/plays"/>
    <x v="3"/>
    <s v="plays"/>
  </r>
  <r>
    <s v="Cummings Inc"/>
    <s v="Digitized transitional monitoring"/>
    <n v="28400"/>
    <n v="100900"/>
    <n v="64650"/>
    <n v="355"/>
    <x v="1"/>
    <n v="2293"/>
    <s v="US"/>
    <s v="USD"/>
    <x v="416"/>
    <n v="1478408400"/>
    <d v="2016-11-13T06:00:00"/>
    <n v="1479016800"/>
    <b v="0"/>
    <b v="0"/>
    <s v="film &amp; video/science fiction"/>
    <x v="4"/>
    <s v="science fiction"/>
  </r>
  <r>
    <s v="Miller-Poole"/>
    <s v="Networked optimal adapter"/>
    <n v="102500"/>
    <n v="165954"/>
    <n v="134227"/>
    <n v="162"/>
    <x v="1"/>
    <n v="3131"/>
    <s v="US"/>
    <s v="USD"/>
    <x v="417"/>
    <n v="1498798800"/>
    <d v="2017-07-10T05:00:00"/>
    <n v="1499662800"/>
    <b v="0"/>
    <b v="0"/>
    <s v="film &amp; video/television"/>
    <x v="4"/>
    <s v="television"/>
  </r>
  <r>
    <s v="Rodriguez-West"/>
    <s v="Automated optimal function"/>
    <n v="7000"/>
    <n v="1744"/>
    <n v="4372"/>
    <n v="25"/>
    <x v="0"/>
    <n v="32"/>
    <s v="US"/>
    <s v="USD"/>
    <x v="418"/>
    <n v="1335416400"/>
    <d v="2012-05-24T05:00:00"/>
    <n v="1337835600"/>
    <b v="0"/>
    <b v="0"/>
    <s v="technology/wearables"/>
    <x v="2"/>
    <s v="wearables"/>
  </r>
  <r>
    <s v="Calderon, Bradford and Dean"/>
    <s v="Devolved system-worthy framework"/>
    <n v="5400"/>
    <n v="10731"/>
    <n v="8065.5"/>
    <n v="199"/>
    <x v="1"/>
    <n v="143"/>
    <s v="IT"/>
    <s v="EUR"/>
    <x v="419"/>
    <n v="1504328400"/>
    <d v="2017-09-18T05:00:00"/>
    <n v="1505710800"/>
    <b v="0"/>
    <b v="0"/>
    <s v="theater/plays"/>
    <x v="3"/>
    <s v="plays"/>
  </r>
  <r>
    <s v="Clark-Bowman"/>
    <s v="Stand-alone user-facing service-desk"/>
    <n v="9300"/>
    <n v="3232"/>
    <n v="6266"/>
    <n v="35"/>
    <x v="3"/>
    <n v="90"/>
    <s v="US"/>
    <s v="USD"/>
    <x v="420"/>
    <n v="1285822800"/>
    <d v="2010-10-19T05:00:00"/>
    <n v="1287464400"/>
    <b v="0"/>
    <b v="0"/>
    <s v="theater/plays"/>
    <x v="3"/>
    <s v="plays"/>
  </r>
  <r>
    <s v="Hensley Ltd"/>
    <s v="Versatile global attitude"/>
    <n v="6200"/>
    <n v="10938"/>
    <n v="8569"/>
    <n v="176"/>
    <x v="1"/>
    <n v="296"/>
    <s v="US"/>
    <s v="USD"/>
    <x v="421"/>
    <n v="1311483600"/>
    <d v="2011-07-26T05:00:00"/>
    <n v="1311656400"/>
    <b v="0"/>
    <b v="1"/>
    <s v="music/indie rock"/>
    <x v="1"/>
    <s v="indie rock"/>
  </r>
  <r>
    <s v="Anderson-Pearson"/>
    <s v="Intuitive demand-driven Local Area Network"/>
    <n v="2100"/>
    <n v="10739"/>
    <n v="6419.5"/>
    <n v="511"/>
    <x v="1"/>
    <n v="170"/>
    <s v="US"/>
    <s v="USD"/>
    <x v="422"/>
    <n v="1291356000"/>
    <d v="2010-12-24T06:00:00"/>
    <n v="1293170400"/>
    <b v="0"/>
    <b v="1"/>
    <s v="theater/plays"/>
    <x v="3"/>
    <s v="plays"/>
  </r>
  <r>
    <s v="Martin, Martin and Solis"/>
    <s v="Assimilated uniform methodology"/>
    <n v="6800"/>
    <n v="5579"/>
    <n v="6189.5"/>
    <n v="82"/>
    <x v="0"/>
    <n v="186"/>
    <s v="US"/>
    <s v="USD"/>
    <x v="423"/>
    <n v="1355810400"/>
    <d v="2012-12-20T06:00:00"/>
    <n v="1355983200"/>
    <b v="0"/>
    <b v="0"/>
    <s v="technology/wearables"/>
    <x v="2"/>
    <s v="wearables"/>
  </r>
  <r>
    <s v="Harrington-Harper"/>
    <s v="Self-enabling next generation algorithm"/>
    <n v="155200"/>
    <n v="37754"/>
    <n v="96477"/>
    <n v="24"/>
    <x v="3"/>
    <n v="439"/>
    <s v="GB"/>
    <s v="GBP"/>
    <x v="424"/>
    <n v="1513663200"/>
    <d v="2018-01-04T06:00:00"/>
    <n v="1515045600"/>
    <b v="0"/>
    <b v="0"/>
    <s v="film &amp; video/television"/>
    <x v="4"/>
    <s v="television"/>
  </r>
  <r>
    <s v="Price and Sons"/>
    <s v="Object-based demand-driven strategy"/>
    <n v="89900"/>
    <n v="45384"/>
    <n v="67642"/>
    <n v="50"/>
    <x v="0"/>
    <n v="605"/>
    <s v="US"/>
    <s v="USD"/>
    <x v="425"/>
    <n v="1365915600"/>
    <d v="2013-04-16T05:00:00"/>
    <n v="1366088400"/>
    <b v="0"/>
    <b v="1"/>
    <s v="games/video games"/>
    <x v="6"/>
    <s v="video games"/>
  </r>
  <r>
    <s v="Cuevas-Morales"/>
    <s v="Public-key coherent ability"/>
    <n v="900"/>
    <n v="8703"/>
    <n v="4801.5"/>
    <n v="967"/>
    <x v="1"/>
    <n v="86"/>
    <s v="DK"/>
    <s v="DKK"/>
    <x v="426"/>
    <n v="1551852000"/>
    <d v="2019-03-23T05:00:00"/>
    <n v="1553317200"/>
    <b v="0"/>
    <b v="0"/>
    <s v="games/video games"/>
    <x v="6"/>
    <s v="video games"/>
  </r>
  <r>
    <s v="Delgado-Hatfield"/>
    <s v="Up-sized composite success"/>
    <n v="100"/>
    <n v="4"/>
    <n v="52"/>
    <n v="4"/>
    <x v="0"/>
    <n v="1"/>
    <s v="CA"/>
    <s v="CAD"/>
    <x v="427"/>
    <n v="1540098000"/>
    <d v="2018-11-13T06:00:00"/>
    <n v="1542088800"/>
    <b v="0"/>
    <b v="0"/>
    <s v="film &amp; video/animation"/>
    <x v="4"/>
    <s v="animation"/>
  </r>
  <r>
    <s v="Padilla-Porter"/>
    <s v="Innovative exuding matrix"/>
    <n v="148400"/>
    <n v="182302"/>
    <n v="165351"/>
    <n v="123"/>
    <x v="1"/>
    <n v="6286"/>
    <s v="US"/>
    <s v="USD"/>
    <x v="428"/>
    <n v="1500440400"/>
    <d v="2017-08-19T05:00:00"/>
    <n v="1503118800"/>
    <b v="0"/>
    <b v="0"/>
    <s v="music/rock"/>
    <x v="1"/>
    <s v="rock"/>
  </r>
  <r>
    <s v="Morris Group"/>
    <s v="Realigned impactful artificial intelligence"/>
    <n v="4800"/>
    <n v="3045"/>
    <n v="3922.5"/>
    <n v="63"/>
    <x v="0"/>
    <n v="31"/>
    <s v="US"/>
    <s v="USD"/>
    <x v="429"/>
    <n v="1278392400"/>
    <d v="2010-07-07T05:00:00"/>
    <n v="1278478800"/>
    <b v="0"/>
    <b v="0"/>
    <s v="film &amp; video/drama"/>
    <x v="4"/>
    <s v="drama"/>
  </r>
  <r>
    <s v="Saunders Ltd"/>
    <s v="Multi-layered multi-tasking secured line"/>
    <n v="182400"/>
    <n v="102749"/>
    <n v="142574.5"/>
    <n v="56"/>
    <x v="0"/>
    <n v="1181"/>
    <s v="US"/>
    <s v="USD"/>
    <x v="411"/>
    <n v="1480572000"/>
    <d v="2017-01-11T06:00:00"/>
    <n v="1484114400"/>
    <b v="0"/>
    <b v="0"/>
    <s v="film &amp; video/science fiction"/>
    <x v="4"/>
    <s v="science fiction"/>
  </r>
  <r>
    <s v="Woods Inc"/>
    <s v="Upgradable upward-trending portal"/>
    <n v="4000"/>
    <n v="1763"/>
    <n v="2881.5"/>
    <n v="44"/>
    <x v="0"/>
    <n v="39"/>
    <s v="US"/>
    <s v="USD"/>
    <x v="430"/>
    <n v="1382331600"/>
    <d v="2013-11-26T06:00:00"/>
    <n v="1385445600"/>
    <b v="0"/>
    <b v="1"/>
    <s v="film &amp; video/drama"/>
    <x v="4"/>
    <s v="drama"/>
  </r>
  <r>
    <s v="Villanueva, Wright and Richardson"/>
    <s v="Profit-focused global product"/>
    <n v="116500"/>
    <n v="137904"/>
    <n v="127202"/>
    <n v="118"/>
    <x v="1"/>
    <n v="3727"/>
    <s v="US"/>
    <s v="USD"/>
    <x v="431"/>
    <n v="1316754000"/>
    <d v="2011-10-16T05:00:00"/>
    <n v="1318741200"/>
    <b v="0"/>
    <b v="0"/>
    <s v="theater/plays"/>
    <x v="3"/>
    <s v="plays"/>
  </r>
  <r>
    <s v="Wilson, Brooks and Clark"/>
    <s v="Operative well-modulated data-warehouse"/>
    <n v="146400"/>
    <n v="152438"/>
    <n v="149419"/>
    <n v="104"/>
    <x v="1"/>
    <n v="1605"/>
    <s v="US"/>
    <s v="USD"/>
    <x v="432"/>
    <n v="1518242400"/>
    <d v="2018-02-10T06:00:00"/>
    <n v="1518242400"/>
    <b v="0"/>
    <b v="1"/>
    <s v="music/indie rock"/>
    <x v="1"/>
    <s v="indie rock"/>
  </r>
  <r>
    <s v="Sheppard, Smith and Spence"/>
    <s v="Cloned asymmetric functionalities"/>
    <n v="5000"/>
    <n v="1332"/>
    <n v="3166"/>
    <n v="27"/>
    <x v="0"/>
    <n v="46"/>
    <s v="US"/>
    <s v="USD"/>
    <x v="433"/>
    <n v="1476421200"/>
    <d v="2016-10-16T05:00:00"/>
    <n v="1476594000"/>
    <b v="0"/>
    <b v="0"/>
    <s v="theater/plays"/>
    <x v="3"/>
    <s v="plays"/>
  </r>
  <r>
    <s v="Wise, Thompson and Allen"/>
    <s v="Pre-emptive neutral portal"/>
    <n v="33800"/>
    <n v="118706"/>
    <n v="76253"/>
    <n v="351"/>
    <x v="1"/>
    <n v="2120"/>
    <s v="US"/>
    <s v="USD"/>
    <x v="434"/>
    <n v="1269752400"/>
    <d v="2010-05-11T05:00:00"/>
    <n v="1273554000"/>
    <b v="0"/>
    <b v="0"/>
    <s v="theater/plays"/>
    <x v="3"/>
    <s v="plays"/>
  </r>
  <r>
    <s v="Lane, Ryan and Chapman"/>
    <s v="Switchable demand-driven help-desk"/>
    <n v="6300"/>
    <n v="5674"/>
    <n v="5987"/>
    <n v="90"/>
    <x v="0"/>
    <n v="105"/>
    <s v="US"/>
    <s v="USD"/>
    <x v="435"/>
    <n v="1419746400"/>
    <d v="2015-01-22T06:00:00"/>
    <n v="1421906400"/>
    <b v="0"/>
    <b v="0"/>
    <s v="film &amp; video/documentary"/>
    <x v="4"/>
    <s v="documentary"/>
  </r>
  <r>
    <s v="Rich, Alvarez and King"/>
    <s v="Business-focused static ability"/>
    <n v="2400"/>
    <n v="4119"/>
    <n v="3259.5"/>
    <n v="172"/>
    <x v="1"/>
    <n v="50"/>
    <s v="US"/>
    <s v="USD"/>
    <x v="8"/>
    <n v="1281330000"/>
    <d v="2010-08-12T05:00:00"/>
    <n v="1281589200"/>
    <b v="0"/>
    <b v="0"/>
    <s v="theater/plays"/>
    <x v="3"/>
    <s v="plays"/>
  </r>
  <r>
    <s v="Terry-Salinas"/>
    <s v="Networked secondary structure"/>
    <n v="98800"/>
    <n v="139354"/>
    <n v="119077"/>
    <n v="141"/>
    <x v="1"/>
    <n v="2080"/>
    <s v="US"/>
    <s v="USD"/>
    <x v="436"/>
    <n v="1398661200"/>
    <d v="2014-05-18T05:00:00"/>
    <n v="1400389200"/>
    <b v="0"/>
    <b v="0"/>
    <s v="film &amp; video/drama"/>
    <x v="4"/>
    <s v="drama"/>
  </r>
  <r>
    <s v="Wang-Rodriguez"/>
    <s v="Total multimedia website"/>
    <n v="188800"/>
    <n v="57734"/>
    <n v="123267"/>
    <n v="31"/>
    <x v="0"/>
    <n v="535"/>
    <s v="US"/>
    <s v="USD"/>
    <x v="385"/>
    <n v="1359525600"/>
    <d v="2013-03-09T06:00:00"/>
    <n v="1362808800"/>
    <b v="0"/>
    <b v="0"/>
    <s v="games/mobile games"/>
    <x v="6"/>
    <s v="mobile games"/>
  </r>
  <r>
    <s v="Mckee-Hill"/>
    <s v="Cross-platform upward-trending parallelism"/>
    <n v="134300"/>
    <n v="145265"/>
    <n v="139782.5"/>
    <n v="108"/>
    <x v="1"/>
    <n v="2105"/>
    <s v="US"/>
    <s v="USD"/>
    <x v="437"/>
    <n v="1388469600"/>
    <d v="2014-01-04T06:00:00"/>
    <n v="1388815200"/>
    <b v="0"/>
    <b v="0"/>
    <s v="film &amp; video/animation"/>
    <x v="4"/>
    <s v="animation"/>
  </r>
  <r>
    <s v="Gomez LLC"/>
    <s v="Pre-emptive mission-critical hardware"/>
    <n v="71200"/>
    <n v="95020"/>
    <n v="83110"/>
    <n v="133"/>
    <x v="1"/>
    <n v="2436"/>
    <s v="US"/>
    <s v="USD"/>
    <x v="438"/>
    <n v="1518328800"/>
    <d v="2018-02-25T06:00:00"/>
    <n v="1519538400"/>
    <b v="0"/>
    <b v="0"/>
    <s v="theater/plays"/>
    <x v="3"/>
    <s v="plays"/>
  </r>
  <r>
    <s v="Gonzalez-Robbins"/>
    <s v="Up-sized responsive protocol"/>
    <n v="4700"/>
    <n v="8829"/>
    <n v="6764.5"/>
    <n v="188"/>
    <x v="1"/>
    <n v="80"/>
    <s v="US"/>
    <s v="USD"/>
    <x v="439"/>
    <n v="1517032800"/>
    <d v="2018-02-05T06:00:00"/>
    <n v="1517810400"/>
    <b v="0"/>
    <b v="0"/>
    <s v="publishing/translations"/>
    <x v="5"/>
    <s v="translations"/>
  </r>
  <r>
    <s v="Obrien and Sons"/>
    <s v="Pre-emptive transitional frame"/>
    <n v="1200"/>
    <n v="3984"/>
    <n v="2592"/>
    <n v="332"/>
    <x v="1"/>
    <n v="42"/>
    <s v="US"/>
    <s v="USD"/>
    <x v="440"/>
    <n v="1368594000"/>
    <d v="2013-06-07T05:00:00"/>
    <n v="1370581200"/>
    <b v="0"/>
    <b v="1"/>
    <s v="technology/wearables"/>
    <x v="2"/>
    <s v="wearables"/>
  </r>
  <r>
    <s v="Shaw Ltd"/>
    <s v="Profit-focused content-based application"/>
    <n v="1400"/>
    <n v="8053"/>
    <n v="4726.5"/>
    <n v="575"/>
    <x v="1"/>
    <n v="139"/>
    <s v="CA"/>
    <s v="CAD"/>
    <x v="441"/>
    <n v="1448258400"/>
    <d v="2015-11-30T06:00:00"/>
    <n v="1448863200"/>
    <b v="0"/>
    <b v="1"/>
    <s v="technology/web"/>
    <x v="2"/>
    <s v="web"/>
  </r>
  <r>
    <s v="Hughes Inc"/>
    <s v="Streamlined neutral analyzer"/>
    <n v="4000"/>
    <n v="1620"/>
    <n v="2810"/>
    <n v="41"/>
    <x v="0"/>
    <n v="16"/>
    <s v="US"/>
    <s v="USD"/>
    <x v="442"/>
    <n v="1555218000"/>
    <d v="2019-04-30T05:00:00"/>
    <n v="1556600400"/>
    <b v="0"/>
    <b v="0"/>
    <s v="theater/plays"/>
    <x v="3"/>
    <s v="plays"/>
  </r>
  <r>
    <s v="Olsen-Ryan"/>
    <s v="Assimilated neutral utilization"/>
    <n v="5600"/>
    <n v="10328"/>
    <n v="7964"/>
    <n v="184"/>
    <x v="1"/>
    <n v="159"/>
    <s v="US"/>
    <s v="USD"/>
    <x v="443"/>
    <n v="1431925200"/>
    <d v="2015-05-20T05:00:00"/>
    <n v="1432098000"/>
    <b v="0"/>
    <b v="0"/>
    <s v="film &amp; video/drama"/>
    <x v="4"/>
    <s v="drama"/>
  </r>
  <r>
    <s v="Grimes, Holland and Sloan"/>
    <s v="Extended dedicated archive"/>
    <n v="3600"/>
    <n v="10289"/>
    <n v="6944.5"/>
    <n v="286"/>
    <x v="1"/>
    <n v="381"/>
    <s v="US"/>
    <s v="USD"/>
    <x v="315"/>
    <n v="1481522400"/>
    <d v="2016-12-19T06:00:00"/>
    <n v="1482127200"/>
    <b v="0"/>
    <b v="0"/>
    <s v="technology/wearables"/>
    <x v="2"/>
    <s v="wearables"/>
  </r>
  <r>
    <s v="Perry and Sons"/>
    <s v="Configurable static help-desk"/>
    <n v="3100"/>
    <n v="9889"/>
    <n v="6494.5"/>
    <n v="319"/>
    <x v="1"/>
    <n v="194"/>
    <s v="GB"/>
    <s v="GBP"/>
    <x v="444"/>
    <n v="1335934800"/>
    <d v="2012-05-02T05:00:00"/>
    <n v="1335934800"/>
    <b v="0"/>
    <b v="1"/>
    <s v="food/food trucks"/>
    <x v="0"/>
    <s v="food trucks"/>
  </r>
  <r>
    <s v="Turner, Young and Collins"/>
    <s v="Self-enabling clear-thinking framework"/>
    <n v="153800"/>
    <n v="60342"/>
    <n v="107071"/>
    <n v="39"/>
    <x v="0"/>
    <n v="575"/>
    <s v="US"/>
    <s v="USD"/>
    <x v="445"/>
    <n v="1552280400"/>
    <d v="2019-05-04T05:00:00"/>
    <n v="1556946000"/>
    <b v="0"/>
    <b v="0"/>
    <s v="music/rock"/>
    <x v="1"/>
    <s v="rock"/>
  </r>
  <r>
    <s v="Richardson Inc"/>
    <s v="Assimilated fault-tolerant capacity"/>
    <n v="5000"/>
    <n v="8907"/>
    <n v="6953.5"/>
    <n v="178"/>
    <x v="1"/>
    <n v="106"/>
    <s v="US"/>
    <s v="USD"/>
    <x v="446"/>
    <n v="1529989200"/>
    <d v="2018-06-27T05:00:00"/>
    <n v="1530075600"/>
    <b v="0"/>
    <b v="0"/>
    <s v="music/electric music"/>
    <x v="1"/>
    <s v="electric music"/>
  </r>
  <r>
    <s v="Santos-Young"/>
    <s v="Enhanced neutral ability"/>
    <n v="4000"/>
    <n v="14606"/>
    <n v="9303"/>
    <n v="365"/>
    <x v="1"/>
    <n v="142"/>
    <s v="US"/>
    <s v="USD"/>
    <x v="447"/>
    <n v="1418709600"/>
    <d v="2014-12-17T06:00:00"/>
    <n v="1418796000"/>
    <b v="0"/>
    <b v="0"/>
    <s v="film &amp; video/television"/>
    <x v="4"/>
    <s v="television"/>
  </r>
  <r>
    <s v="Nichols Ltd"/>
    <s v="Function-based attitude-oriented groupware"/>
    <n v="7400"/>
    <n v="8432"/>
    <n v="7916"/>
    <n v="114"/>
    <x v="1"/>
    <n v="211"/>
    <s v="US"/>
    <s v="USD"/>
    <x v="448"/>
    <n v="1372136400"/>
    <d v="2013-06-29T05:00:00"/>
    <n v="1372482000"/>
    <b v="0"/>
    <b v="1"/>
    <s v="publishing/translations"/>
    <x v="5"/>
    <s v="translations"/>
  </r>
  <r>
    <s v="Murphy PLC"/>
    <s v="Optional solution-oriented instruction set"/>
    <n v="191500"/>
    <n v="57122"/>
    <n v="124311"/>
    <n v="30"/>
    <x v="0"/>
    <n v="1120"/>
    <s v="US"/>
    <s v="USD"/>
    <x v="342"/>
    <n v="1533877200"/>
    <d v="2018-08-16T05:00:00"/>
    <n v="1534395600"/>
    <b v="0"/>
    <b v="0"/>
    <s v="publishing/fiction"/>
    <x v="5"/>
    <s v="fiction"/>
  </r>
  <r>
    <s v="Hogan, Porter and Rivera"/>
    <s v="Organic object-oriented core"/>
    <n v="8500"/>
    <n v="4613"/>
    <n v="6556.5"/>
    <n v="54"/>
    <x v="0"/>
    <n v="113"/>
    <s v="US"/>
    <s v="USD"/>
    <x v="449"/>
    <n v="1309064400"/>
    <d v="2011-07-23T05:00:00"/>
    <n v="1311397200"/>
    <b v="0"/>
    <b v="0"/>
    <s v="film &amp; video/science fiction"/>
    <x v="4"/>
    <s v="science fiction"/>
  </r>
  <r>
    <s v="Lyons LLC"/>
    <s v="Balanced impactful circuit"/>
    <n v="68800"/>
    <n v="162603"/>
    <n v="115701.5"/>
    <n v="236"/>
    <x v="1"/>
    <n v="2756"/>
    <s v="US"/>
    <s v="USD"/>
    <x v="450"/>
    <n v="1425877200"/>
    <d v="2015-03-21T05:00:00"/>
    <n v="1426914000"/>
    <b v="0"/>
    <b v="0"/>
    <s v="technology/wearables"/>
    <x v="2"/>
    <s v="wearables"/>
  </r>
  <r>
    <s v="Long-Greene"/>
    <s v="Future-proofed heuristic encryption"/>
    <n v="2400"/>
    <n v="12310"/>
    <n v="7355"/>
    <n v="513"/>
    <x v="1"/>
    <n v="173"/>
    <s v="GB"/>
    <s v="GBP"/>
    <x v="451"/>
    <n v="1501304400"/>
    <d v="2017-07-31T05:00:00"/>
    <n v="1501477200"/>
    <b v="0"/>
    <b v="0"/>
    <s v="food/food trucks"/>
    <x v="0"/>
    <s v="food trucks"/>
  </r>
  <r>
    <s v="Robles-Hudson"/>
    <s v="Balanced bifurcated leverage"/>
    <n v="8600"/>
    <n v="8656"/>
    <n v="8628"/>
    <n v="101"/>
    <x v="1"/>
    <n v="87"/>
    <s v="US"/>
    <s v="USD"/>
    <x v="452"/>
    <n v="1268287200"/>
    <d v="2010-03-20T05:00:00"/>
    <n v="1269061200"/>
    <b v="0"/>
    <b v="1"/>
    <s v="photography/photography books"/>
    <x v="7"/>
    <s v="photography books"/>
  </r>
  <r>
    <s v="Mcclure LLC"/>
    <s v="Sharable discrete budgetary management"/>
    <n v="196600"/>
    <n v="159931"/>
    <n v="178265.5"/>
    <n v="81"/>
    <x v="0"/>
    <n v="1538"/>
    <s v="US"/>
    <s v="USD"/>
    <x v="453"/>
    <n v="1412139600"/>
    <d v="2014-11-12T06:00:00"/>
    <n v="1415772000"/>
    <b v="0"/>
    <b v="1"/>
    <s v="theater/plays"/>
    <x v="3"/>
    <s v="plays"/>
  </r>
  <r>
    <s v="Martin, Russell and Baker"/>
    <s v="Focused solution-oriented instruction set"/>
    <n v="4200"/>
    <n v="689"/>
    <n v="2444.5"/>
    <n v="16"/>
    <x v="0"/>
    <n v="9"/>
    <s v="US"/>
    <s v="USD"/>
    <x v="454"/>
    <n v="1330063200"/>
    <d v="2012-03-06T06:00:00"/>
    <n v="1331013600"/>
    <b v="0"/>
    <b v="1"/>
    <s v="publishing/fiction"/>
    <x v="5"/>
    <s v="fiction"/>
  </r>
  <r>
    <s v="Rice-Parker"/>
    <s v="Down-sized actuating infrastructure"/>
    <n v="91400"/>
    <n v="48236"/>
    <n v="69818"/>
    <n v="53"/>
    <x v="0"/>
    <n v="554"/>
    <s v="US"/>
    <s v="USD"/>
    <x v="455"/>
    <n v="1576130400"/>
    <d v="2019-12-19T06:00:00"/>
    <n v="1576735200"/>
    <b v="0"/>
    <b v="0"/>
    <s v="theater/plays"/>
    <x v="3"/>
    <s v="plays"/>
  </r>
  <r>
    <s v="Landry Inc"/>
    <s v="Synergistic cohesive adapter"/>
    <n v="29600"/>
    <n v="77021"/>
    <n v="53310.5"/>
    <n v="260"/>
    <x v="1"/>
    <n v="1572"/>
    <s v="GB"/>
    <s v="GBP"/>
    <x v="456"/>
    <n v="1407128400"/>
    <d v="2014-09-22T05:00:00"/>
    <n v="1411362000"/>
    <b v="0"/>
    <b v="1"/>
    <s v="food/food trucks"/>
    <x v="0"/>
    <s v="food trucks"/>
  </r>
  <r>
    <s v="Richards-Davis"/>
    <s v="Quality-focused mission-critical structure"/>
    <n v="90600"/>
    <n v="27844"/>
    <n v="59222"/>
    <n v="31"/>
    <x v="0"/>
    <n v="648"/>
    <s v="GB"/>
    <s v="GBP"/>
    <x v="457"/>
    <n v="1560142800"/>
    <d v="2019-07-21T05:00:00"/>
    <n v="1563685200"/>
    <b v="0"/>
    <b v="0"/>
    <s v="theater/plays"/>
    <x v="3"/>
    <s v="plays"/>
  </r>
  <r>
    <s v="Davis, Cox and Fox"/>
    <s v="Compatible exuding Graphical User Interface"/>
    <n v="5200"/>
    <n v="702"/>
    <n v="2951"/>
    <n v="14"/>
    <x v="0"/>
    <n v="21"/>
    <s v="GB"/>
    <s v="GBP"/>
    <x v="458"/>
    <n v="1520575200"/>
    <d v="2018-03-24T05:00:00"/>
    <n v="1521867600"/>
    <b v="0"/>
    <b v="1"/>
    <s v="publishing/translations"/>
    <x v="5"/>
    <s v="translations"/>
  </r>
  <r>
    <s v="Smith-Wallace"/>
    <s v="Monitored 24/7 time-frame"/>
    <n v="110300"/>
    <n v="197024"/>
    <n v="153662"/>
    <n v="179"/>
    <x v="1"/>
    <n v="2346"/>
    <s v="US"/>
    <s v="USD"/>
    <x v="459"/>
    <n v="1492664400"/>
    <d v="2017-05-23T05:00:00"/>
    <n v="1495515600"/>
    <b v="0"/>
    <b v="0"/>
    <s v="theater/plays"/>
    <x v="3"/>
    <s v="plays"/>
  </r>
  <r>
    <s v="Cordova, Shaw and Wang"/>
    <s v="Virtual secondary open architecture"/>
    <n v="5300"/>
    <n v="11663"/>
    <n v="8481.5"/>
    <n v="220"/>
    <x v="1"/>
    <n v="115"/>
    <s v="US"/>
    <s v="USD"/>
    <x v="460"/>
    <n v="1454479200"/>
    <d v="2016-02-20T06:00:00"/>
    <n v="1455948000"/>
    <b v="0"/>
    <b v="0"/>
    <s v="theater/plays"/>
    <x v="3"/>
    <s v="plays"/>
  </r>
  <r>
    <s v="Clark Inc"/>
    <s v="Down-sized mobile time-frame"/>
    <n v="9200"/>
    <n v="9339"/>
    <n v="9269.5"/>
    <n v="102"/>
    <x v="1"/>
    <n v="85"/>
    <s v="IT"/>
    <s v="EUR"/>
    <x v="461"/>
    <n v="1281934800"/>
    <d v="2010-08-21T05:00:00"/>
    <n v="1282366800"/>
    <b v="0"/>
    <b v="0"/>
    <s v="technology/wearables"/>
    <x v="2"/>
    <s v="wearables"/>
  </r>
  <r>
    <s v="Young and Sons"/>
    <s v="Innovative disintermediate encryption"/>
    <n v="2400"/>
    <n v="4596"/>
    <n v="3498"/>
    <n v="192"/>
    <x v="1"/>
    <n v="144"/>
    <s v="US"/>
    <s v="USD"/>
    <x v="462"/>
    <n v="1573970400"/>
    <d v="2019-11-24T06:00:00"/>
    <n v="1574575200"/>
    <b v="0"/>
    <b v="0"/>
    <s v="journalism/audio"/>
    <x v="8"/>
    <s v="audio"/>
  </r>
  <r>
    <s v="Henson PLC"/>
    <s v="Universal contextually-based knowledgebase"/>
    <n v="56800"/>
    <n v="173437"/>
    <n v="115118.5"/>
    <n v="305"/>
    <x v="1"/>
    <n v="2443"/>
    <s v="US"/>
    <s v="USD"/>
    <x v="463"/>
    <n v="1372654800"/>
    <d v="2013-07-27T05:00:00"/>
    <n v="1374901200"/>
    <b v="0"/>
    <b v="1"/>
    <s v="food/food trucks"/>
    <x v="0"/>
    <s v="food trucks"/>
  </r>
  <r>
    <s v="Garcia Group"/>
    <s v="Persevering interactive matrix"/>
    <n v="191000"/>
    <n v="45831"/>
    <n v="118415.5"/>
    <n v="24"/>
    <x v="3"/>
    <n v="595"/>
    <s v="US"/>
    <s v="USD"/>
    <x v="464"/>
    <n v="1275886800"/>
    <d v="2010-07-12T05:00:00"/>
    <n v="1278910800"/>
    <b v="1"/>
    <b v="1"/>
    <s v="film &amp; video/shorts"/>
    <x v="4"/>
    <s v="shorts"/>
  </r>
  <r>
    <s v="Adams, Walker and Wong"/>
    <s v="Seamless background framework"/>
    <n v="900"/>
    <n v="6514"/>
    <n v="3707"/>
    <n v="724"/>
    <x v="1"/>
    <n v="64"/>
    <s v="US"/>
    <s v="USD"/>
    <x v="465"/>
    <n v="1561784400"/>
    <d v="2019-07-12T05:00:00"/>
    <n v="1562907600"/>
    <b v="0"/>
    <b v="0"/>
    <s v="photography/photography books"/>
    <x v="7"/>
    <s v="photography books"/>
  </r>
  <r>
    <s v="Hopkins-Browning"/>
    <s v="Balanced upward-trending productivity"/>
    <n v="2500"/>
    <n v="13684"/>
    <n v="8092"/>
    <n v="547"/>
    <x v="1"/>
    <n v="268"/>
    <s v="US"/>
    <s v="USD"/>
    <x v="466"/>
    <n v="1332392400"/>
    <d v="2012-03-23T05:00:00"/>
    <n v="1332478800"/>
    <b v="0"/>
    <b v="0"/>
    <s v="technology/wearables"/>
    <x v="2"/>
    <s v="wearables"/>
  </r>
  <r>
    <s v="Bell, Edwards and Andersen"/>
    <s v="Centralized clear-thinking solution"/>
    <n v="3200"/>
    <n v="13264"/>
    <n v="8232"/>
    <n v="415"/>
    <x v="1"/>
    <n v="195"/>
    <s v="DK"/>
    <s v="DKK"/>
    <x v="467"/>
    <n v="1402376400"/>
    <d v="2014-06-14T05:00:00"/>
    <n v="1402722000"/>
    <b v="0"/>
    <b v="0"/>
    <s v="theater/plays"/>
    <x v="3"/>
    <s v="plays"/>
  </r>
  <r>
    <s v="Morales Group"/>
    <s v="Optimized bi-directional extranet"/>
    <n v="183800"/>
    <n v="1667"/>
    <n v="92733.5"/>
    <n v="1"/>
    <x v="0"/>
    <n v="54"/>
    <s v="US"/>
    <s v="USD"/>
    <x v="468"/>
    <n v="1495342800"/>
    <d v="2017-06-07T05:00:00"/>
    <n v="1496811600"/>
    <b v="0"/>
    <b v="0"/>
    <s v="film &amp; video/animation"/>
    <x v="4"/>
    <s v="animation"/>
  </r>
  <r>
    <s v="Lucero Group"/>
    <s v="Intuitive actuating benchmark"/>
    <n v="9800"/>
    <n v="3349"/>
    <n v="6574.5"/>
    <n v="34"/>
    <x v="0"/>
    <n v="120"/>
    <s v="US"/>
    <s v="USD"/>
    <x v="469"/>
    <n v="1482213600"/>
    <d v="2016-12-20T06:00:00"/>
    <n v="1482213600"/>
    <b v="0"/>
    <b v="1"/>
    <s v="technology/wearables"/>
    <x v="2"/>
    <s v="wearables"/>
  </r>
  <r>
    <s v="Smith, Brown and Davis"/>
    <s v="Devolved background project"/>
    <n v="193400"/>
    <n v="46317"/>
    <n v="119858.5"/>
    <n v="24"/>
    <x v="0"/>
    <n v="579"/>
    <s v="DK"/>
    <s v="DKK"/>
    <x v="470"/>
    <n v="1420092000"/>
    <d v="2015-01-03T06:00:00"/>
    <n v="1420264800"/>
    <b v="0"/>
    <b v="0"/>
    <s v="technology/web"/>
    <x v="2"/>
    <s v="web"/>
  </r>
  <r>
    <s v="Hunt Group"/>
    <s v="Reverse-engineered executive emulation"/>
    <n v="163800"/>
    <n v="78743"/>
    <n v="121271.5"/>
    <n v="48"/>
    <x v="0"/>
    <n v="2072"/>
    <s v="US"/>
    <s v="USD"/>
    <x v="471"/>
    <n v="1458018000"/>
    <d v="2016-03-20T05:00:00"/>
    <n v="1458450000"/>
    <b v="0"/>
    <b v="1"/>
    <s v="film &amp; video/documentary"/>
    <x v="4"/>
    <s v="documentary"/>
  </r>
  <r>
    <s v="Valdez Ltd"/>
    <s v="Team-oriented clear-thinking matrix"/>
    <n v="100"/>
    <n v="0"/>
    <n v="50"/>
    <n v="0"/>
    <x v="0"/>
    <n v="0"/>
    <s v="US"/>
    <s v="USD"/>
    <x v="472"/>
    <n v="1367384400"/>
    <d v="2013-05-29T05:00:00"/>
    <n v="1369803600"/>
    <b v="0"/>
    <b v="1"/>
    <s v="theater/plays"/>
    <x v="3"/>
    <s v="plays"/>
  </r>
  <r>
    <s v="Mccann-Le"/>
    <s v="Focused coherent methodology"/>
    <n v="153600"/>
    <n v="107743"/>
    <n v="130671.5"/>
    <n v="70"/>
    <x v="0"/>
    <n v="1796"/>
    <s v="US"/>
    <s v="USD"/>
    <x v="473"/>
    <n v="1363064400"/>
    <d v="2013-03-14T05:00:00"/>
    <n v="1363237200"/>
    <b v="0"/>
    <b v="0"/>
    <s v="film &amp; video/documentary"/>
    <x v="4"/>
    <s v="documentary"/>
  </r>
  <r>
    <s v="Johnson Inc"/>
    <s v="Reduced context-sensitive complexity"/>
    <n v="1300"/>
    <n v="6889"/>
    <n v="4094.5"/>
    <n v="530"/>
    <x v="1"/>
    <n v="186"/>
    <s v="AU"/>
    <s v="AUD"/>
    <x v="474"/>
    <n v="1343365200"/>
    <d v="2012-08-25T05:00:00"/>
    <n v="1345870800"/>
    <b v="0"/>
    <b v="1"/>
    <s v="games/video games"/>
    <x v="6"/>
    <s v="video games"/>
  </r>
  <r>
    <s v="Collins LLC"/>
    <s v="Decentralized 4thgeneration time-frame"/>
    <n v="25500"/>
    <n v="45983"/>
    <n v="35741.5"/>
    <n v="180"/>
    <x v="1"/>
    <n v="460"/>
    <s v="US"/>
    <s v="USD"/>
    <x v="72"/>
    <n v="1435726800"/>
    <d v="2015-07-21T05:00:00"/>
    <n v="1437454800"/>
    <b v="0"/>
    <b v="0"/>
    <s v="film &amp; video/drama"/>
    <x v="4"/>
    <s v="drama"/>
  </r>
  <r>
    <s v="Smith-Miller"/>
    <s v="De-engineered cohesive moderator"/>
    <n v="7500"/>
    <n v="6924"/>
    <n v="7212"/>
    <n v="92"/>
    <x v="0"/>
    <n v="62"/>
    <s v="IT"/>
    <s v="EUR"/>
    <x v="443"/>
    <n v="1431925200"/>
    <d v="2015-05-19T05:00:00"/>
    <n v="1432011600"/>
    <b v="0"/>
    <b v="0"/>
    <s v="music/rock"/>
    <x v="1"/>
    <s v="rock"/>
  </r>
  <r>
    <s v="Jensen-Vargas"/>
    <s v="Ameliorated explicit parallelism"/>
    <n v="89900"/>
    <n v="12497"/>
    <n v="51198.5"/>
    <n v="14"/>
    <x v="0"/>
    <n v="347"/>
    <s v="US"/>
    <s v="USD"/>
    <x v="475"/>
    <n v="1362722400"/>
    <d v="2013-04-19T05:00:00"/>
    <n v="13663476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437"/>
    <n v="927"/>
    <x v="1"/>
    <n v="2528"/>
    <s v="US"/>
    <s v="USD"/>
    <x v="81"/>
    <n v="1511416800"/>
    <d v="2017-12-10T06:00:00"/>
    <n v="1512885600"/>
    <b v="0"/>
    <b v="1"/>
    <s v="theater/plays"/>
    <x v="3"/>
    <s v="plays"/>
  </r>
  <r>
    <s v="Turner, Miller and Francis"/>
    <s v="Compatible well-modulated budgetary management"/>
    <n v="2100"/>
    <n v="837"/>
    <n v="1468.5"/>
    <n v="40"/>
    <x v="0"/>
    <n v="19"/>
    <s v="US"/>
    <s v="USD"/>
    <x v="476"/>
    <n v="1365483600"/>
    <d v="2013-05-28T05:00:00"/>
    <n v="1369717200"/>
    <b v="0"/>
    <b v="1"/>
    <s v="technology/web"/>
    <x v="2"/>
    <s v="web"/>
  </r>
  <r>
    <s v="Roberts Group"/>
    <s v="Up-sized radical pricing structure"/>
    <n v="172700"/>
    <n v="193820"/>
    <n v="183260"/>
    <n v="112"/>
    <x v="1"/>
    <n v="3657"/>
    <s v="US"/>
    <s v="USD"/>
    <x v="192"/>
    <n v="1532840400"/>
    <d v="2018-08-19T05:00:00"/>
    <n v="1534654800"/>
    <b v="0"/>
    <b v="0"/>
    <s v="theater/plays"/>
    <x v="3"/>
    <s v="plays"/>
  </r>
  <r>
    <s v="White LLC"/>
    <s v="Robust zero-defect project"/>
    <n v="168500"/>
    <n v="119510"/>
    <n v="144005"/>
    <n v="71"/>
    <x v="0"/>
    <n v="1258"/>
    <s v="US"/>
    <s v="USD"/>
    <x v="477"/>
    <n v="1336194000"/>
    <d v="2012-05-15T05:00:00"/>
    <n v="1337058000"/>
    <b v="0"/>
    <b v="0"/>
    <s v="theater/plays"/>
    <x v="3"/>
    <s v="plays"/>
  </r>
  <r>
    <s v="Best, Miller and Thomas"/>
    <s v="Re-engineered mobile task-force"/>
    <n v="7800"/>
    <n v="9289"/>
    <n v="8544.5"/>
    <n v="119"/>
    <x v="1"/>
    <n v="131"/>
    <s v="AU"/>
    <s v="AUD"/>
    <x v="478"/>
    <n v="1527742800"/>
    <d v="2018-06-24T05:00:00"/>
    <n v="1529816400"/>
    <b v="0"/>
    <b v="0"/>
    <s v="film &amp; video/drama"/>
    <x v="4"/>
    <s v="drama"/>
  </r>
  <r>
    <s v="Smith-Mullins"/>
    <s v="User-centric intangible neural-net"/>
    <n v="147800"/>
    <n v="35498"/>
    <n v="91649"/>
    <n v="24"/>
    <x v="0"/>
    <n v="362"/>
    <s v="US"/>
    <s v="USD"/>
    <x v="479"/>
    <n v="1564030800"/>
    <d v="2019-08-04T05:00:00"/>
    <n v="1564894800"/>
    <b v="0"/>
    <b v="0"/>
    <s v="theater/plays"/>
    <x v="3"/>
    <s v="plays"/>
  </r>
  <r>
    <s v="Williams-Walsh"/>
    <s v="Organized explicit core"/>
    <n v="9100"/>
    <n v="12678"/>
    <n v="10889"/>
    <n v="139"/>
    <x v="1"/>
    <n v="239"/>
    <s v="US"/>
    <s v="USD"/>
    <x v="480"/>
    <n v="1404536400"/>
    <d v="2014-07-06T05:00:00"/>
    <n v="1404622800"/>
    <b v="0"/>
    <b v="1"/>
    <s v="games/video games"/>
    <x v="6"/>
    <s v="video games"/>
  </r>
  <r>
    <s v="Harrison, Blackwell and Mendez"/>
    <s v="Synchronized 6thgeneration adapter"/>
    <n v="8300"/>
    <n v="3260"/>
    <n v="5780"/>
    <n v="39"/>
    <x v="3"/>
    <n v="35"/>
    <s v="US"/>
    <s v="USD"/>
    <x v="180"/>
    <n v="1284008400"/>
    <d v="2010-09-11T05:00:00"/>
    <n v="1284181200"/>
    <b v="0"/>
    <b v="0"/>
    <s v="film &amp; video/television"/>
    <x v="4"/>
    <s v="television"/>
  </r>
  <r>
    <s v="Sanchez, Bradley and Flores"/>
    <s v="Centralized motivating capacity"/>
    <n v="138700"/>
    <n v="31123"/>
    <n v="84911.5"/>
    <n v="22"/>
    <x v="3"/>
    <n v="528"/>
    <s v="CH"/>
    <s v="CHF"/>
    <x v="481"/>
    <n v="1386309600"/>
    <d v="2013-12-11T06:00:00"/>
    <n v="1386741600"/>
    <b v="0"/>
    <b v="1"/>
    <s v="music/rock"/>
    <x v="1"/>
    <s v="rock"/>
  </r>
  <r>
    <s v="Cox LLC"/>
    <s v="Phased 24hour flexibility"/>
    <n v="8600"/>
    <n v="4797"/>
    <n v="6698.5"/>
    <n v="56"/>
    <x v="0"/>
    <n v="133"/>
    <s v="CA"/>
    <s v="CAD"/>
    <x v="482"/>
    <n v="1324620000"/>
    <d v="2011-12-25T06:00:00"/>
    <n v="1324792800"/>
    <b v="0"/>
    <b v="1"/>
    <s v="theater/plays"/>
    <x v="3"/>
    <s v="plays"/>
  </r>
  <r>
    <s v="Morales-Odonnell"/>
    <s v="Exclusive 5thgeneration structure"/>
    <n v="125400"/>
    <n v="53324"/>
    <n v="89362"/>
    <n v="43"/>
    <x v="0"/>
    <n v="846"/>
    <s v="US"/>
    <s v="USD"/>
    <x v="194"/>
    <n v="1281070800"/>
    <d v="2010-09-13T05:00:00"/>
    <n v="1284354000"/>
    <b v="0"/>
    <b v="0"/>
    <s v="publishing/nonfiction"/>
    <x v="5"/>
    <s v="nonfiction"/>
  </r>
  <r>
    <s v="Ramirez LLC"/>
    <s v="Multi-tiered maximized orchestration"/>
    <n v="5900"/>
    <n v="6608"/>
    <n v="6254"/>
    <n v="112"/>
    <x v="1"/>
    <n v="78"/>
    <s v="US"/>
    <s v="USD"/>
    <x v="483"/>
    <n v="1493960400"/>
    <d v="2017-05-10T05:00:00"/>
    <n v="1494392400"/>
    <b v="0"/>
    <b v="0"/>
    <s v="food/food trucks"/>
    <x v="0"/>
    <s v="food trucks"/>
  </r>
  <r>
    <s v="Ramirez Group"/>
    <s v="Open-architected uniform instruction set"/>
    <n v="8800"/>
    <n v="622"/>
    <n v="4711"/>
    <n v="7"/>
    <x v="0"/>
    <n v="10"/>
    <s v="US"/>
    <s v="USD"/>
    <x v="484"/>
    <n v="1519365600"/>
    <d v="2018-02-25T06:00:00"/>
    <n v="1519538400"/>
    <b v="0"/>
    <b v="1"/>
    <s v="film &amp; video/animation"/>
    <x v="4"/>
    <s v="animation"/>
  </r>
  <r>
    <s v="Marsh-Coleman"/>
    <s v="Exclusive asymmetric analyzer"/>
    <n v="177700"/>
    <n v="180802"/>
    <n v="179251"/>
    <n v="102"/>
    <x v="1"/>
    <n v="1773"/>
    <s v="US"/>
    <s v="USD"/>
    <x v="355"/>
    <n v="1420696800"/>
    <d v="2015-01-22T06:00:00"/>
    <n v="1421906400"/>
    <b v="0"/>
    <b v="1"/>
    <s v="music/rock"/>
    <x v="1"/>
    <s v="rock"/>
  </r>
  <r>
    <s v="Frederick, Jenkins and Collins"/>
    <s v="Organic radical collaboration"/>
    <n v="800"/>
    <n v="3406"/>
    <n v="2103"/>
    <n v="426"/>
    <x v="1"/>
    <n v="32"/>
    <s v="US"/>
    <s v="USD"/>
    <x v="485"/>
    <n v="1555650000"/>
    <d v="2019-04-22T05:00:00"/>
    <n v="1555909200"/>
    <b v="0"/>
    <b v="0"/>
    <s v="theater/plays"/>
    <x v="3"/>
    <s v="plays"/>
  </r>
  <r>
    <s v="Wilson Ltd"/>
    <s v="Function-based multi-state software"/>
    <n v="7600"/>
    <n v="11061"/>
    <n v="9330.5"/>
    <n v="146"/>
    <x v="1"/>
    <n v="369"/>
    <s v="US"/>
    <s v="USD"/>
    <x v="486"/>
    <n v="1471928400"/>
    <d v="2016-08-29T05:00:00"/>
    <n v="1472446800"/>
    <b v="0"/>
    <b v="1"/>
    <s v="film &amp; video/drama"/>
    <x v="4"/>
    <s v="drama"/>
  </r>
  <r>
    <s v="Cline, Peterson and Lowery"/>
    <s v="Innovative static budgetary management"/>
    <n v="50500"/>
    <n v="16389"/>
    <n v="33444.5"/>
    <n v="32"/>
    <x v="0"/>
    <n v="191"/>
    <s v="US"/>
    <s v="USD"/>
    <x v="487"/>
    <n v="1341291600"/>
    <d v="2012-07-15T05:00:00"/>
    <n v="1342328400"/>
    <b v="0"/>
    <b v="0"/>
    <s v="film &amp; video/shorts"/>
    <x v="4"/>
    <s v="shorts"/>
  </r>
  <r>
    <s v="Underwood, James and Jones"/>
    <s v="Triple-buffered holistic ability"/>
    <n v="900"/>
    <n v="6303"/>
    <n v="3601.5"/>
    <n v="700"/>
    <x v="1"/>
    <n v="89"/>
    <s v="US"/>
    <s v="USD"/>
    <x v="488"/>
    <n v="1267682400"/>
    <d v="2010-03-09T06:00:00"/>
    <n v="1268114400"/>
    <b v="0"/>
    <b v="0"/>
    <s v="film &amp; video/shorts"/>
    <x v="4"/>
    <s v="shorts"/>
  </r>
  <r>
    <s v="Johnson-Contreras"/>
    <s v="Diverse scalable superstructure"/>
    <n v="96700"/>
    <n v="81136"/>
    <n v="88918"/>
    <n v="84"/>
    <x v="0"/>
    <n v="1979"/>
    <s v="US"/>
    <s v="USD"/>
    <x v="489"/>
    <n v="1272258000"/>
    <d v="2010-05-09T05:00:00"/>
    <n v="1273381200"/>
    <b v="0"/>
    <b v="0"/>
    <s v="theater/plays"/>
    <x v="3"/>
    <s v="plays"/>
  </r>
  <r>
    <s v="Greene, Lloyd and Sims"/>
    <s v="Balanced leadingedge data-warehouse"/>
    <n v="2100"/>
    <n v="1768"/>
    <n v="1934"/>
    <n v="84"/>
    <x v="0"/>
    <n v="63"/>
    <s v="US"/>
    <s v="USD"/>
    <x v="490"/>
    <n v="1290492000"/>
    <d v="2010-11-27T06:00:00"/>
    <n v="1290837600"/>
    <b v="0"/>
    <b v="0"/>
    <s v="technology/wearables"/>
    <x v="2"/>
    <s v="wearables"/>
  </r>
  <r>
    <s v="Smith-Sparks"/>
    <s v="Digitized bandwidth-monitored open architecture"/>
    <n v="8300"/>
    <n v="12944"/>
    <n v="10622"/>
    <n v="156"/>
    <x v="1"/>
    <n v="147"/>
    <s v="US"/>
    <s v="USD"/>
    <x v="312"/>
    <n v="1451109600"/>
    <d v="2016-02-01T06:00:00"/>
    <n v="1454306400"/>
    <b v="0"/>
    <b v="1"/>
    <s v="theater/plays"/>
    <x v="3"/>
    <s v="plays"/>
  </r>
  <r>
    <s v="Rosario-Smith"/>
    <s v="Enterprise-wide intermediate portal"/>
    <n v="189200"/>
    <n v="188480"/>
    <n v="188840"/>
    <n v="100"/>
    <x v="0"/>
    <n v="6080"/>
    <s v="CA"/>
    <s v="CAD"/>
    <x v="491"/>
    <n v="1454652000"/>
    <d v="2016-03-12T06:00:00"/>
    <n v="1457762400"/>
    <b v="0"/>
    <b v="0"/>
    <s v="film &amp; video/animation"/>
    <x v="4"/>
    <s v="animation"/>
  </r>
  <r>
    <s v="Avila, Ford and Welch"/>
    <s v="Focused leadingedge matrix"/>
    <n v="9000"/>
    <n v="7227"/>
    <n v="8113.5"/>
    <n v="80"/>
    <x v="0"/>
    <n v="80"/>
    <s v="GB"/>
    <s v="GBP"/>
    <x v="492"/>
    <n v="1385186400"/>
    <d v="2014-01-07T06:00:00"/>
    <n v="1389074400"/>
    <b v="0"/>
    <b v="0"/>
    <s v="music/indie rock"/>
    <x v="1"/>
    <s v="indie rock"/>
  </r>
  <r>
    <s v="Gallegos Inc"/>
    <s v="Seamless logistical encryption"/>
    <n v="5100"/>
    <n v="574"/>
    <n v="2837"/>
    <n v="11"/>
    <x v="0"/>
    <n v="9"/>
    <s v="US"/>
    <s v="USD"/>
    <x v="493"/>
    <n v="1399698000"/>
    <d v="2014-06-07T05:00:00"/>
    <n v="1402117200"/>
    <b v="0"/>
    <b v="0"/>
    <s v="games/video games"/>
    <x v="6"/>
    <s v="video games"/>
  </r>
  <r>
    <s v="Morrow, Santiago and Soto"/>
    <s v="Stand-alone human-resource workforce"/>
    <n v="105000"/>
    <n v="96328"/>
    <n v="100664"/>
    <n v="92"/>
    <x v="0"/>
    <n v="1784"/>
    <s v="US"/>
    <s v="USD"/>
    <x v="494"/>
    <n v="1283230800"/>
    <d v="2010-09-14T05:00:00"/>
    <n v="1284440400"/>
    <b v="0"/>
    <b v="1"/>
    <s v="publishing/fiction"/>
    <x v="5"/>
    <s v="fiction"/>
  </r>
  <r>
    <s v="Berry-Richardson"/>
    <s v="Automated zero tolerance implementation"/>
    <n v="186700"/>
    <n v="178338"/>
    <n v="182519"/>
    <n v="96"/>
    <x v="2"/>
    <n v="3640"/>
    <s v="CH"/>
    <s v="CHF"/>
    <x v="495"/>
    <n v="1384149600"/>
    <d v="2014-01-06T06:00:00"/>
    <n v="1388988000"/>
    <b v="0"/>
    <b v="0"/>
    <s v="games/video games"/>
    <x v="6"/>
    <s v="video games"/>
  </r>
  <r>
    <s v="Cordova-Torres"/>
    <s v="Pre-emptive grid-enabled contingency"/>
    <n v="1600"/>
    <n v="8046"/>
    <n v="4823"/>
    <n v="503"/>
    <x v="1"/>
    <n v="126"/>
    <s v="CA"/>
    <s v="CAD"/>
    <x v="496"/>
    <n v="1516860000"/>
    <d v="2018-01-26T06:00:00"/>
    <n v="1516946400"/>
    <b v="0"/>
    <b v="0"/>
    <s v="theater/plays"/>
    <x v="3"/>
    <s v="plays"/>
  </r>
  <r>
    <s v="Holt, Bernard and Johnson"/>
    <s v="Multi-lateral didactic encoding"/>
    <n v="115600"/>
    <n v="184086"/>
    <n v="149843"/>
    <n v="159"/>
    <x v="1"/>
    <n v="2218"/>
    <s v="GB"/>
    <s v="GBP"/>
    <x v="497"/>
    <n v="1374642000"/>
    <d v="2013-08-29T05:00:00"/>
    <n v="1377752400"/>
    <b v="0"/>
    <b v="0"/>
    <s v="music/indie rock"/>
    <x v="1"/>
    <s v="indie rock"/>
  </r>
  <r>
    <s v="Clark, Mccormick and Mendoza"/>
    <s v="Self-enabling didactic orchestration"/>
    <n v="89100"/>
    <n v="13385"/>
    <n v="51242.5"/>
    <n v="15"/>
    <x v="0"/>
    <n v="243"/>
    <s v="US"/>
    <s v="USD"/>
    <x v="498"/>
    <n v="1534482000"/>
    <d v="2018-08-18T05:00:00"/>
    <n v="1534568400"/>
    <b v="0"/>
    <b v="1"/>
    <s v="film &amp; video/drama"/>
    <x v="4"/>
    <s v="drama"/>
  </r>
  <r>
    <s v="Garrison LLC"/>
    <s v="Profit-focused 24/7 data-warehouse"/>
    <n v="2600"/>
    <n v="12533"/>
    <n v="7566.5"/>
    <n v="482"/>
    <x v="1"/>
    <n v="202"/>
    <s v="IT"/>
    <s v="EUR"/>
    <x v="499"/>
    <n v="1528434000"/>
    <d v="2018-06-10T05:00:00"/>
    <n v="1528606800"/>
    <b v="0"/>
    <b v="1"/>
    <s v="theater/plays"/>
    <x v="3"/>
    <s v="plays"/>
  </r>
  <r>
    <s v="Shannon-Olson"/>
    <s v="Enhanced methodical middleware"/>
    <n v="9800"/>
    <n v="14697"/>
    <n v="12248.5"/>
    <n v="150"/>
    <x v="1"/>
    <n v="140"/>
    <s v="IT"/>
    <s v="EUR"/>
    <x v="500"/>
    <n v="1282626000"/>
    <d v="2010-09-19T05:00:00"/>
    <n v="1284872400"/>
    <b v="0"/>
    <b v="0"/>
    <s v="publishing/fiction"/>
    <x v="5"/>
    <s v="fiction"/>
  </r>
  <r>
    <s v="Murillo-Mcfarland"/>
    <s v="Synchronized client-driven projection"/>
    <n v="84400"/>
    <n v="98935"/>
    <n v="91667.5"/>
    <n v="117"/>
    <x v="1"/>
    <n v="1052"/>
    <s v="DK"/>
    <s v="DKK"/>
    <x v="501"/>
    <n v="1535605200"/>
    <d v="2018-09-22T05:00:00"/>
    <n v="1537592400"/>
    <b v="1"/>
    <b v="1"/>
    <s v="film &amp; video/documentary"/>
    <x v="4"/>
    <s v="documentary"/>
  </r>
  <r>
    <s v="Young, Gilbert and Escobar"/>
    <s v="Networked didactic time-frame"/>
    <n v="151300"/>
    <n v="57034"/>
    <n v="104167"/>
    <n v="38"/>
    <x v="0"/>
    <n v="1296"/>
    <s v="US"/>
    <s v="USD"/>
    <x v="502"/>
    <n v="1379826000"/>
    <d v="2013-10-08T05:00:00"/>
    <n v="1381208400"/>
    <b v="0"/>
    <b v="0"/>
    <s v="games/mobile games"/>
    <x v="6"/>
    <s v="mobile games"/>
  </r>
  <r>
    <s v="Thomas, Welch and Santana"/>
    <s v="Assimilated exuding toolset"/>
    <n v="9800"/>
    <n v="7120"/>
    <n v="8460"/>
    <n v="73"/>
    <x v="0"/>
    <n v="77"/>
    <s v="US"/>
    <s v="USD"/>
    <x v="503"/>
    <n v="1561957200"/>
    <d v="2019-07-07T05:00:00"/>
    <n v="1562475600"/>
    <b v="0"/>
    <b v="1"/>
    <s v="food/food trucks"/>
    <x v="0"/>
    <s v="food trucks"/>
  </r>
  <r>
    <s v="Brown-Pena"/>
    <s v="Front-line client-server secured line"/>
    <n v="5300"/>
    <n v="14097"/>
    <n v="9698.5"/>
    <n v="266"/>
    <x v="1"/>
    <n v="247"/>
    <s v="US"/>
    <s v="USD"/>
    <x v="504"/>
    <n v="1525496400"/>
    <d v="2018-05-27T05:00:00"/>
    <n v="1527397200"/>
    <b v="0"/>
    <b v="0"/>
    <s v="photography/photography books"/>
    <x v="7"/>
    <s v="photography books"/>
  </r>
  <r>
    <s v="Holder, Caldwell and Vance"/>
    <s v="Polarized systemic Internet solution"/>
    <n v="178000"/>
    <n v="43086"/>
    <n v="110543"/>
    <n v="24"/>
    <x v="0"/>
    <n v="395"/>
    <s v="IT"/>
    <s v="EUR"/>
    <x v="505"/>
    <n v="1433912400"/>
    <d v="2015-07-06T05:00:00"/>
    <n v="1436158800"/>
    <b v="0"/>
    <b v="0"/>
    <s v="games/mobile games"/>
    <x v="6"/>
    <s v="mobile games"/>
  </r>
  <r>
    <s v="Harrison-Bridges"/>
    <s v="Profit-focused exuding moderator"/>
    <n v="77000"/>
    <n v="1930"/>
    <n v="39465"/>
    <n v="3"/>
    <x v="0"/>
    <n v="49"/>
    <s v="GB"/>
    <s v="GBP"/>
    <x v="506"/>
    <n v="1453442400"/>
    <d v="2016-02-21T06:00:00"/>
    <n v="1456034400"/>
    <b v="0"/>
    <b v="0"/>
    <s v="music/indie rock"/>
    <x v="1"/>
    <s v="indie rock"/>
  </r>
  <r>
    <s v="Johnson, Murphy and Peterson"/>
    <s v="Cross-group high-level moderator"/>
    <n v="84900"/>
    <n v="13864"/>
    <n v="49382"/>
    <n v="16"/>
    <x v="0"/>
    <n v="180"/>
    <s v="US"/>
    <s v="USD"/>
    <x v="507"/>
    <n v="1378875600"/>
    <d v="2013-09-26T05:00:00"/>
    <n v="1380171600"/>
    <b v="0"/>
    <b v="0"/>
    <s v="games/video games"/>
    <x v="6"/>
    <s v="video games"/>
  </r>
  <r>
    <s v="Taylor Inc"/>
    <s v="Public-key 3rdgeneration system engine"/>
    <n v="2800"/>
    <n v="7742"/>
    <n v="5271"/>
    <n v="277"/>
    <x v="1"/>
    <n v="84"/>
    <s v="US"/>
    <s v="USD"/>
    <x v="508"/>
    <n v="1452232800"/>
    <d v="2016-01-21T06:00:00"/>
    <n v="1453356000"/>
    <b v="0"/>
    <b v="0"/>
    <s v="music/rock"/>
    <x v="1"/>
    <s v="rock"/>
  </r>
  <r>
    <s v="Deleon and Sons"/>
    <s v="Organized value-added access"/>
    <n v="184800"/>
    <n v="164109"/>
    <n v="174454.5"/>
    <n v="89"/>
    <x v="0"/>
    <n v="2690"/>
    <s v="US"/>
    <s v="USD"/>
    <x v="509"/>
    <n v="1577253600"/>
    <d v="2020-01-14T06:00:00"/>
    <n v="1578981600"/>
    <b v="0"/>
    <b v="0"/>
    <s v="theater/plays"/>
    <x v="3"/>
    <s v="plays"/>
  </r>
  <r>
    <s v="Benjamin, Paul and Ferguson"/>
    <s v="Cloned global Graphical User Interface"/>
    <n v="4200"/>
    <n v="6870"/>
    <n v="5535"/>
    <n v="164"/>
    <x v="1"/>
    <n v="88"/>
    <s v="US"/>
    <s v="USD"/>
    <x v="510"/>
    <n v="1537160400"/>
    <d v="2018-09-20T05:00:00"/>
    <n v="1537419600"/>
    <b v="0"/>
    <b v="1"/>
    <s v="theater/plays"/>
    <x v="3"/>
    <s v="plays"/>
  </r>
  <r>
    <s v="Hardin-Dixon"/>
    <s v="Focused solution-oriented matrix"/>
    <n v="1300"/>
    <n v="12597"/>
    <n v="6948.5"/>
    <n v="969"/>
    <x v="1"/>
    <n v="156"/>
    <s v="US"/>
    <s v="USD"/>
    <x v="511"/>
    <n v="1422165600"/>
    <d v="2015-02-06T06:00:00"/>
    <n v="1423202400"/>
    <b v="0"/>
    <b v="0"/>
    <s v="film &amp; video/drama"/>
    <x v="4"/>
    <s v="drama"/>
  </r>
  <r>
    <s v="York-Pitts"/>
    <s v="Monitored discrete toolset"/>
    <n v="66100"/>
    <n v="179074"/>
    <n v="122587"/>
    <n v="271"/>
    <x v="1"/>
    <n v="2985"/>
    <s v="US"/>
    <s v="USD"/>
    <x v="512"/>
    <n v="1459486800"/>
    <d v="2016-04-14T05:00:00"/>
    <n v="1460610000"/>
    <b v="0"/>
    <b v="0"/>
    <s v="theater/plays"/>
    <x v="3"/>
    <s v="plays"/>
  </r>
  <r>
    <s v="Jarvis and Sons"/>
    <s v="Business-focused intermediate system engine"/>
    <n v="29500"/>
    <n v="83843"/>
    <n v="56671.5"/>
    <n v="284"/>
    <x v="1"/>
    <n v="762"/>
    <s v="US"/>
    <s v="USD"/>
    <x v="513"/>
    <n v="1369717200"/>
    <d v="2013-06-06T05:00:00"/>
    <n v="1370494800"/>
    <b v="0"/>
    <b v="0"/>
    <s v="technology/wearables"/>
    <x v="2"/>
    <s v="wearables"/>
  </r>
  <r>
    <s v="Morrison-Henderson"/>
    <s v="De-engineered disintermediate encoding"/>
    <n v="100"/>
    <n v="4"/>
    <n v="52"/>
    <n v="4"/>
    <x v="3"/>
    <n v="1"/>
    <s v="CH"/>
    <s v="CHF"/>
    <x v="514"/>
    <n v="1330495200"/>
    <d v="2012-03-21T05:00:00"/>
    <n v="1332306000"/>
    <b v="0"/>
    <b v="0"/>
    <s v="music/indie rock"/>
    <x v="1"/>
    <s v="indie rock"/>
  </r>
  <r>
    <s v="Martin-James"/>
    <s v="Streamlined upward-trending analyzer"/>
    <n v="180100"/>
    <n v="105598"/>
    <n v="142849"/>
    <n v="59"/>
    <x v="0"/>
    <n v="2779"/>
    <s v="AU"/>
    <s v="AUD"/>
    <x v="515"/>
    <n v="1419055200"/>
    <d v="2015-01-29T06:00:00"/>
    <n v="1422511200"/>
    <b v="0"/>
    <b v="1"/>
    <s v="technology/web"/>
    <x v="2"/>
    <s v="web"/>
  </r>
  <r>
    <s v="Mercer, Solomon and Singleton"/>
    <s v="Distributed human-resource policy"/>
    <n v="9000"/>
    <n v="8866"/>
    <n v="8933"/>
    <n v="99"/>
    <x v="0"/>
    <n v="92"/>
    <s v="US"/>
    <s v="USD"/>
    <x v="516"/>
    <n v="1480140000"/>
    <d v="2016-11-28T06:00:00"/>
    <n v="1480312800"/>
    <b v="0"/>
    <b v="0"/>
    <s v="theater/plays"/>
    <x v="3"/>
    <s v="plays"/>
  </r>
  <r>
    <s v="Dougherty, Austin and Mills"/>
    <s v="De-engineered 5thgeneration contingency"/>
    <n v="170600"/>
    <n v="75022"/>
    <n v="122811"/>
    <n v="44"/>
    <x v="0"/>
    <n v="1028"/>
    <s v="US"/>
    <s v="USD"/>
    <x v="517"/>
    <n v="1293948000"/>
    <d v="2011-01-03T06:00:00"/>
    <n v="1294034400"/>
    <b v="0"/>
    <b v="0"/>
    <s v="music/rock"/>
    <x v="1"/>
    <s v="rock"/>
  </r>
  <r>
    <s v="Ritter PLC"/>
    <s v="Multi-channeled upward-trending application"/>
    <n v="9500"/>
    <n v="14408"/>
    <n v="11954"/>
    <n v="152"/>
    <x v="1"/>
    <n v="554"/>
    <s v="CA"/>
    <s v="CAD"/>
    <x v="518"/>
    <n v="1482127200"/>
    <d v="2016-12-25T06:00:00"/>
    <n v="1482645600"/>
    <b v="0"/>
    <b v="0"/>
    <s v="music/indie rock"/>
    <x v="1"/>
    <s v="indie rock"/>
  </r>
  <r>
    <s v="Anderson Group"/>
    <s v="Organic maximized database"/>
    <n v="6300"/>
    <n v="14089"/>
    <n v="10194.5"/>
    <n v="224"/>
    <x v="1"/>
    <n v="135"/>
    <s v="DK"/>
    <s v="DKK"/>
    <x v="519"/>
    <n v="1396414800"/>
    <d v="2014-05-03T05:00:00"/>
    <n v="1399093200"/>
    <b v="0"/>
    <b v="0"/>
    <s v="music/rock"/>
    <x v="1"/>
    <s v="rock"/>
  </r>
  <r>
    <s v="Smith and Sons"/>
    <s v="Grass-roots 24/7 attitude"/>
    <n v="5200"/>
    <n v="12467"/>
    <n v="8833.5"/>
    <n v="240"/>
    <x v="1"/>
    <n v="122"/>
    <s v="US"/>
    <s v="USD"/>
    <x v="520"/>
    <n v="1315285200"/>
    <d v="2011-09-13T05:00:00"/>
    <n v="1315890000"/>
    <b v="0"/>
    <b v="1"/>
    <s v="publishing/translations"/>
    <x v="5"/>
    <s v="translations"/>
  </r>
  <r>
    <s v="Lam-Hamilton"/>
    <s v="Team-oriented global strategy"/>
    <n v="6000"/>
    <n v="11960"/>
    <n v="8980"/>
    <n v="199"/>
    <x v="1"/>
    <n v="221"/>
    <s v="US"/>
    <s v="USD"/>
    <x v="521"/>
    <n v="1443762000"/>
    <d v="2015-10-05T05:00:00"/>
    <n v="1444021200"/>
    <b v="0"/>
    <b v="1"/>
    <s v="film &amp; video/science fiction"/>
    <x v="4"/>
    <s v="science fiction"/>
  </r>
  <r>
    <s v="Ho Ltd"/>
    <s v="Enhanced client-driven capacity"/>
    <n v="5800"/>
    <n v="7966"/>
    <n v="6883"/>
    <n v="137"/>
    <x v="1"/>
    <n v="126"/>
    <s v="US"/>
    <s v="USD"/>
    <x v="522"/>
    <n v="1456293600"/>
    <d v="2016-04-07T05:00:00"/>
    <n v="1460005200"/>
    <b v="0"/>
    <b v="0"/>
    <s v="theater/plays"/>
    <x v="3"/>
    <s v="plays"/>
  </r>
  <r>
    <s v="Brown, Estrada and Jensen"/>
    <s v="Exclusive systematic productivity"/>
    <n v="105300"/>
    <n v="106321"/>
    <n v="105810.5"/>
    <n v="101"/>
    <x v="1"/>
    <n v="1022"/>
    <s v="US"/>
    <s v="USD"/>
    <x v="523"/>
    <n v="1470114000"/>
    <d v="2016-08-09T05:00:00"/>
    <n v="1470718800"/>
    <b v="0"/>
    <b v="0"/>
    <s v="theater/plays"/>
    <x v="3"/>
    <s v="plays"/>
  </r>
  <r>
    <s v="Hunt LLC"/>
    <s v="Re-engineered radical policy"/>
    <n v="20000"/>
    <n v="158832"/>
    <n v="89416"/>
    <n v="794"/>
    <x v="1"/>
    <n v="3177"/>
    <s v="US"/>
    <s v="USD"/>
    <x v="524"/>
    <n v="1321596000"/>
    <d v="2011-12-28T06:00:00"/>
    <n v="1325052000"/>
    <b v="0"/>
    <b v="0"/>
    <s v="film &amp; video/animation"/>
    <x v="4"/>
    <s v="animation"/>
  </r>
  <r>
    <s v="Fowler-Smith"/>
    <s v="Down-sized logistical adapter"/>
    <n v="3000"/>
    <n v="11091"/>
    <n v="7045.5"/>
    <n v="370"/>
    <x v="1"/>
    <n v="198"/>
    <s v="CH"/>
    <s v="CHF"/>
    <x v="525"/>
    <n v="1318827600"/>
    <d v="2011-10-19T05:00:00"/>
    <n v="1319000400"/>
    <b v="0"/>
    <b v="0"/>
    <s v="theater/plays"/>
    <x v="3"/>
    <s v="plays"/>
  </r>
  <r>
    <s v="Blair Inc"/>
    <s v="Configurable bandwidth-monitored throughput"/>
    <n v="9900"/>
    <n v="1269"/>
    <n v="5584.5"/>
    <n v="13"/>
    <x v="0"/>
    <n v="26"/>
    <s v="CH"/>
    <s v="CHF"/>
    <x v="188"/>
    <n v="1552366800"/>
    <d v="2019-03-14T05:00:00"/>
    <n v="1552539600"/>
    <b v="0"/>
    <b v="0"/>
    <s v="music/rock"/>
    <x v="1"/>
    <s v="rock"/>
  </r>
  <r>
    <s v="Kelley, Stanton and Sanchez"/>
    <s v="Optional tangible pricing structure"/>
    <n v="3700"/>
    <n v="5107"/>
    <n v="4403.5"/>
    <n v="138"/>
    <x v="1"/>
    <n v="85"/>
    <s v="AU"/>
    <s v="AUD"/>
    <x v="526"/>
    <n v="1542088800"/>
    <d v="2018-12-03T06:00:00"/>
    <n v="1543816800"/>
    <b v="0"/>
    <b v="0"/>
    <s v="film &amp; video/documentary"/>
    <x v="4"/>
    <s v="documentary"/>
  </r>
  <r>
    <s v="Hernandez-Macdonald"/>
    <s v="Organic high-level implementation"/>
    <n v="168700"/>
    <n v="141393"/>
    <n v="155046.5"/>
    <n v="84"/>
    <x v="0"/>
    <n v="1790"/>
    <s v="US"/>
    <s v="USD"/>
    <x v="527"/>
    <n v="1426395600"/>
    <d v="2015-03-23T05:00:00"/>
    <n v="1427086800"/>
    <b v="0"/>
    <b v="0"/>
    <s v="theater/plays"/>
    <x v="3"/>
    <s v="plays"/>
  </r>
  <r>
    <s v="Joseph LLC"/>
    <s v="Decentralized logistical collaboration"/>
    <n v="94900"/>
    <n v="194166"/>
    <n v="144533"/>
    <n v="205"/>
    <x v="1"/>
    <n v="3596"/>
    <s v="US"/>
    <s v="USD"/>
    <x v="528"/>
    <n v="1321336800"/>
    <d v="2011-12-05T06:00:00"/>
    <n v="1323064800"/>
    <b v="0"/>
    <b v="0"/>
    <s v="theater/plays"/>
    <x v="3"/>
    <s v="plays"/>
  </r>
  <r>
    <s v="Webb-Smith"/>
    <s v="Advanced content-based installation"/>
    <n v="9300"/>
    <n v="4124"/>
    <n v="6712"/>
    <n v="44"/>
    <x v="0"/>
    <n v="37"/>
    <s v="US"/>
    <s v="USD"/>
    <x v="522"/>
    <n v="1456293600"/>
    <d v="2016-03-18T05:00:00"/>
    <n v="1458277200"/>
    <b v="0"/>
    <b v="1"/>
    <s v="music/electric music"/>
    <x v="1"/>
    <s v="electric music"/>
  </r>
  <r>
    <s v="Johns PLC"/>
    <s v="Distributed high-level open architecture"/>
    <n v="6800"/>
    <n v="14865"/>
    <n v="10832.5"/>
    <n v="219"/>
    <x v="1"/>
    <n v="244"/>
    <s v="US"/>
    <s v="USD"/>
    <x v="529"/>
    <n v="1404968400"/>
    <d v="2014-07-12T05:00:00"/>
    <n v="1405141200"/>
    <b v="0"/>
    <b v="0"/>
    <s v="music/rock"/>
    <x v="1"/>
    <s v="rock"/>
  </r>
  <r>
    <s v="Hardin-Foley"/>
    <s v="Synergized zero tolerance help-desk"/>
    <n v="72400"/>
    <n v="134688"/>
    <n v="103544"/>
    <n v="186"/>
    <x v="1"/>
    <n v="5180"/>
    <s v="US"/>
    <s v="USD"/>
    <x v="530"/>
    <n v="1279170000"/>
    <d v="2010-08-29T05:00:00"/>
    <n v="1283058000"/>
    <b v="0"/>
    <b v="0"/>
    <s v="theater/plays"/>
    <x v="3"/>
    <s v="plays"/>
  </r>
  <r>
    <s v="Fischer, Fowler and Arnold"/>
    <s v="Extended multi-tasking definition"/>
    <n v="20100"/>
    <n v="47705"/>
    <n v="33902.5"/>
    <n v="237"/>
    <x v="1"/>
    <n v="589"/>
    <s v="IT"/>
    <s v="EUR"/>
    <x v="531"/>
    <n v="1294725600"/>
    <d v="2011-01-23T06:00:00"/>
    <n v="1295762400"/>
    <b v="0"/>
    <b v="0"/>
    <s v="film &amp; video/animation"/>
    <x v="4"/>
    <s v="animation"/>
  </r>
  <r>
    <s v="Martinez-Juarez"/>
    <s v="Realigned uniform knowledge user"/>
    <n v="31200"/>
    <n v="95364"/>
    <n v="63282"/>
    <n v="306"/>
    <x v="1"/>
    <n v="2725"/>
    <s v="US"/>
    <s v="USD"/>
    <x v="515"/>
    <n v="1419055200"/>
    <d v="2014-12-26T06:00:00"/>
    <n v="1419573600"/>
    <b v="0"/>
    <b v="1"/>
    <s v="music/rock"/>
    <x v="1"/>
    <s v="rock"/>
  </r>
  <r>
    <s v="Wilson and Sons"/>
    <s v="Monitored grid-enabled model"/>
    <n v="3500"/>
    <n v="3295"/>
    <n v="3397.5"/>
    <n v="94"/>
    <x v="0"/>
    <n v="35"/>
    <s v="IT"/>
    <s v="EUR"/>
    <x v="532"/>
    <n v="1434690000"/>
    <d v="2015-08-05T05:00:00"/>
    <n v="1438750800"/>
    <b v="0"/>
    <b v="0"/>
    <s v="film &amp; video/shorts"/>
    <x v="4"/>
    <s v="shorts"/>
  </r>
  <r>
    <s v="Clements Group"/>
    <s v="Assimilated actuating policy"/>
    <n v="9000"/>
    <n v="4896"/>
    <n v="6948"/>
    <n v="54"/>
    <x v="3"/>
    <n v="94"/>
    <s v="US"/>
    <s v="USD"/>
    <x v="533"/>
    <n v="1443416400"/>
    <d v="2015-10-14T05:00:00"/>
    <n v="1444798800"/>
    <b v="0"/>
    <b v="1"/>
    <s v="music/rock"/>
    <x v="1"/>
    <s v="rock"/>
  </r>
  <r>
    <s v="Valenzuela-Cook"/>
    <s v="Total incremental productivity"/>
    <n v="6700"/>
    <n v="7496"/>
    <n v="7098"/>
    <n v="112"/>
    <x v="1"/>
    <n v="300"/>
    <s v="US"/>
    <s v="USD"/>
    <x v="409"/>
    <n v="1399006800"/>
    <d v="2014-05-04T05:00:00"/>
    <n v="1399179600"/>
    <b v="0"/>
    <b v="0"/>
    <s v="journalism/audio"/>
    <x v="8"/>
    <s v="audio"/>
  </r>
  <r>
    <s v="Parker, Haley and Foster"/>
    <s v="Adaptive local task-force"/>
    <n v="2700"/>
    <n v="9967"/>
    <n v="6333.5"/>
    <n v="369"/>
    <x v="1"/>
    <n v="144"/>
    <s v="US"/>
    <s v="USD"/>
    <x v="534"/>
    <n v="1575698400"/>
    <d v="2019-12-17T06:00:00"/>
    <n v="1576562400"/>
    <b v="0"/>
    <b v="1"/>
    <s v="food/food trucks"/>
    <x v="0"/>
    <s v="food trucks"/>
  </r>
  <r>
    <s v="Fuentes LLC"/>
    <s v="Universal zero-defect concept"/>
    <n v="83300"/>
    <n v="52421"/>
    <n v="67860.5"/>
    <n v="63"/>
    <x v="0"/>
    <n v="558"/>
    <s v="US"/>
    <s v="USD"/>
    <x v="53"/>
    <n v="1400562000"/>
    <d v="2014-05-23T05:00:00"/>
    <n v="1400821200"/>
    <b v="0"/>
    <b v="1"/>
    <s v="theater/plays"/>
    <x v="3"/>
    <s v="plays"/>
  </r>
  <r>
    <s v="Moran and Sons"/>
    <s v="Object-based bottom-line superstructure"/>
    <n v="9700"/>
    <n v="6298"/>
    <n v="7999"/>
    <n v="65"/>
    <x v="0"/>
    <n v="64"/>
    <s v="US"/>
    <s v="USD"/>
    <x v="535"/>
    <n v="1509512400"/>
    <d v="2017-11-18T06:00:00"/>
    <n v="1510984800"/>
    <b v="0"/>
    <b v="0"/>
    <s v="theater/plays"/>
    <x v="3"/>
    <s v="plays"/>
  </r>
  <r>
    <s v="Stevens Inc"/>
    <s v="Adaptive 24hour projection"/>
    <n v="8200"/>
    <n v="1546"/>
    <n v="4873"/>
    <n v="19"/>
    <x v="3"/>
    <n v="37"/>
    <s v="US"/>
    <s v="USD"/>
    <x v="536"/>
    <n v="1299823200"/>
    <d v="2011-04-06T05:00:00"/>
    <n v="1302066000"/>
    <b v="0"/>
    <b v="0"/>
    <s v="music/jazz"/>
    <x v="1"/>
    <s v="jazz"/>
  </r>
  <r>
    <s v="Martinez-Johnson"/>
    <s v="Sharable radical toolset"/>
    <n v="96500"/>
    <n v="16168"/>
    <n v="56334"/>
    <n v="17"/>
    <x v="0"/>
    <n v="245"/>
    <s v="US"/>
    <s v="USD"/>
    <x v="537"/>
    <n v="1322719200"/>
    <d v="2011-12-04T06:00:00"/>
    <n v="1322978400"/>
    <b v="0"/>
    <b v="0"/>
    <s v="film &amp; video/science fiction"/>
    <x v="4"/>
    <s v="science fiction"/>
  </r>
  <r>
    <s v="Franklin Inc"/>
    <s v="Focused multimedia knowledgebase"/>
    <n v="6200"/>
    <n v="6269"/>
    <n v="6234.5"/>
    <n v="101"/>
    <x v="1"/>
    <n v="87"/>
    <s v="US"/>
    <s v="USD"/>
    <x v="538"/>
    <n v="1312693200"/>
    <d v="2011-08-19T05:00:00"/>
    <n v="1313730000"/>
    <b v="0"/>
    <b v="0"/>
    <s v="music/jazz"/>
    <x v="1"/>
    <s v="jazz"/>
  </r>
  <r>
    <s v="Perez PLC"/>
    <s v="Seamless 6thgeneration extranet"/>
    <n v="43800"/>
    <n v="149578"/>
    <n v="96689"/>
    <n v="342"/>
    <x v="1"/>
    <n v="3116"/>
    <s v="US"/>
    <s v="USD"/>
    <x v="539"/>
    <n v="1393394400"/>
    <d v="2014-03-06T06:00:00"/>
    <n v="1394085600"/>
    <b v="0"/>
    <b v="0"/>
    <s v="theater/plays"/>
    <x v="3"/>
    <s v="plays"/>
  </r>
  <r>
    <s v="Sanchez, Cross and Savage"/>
    <s v="Sharable mobile knowledgebase"/>
    <n v="6000"/>
    <n v="3841"/>
    <n v="4920.5"/>
    <n v="64"/>
    <x v="0"/>
    <n v="71"/>
    <s v="US"/>
    <s v="USD"/>
    <x v="540"/>
    <n v="1304053200"/>
    <d v="2011-05-14T05:00:00"/>
    <n v="1305349200"/>
    <b v="0"/>
    <b v="0"/>
    <s v="technology/web"/>
    <x v="2"/>
    <s v="web"/>
  </r>
  <r>
    <s v="Pineda Ltd"/>
    <s v="Cross-group global system engine"/>
    <n v="8700"/>
    <n v="4531"/>
    <n v="6615.5"/>
    <n v="52"/>
    <x v="0"/>
    <n v="42"/>
    <s v="US"/>
    <s v="USD"/>
    <x v="505"/>
    <n v="1433912400"/>
    <d v="2015-06-15T05:00:00"/>
    <n v="1434344400"/>
    <b v="0"/>
    <b v="1"/>
    <s v="games/video games"/>
    <x v="6"/>
    <s v="video games"/>
  </r>
  <r>
    <s v="Powell and Sons"/>
    <s v="Centralized clear-thinking conglomeration"/>
    <n v="18900"/>
    <n v="60934"/>
    <n v="39917"/>
    <n v="322"/>
    <x v="1"/>
    <n v="909"/>
    <s v="US"/>
    <s v="USD"/>
    <x v="541"/>
    <n v="1329717600"/>
    <d v="2012-03-08T06:00:00"/>
    <n v="1331186400"/>
    <b v="0"/>
    <b v="0"/>
    <s v="film &amp; video/documentary"/>
    <x v="4"/>
    <s v="documentary"/>
  </r>
  <r>
    <s v="Nunez-Richards"/>
    <s v="De-engineered cohesive system engine"/>
    <n v="86400"/>
    <n v="103255"/>
    <n v="94827.5"/>
    <n v="120"/>
    <x v="1"/>
    <n v="1613"/>
    <s v="US"/>
    <s v="USD"/>
    <x v="542"/>
    <n v="1335330000"/>
    <d v="2012-05-09T05:00:00"/>
    <n v="1336539600"/>
    <b v="0"/>
    <b v="0"/>
    <s v="technology/web"/>
    <x v="2"/>
    <s v="web"/>
  </r>
  <r>
    <s v="Pugh LLC"/>
    <s v="Reactive analyzing function"/>
    <n v="8900"/>
    <n v="13065"/>
    <n v="10982.5"/>
    <n v="147"/>
    <x v="1"/>
    <n v="136"/>
    <s v="US"/>
    <s v="USD"/>
    <x v="543"/>
    <n v="1268888400"/>
    <d v="2010-03-28T05:00:00"/>
    <n v="1269752400"/>
    <b v="0"/>
    <b v="0"/>
    <s v="publishing/translations"/>
    <x v="5"/>
    <s v="translations"/>
  </r>
  <r>
    <s v="Rowe-Wong"/>
    <s v="Robust hybrid budgetary management"/>
    <n v="700"/>
    <n v="6654"/>
    <n v="3677"/>
    <n v="951"/>
    <x v="1"/>
    <n v="130"/>
    <s v="US"/>
    <s v="USD"/>
    <x v="544"/>
    <n v="1289973600"/>
    <d v="2010-12-06T06:00:00"/>
    <n v="1291615200"/>
    <b v="0"/>
    <b v="0"/>
    <s v="music/rock"/>
    <x v="1"/>
    <s v="rock"/>
  </r>
  <r>
    <s v="Williams-Santos"/>
    <s v="Open-source analyzing monitoring"/>
    <n v="9400"/>
    <n v="6852"/>
    <n v="8126"/>
    <n v="73"/>
    <x v="0"/>
    <n v="156"/>
    <s v="CA"/>
    <s v="CAD"/>
    <x v="35"/>
    <n v="1547877600"/>
    <d v="2019-03-12T05:00:00"/>
    <n v="1552366800"/>
    <b v="0"/>
    <b v="1"/>
    <s v="food/food trucks"/>
    <x v="0"/>
    <s v="food trucks"/>
  </r>
  <r>
    <s v="Weber Inc"/>
    <s v="Up-sized discrete firmware"/>
    <n v="157600"/>
    <n v="124517"/>
    <n v="141058.5"/>
    <n v="79"/>
    <x v="0"/>
    <n v="1368"/>
    <s v="GB"/>
    <s v="GBP"/>
    <x v="152"/>
    <n v="1269493200"/>
    <d v="2010-04-25T05:00:00"/>
    <n v="1272171600"/>
    <b v="0"/>
    <b v="0"/>
    <s v="theater/plays"/>
    <x v="3"/>
    <s v="plays"/>
  </r>
  <r>
    <s v="Avery, Brown and Parker"/>
    <s v="Exclusive intangible extranet"/>
    <n v="7900"/>
    <n v="5113"/>
    <n v="6506.5"/>
    <n v="65"/>
    <x v="0"/>
    <n v="102"/>
    <s v="US"/>
    <s v="USD"/>
    <x v="545"/>
    <n v="1436072400"/>
    <d v="2015-07-12T05:00:00"/>
    <n v="1436677200"/>
    <b v="0"/>
    <b v="0"/>
    <s v="film &amp; video/documentary"/>
    <x v="4"/>
    <s v="documentary"/>
  </r>
  <r>
    <s v="Cox Group"/>
    <s v="Synergized analyzing process improvement"/>
    <n v="7100"/>
    <n v="5824"/>
    <n v="6462"/>
    <n v="82"/>
    <x v="0"/>
    <n v="86"/>
    <s v="AU"/>
    <s v="AUD"/>
    <x v="546"/>
    <n v="1419141600"/>
    <d v="2015-01-01T06:00:00"/>
    <n v="1420092000"/>
    <b v="0"/>
    <b v="0"/>
    <s v="publishing/radio &amp; podcasts"/>
    <x v="5"/>
    <s v="radio &amp; podcasts"/>
  </r>
  <r>
    <s v="Jensen LLC"/>
    <s v="Realigned dedicated system engine"/>
    <n v="600"/>
    <n v="6226"/>
    <n v="3413"/>
    <n v="1038"/>
    <x v="1"/>
    <n v="102"/>
    <s v="US"/>
    <s v="USD"/>
    <x v="547"/>
    <n v="1279083600"/>
    <d v="2010-07-24T05:00:00"/>
    <n v="1279947600"/>
    <b v="0"/>
    <b v="0"/>
    <s v="games/video games"/>
    <x v="6"/>
    <s v="video games"/>
  </r>
  <r>
    <s v="Brown Inc"/>
    <s v="Object-based bandwidth-monitored concept"/>
    <n v="156800"/>
    <n v="20243"/>
    <n v="88521.5"/>
    <n v="13"/>
    <x v="0"/>
    <n v="253"/>
    <s v="US"/>
    <s v="USD"/>
    <x v="548"/>
    <n v="1401426000"/>
    <d v="2014-06-08T05:00:00"/>
    <n v="1402203600"/>
    <b v="0"/>
    <b v="0"/>
    <s v="theater/plays"/>
    <x v="3"/>
    <s v="plays"/>
  </r>
  <r>
    <s v="Hale-Hayes"/>
    <s v="Ameliorated client-driven open system"/>
    <n v="121600"/>
    <n v="188288"/>
    <n v="154944"/>
    <n v="155"/>
    <x v="1"/>
    <n v="4006"/>
    <s v="US"/>
    <s v="USD"/>
    <x v="549"/>
    <n v="1395810000"/>
    <d v="2014-04-08T05:00:00"/>
    <n v="1396933200"/>
    <b v="0"/>
    <b v="0"/>
    <s v="film &amp; video/animation"/>
    <x v="4"/>
    <s v="animation"/>
  </r>
  <r>
    <s v="Mcbride PLC"/>
    <s v="Upgradable leadingedge Local Area Network"/>
    <n v="157300"/>
    <n v="11167"/>
    <n v="84233.5"/>
    <n v="7"/>
    <x v="0"/>
    <n v="157"/>
    <s v="US"/>
    <s v="USD"/>
    <x v="550"/>
    <n v="1467003600"/>
    <d v="2016-06-30T05:00:00"/>
    <n v="1467262800"/>
    <b v="0"/>
    <b v="1"/>
    <s v="theater/plays"/>
    <x v="3"/>
    <s v="plays"/>
  </r>
  <r>
    <s v="Harris-Jennings"/>
    <s v="Customizable intermediate data-warehouse"/>
    <n v="70300"/>
    <n v="146595"/>
    <n v="108447.5"/>
    <n v="209"/>
    <x v="1"/>
    <n v="1629"/>
    <s v="US"/>
    <s v="USD"/>
    <x v="551"/>
    <n v="1268715600"/>
    <d v="2010-04-06T05:00:00"/>
    <n v="1270530000"/>
    <b v="0"/>
    <b v="1"/>
    <s v="theater/plays"/>
    <x v="3"/>
    <s v="plays"/>
  </r>
  <r>
    <s v="Becker-Scott"/>
    <s v="Managed optimizing archive"/>
    <n v="7900"/>
    <n v="7875"/>
    <n v="7887.5"/>
    <n v="100"/>
    <x v="0"/>
    <n v="183"/>
    <s v="US"/>
    <s v="USD"/>
    <x v="552"/>
    <n v="1457157600"/>
    <d v="2016-03-12T06:00:00"/>
    <n v="1457762400"/>
    <b v="0"/>
    <b v="1"/>
    <s v="film &amp; video/drama"/>
    <x v="4"/>
    <s v="drama"/>
  </r>
  <r>
    <s v="Todd, Freeman and Henry"/>
    <s v="Diverse systematic projection"/>
    <n v="73800"/>
    <n v="148779"/>
    <n v="111289.5"/>
    <n v="202"/>
    <x v="1"/>
    <n v="2188"/>
    <s v="US"/>
    <s v="USD"/>
    <x v="462"/>
    <n v="1573970400"/>
    <d v="2019-12-05T06:00:00"/>
    <n v="1575525600"/>
    <b v="0"/>
    <b v="0"/>
    <s v="theater/plays"/>
    <x v="3"/>
    <s v="plays"/>
  </r>
  <r>
    <s v="Martinez, Garza and Young"/>
    <s v="Up-sized web-enabled info-mediaries"/>
    <n v="108500"/>
    <n v="175868"/>
    <n v="142184"/>
    <n v="162"/>
    <x v="1"/>
    <n v="2409"/>
    <s v="IT"/>
    <s v="EUR"/>
    <x v="553"/>
    <n v="1276578000"/>
    <d v="2010-07-14T05:00:00"/>
    <n v="1279083600"/>
    <b v="0"/>
    <b v="0"/>
    <s v="music/rock"/>
    <x v="1"/>
    <s v="rock"/>
  </r>
  <r>
    <s v="Smith-Ramos"/>
    <s v="Persevering optimizing Graphical User Interface"/>
    <n v="140300"/>
    <n v="5112"/>
    <n v="72706"/>
    <n v="4"/>
    <x v="0"/>
    <n v="82"/>
    <s v="DK"/>
    <s v="DKK"/>
    <x v="554"/>
    <n v="1423720800"/>
    <d v="2015-02-20T06:00:00"/>
    <n v="1424412000"/>
    <b v="0"/>
    <b v="0"/>
    <s v="film &amp; video/documentary"/>
    <x v="4"/>
    <s v="documentary"/>
  </r>
  <r>
    <s v="Brown-George"/>
    <s v="Cross-platform tertiary array"/>
    <n v="100"/>
    <n v="5"/>
    <n v="52.5"/>
    <n v="5"/>
    <x v="0"/>
    <n v="1"/>
    <s v="GB"/>
    <s v="GBP"/>
    <x v="555"/>
    <n v="1375160400"/>
    <d v="2013-08-11T05:00:00"/>
    <n v="1376197200"/>
    <b v="0"/>
    <b v="0"/>
    <s v="food/food trucks"/>
    <x v="0"/>
    <s v="food trucks"/>
  </r>
  <r>
    <s v="Waters and Sons"/>
    <s v="Inverse neutral structure"/>
    <n v="6300"/>
    <n v="13018"/>
    <n v="9659"/>
    <n v="207"/>
    <x v="1"/>
    <n v="194"/>
    <s v="US"/>
    <s v="USD"/>
    <x v="548"/>
    <n v="1401426000"/>
    <d v="2014-06-16T05:00:00"/>
    <n v="1402894800"/>
    <b v="1"/>
    <b v="0"/>
    <s v="technology/wearables"/>
    <x v="2"/>
    <s v="wearables"/>
  </r>
  <r>
    <s v="Brown Ltd"/>
    <s v="Quality-focused system-worthy support"/>
    <n v="71100"/>
    <n v="91176"/>
    <n v="81138"/>
    <n v="128"/>
    <x v="1"/>
    <n v="1140"/>
    <s v="US"/>
    <s v="USD"/>
    <x v="62"/>
    <n v="1433480400"/>
    <d v="2015-06-16T05:00:00"/>
    <n v="1434430800"/>
    <b v="0"/>
    <b v="0"/>
    <s v="theater/plays"/>
    <x v="3"/>
    <s v="plays"/>
  </r>
  <r>
    <s v="Christian, Yates and Greer"/>
    <s v="Vision-oriented 5thgeneration array"/>
    <n v="5300"/>
    <n v="6342"/>
    <n v="5821"/>
    <n v="120"/>
    <x v="1"/>
    <n v="102"/>
    <s v="US"/>
    <s v="USD"/>
    <x v="556"/>
    <n v="1555563600"/>
    <d v="2019-05-15T05:00:00"/>
    <n v="1557896400"/>
    <b v="0"/>
    <b v="0"/>
    <s v="theater/plays"/>
    <x v="3"/>
    <s v="plays"/>
  </r>
  <r>
    <s v="Cole, Hernandez and Rodriguez"/>
    <s v="Cross-platform logistical circuit"/>
    <n v="88700"/>
    <n v="151438"/>
    <n v="120069"/>
    <n v="171"/>
    <x v="1"/>
    <n v="2857"/>
    <s v="US"/>
    <s v="USD"/>
    <x v="557"/>
    <n v="1295676000"/>
    <d v="2011-02-12T06:00:00"/>
    <n v="1297490400"/>
    <b v="0"/>
    <b v="0"/>
    <s v="theater/plays"/>
    <x v="3"/>
    <s v="plays"/>
  </r>
  <r>
    <s v="Ortiz, Valenzuela and Collins"/>
    <s v="Profound solution-oriented matrix"/>
    <n v="3300"/>
    <n v="6178"/>
    <n v="4739"/>
    <n v="187"/>
    <x v="1"/>
    <n v="107"/>
    <s v="US"/>
    <s v="USD"/>
    <x v="27"/>
    <n v="1443848400"/>
    <d v="2015-11-13T06:00:00"/>
    <n v="1447394400"/>
    <b v="0"/>
    <b v="0"/>
    <s v="publishing/nonfiction"/>
    <x v="5"/>
    <s v="nonfiction"/>
  </r>
  <r>
    <s v="Valencia PLC"/>
    <s v="Extended asynchronous initiative"/>
    <n v="3400"/>
    <n v="6405"/>
    <n v="4902.5"/>
    <n v="188"/>
    <x v="1"/>
    <n v="160"/>
    <s v="GB"/>
    <s v="GBP"/>
    <x v="558"/>
    <n v="1457330400"/>
    <d v="2016-03-18T05:00:00"/>
    <n v="1458277200"/>
    <b v="0"/>
    <b v="0"/>
    <s v="music/rock"/>
    <x v="1"/>
    <s v="rock"/>
  </r>
  <r>
    <s v="Gordon, Mendez and Johnson"/>
    <s v="Fundamental needs-based frame"/>
    <n v="137600"/>
    <n v="180667"/>
    <n v="159133.5"/>
    <n v="131"/>
    <x v="1"/>
    <n v="2230"/>
    <s v="US"/>
    <s v="USD"/>
    <x v="559"/>
    <n v="1395550800"/>
    <d v="2014-03-25T05:00:00"/>
    <n v="1395723600"/>
    <b v="0"/>
    <b v="0"/>
    <s v="food/food trucks"/>
    <x v="0"/>
    <s v="food trucks"/>
  </r>
  <r>
    <s v="Johnson Group"/>
    <s v="Compatible full-range leverage"/>
    <n v="3900"/>
    <n v="11075"/>
    <n v="7487.5"/>
    <n v="284"/>
    <x v="1"/>
    <n v="316"/>
    <s v="US"/>
    <s v="USD"/>
    <x v="426"/>
    <n v="1551852000"/>
    <d v="2019-03-10T06:00:00"/>
    <n v="1552197600"/>
    <b v="0"/>
    <b v="1"/>
    <s v="music/jazz"/>
    <x v="1"/>
    <s v="jazz"/>
  </r>
  <r>
    <s v="Rose-Fuller"/>
    <s v="Upgradable holistic system engine"/>
    <n v="10000"/>
    <n v="12042"/>
    <n v="11021"/>
    <n v="120"/>
    <x v="1"/>
    <n v="117"/>
    <s v="US"/>
    <s v="USD"/>
    <x v="560"/>
    <n v="1547618400"/>
    <d v="2019-02-02T06:00:00"/>
    <n v="15490872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111078"/>
    <n v="419"/>
    <x v="1"/>
    <n v="6406"/>
    <s v="US"/>
    <s v="USD"/>
    <x v="561"/>
    <n v="1355637600"/>
    <d v="2012-12-30T06:00:00"/>
    <n v="1356847200"/>
    <b v="0"/>
    <b v="0"/>
    <s v="theater/plays"/>
    <x v="3"/>
    <s v="plays"/>
  </r>
  <r>
    <s v="Brady, Cortez and Rodriguez"/>
    <s v="Multi-lateral maximized core"/>
    <n v="8200"/>
    <n v="1136"/>
    <n v="4668"/>
    <n v="14"/>
    <x v="3"/>
    <n v="15"/>
    <s v="US"/>
    <s v="USD"/>
    <x v="562"/>
    <n v="1374728400"/>
    <d v="2013-08-06T05:00:00"/>
    <n v="1375765200"/>
    <b v="0"/>
    <b v="0"/>
    <s v="theater/plays"/>
    <x v="3"/>
    <s v="plays"/>
  </r>
  <r>
    <s v="Wang, Nguyen and Horton"/>
    <s v="Innovative holistic hub"/>
    <n v="6200"/>
    <n v="8645"/>
    <n v="7422.5"/>
    <n v="139"/>
    <x v="1"/>
    <n v="192"/>
    <s v="US"/>
    <s v="USD"/>
    <x v="563"/>
    <n v="1287810000"/>
    <d v="2010-11-15T06:00:00"/>
    <n v="1289800800"/>
    <b v="0"/>
    <b v="0"/>
    <s v="music/electric music"/>
    <x v="1"/>
    <s v="electric music"/>
  </r>
  <r>
    <s v="Santos, Williams and Brown"/>
    <s v="Reverse-engineered 24/7 methodology"/>
    <n v="1100"/>
    <n v="1914"/>
    <n v="1507"/>
    <n v="174"/>
    <x v="1"/>
    <n v="26"/>
    <s v="CA"/>
    <s v="CAD"/>
    <x v="564"/>
    <n v="1503723600"/>
    <d v="2017-09-04T05:00:00"/>
    <n v="1504501200"/>
    <b v="0"/>
    <b v="0"/>
    <s v="theater/plays"/>
    <x v="3"/>
    <s v="plays"/>
  </r>
  <r>
    <s v="Barnett and Sons"/>
    <s v="Business-focused dynamic info-mediaries"/>
    <n v="26500"/>
    <n v="41205"/>
    <n v="33852.5"/>
    <n v="155"/>
    <x v="1"/>
    <n v="723"/>
    <s v="US"/>
    <s v="USD"/>
    <x v="565"/>
    <n v="1484114400"/>
    <d v="2017-01-29T06:00:00"/>
    <n v="1485669600"/>
    <b v="0"/>
    <b v="0"/>
    <s v="theater/plays"/>
    <x v="3"/>
    <s v="plays"/>
  </r>
  <r>
    <s v="Petersen-Rodriguez"/>
    <s v="Digitized clear-thinking installation"/>
    <n v="8500"/>
    <n v="14488"/>
    <n v="11494"/>
    <n v="170"/>
    <x v="1"/>
    <n v="170"/>
    <s v="IT"/>
    <s v="EUR"/>
    <x v="566"/>
    <n v="1461906000"/>
    <d v="2016-05-09T05:00:00"/>
    <n v="1462770000"/>
    <b v="0"/>
    <b v="0"/>
    <s v="theater/plays"/>
    <x v="3"/>
    <s v="plays"/>
  </r>
  <r>
    <s v="Burnett-Mora"/>
    <s v="Quality-focused 24/7 superstructure"/>
    <n v="6400"/>
    <n v="12129"/>
    <n v="9264.5"/>
    <n v="190"/>
    <x v="1"/>
    <n v="238"/>
    <s v="GB"/>
    <s v="GBP"/>
    <x v="567"/>
    <n v="1379653200"/>
    <d v="2013-09-21T05:00:00"/>
    <n v="1379739600"/>
    <b v="0"/>
    <b v="1"/>
    <s v="music/indie rock"/>
    <x v="1"/>
    <s v="indie rock"/>
  </r>
  <r>
    <s v="King LLC"/>
    <s v="Multi-channeled local intranet"/>
    <n v="1400"/>
    <n v="3496"/>
    <n v="2448"/>
    <n v="250"/>
    <x v="1"/>
    <n v="55"/>
    <s v="US"/>
    <s v="USD"/>
    <x v="568"/>
    <n v="1401858000"/>
    <d v="2014-06-14T05:00:00"/>
    <n v="1402722000"/>
    <b v="0"/>
    <b v="0"/>
    <s v="theater/plays"/>
    <x v="3"/>
    <s v="plays"/>
  </r>
  <r>
    <s v="Miller Ltd"/>
    <s v="Open-architected mobile emulation"/>
    <n v="198600"/>
    <n v="97037"/>
    <n v="147818.5"/>
    <n v="49"/>
    <x v="0"/>
    <n v="1198"/>
    <s v="US"/>
    <s v="USD"/>
    <x v="569"/>
    <n v="1367470800"/>
    <d v="2013-05-23T05:00:00"/>
    <n v="1369285200"/>
    <b v="0"/>
    <b v="0"/>
    <s v="publishing/nonfiction"/>
    <x v="5"/>
    <s v="nonfiction"/>
  </r>
  <r>
    <s v="Case LLC"/>
    <s v="Ameliorated foreground methodology"/>
    <n v="195900"/>
    <n v="55757"/>
    <n v="125828.5"/>
    <n v="28"/>
    <x v="0"/>
    <n v="648"/>
    <s v="US"/>
    <s v="USD"/>
    <x v="570"/>
    <n v="1304658000"/>
    <d v="2011-05-07T05:00:00"/>
    <n v="1304744400"/>
    <b v="1"/>
    <b v="1"/>
    <s v="theater/plays"/>
    <x v="3"/>
    <s v="plays"/>
  </r>
  <r>
    <s v="Swanson, Wilson and Baker"/>
    <s v="Synergized well-modulated project"/>
    <n v="4300"/>
    <n v="11525"/>
    <n v="7912.5"/>
    <n v="268"/>
    <x v="1"/>
    <n v="128"/>
    <s v="AU"/>
    <s v="AUD"/>
    <x v="571"/>
    <n v="1467954000"/>
    <d v="2016-07-12T05:00:00"/>
    <n v="1468299600"/>
    <b v="0"/>
    <b v="0"/>
    <s v="photography/photography books"/>
    <x v="7"/>
    <s v="photography books"/>
  </r>
  <r>
    <s v="Dean, Fox and Phillips"/>
    <s v="Extended context-sensitive forecast"/>
    <n v="25600"/>
    <n v="158669"/>
    <n v="92134.5"/>
    <n v="620"/>
    <x v="1"/>
    <n v="2144"/>
    <s v="US"/>
    <s v="USD"/>
    <x v="572"/>
    <n v="1473742800"/>
    <d v="2016-09-18T05:00:00"/>
    <n v="1474174800"/>
    <b v="0"/>
    <b v="0"/>
    <s v="theater/plays"/>
    <x v="3"/>
    <s v="plays"/>
  </r>
  <r>
    <s v="Smith-Smith"/>
    <s v="Total leadingedge neural-net"/>
    <n v="189000"/>
    <n v="5916"/>
    <n v="97458"/>
    <n v="3"/>
    <x v="0"/>
    <n v="64"/>
    <s v="US"/>
    <s v="USD"/>
    <x v="573"/>
    <n v="1523768400"/>
    <d v="2018-05-11T05:00:00"/>
    <n v="1526014800"/>
    <b v="0"/>
    <b v="0"/>
    <s v="music/indie rock"/>
    <x v="1"/>
    <s v="indie rock"/>
  </r>
  <r>
    <s v="Smith, Scott and Rodriguez"/>
    <s v="Organic actuating protocol"/>
    <n v="94300"/>
    <n v="150806"/>
    <n v="122553"/>
    <n v="160"/>
    <x v="1"/>
    <n v="2693"/>
    <s v="GB"/>
    <s v="GBP"/>
    <x v="574"/>
    <n v="1437022800"/>
    <d v="2015-07-21T05:00:00"/>
    <n v="1437454800"/>
    <b v="0"/>
    <b v="0"/>
    <s v="theater/plays"/>
    <x v="3"/>
    <s v="plays"/>
  </r>
  <r>
    <s v="White, Robertson and Roberts"/>
    <s v="Down-sized national software"/>
    <n v="5100"/>
    <n v="14249"/>
    <n v="9674.5"/>
    <n v="279"/>
    <x v="1"/>
    <n v="432"/>
    <s v="US"/>
    <s v="USD"/>
    <x v="511"/>
    <n v="1422165600"/>
    <d v="2015-01-31T06:00:00"/>
    <n v="1422684000"/>
    <b v="0"/>
    <b v="0"/>
    <s v="photography/photography books"/>
    <x v="7"/>
    <s v="photography books"/>
  </r>
  <r>
    <s v="Martinez Inc"/>
    <s v="Organic upward-trending Graphical User Interface"/>
    <n v="7500"/>
    <n v="5803"/>
    <n v="6651.5"/>
    <n v="77"/>
    <x v="0"/>
    <n v="62"/>
    <s v="US"/>
    <s v="USD"/>
    <x v="575"/>
    <n v="1580104800"/>
    <d v="2020-02-10T06:00:00"/>
    <n v="1581314400"/>
    <b v="0"/>
    <b v="0"/>
    <s v="theater/plays"/>
    <x v="3"/>
    <s v="plays"/>
  </r>
  <r>
    <s v="Tucker, Mccoy and Marquez"/>
    <s v="Synergistic tertiary budgetary management"/>
    <n v="6400"/>
    <n v="13205"/>
    <n v="9802.5"/>
    <n v="206"/>
    <x v="1"/>
    <n v="189"/>
    <s v="US"/>
    <s v="USD"/>
    <x v="576"/>
    <n v="1285650000"/>
    <d v="2010-10-07T05:00:00"/>
    <n v="1286427600"/>
    <b v="0"/>
    <b v="1"/>
    <s v="theater/plays"/>
    <x v="3"/>
    <s v="plays"/>
  </r>
  <r>
    <s v="Martin, Lee and Armstrong"/>
    <s v="Open-architected incremental ability"/>
    <n v="1600"/>
    <n v="11108"/>
    <n v="6354"/>
    <n v="694"/>
    <x v="1"/>
    <n v="154"/>
    <s v="GB"/>
    <s v="GBP"/>
    <x v="577"/>
    <n v="1276664400"/>
    <d v="2010-07-10T05:00:00"/>
    <n v="1278738000"/>
    <b v="1"/>
    <b v="0"/>
    <s v="food/food trucks"/>
    <x v="0"/>
    <s v="food trucks"/>
  </r>
  <r>
    <s v="Dunn, Moreno and Green"/>
    <s v="Intuitive object-oriented task-force"/>
    <n v="1900"/>
    <n v="2884"/>
    <n v="2392"/>
    <n v="152"/>
    <x v="1"/>
    <n v="96"/>
    <s v="US"/>
    <s v="USD"/>
    <x v="578"/>
    <n v="1286168400"/>
    <d v="2010-10-07T05:00:00"/>
    <n v="1286427600"/>
    <b v="0"/>
    <b v="0"/>
    <s v="music/indie rock"/>
    <x v="1"/>
    <s v="indie rock"/>
  </r>
  <r>
    <s v="Jackson, Martinez and Ray"/>
    <s v="Multi-tiered executive toolset"/>
    <n v="85900"/>
    <n v="55476"/>
    <n v="70688"/>
    <n v="65"/>
    <x v="0"/>
    <n v="750"/>
    <s v="US"/>
    <s v="USD"/>
    <x v="579"/>
    <n v="1467781200"/>
    <d v="2016-07-08T05:00:00"/>
    <n v="1467954000"/>
    <b v="0"/>
    <b v="1"/>
    <s v="theater/plays"/>
    <x v="3"/>
    <s v="plays"/>
  </r>
  <r>
    <s v="Patterson-Johnson"/>
    <s v="Grass-roots directional workforce"/>
    <n v="9500"/>
    <n v="5973"/>
    <n v="7736.5"/>
    <n v="63"/>
    <x v="3"/>
    <n v="87"/>
    <s v="US"/>
    <s v="USD"/>
    <x v="580"/>
    <n v="1556686800"/>
    <d v="2019-05-12T05:00:00"/>
    <n v="1557637200"/>
    <b v="0"/>
    <b v="1"/>
    <s v="theater/plays"/>
    <x v="3"/>
    <s v="plays"/>
  </r>
  <r>
    <s v="Carlson-Hernandez"/>
    <s v="Quality-focused real-time solution"/>
    <n v="59200"/>
    <n v="183756"/>
    <n v="121478"/>
    <n v="310"/>
    <x v="1"/>
    <n v="3063"/>
    <s v="US"/>
    <s v="USD"/>
    <x v="581"/>
    <n v="1553576400"/>
    <d v="2019-03-30T05:00:00"/>
    <n v="1553922000"/>
    <b v="0"/>
    <b v="0"/>
    <s v="theater/plays"/>
    <x v="3"/>
    <s v="plays"/>
  </r>
  <r>
    <s v="Parker PLC"/>
    <s v="Reduced interactive matrix"/>
    <n v="72100"/>
    <n v="30902"/>
    <n v="51501"/>
    <n v="43"/>
    <x v="2"/>
    <n v="278"/>
    <s v="US"/>
    <s v="USD"/>
    <x v="582"/>
    <n v="1414904400"/>
    <d v="2014-11-20T06:00:00"/>
    <n v="1416463200"/>
    <b v="0"/>
    <b v="0"/>
    <s v="theater/plays"/>
    <x v="3"/>
    <s v="plays"/>
  </r>
  <r>
    <s v="Yu and Sons"/>
    <s v="Adaptive context-sensitive architecture"/>
    <n v="6700"/>
    <n v="5569"/>
    <n v="6134.5"/>
    <n v="83"/>
    <x v="0"/>
    <n v="105"/>
    <s v="US"/>
    <s v="USD"/>
    <x v="336"/>
    <n v="1446876000"/>
    <d v="2015-11-11T06:00:00"/>
    <n v="1447221600"/>
    <b v="0"/>
    <b v="0"/>
    <s v="film &amp; video/animation"/>
    <x v="4"/>
    <s v="animation"/>
  </r>
  <r>
    <s v="Taylor, Johnson and Hernandez"/>
    <s v="Polarized incremental portal"/>
    <n v="118200"/>
    <n v="92824"/>
    <n v="105512"/>
    <n v="79"/>
    <x v="3"/>
    <n v="1658"/>
    <s v="US"/>
    <s v="USD"/>
    <x v="583"/>
    <n v="1490418000"/>
    <d v="2017-04-08T05:00:00"/>
    <n v="1491627600"/>
    <b v="0"/>
    <b v="0"/>
    <s v="film &amp; video/television"/>
    <x v="4"/>
    <s v="television"/>
  </r>
  <r>
    <s v="Mack Ltd"/>
    <s v="Reactive regional access"/>
    <n v="139000"/>
    <n v="158590"/>
    <n v="148795"/>
    <n v="114"/>
    <x v="1"/>
    <n v="2266"/>
    <s v="US"/>
    <s v="USD"/>
    <x v="584"/>
    <n v="1360389600"/>
    <d v="2013-03-13T05:00:00"/>
    <n v="1363150800"/>
    <b v="0"/>
    <b v="0"/>
    <s v="film &amp; video/television"/>
    <x v="4"/>
    <s v="television"/>
  </r>
  <r>
    <s v="Lamb-Sanders"/>
    <s v="Stand-alone reciprocal frame"/>
    <n v="197700"/>
    <n v="127591"/>
    <n v="162645.5"/>
    <n v="65"/>
    <x v="0"/>
    <n v="2604"/>
    <s v="DK"/>
    <s v="DKK"/>
    <x v="585"/>
    <n v="1326866400"/>
    <d v="2012-03-03T06:00:00"/>
    <n v="1330754400"/>
    <b v="0"/>
    <b v="1"/>
    <s v="film &amp; video/animation"/>
    <x v="4"/>
    <s v="animation"/>
  </r>
  <r>
    <s v="Williams-Ramirez"/>
    <s v="Open-architected 24/7 throughput"/>
    <n v="8500"/>
    <n v="6750"/>
    <n v="7625"/>
    <n v="79"/>
    <x v="0"/>
    <n v="65"/>
    <s v="US"/>
    <s v="USD"/>
    <x v="586"/>
    <n v="1479103200"/>
    <d v="2016-11-22T06:00:00"/>
    <n v="1479794400"/>
    <b v="0"/>
    <b v="0"/>
    <s v="theater/plays"/>
    <x v="3"/>
    <s v="plays"/>
  </r>
  <r>
    <s v="Weaver Ltd"/>
    <s v="Monitored 24/7 approach"/>
    <n v="81600"/>
    <n v="9318"/>
    <n v="45459"/>
    <n v="11"/>
    <x v="0"/>
    <n v="94"/>
    <s v="US"/>
    <s v="USD"/>
    <x v="587"/>
    <n v="1280206800"/>
    <d v="2010-08-08T05:00:00"/>
    <n v="1281243600"/>
    <b v="0"/>
    <b v="1"/>
    <s v="theater/plays"/>
    <x v="3"/>
    <s v="plays"/>
  </r>
  <r>
    <s v="Barnes-Williams"/>
    <s v="Upgradable explicit forecast"/>
    <n v="8600"/>
    <n v="4832"/>
    <n v="6716"/>
    <n v="56"/>
    <x v="2"/>
    <n v="45"/>
    <s v="US"/>
    <s v="USD"/>
    <x v="588"/>
    <n v="1532754000"/>
    <d v="2018-07-28T05:00:00"/>
    <n v="1532754000"/>
    <b v="0"/>
    <b v="1"/>
    <s v="film &amp; video/drama"/>
    <x v="4"/>
    <s v="drama"/>
  </r>
  <r>
    <s v="Richardson, Woodward and Hansen"/>
    <s v="Pre-emptive context-sensitive support"/>
    <n v="119800"/>
    <n v="19769"/>
    <n v="69784.5"/>
    <n v="17"/>
    <x v="0"/>
    <n v="257"/>
    <s v="US"/>
    <s v="USD"/>
    <x v="589"/>
    <n v="1453096800"/>
    <d v="2016-01-21T06:00:00"/>
    <n v="1453356000"/>
    <b v="0"/>
    <b v="0"/>
    <s v="theater/plays"/>
    <x v="3"/>
    <s v="plays"/>
  </r>
  <r>
    <s v="Hunt, Barker and Baker"/>
    <s v="Business-focused leadingedge instruction set"/>
    <n v="9400"/>
    <n v="11277"/>
    <n v="10338.5"/>
    <n v="120"/>
    <x v="1"/>
    <n v="194"/>
    <s v="CH"/>
    <s v="CHF"/>
    <x v="590"/>
    <n v="1487570400"/>
    <d v="2017-03-20T05:00:00"/>
    <n v="1489986000"/>
    <b v="0"/>
    <b v="0"/>
    <s v="theater/plays"/>
    <x v="3"/>
    <s v="plays"/>
  </r>
  <r>
    <s v="Ramos, Moreno and Lewis"/>
    <s v="Extended multi-state knowledge user"/>
    <n v="9200"/>
    <n v="13382"/>
    <n v="11291"/>
    <n v="145"/>
    <x v="1"/>
    <n v="129"/>
    <s v="CA"/>
    <s v="CAD"/>
    <x v="591"/>
    <n v="1545026400"/>
    <d v="2018-12-26T06:00:00"/>
    <n v="1545804000"/>
    <b v="0"/>
    <b v="0"/>
    <s v="technology/wearables"/>
    <x v="2"/>
    <s v="wearables"/>
  </r>
  <r>
    <s v="Harris Inc"/>
    <s v="Future-proofed modular groupware"/>
    <n v="14900"/>
    <n v="32986"/>
    <n v="23943"/>
    <n v="221"/>
    <x v="1"/>
    <n v="375"/>
    <s v="US"/>
    <s v="USD"/>
    <x v="592"/>
    <n v="1488348000"/>
    <d v="2017-03-19T05:00:00"/>
    <n v="1489899600"/>
    <b v="0"/>
    <b v="0"/>
    <s v="theater/plays"/>
    <x v="3"/>
    <s v="plays"/>
  </r>
  <r>
    <s v="Peters-Nelson"/>
    <s v="Distributed real-time algorithm"/>
    <n v="169400"/>
    <n v="81984"/>
    <n v="125692"/>
    <n v="48"/>
    <x v="0"/>
    <n v="2928"/>
    <s v="CA"/>
    <s v="CAD"/>
    <x v="593"/>
    <n v="1545112800"/>
    <d v="2019-01-03T06:00:00"/>
    <n v="1546495200"/>
    <b v="0"/>
    <b v="0"/>
    <s v="theater/plays"/>
    <x v="3"/>
    <s v="plays"/>
  </r>
  <r>
    <s v="Ferguson, Murphy and Bright"/>
    <s v="Multi-lateral heuristic throughput"/>
    <n v="192100"/>
    <n v="178483"/>
    <n v="185291.5"/>
    <n v="93"/>
    <x v="0"/>
    <n v="4697"/>
    <s v="US"/>
    <s v="USD"/>
    <x v="594"/>
    <n v="1537938000"/>
    <d v="2018-10-17T05:00:00"/>
    <n v="1539752400"/>
    <b v="0"/>
    <b v="1"/>
    <s v="music/rock"/>
    <x v="1"/>
    <s v="rock"/>
  </r>
  <r>
    <s v="Robinson Group"/>
    <s v="Switchable reciprocal middleware"/>
    <n v="98700"/>
    <n v="87448"/>
    <n v="93074"/>
    <n v="89"/>
    <x v="0"/>
    <n v="2915"/>
    <s v="US"/>
    <s v="USD"/>
    <x v="595"/>
    <n v="1363150800"/>
    <d v="2013-03-24T05:00:00"/>
    <n v="1364101200"/>
    <b v="0"/>
    <b v="0"/>
    <s v="games/video games"/>
    <x v="6"/>
    <s v="video games"/>
  </r>
  <r>
    <s v="Jordan-Wolfe"/>
    <s v="Inverse multimedia Graphic Interface"/>
    <n v="4500"/>
    <n v="1863"/>
    <n v="3181.5"/>
    <n v="41"/>
    <x v="0"/>
    <n v="18"/>
    <s v="US"/>
    <s v="USD"/>
    <x v="596"/>
    <n v="1523250000"/>
    <d v="2018-05-03T05:00:00"/>
    <n v="1525323600"/>
    <b v="0"/>
    <b v="0"/>
    <s v="publishing/translations"/>
    <x v="5"/>
    <s v="translations"/>
  </r>
  <r>
    <s v="Vargas-Cox"/>
    <s v="Vision-oriented local contingency"/>
    <n v="98600"/>
    <n v="62174"/>
    <n v="80387"/>
    <n v="63"/>
    <x v="3"/>
    <n v="723"/>
    <s v="US"/>
    <s v="USD"/>
    <x v="597"/>
    <n v="1499317200"/>
    <d v="2017-07-24T05:00:00"/>
    <n v="1500872400"/>
    <b v="1"/>
    <b v="0"/>
    <s v="food/food trucks"/>
    <x v="0"/>
    <s v="food trucks"/>
  </r>
  <r>
    <s v="Yang and Sons"/>
    <s v="Reactive 6thgeneration hub"/>
    <n v="121700"/>
    <n v="59003"/>
    <n v="90351.5"/>
    <n v="48"/>
    <x v="0"/>
    <n v="602"/>
    <s v="CH"/>
    <s v="CHF"/>
    <x v="598"/>
    <n v="1287550800"/>
    <d v="2010-10-31T05:00:00"/>
    <n v="1288501200"/>
    <b v="1"/>
    <b v="1"/>
    <s v="theater/plays"/>
    <x v="3"/>
    <s v="plays"/>
  </r>
  <r>
    <s v="Wilson, Wilson and Mathis"/>
    <s v="Optional asymmetric success"/>
    <n v="100"/>
    <n v="2"/>
    <n v="51"/>
    <n v="2"/>
    <x v="0"/>
    <n v="1"/>
    <s v="US"/>
    <s v="USD"/>
    <x v="599"/>
    <n v="1404795600"/>
    <d v="2014-08-04T05:00:00"/>
    <n v="1407128400"/>
    <b v="0"/>
    <b v="0"/>
    <s v="music/jazz"/>
    <x v="1"/>
    <s v="jazz"/>
  </r>
  <r>
    <s v="Wang, Koch and Weaver"/>
    <s v="Digitized analyzing capacity"/>
    <n v="196700"/>
    <n v="174039"/>
    <n v="185369.5"/>
    <n v="88"/>
    <x v="0"/>
    <n v="3868"/>
    <s v="IT"/>
    <s v="EUR"/>
    <x v="600"/>
    <n v="1393048800"/>
    <d v="2014-03-09T06:00:00"/>
    <n v="1394344800"/>
    <b v="0"/>
    <b v="0"/>
    <s v="film &amp; video/shorts"/>
    <x v="4"/>
    <s v="shorts"/>
  </r>
  <r>
    <s v="Cisneros Ltd"/>
    <s v="Vision-oriented regional hub"/>
    <n v="10000"/>
    <n v="12684"/>
    <n v="11342"/>
    <n v="127"/>
    <x v="1"/>
    <n v="409"/>
    <s v="US"/>
    <s v="USD"/>
    <x v="601"/>
    <n v="1470373200"/>
    <d v="2016-09-17T05:00:00"/>
    <n v="1474088400"/>
    <b v="0"/>
    <b v="0"/>
    <s v="technology/web"/>
    <x v="2"/>
    <s v="web"/>
  </r>
  <r>
    <s v="Williams-Jones"/>
    <s v="Monitored incremental info-mediaries"/>
    <n v="600"/>
    <n v="14033"/>
    <n v="7316.5"/>
    <n v="2339"/>
    <x v="1"/>
    <n v="234"/>
    <s v="US"/>
    <s v="USD"/>
    <x v="602"/>
    <n v="1460091600"/>
    <d v="2016-04-10T05:00:00"/>
    <n v="1460264400"/>
    <b v="0"/>
    <b v="0"/>
    <s v="technology/web"/>
    <x v="2"/>
    <s v="web"/>
  </r>
  <r>
    <s v="Roberts, Hinton and Williams"/>
    <s v="Programmable static middleware"/>
    <n v="35000"/>
    <n v="177936"/>
    <n v="106468"/>
    <n v="508"/>
    <x v="1"/>
    <n v="3016"/>
    <s v="US"/>
    <s v="USD"/>
    <x v="335"/>
    <n v="1440392400"/>
    <d v="2015-08-29T05:00:00"/>
    <n v="1440824400"/>
    <b v="0"/>
    <b v="0"/>
    <s v="music/metal"/>
    <x v="1"/>
    <s v="metal"/>
  </r>
  <r>
    <s v="Gonzalez, Williams and Benson"/>
    <s v="Multi-layered bottom-line encryption"/>
    <n v="6900"/>
    <n v="13212"/>
    <n v="10056"/>
    <n v="191"/>
    <x v="1"/>
    <n v="264"/>
    <s v="US"/>
    <s v="USD"/>
    <x v="603"/>
    <n v="1488434400"/>
    <d v="2017-03-15T05:00:00"/>
    <n v="14895540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84139.5"/>
    <n v="42"/>
    <x v="0"/>
    <n v="504"/>
    <s v="AU"/>
    <s v="AUD"/>
    <x v="604"/>
    <n v="1514440800"/>
    <d v="2018-01-02T06:00:00"/>
    <n v="1514872800"/>
    <b v="0"/>
    <b v="0"/>
    <s v="food/food trucks"/>
    <x v="0"/>
    <s v="food trucks"/>
  </r>
  <r>
    <s v="Russo, Kim and Mccoy"/>
    <s v="Balanced optimal hardware"/>
    <n v="10000"/>
    <n v="824"/>
    <n v="5412"/>
    <n v="8"/>
    <x v="0"/>
    <n v="14"/>
    <s v="US"/>
    <s v="USD"/>
    <x v="605"/>
    <n v="1514354400"/>
    <d v="2018-01-12T06:00:00"/>
    <n v="1515736800"/>
    <b v="0"/>
    <b v="0"/>
    <s v="film &amp; video/science fiction"/>
    <x v="4"/>
    <s v="science fiction"/>
  </r>
  <r>
    <s v="Howell, Myers and Olson"/>
    <s v="Self-enabling mission-critical success"/>
    <n v="52600"/>
    <n v="31594"/>
    <n v="42097"/>
    <n v="60"/>
    <x v="3"/>
    <n v="390"/>
    <s v="US"/>
    <s v="USD"/>
    <x v="606"/>
    <n v="1440910800"/>
    <d v="2015-09-22T05:00:00"/>
    <n v="1442898000"/>
    <b v="0"/>
    <b v="0"/>
    <s v="music/rock"/>
    <x v="1"/>
    <s v="rock"/>
  </r>
  <r>
    <s v="Bailey and Sons"/>
    <s v="Grass-roots dynamic emulation"/>
    <n v="120700"/>
    <n v="57010"/>
    <n v="88855"/>
    <n v="47"/>
    <x v="0"/>
    <n v="750"/>
    <s v="GB"/>
    <s v="GBP"/>
    <x v="65"/>
    <n v="1296108000"/>
    <d v="2011-01-28T06:00:00"/>
    <n v="1296194400"/>
    <b v="0"/>
    <b v="0"/>
    <s v="film &amp; video/documentary"/>
    <x v="4"/>
    <s v="documentary"/>
  </r>
  <r>
    <s v="Jensen-Brown"/>
    <s v="Fundamental disintermediate matrix"/>
    <n v="9100"/>
    <n v="7438"/>
    <n v="8269"/>
    <n v="82"/>
    <x v="0"/>
    <n v="77"/>
    <s v="US"/>
    <s v="USD"/>
    <x v="607"/>
    <n v="1440133200"/>
    <d v="2015-08-30T05:00:00"/>
    <n v="1440910800"/>
    <b v="1"/>
    <b v="0"/>
    <s v="theater/plays"/>
    <x v="3"/>
    <s v="plays"/>
  </r>
  <r>
    <s v="Smith Group"/>
    <s v="Right-sized secondary challenge"/>
    <n v="106800"/>
    <n v="57872"/>
    <n v="82336"/>
    <n v="54"/>
    <x v="0"/>
    <n v="752"/>
    <s v="DK"/>
    <s v="DKK"/>
    <x v="608"/>
    <n v="1332910800"/>
    <d v="2012-04-27T05:00:00"/>
    <n v="1335502800"/>
    <b v="0"/>
    <b v="0"/>
    <s v="music/jazz"/>
    <x v="1"/>
    <s v="jazz"/>
  </r>
  <r>
    <s v="Murphy-Farrell"/>
    <s v="Implemented exuding software"/>
    <n v="9100"/>
    <n v="8906"/>
    <n v="9003"/>
    <n v="98"/>
    <x v="0"/>
    <n v="131"/>
    <s v="US"/>
    <s v="USD"/>
    <x v="609"/>
    <n v="1544335200"/>
    <d v="2018-12-13T06:00:00"/>
    <n v="1544680800"/>
    <b v="0"/>
    <b v="0"/>
    <s v="theater/plays"/>
    <x v="3"/>
    <s v="plays"/>
  </r>
  <r>
    <s v="Everett-Wolfe"/>
    <s v="Total optimizing software"/>
    <n v="10000"/>
    <n v="7724"/>
    <n v="8862"/>
    <n v="77"/>
    <x v="0"/>
    <n v="87"/>
    <s v="US"/>
    <s v="USD"/>
    <x v="610"/>
    <n v="1286427600"/>
    <d v="2010-10-30T05:00:00"/>
    <n v="1288414800"/>
    <b v="0"/>
    <b v="0"/>
    <s v="theater/plays"/>
    <x v="3"/>
    <s v="plays"/>
  </r>
  <r>
    <s v="Young PLC"/>
    <s v="Optional maximized attitude"/>
    <n v="79400"/>
    <n v="26571"/>
    <n v="52985.5"/>
    <n v="33"/>
    <x v="0"/>
    <n v="1063"/>
    <s v="US"/>
    <s v="USD"/>
    <x v="541"/>
    <n v="1329717600"/>
    <d v="2012-03-01T06:00:00"/>
    <n v="1330581600"/>
    <b v="0"/>
    <b v="0"/>
    <s v="music/jazz"/>
    <x v="1"/>
    <s v="jazz"/>
  </r>
  <r>
    <s v="Park-Goodman"/>
    <s v="Customer-focused impactful extranet"/>
    <n v="5100"/>
    <n v="12219"/>
    <n v="8659.5"/>
    <n v="240"/>
    <x v="1"/>
    <n v="272"/>
    <s v="US"/>
    <s v="USD"/>
    <x v="611"/>
    <n v="1310187600"/>
    <d v="2011-07-23T05:00:00"/>
    <n v="1311397200"/>
    <b v="0"/>
    <b v="1"/>
    <s v="film &amp; video/documentary"/>
    <x v="4"/>
    <s v="documentary"/>
  </r>
  <r>
    <s v="York, Barr and Grant"/>
    <s v="Cloned bottom-line success"/>
    <n v="3100"/>
    <n v="1985"/>
    <n v="2542.5"/>
    <n v="64"/>
    <x v="3"/>
    <n v="25"/>
    <s v="US"/>
    <s v="USD"/>
    <x v="612"/>
    <n v="1377838800"/>
    <d v="2013-09-05T05:00:00"/>
    <n v="1378357200"/>
    <b v="0"/>
    <b v="1"/>
    <s v="theater/plays"/>
    <x v="3"/>
    <s v="plays"/>
  </r>
  <r>
    <s v="Little Ltd"/>
    <s v="Decentralized bandwidth-monitored ability"/>
    <n v="6900"/>
    <n v="12155"/>
    <n v="9527.5"/>
    <n v="176"/>
    <x v="1"/>
    <n v="419"/>
    <s v="US"/>
    <s v="USD"/>
    <x v="613"/>
    <n v="1410325200"/>
    <d v="2014-09-19T05:00:00"/>
    <n v="1411102800"/>
    <b v="0"/>
    <b v="0"/>
    <s v="journalism/audio"/>
    <x v="8"/>
    <s v="audio"/>
  </r>
  <r>
    <s v="Brown and Sons"/>
    <s v="Programmable leadingedge budgetary management"/>
    <n v="27500"/>
    <n v="5593"/>
    <n v="16546.5"/>
    <n v="20"/>
    <x v="0"/>
    <n v="76"/>
    <s v="US"/>
    <s v="USD"/>
    <x v="614"/>
    <n v="1343797200"/>
    <d v="2012-08-13T05:00:00"/>
    <n v="1344834000"/>
    <b v="0"/>
    <b v="0"/>
    <s v="theater/plays"/>
    <x v="3"/>
    <s v="plays"/>
  </r>
  <r>
    <s v="Payne, Garrett and Thomas"/>
    <s v="Upgradable bi-directional concept"/>
    <n v="48800"/>
    <n v="175020"/>
    <n v="111910"/>
    <n v="359"/>
    <x v="1"/>
    <n v="1621"/>
    <s v="IT"/>
    <s v="EUR"/>
    <x v="615"/>
    <n v="1498453200"/>
    <d v="2017-07-05T05:00:00"/>
    <n v="1499230800"/>
    <b v="0"/>
    <b v="0"/>
    <s v="theater/plays"/>
    <x v="3"/>
    <s v="plays"/>
  </r>
  <r>
    <s v="Robinson Group"/>
    <s v="Re-contextualized homogeneous flexibility"/>
    <n v="16200"/>
    <n v="75955"/>
    <n v="46077.5"/>
    <n v="469"/>
    <x v="1"/>
    <n v="1101"/>
    <s v="US"/>
    <s v="USD"/>
    <x v="90"/>
    <n v="1456380000"/>
    <d v="2016-03-08T06:00:00"/>
    <n v="1457416800"/>
    <b v="0"/>
    <b v="0"/>
    <s v="music/indie rock"/>
    <x v="1"/>
    <s v="indie rock"/>
  </r>
  <r>
    <s v="Robinson-Kelly"/>
    <s v="Monitored bi-directional standardization"/>
    <n v="97600"/>
    <n v="119127"/>
    <n v="108363.5"/>
    <n v="122"/>
    <x v="1"/>
    <n v="1073"/>
    <s v="US"/>
    <s v="USD"/>
    <x v="616"/>
    <n v="1280552400"/>
    <d v="2010-08-04T05:00:00"/>
    <n v="1280898000"/>
    <b v="0"/>
    <b v="1"/>
    <s v="theater/plays"/>
    <x v="3"/>
    <s v="plays"/>
  </r>
  <r>
    <s v="Kelly-Colon"/>
    <s v="Stand-alone grid-enabled leverage"/>
    <n v="197900"/>
    <n v="110689"/>
    <n v="154294.5"/>
    <n v="56"/>
    <x v="0"/>
    <n v="4428"/>
    <s v="AU"/>
    <s v="AUD"/>
    <x v="617"/>
    <n v="1521608400"/>
    <d v="2018-03-31T05:00:00"/>
    <n v="1522472400"/>
    <b v="0"/>
    <b v="0"/>
    <s v="theater/plays"/>
    <x v="3"/>
    <s v="plays"/>
  </r>
  <r>
    <s v="Turner, Scott and Gentry"/>
    <s v="Assimilated regional groupware"/>
    <n v="5600"/>
    <n v="2445"/>
    <n v="4022.5"/>
    <n v="44"/>
    <x v="0"/>
    <n v="58"/>
    <s v="IT"/>
    <s v="EUR"/>
    <x v="618"/>
    <n v="1460696400"/>
    <d v="2016-05-06T05:00:00"/>
    <n v="1462510800"/>
    <b v="0"/>
    <b v="0"/>
    <s v="music/indie rock"/>
    <x v="1"/>
    <s v="indie rock"/>
  </r>
  <r>
    <s v="Sanchez Ltd"/>
    <s v="Up-sized 24hour instruction set"/>
    <n v="170700"/>
    <n v="57250"/>
    <n v="113975"/>
    <n v="34"/>
    <x v="3"/>
    <n v="1218"/>
    <s v="US"/>
    <s v="USD"/>
    <x v="619"/>
    <n v="1313730000"/>
    <d v="2011-10-05T05:00:00"/>
    <n v="1317790800"/>
    <b v="0"/>
    <b v="0"/>
    <s v="photography/photography books"/>
    <x v="7"/>
    <s v="photography books"/>
  </r>
  <r>
    <s v="Giles-Smith"/>
    <s v="Right-sized web-enabled intranet"/>
    <n v="9700"/>
    <n v="11929"/>
    <n v="10814.5"/>
    <n v="123"/>
    <x v="1"/>
    <n v="331"/>
    <s v="US"/>
    <s v="USD"/>
    <x v="620"/>
    <n v="1568178000"/>
    <d v="2019-09-18T05:00:00"/>
    <n v="1568782800"/>
    <b v="0"/>
    <b v="0"/>
    <s v="journalism/audio"/>
    <x v="8"/>
    <s v="audio"/>
  </r>
  <r>
    <s v="Thompson-Moreno"/>
    <s v="Expanded needs-based orchestration"/>
    <n v="62300"/>
    <n v="118214"/>
    <n v="90257"/>
    <n v="190"/>
    <x v="1"/>
    <n v="1170"/>
    <s v="US"/>
    <s v="USD"/>
    <x v="621"/>
    <n v="1348635600"/>
    <d v="2012-10-05T05:00:00"/>
    <n v="1349413200"/>
    <b v="0"/>
    <b v="0"/>
    <s v="photography/photography books"/>
    <x v="7"/>
    <s v="photography books"/>
  </r>
  <r>
    <s v="Murphy-Fox"/>
    <s v="Organic system-worthy orchestration"/>
    <n v="5300"/>
    <n v="4432"/>
    <n v="4866"/>
    <n v="84"/>
    <x v="0"/>
    <n v="111"/>
    <s v="US"/>
    <s v="USD"/>
    <x v="622"/>
    <n v="1468126800"/>
    <d v="2016-08-29T05:00:00"/>
    <n v="1472446800"/>
    <b v="0"/>
    <b v="0"/>
    <s v="publishing/fiction"/>
    <x v="5"/>
    <s v="fiction"/>
  </r>
  <r>
    <s v="Rodriguez-Patterson"/>
    <s v="Inverse static standardization"/>
    <n v="99500"/>
    <n v="17879"/>
    <n v="58689.5"/>
    <n v="18"/>
    <x v="3"/>
    <n v="215"/>
    <s v="US"/>
    <s v="USD"/>
    <x v="35"/>
    <n v="1547877600"/>
    <d v="2019-01-21T06:00:00"/>
    <n v="1548050400"/>
    <b v="0"/>
    <b v="0"/>
    <s v="film &amp; video/drama"/>
    <x v="4"/>
    <s v="drama"/>
  </r>
  <r>
    <s v="Davis Ltd"/>
    <s v="Synchronized motivating solution"/>
    <n v="1400"/>
    <n v="14511"/>
    <n v="7955.5"/>
    <n v="1037"/>
    <x v="1"/>
    <n v="363"/>
    <s v="US"/>
    <s v="USD"/>
    <x v="623"/>
    <n v="1571374800"/>
    <d v="2019-10-23T05:00:00"/>
    <n v="1571806800"/>
    <b v="0"/>
    <b v="1"/>
    <s v="food/food trucks"/>
    <x v="0"/>
    <s v="food trucks"/>
  </r>
  <r>
    <s v="Nelson-Valdez"/>
    <s v="Open-source 4thgeneration open system"/>
    <n v="145600"/>
    <n v="141822"/>
    <n v="143711"/>
    <n v="97"/>
    <x v="0"/>
    <n v="2955"/>
    <s v="US"/>
    <s v="USD"/>
    <x v="624"/>
    <n v="1576303200"/>
    <d v="2019-12-16T06:00:00"/>
    <n v="1576476000"/>
    <b v="0"/>
    <b v="1"/>
    <s v="games/mobile games"/>
    <x v="6"/>
    <s v="mobile games"/>
  </r>
  <r>
    <s v="Kelly PLC"/>
    <s v="Decentralized context-sensitive superstructure"/>
    <n v="184100"/>
    <n v="159037"/>
    <n v="171568.5"/>
    <n v="86"/>
    <x v="0"/>
    <n v="1657"/>
    <s v="US"/>
    <s v="USD"/>
    <x v="625"/>
    <n v="1324447200"/>
    <d v="2011-12-27T06:00:00"/>
    <n v="1324965600"/>
    <b v="0"/>
    <b v="0"/>
    <s v="theater/plays"/>
    <x v="3"/>
    <s v="plays"/>
  </r>
  <r>
    <s v="Nguyen and Sons"/>
    <s v="Compatible 5thgeneration concept"/>
    <n v="5400"/>
    <n v="8109"/>
    <n v="6754.5"/>
    <n v="150"/>
    <x v="1"/>
    <n v="103"/>
    <s v="US"/>
    <s v="USD"/>
    <x v="626"/>
    <n v="1386741600"/>
    <d v="2013-12-20T06:00:00"/>
    <n v="1387519200"/>
    <b v="0"/>
    <b v="0"/>
    <s v="theater/plays"/>
    <x v="3"/>
    <s v="plays"/>
  </r>
  <r>
    <s v="Jones PLC"/>
    <s v="Virtual systemic intranet"/>
    <n v="2300"/>
    <n v="8244"/>
    <n v="5272"/>
    <n v="358"/>
    <x v="1"/>
    <n v="147"/>
    <s v="US"/>
    <s v="USD"/>
    <x v="627"/>
    <n v="1537074000"/>
    <d v="2018-09-18T05:00:00"/>
    <n v="1537246800"/>
    <b v="0"/>
    <b v="0"/>
    <s v="theater/plays"/>
    <x v="3"/>
    <s v="plays"/>
  </r>
  <r>
    <s v="Gilmore LLC"/>
    <s v="Optimized systemic algorithm"/>
    <n v="1400"/>
    <n v="7600"/>
    <n v="4500"/>
    <n v="543"/>
    <x v="1"/>
    <n v="110"/>
    <s v="CA"/>
    <s v="CAD"/>
    <x v="628"/>
    <n v="1277787600"/>
    <d v="2010-07-19T05:00:00"/>
    <n v="1279515600"/>
    <b v="0"/>
    <b v="0"/>
    <s v="publishing/nonfiction"/>
    <x v="5"/>
    <s v="nonfiction"/>
  </r>
  <r>
    <s v="Lee-Cobb"/>
    <s v="Customizable homogeneous firmware"/>
    <n v="140000"/>
    <n v="94501"/>
    <n v="117250.5"/>
    <n v="68"/>
    <x v="0"/>
    <n v="926"/>
    <s v="CA"/>
    <s v="CAD"/>
    <x v="629"/>
    <n v="1440306000"/>
    <d v="2015-09-16T05:00:00"/>
    <n v="1442379600"/>
    <b v="0"/>
    <b v="0"/>
    <s v="theater/plays"/>
    <x v="3"/>
    <s v="plays"/>
  </r>
  <r>
    <s v="Jones, Wiley and Robbins"/>
    <s v="Front-line cohesive extranet"/>
    <n v="7500"/>
    <n v="14381"/>
    <n v="10940.5"/>
    <n v="192"/>
    <x v="1"/>
    <n v="134"/>
    <s v="US"/>
    <s v="USD"/>
    <x v="630"/>
    <n v="1522126800"/>
    <d v="2018-04-07T05:00:00"/>
    <n v="1523077200"/>
    <b v="0"/>
    <b v="0"/>
    <s v="technology/wearables"/>
    <x v="2"/>
    <s v="wearables"/>
  </r>
  <r>
    <s v="Martin, Gates and Holt"/>
    <s v="Distributed holistic neural-net"/>
    <n v="1500"/>
    <n v="13980"/>
    <n v="7740"/>
    <n v="932"/>
    <x v="1"/>
    <n v="269"/>
    <s v="US"/>
    <s v="USD"/>
    <x v="631"/>
    <n v="1489298400"/>
    <d v="2017-03-15T05:00:00"/>
    <n v="1489554000"/>
    <b v="0"/>
    <b v="0"/>
    <s v="theater/plays"/>
    <x v="3"/>
    <s v="plays"/>
  </r>
  <r>
    <s v="Bowen, Davies and Burns"/>
    <s v="Devolved client-server monitoring"/>
    <n v="2900"/>
    <n v="12449"/>
    <n v="7674.5"/>
    <n v="429"/>
    <x v="1"/>
    <n v="175"/>
    <s v="US"/>
    <s v="USD"/>
    <x v="632"/>
    <n v="1547100000"/>
    <d v="2019-01-26T06:00:00"/>
    <n v="1548482400"/>
    <b v="0"/>
    <b v="1"/>
    <s v="film &amp; video/television"/>
    <x v="4"/>
    <s v="television"/>
  </r>
  <r>
    <s v="Nguyen Inc"/>
    <s v="Seamless directional capacity"/>
    <n v="7300"/>
    <n v="7348"/>
    <n v="7324"/>
    <n v="101"/>
    <x v="1"/>
    <n v="69"/>
    <s v="US"/>
    <s v="USD"/>
    <x v="633"/>
    <n v="1383022800"/>
    <d v="2013-11-10T06:00:00"/>
    <n v="1384063200"/>
    <b v="0"/>
    <b v="0"/>
    <s v="technology/web"/>
    <x v="2"/>
    <s v="web"/>
  </r>
  <r>
    <s v="Walsh-Watts"/>
    <s v="Polarized actuating implementation"/>
    <n v="3600"/>
    <n v="8158"/>
    <n v="5879"/>
    <n v="227"/>
    <x v="1"/>
    <n v="190"/>
    <s v="US"/>
    <s v="USD"/>
    <x v="634"/>
    <n v="1322373600"/>
    <d v="2011-12-03T06:00:00"/>
    <n v="1322892000"/>
    <b v="0"/>
    <b v="1"/>
    <s v="film &amp; video/documentary"/>
    <x v="4"/>
    <s v="documentary"/>
  </r>
  <r>
    <s v="Ray, Li and Li"/>
    <s v="Front-line disintermediate hub"/>
    <n v="5000"/>
    <n v="7119"/>
    <n v="6059.5"/>
    <n v="142"/>
    <x v="1"/>
    <n v="237"/>
    <s v="US"/>
    <s v="USD"/>
    <x v="635"/>
    <n v="1349240400"/>
    <d v="2012-10-20T05:00:00"/>
    <n v="1350709200"/>
    <b v="1"/>
    <b v="1"/>
    <s v="film &amp; video/documentary"/>
    <x v="4"/>
    <s v="documentary"/>
  </r>
  <r>
    <s v="Murray Ltd"/>
    <s v="Decentralized 4thgeneration challenge"/>
    <n v="6000"/>
    <n v="5438"/>
    <n v="5719"/>
    <n v="91"/>
    <x v="0"/>
    <n v="77"/>
    <s v="GB"/>
    <s v="GBP"/>
    <x v="636"/>
    <n v="1562648400"/>
    <d v="2019-07-27T05:00:00"/>
    <n v="1564203600"/>
    <b v="0"/>
    <b v="0"/>
    <s v="music/rock"/>
    <x v="1"/>
    <s v="rock"/>
  </r>
  <r>
    <s v="Bradford-Silva"/>
    <s v="Reverse-engineered composite hierarchy"/>
    <n v="180400"/>
    <n v="115396"/>
    <n v="147898"/>
    <n v="64"/>
    <x v="0"/>
    <n v="1748"/>
    <s v="US"/>
    <s v="USD"/>
    <x v="637"/>
    <n v="1508216400"/>
    <d v="2017-11-03T05:00:00"/>
    <n v="1509685200"/>
    <b v="0"/>
    <b v="0"/>
    <s v="theater/plays"/>
    <x v="3"/>
    <s v="plays"/>
  </r>
  <r>
    <s v="Mora-Bradley"/>
    <s v="Programmable tangible ability"/>
    <n v="9100"/>
    <n v="7656"/>
    <n v="8378"/>
    <n v="84"/>
    <x v="0"/>
    <n v="79"/>
    <s v="US"/>
    <s v="USD"/>
    <x v="638"/>
    <n v="1511762400"/>
    <d v="2018-01-03T06:00:00"/>
    <n v="1514959200"/>
    <b v="0"/>
    <b v="0"/>
    <s v="theater/plays"/>
    <x v="3"/>
    <s v="plays"/>
  </r>
  <r>
    <s v="Cardenas, Thompson and Carey"/>
    <s v="Configurable full-range emulation"/>
    <n v="9200"/>
    <n v="12322"/>
    <n v="10761"/>
    <n v="134"/>
    <x v="1"/>
    <n v="196"/>
    <s v="IT"/>
    <s v="EUR"/>
    <x v="639"/>
    <n v="1447480800"/>
    <d v="2015-11-30T06:00:00"/>
    <n v="1448863200"/>
    <b v="1"/>
    <b v="0"/>
    <s v="music/rock"/>
    <x v="1"/>
    <s v="rock"/>
  </r>
  <r>
    <s v="Lopez, Reid and Johnson"/>
    <s v="Total real-time hardware"/>
    <n v="164100"/>
    <n v="96888"/>
    <n v="130494"/>
    <n v="59"/>
    <x v="0"/>
    <n v="889"/>
    <s v="US"/>
    <s v="USD"/>
    <x v="640"/>
    <n v="1429506000"/>
    <d v="2015-04-21T05:00:00"/>
    <n v="1429592400"/>
    <b v="0"/>
    <b v="1"/>
    <s v="theater/plays"/>
    <x v="3"/>
    <s v="plays"/>
  </r>
  <r>
    <s v="Fox-Williams"/>
    <s v="Profound system-worthy functionalities"/>
    <n v="128900"/>
    <n v="196960"/>
    <n v="162930"/>
    <n v="153"/>
    <x v="1"/>
    <n v="7295"/>
    <s v="US"/>
    <s v="USD"/>
    <x v="641"/>
    <n v="1522472400"/>
    <d v="2018-04-02T05:00:00"/>
    <n v="1522645200"/>
    <b v="0"/>
    <b v="0"/>
    <s v="music/electric music"/>
    <x v="1"/>
    <s v="electric music"/>
  </r>
  <r>
    <s v="Taylor, Wood and Taylor"/>
    <s v="Cloned hybrid focus group"/>
    <n v="42100"/>
    <n v="188057"/>
    <n v="115078.5"/>
    <n v="447"/>
    <x v="1"/>
    <n v="2893"/>
    <s v="CA"/>
    <s v="CAD"/>
    <x v="642"/>
    <n v="1322114400"/>
    <d v="2011-12-08T06:00:00"/>
    <n v="1323324000"/>
    <b v="0"/>
    <b v="0"/>
    <s v="technology/wearables"/>
    <x v="2"/>
    <s v="wearables"/>
  </r>
  <r>
    <s v="King Inc"/>
    <s v="Ergonomic dedicated focus group"/>
    <n v="7400"/>
    <n v="6245"/>
    <n v="6822.5"/>
    <n v="84"/>
    <x v="0"/>
    <n v="56"/>
    <s v="US"/>
    <s v="USD"/>
    <x v="230"/>
    <n v="1561438800"/>
    <d v="2019-06-26T05:00:00"/>
    <n v="1561525200"/>
    <b v="0"/>
    <b v="0"/>
    <s v="film &amp; video/drama"/>
    <x v="4"/>
    <s v="drama"/>
  </r>
  <r>
    <s v="Cole, Petty and Cameron"/>
    <s v="Realigned zero administration paradigm"/>
    <n v="100"/>
    <n v="3"/>
    <n v="51.5"/>
    <n v="3"/>
    <x v="0"/>
    <n v="1"/>
    <s v="US"/>
    <s v="USD"/>
    <x v="67"/>
    <n v="1264399200"/>
    <d v="2010-02-09T06:00:00"/>
    <n v="1265695200"/>
    <b v="0"/>
    <b v="0"/>
    <s v="technology/wearables"/>
    <x v="2"/>
    <s v="wearables"/>
  </r>
  <r>
    <s v="Mcclain LLC"/>
    <s v="Open-source multi-tasking methodology"/>
    <n v="52000"/>
    <n v="91014"/>
    <n v="71507"/>
    <n v="175"/>
    <x v="1"/>
    <n v="820"/>
    <s v="US"/>
    <s v="USD"/>
    <x v="643"/>
    <n v="1301202000"/>
    <d v="2011-04-03T05:00:00"/>
    <n v="1301806800"/>
    <b v="1"/>
    <b v="0"/>
    <s v="theater/plays"/>
    <x v="3"/>
    <s v="plays"/>
  </r>
  <r>
    <s v="Sims-Gross"/>
    <s v="Object-based attitude-oriented analyzer"/>
    <n v="8700"/>
    <n v="4710"/>
    <n v="6705"/>
    <n v="54"/>
    <x v="0"/>
    <n v="83"/>
    <s v="US"/>
    <s v="USD"/>
    <x v="644"/>
    <n v="1374469200"/>
    <d v="2013-07-27T05:00:00"/>
    <n v="1374901200"/>
    <b v="0"/>
    <b v="0"/>
    <s v="technology/wearables"/>
    <x v="2"/>
    <s v="wearables"/>
  </r>
  <r>
    <s v="Perez Group"/>
    <s v="Cross-platform tertiary hub"/>
    <n v="63400"/>
    <n v="197728"/>
    <n v="130564"/>
    <n v="312"/>
    <x v="1"/>
    <n v="2038"/>
    <s v="US"/>
    <s v="USD"/>
    <x v="645"/>
    <n v="1334984400"/>
    <d v="2012-05-08T05:00:00"/>
    <n v="1336453200"/>
    <b v="1"/>
    <b v="1"/>
    <s v="publishing/translations"/>
    <x v="5"/>
    <s v="translations"/>
  </r>
  <r>
    <s v="Haynes-Williams"/>
    <s v="Seamless clear-thinking artificial intelligence"/>
    <n v="8700"/>
    <n v="10682"/>
    <n v="9691"/>
    <n v="123"/>
    <x v="1"/>
    <n v="116"/>
    <s v="US"/>
    <s v="USD"/>
    <x v="646"/>
    <n v="1467608400"/>
    <d v="2016-07-19T05:00:00"/>
    <n v="1468904400"/>
    <b v="0"/>
    <b v="0"/>
    <s v="film &amp; video/animation"/>
    <x v="4"/>
    <s v="animation"/>
  </r>
  <r>
    <s v="Ford LLC"/>
    <s v="Centralized tangible success"/>
    <n v="169700"/>
    <n v="168048"/>
    <n v="168874"/>
    <n v="99"/>
    <x v="0"/>
    <n v="2025"/>
    <s v="GB"/>
    <s v="GBP"/>
    <x v="626"/>
    <n v="1386741600"/>
    <d v="2013-12-15T06:00:00"/>
    <n v="1387087200"/>
    <b v="0"/>
    <b v="0"/>
    <s v="publishing/nonfiction"/>
    <x v="5"/>
    <s v="nonfiction"/>
  </r>
  <r>
    <s v="Moreno Ltd"/>
    <s v="Customer-focused multimedia methodology"/>
    <n v="108400"/>
    <n v="138586"/>
    <n v="123493"/>
    <n v="128"/>
    <x v="1"/>
    <n v="1345"/>
    <s v="AU"/>
    <s v="AUD"/>
    <x v="647"/>
    <n v="1546754400"/>
    <d v="2019-01-14T06:00:00"/>
    <n v="1547445600"/>
    <b v="0"/>
    <b v="1"/>
    <s v="technology/web"/>
    <x v="2"/>
    <s v="web"/>
  </r>
  <r>
    <s v="Moore, Cook and Wright"/>
    <s v="Visionary maximized Local Area Network"/>
    <n v="7300"/>
    <n v="11579"/>
    <n v="9439.5"/>
    <n v="159"/>
    <x v="1"/>
    <n v="168"/>
    <s v="US"/>
    <s v="USD"/>
    <x v="159"/>
    <n v="1544248800"/>
    <d v="2019-01-13T06:00:00"/>
    <n v="1547359200"/>
    <b v="0"/>
    <b v="0"/>
    <s v="film &amp; video/drama"/>
    <x v="4"/>
    <s v="drama"/>
  </r>
  <r>
    <s v="Ortega LLC"/>
    <s v="Secured bifurcated intranet"/>
    <n v="1700"/>
    <n v="12020"/>
    <n v="6860"/>
    <n v="707"/>
    <x v="1"/>
    <n v="137"/>
    <s v="CH"/>
    <s v="CHF"/>
    <x v="648"/>
    <n v="1495429200"/>
    <d v="2017-06-01T05:00:00"/>
    <n v="1496293200"/>
    <b v="0"/>
    <b v="0"/>
    <s v="theater/plays"/>
    <x v="3"/>
    <s v="plays"/>
  </r>
  <r>
    <s v="Silva, Walker and Martin"/>
    <s v="Grass-roots 4thgeneration product"/>
    <n v="9800"/>
    <n v="13954"/>
    <n v="11877"/>
    <n v="142"/>
    <x v="1"/>
    <n v="186"/>
    <s v="IT"/>
    <s v="EUR"/>
    <x v="267"/>
    <n v="1334811600"/>
    <d v="2012-04-26T05:00:00"/>
    <n v="1335416400"/>
    <b v="0"/>
    <b v="0"/>
    <s v="theater/plays"/>
    <x v="3"/>
    <s v="plays"/>
  </r>
  <r>
    <s v="Huynh, Gallegos and Mills"/>
    <s v="Reduced next generation info-mediaries"/>
    <n v="4300"/>
    <n v="6358"/>
    <n v="5329"/>
    <n v="148"/>
    <x v="1"/>
    <n v="125"/>
    <s v="US"/>
    <s v="USD"/>
    <x v="649"/>
    <n v="1531544400"/>
    <d v="2018-07-21T05:00:00"/>
    <n v="1532149200"/>
    <b v="0"/>
    <b v="1"/>
    <s v="theater/plays"/>
    <x v="3"/>
    <s v="plays"/>
  </r>
  <r>
    <s v="Anderson LLC"/>
    <s v="Customizable full-range artificial intelligence"/>
    <n v="6200"/>
    <n v="1260"/>
    <n v="3730"/>
    <n v="20"/>
    <x v="0"/>
    <n v="14"/>
    <s v="IT"/>
    <s v="EUR"/>
    <x v="248"/>
    <n v="1453615200"/>
    <d v="2016-01-26T06:00:00"/>
    <n v="1453788000"/>
    <b v="1"/>
    <b v="1"/>
    <s v="theater/plays"/>
    <x v="3"/>
    <s v="plays"/>
  </r>
  <r>
    <s v="Garza-Bryant"/>
    <s v="Programmable leadingedge contingency"/>
    <n v="800"/>
    <n v="14725"/>
    <n v="7762.5"/>
    <n v="1841"/>
    <x v="1"/>
    <n v="202"/>
    <s v="US"/>
    <s v="USD"/>
    <x v="571"/>
    <n v="1467954000"/>
    <d v="2016-08-18T05:00:00"/>
    <n v="1471496400"/>
    <b v="0"/>
    <b v="0"/>
    <s v="theater/plays"/>
    <x v="3"/>
    <s v="plays"/>
  </r>
  <r>
    <s v="Mays LLC"/>
    <s v="Multi-layered global groupware"/>
    <n v="6900"/>
    <n v="11174"/>
    <n v="9037"/>
    <n v="162"/>
    <x v="1"/>
    <n v="103"/>
    <s v="US"/>
    <s v="USD"/>
    <x v="650"/>
    <n v="1471842000"/>
    <d v="2016-09-03T05:00:00"/>
    <n v="1472878800"/>
    <b v="0"/>
    <b v="0"/>
    <s v="publishing/radio &amp; podcasts"/>
    <x v="5"/>
    <s v="radio &amp; podcasts"/>
  </r>
  <r>
    <s v="Evans-Jones"/>
    <s v="Switchable methodical superstructure"/>
    <n v="38500"/>
    <n v="182036"/>
    <n v="110268"/>
    <n v="473"/>
    <x v="1"/>
    <n v="1785"/>
    <s v="US"/>
    <s v="USD"/>
    <x v="1"/>
    <n v="1408424400"/>
    <d v="2014-08-20T05:00:00"/>
    <n v="1408510800"/>
    <b v="0"/>
    <b v="0"/>
    <s v="music/rock"/>
    <x v="1"/>
    <s v="rock"/>
  </r>
  <r>
    <s v="Fischer, Torres and Walker"/>
    <s v="Expanded even-keeled portal"/>
    <n v="118000"/>
    <n v="28870"/>
    <n v="73435"/>
    <n v="24"/>
    <x v="0"/>
    <n v="656"/>
    <s v="US"/>
    <s v="USD"/>
    <x v="651"/>
    <n v="1281157200"/>
    <d v="2010-08-12T05:00:00"/>
    <n v="1281589200"/>
    <b v="0"/>
    <b v="0"/>
    <s v="games/mobile games"/>
    <x v="6"/>
    <s v="mobile games"/>
  </r>
  <r>
    <s v="Tapia, Kramer and Hicks"/>
    <s v="Advanced modular moderator"/>
    <n v="2000"/>
    <n v="10353"/>
    <n v="6176.5"/>
    <n v="518"/>
    <x v="1"/>
    <n v="157"/>
    <s v="US"/>
    <s v="USD"/>
    <x v="652"/>
    <n v="1373432400"/>
    <d v="2013-08-07T05:00:00"/>
    <n v="1375851600"/>
    <b v="0"/>
    <b v="1"/>
    <s v="theater/plays"/>
    <x v="3"/>
    <s v="plays"/>
  </r>
  <r>
    <s v="Barnes, Wilcox and Riley"/>
    <s v="Reverse-engineered well-modulated ability"/>
    <n v="5600"/>
    <n v="13868"/>
    <n v="9734"/>
    <n v="248"/>
    <x v="1"/>
    <n v="555"/>
    <s v="US"/>
    <s v="USD"/>
    <x v="653"/>
    <n v="1313989200"/>
    <d v="2011-09-12T05:00:00"/>
    <n v="1315803600"/>
    <b v="0"/>
    <b v="0"/>
    <s v="film &amp; video/documentary"/>
    <x v="4"/>
    <s v="documentary"/>
  </r>
  <r>
    <s v="Reyes PLC"/>
    <s v="Expanded optimal pricing structure"/>
    <n v="8300"/>
    <n v="8317"/>
    <n v="8308.5"/>
    <n v="100"/>
    <x v="1"/>
    <n v="297"/>
    <s v="US"/>
    <s v="USD"/>
    <x v="654"/>
    <n v="1371445200"/>
    <d v="2013-07-13T05:00:00"/>
    <n v="1373691600"/>
    <b v="0"/>
    <b v="0"/>
    <s v="technology/wearables"/>
    <x v="2"/>
    <s v="wearables"/>
  </r>
  <r>
    <s v="Pace, Simpson and Watkins"/>
    <s v="Down-sized uniform ability"/>
    <n v="6900"/>
    <n v="10557"/>
    <n v="8728.5"/>
    <n v="153"/>
    <x v="1"/>
    <n v="123"/>
    <s v="US"/>
    <s v="USD"/>
    <x v="655"/>
    <n v="1338267600"/>
    <d v="2012-06-09T05:00:00"/>
    <n v="1339218000"/>
    <b v="0"/>
    <b v="0"/>
    <s v="publishing/fiction"/>
    <x v="5"/>
    <s v="fiction"/>
  </r>
  <r>
    <s v="Valenzuela, Davidson and Castro"/>
    <s v="Multi-layered upward-trending conglomeration"/>
    <n v="8700"/>
    <n v="3227"/>
    <n v="5963.5"/>
    <n v="37"/>
    <x v="3"/>
    <n v="38"/>
    <s v="DK"/>
    <s v="DKK"/>
    <x v="656"/>
    <n v="1519192800"/>
    <d v="2018-03-07T06:00:00"/>
    <n v="1520402400"/>
    <b v="0"/>
    <b v="1"/>
    <s v="theater/plays"/>
    <x v="3"/>
    <s v="plays"/>
  </r>
  <r>
    <s v="Dominguez-Owens"/>
    <s v="Open-architected systematic intranet"/>
    <n v="123600"/>
    <n v="5429"/>
    <n v="64514.5"/>
    <n v="4"/>
    <x v="3"/>
    <n v="60"/>
    <s v="US"/>
    <s v="USD"/>
    <x v="657"/>
    <n v="1522818000"/>
    <d v="2018-04-10T05:00:00"/>
    <n v="1523336400"/>
    <b v="0"/>
    <b v="0"/>
    <s v="music/rock"/>
    <x v="1"/>
    <s v="rock"/>
  </r>
  <r>
    <s v="Thomas-Simmons"/>
    <s v="Proactive 24hour frame"/>
    <n v="48500"/>
    <n v="75906"/>
    <n v="62203"/>
    <n v="157"/>
    <x v="1"/>
    <n v="3036"/>
    <s v="US"/>
    <s v="USD"/>
    <x v="265"/>
    <n v="1509948000"/>
    <d v="2017-12-03T06:00:00"/>
    <n v="1512280800"/>
    <b v="0"/>
    <b v="0"/>
    <s v="film &amp; video/documentary"/>
    <x v="4"/>
    <s v="documentary"/>
  </r>
  <r>
    <s v="Beck-Knight"/>
    <s v="Exclusive fresh-thinking model"/>
    <n v="4900"/>
    <n v="13250"/>
    <n v="9075"/>
    <n v="270"/>
    <x v="1"/>
    <n v="144"/>
    <s v="AU"/>
    <s v="AUD"/>
    <x v="658"/>
    <n v="1456898400"/>
    <d v="2016-03-23T05:00:00"/>
    <n v="1458709200"/>
    <b v="0"/>
    <b v="0"/>
    <s v="theater/plays"/>
    <x v="3"/>
    <s v="plays"/>
  </r>
  <r>
    <s v="Mccoy Ltd"/>
    <s v="Business-focused encompassing intranet"/>
    <n v="8400"/>
    <n v="11261"/>
    <n v="9830.5"/>
    <n v="134"/>
    <x v="1"/>
    <n v="121"/>
    <s v="GB"/>
    <s v="GBP"/>
    <x v="659"/>
    <n v="1413954000"/>
    <d v="2014-10-24T05:00:00"/>
    <n v="1414126800"/>
    <b v="0"/>
    <b v="1"/>
    <s v="theater/plays"/>
    <x v="3"/>
    <s v="plays"/>
  </r>
  <r>
    <s v="Dawson-Tyler"/>
    <s v="Optional 6thgeneration access"/>
    <n v="193200"/>
    <n v="97369"/>
    <n v="145284.5"/>
    <n v="50"/>
    <x v="0"/>
    <n v="1596"/>
    <s v="US"/>
    <s v="USD"/>
    <x v="660"/>
    <n v="1416031200"/>
    <d v="2014-11-17T06:00:00"/>
    <n v="1416204000"/>
    <b v="0"/>
    <b v="0"/>
    <s v="games/mobile games"/>
    <x v="6"/>
    <s v="mobile games"/>
  </r>
  <r>
    <s v="Johns-Thomas"/>
    <s v="Realigned web-enabled functionalities"/>
    <n v="54300"/>
    <n v="48227"/>
    <n v="51263.5"/>
    <n v="89"/>
    <x v="3"/>
    <n v="524"/>
    <s v="US"/>
    <s v="USD"/>
    <x v="661"/>
    <n v="1287982800"/>
    <d v="2010-10-31T05:00:00"/>
    <n v="1288501200"/>
    <b v="0"/>
    <b v="1"/>
    <s v="theater/plays"/>
    <x v="3"/>
    <s v="plays"/>
  </r>
  <r>
    <s v="Quinn, Cruz and Schmidt"/>
    <s v="Enterprise-wide multimedia software"/>
    <n v="8900"/>
    <n v="14685"/>
    <n v="11792.5"/>
    <n v="165"/>
    <x v="1"/>
    <n v="181"/>
    <s v="US"/>
    <s v="USD"/>
    <x v="4"/>
    <n v="1547964000"/>
    <d v="2019-03-19T05:00:00"/>
    <n v="1552971600"/>
    <b v="0"/>
    <b v="0"/>
    <s v="technology/web"/>
    <x v="2"/>
    <s v="web"/>
  </r>
  <r>
    <s v="Stewart Inc"/>
    <s v="Versatile mission-critical knowledgebase"/>
    <n v="4200"/>
    <n v="735"/>
    <n v="2467.5"/>
    <n v="18"/>
    <x v="0"/>
    <n v="10"/>
    <s v="US"/>
    <s v="USD"/>
    <x v="662"/>
    <n v="1464152400"/>
    <d v="2016-06-05T05:00:00"/>
    <n v="1465102800"/>
    <b v="0"/>
    <b v="0"/>
    <s v="theater/plays"/>
    <x v="3"/>
    <s v="plays"/>
  </r>
  <r>
    <s v="Moore Group"/>
    <s v="Multi-lateral object-oriented open system"/>
    <n v="5600"/>
    <n v="10397"/>
    <n v="7998.5"/>
    <n v="186"/>
    <x v="1"/>
    <n v="122"/>
    <s v="US"/>
    <s v="USD"/>
    <x v="663"/>
    <n v="1359957600"/>
    <d v="2013-02-06T06:00:00"/>
    <n v="1360130400"/>
    <b v="0"/>
    <b v="0"/>
    <s v="film &amp; video/drama"/>
    <x v="4"/>
    <s v="drama"/>
  </r>
  <r>
    <s v="Carson PLC"/>
    <s v="Visionary system-worthy attitude"/>
    <n v="28800"/>
    <n v="118847"/>
    <n v="73823.5"/>
    <n v="413"/>
    <x v="1"/>
    <n v="1071"/>
    <s v="CA"/>
    <s v="CAD"/>
    <x v="664"/>
    <n v="1432357200"/>
    <d v="2015-05-29T05:00:00"/>
    <n v="1432875600"/>
    <b v="0"/>
    <b v="0"/>
    <s v="technology/wearables"/>
    <x v="2"/>
    <s v="wearables"/>
  </r>
  <r>
    <s v="Cruz, Hall and Mason"/>
    <s v="Synergized content-based hierarchy"/>
    <n v="8000"/>
    <n v="7220"/>
    <n v="7610"/>
    <n v="90"/>
    <x v="3"/>
    <n v="219"/>
    <s v="US"/>
    <s v="USD"/>
    <x v="665"/>
    <n v="1500786000"/>
    <d v="2017-07-24T05:00:00"/>
    <n v="1500872400"/>
    <b v="0"/>
    <b v="0"/>
    <s v="technology/web"/>
    <x v="2"/>
    <s v="web"/>
  </r>
  <r>
    <s v="Glass, Baker and Jones"/>
    <s v="Business-focused 24hour access"/>
    <n v="117000"/>
    <n v="107622"/>
    <n v="112311"/>
    <n v="92"/>
    <x v="0"/>
    <n v="1121"/>
    <s v="US"/>
    <s v="USD"/>
    <x v="666"/>
    <n v="1490158800"/>
    <d v="2017-04-14T05:00:00"/>
    <n v="1492146000"/>
    <b v="0"/>
    <b v="1"/>
    <s v="music/rock"/>
    <x v="1"/>
    <s v="rock"/>
  </r>
  <r>
    <s v="Marquez-Kerr"/>
    <s v="Automated hybrid orchestration"/>
    <n v="15800"/>
    <n v="83267"/>
    <n v="49533.5"/>
    <n v="527"/>
    <x v="1"/>
    <n v="980"/>
    <s v="US"/>
    <s v="USD"/>
    <x v="43"/>
    <n v="1406178000"/>
    <d v="2014-08-06T05:00:00"/>
    <n v="1407301200"/>
    <b v="0"/>
    <b v="0"/>
    <s v="music/metal"/>
    <x v="1"/>
    <s v="metal"/>
  </r>
  <r>
    <s v="Stone PLC"/>
    <s v="Exclusive 5thgeneration leverage"/>
    <n v="4200"/>
    <n v="13404"/>
    <n v="8802"/>
    <n v="319"/>
    <x v="1"/>
    <n v="536"/>
    <s v="US"/>
    <s v="USD"/>
    <x v="667"/>
    <n v="1485583200"/>
    <d v="2017-02-09T06:00:00"/>
    <n v="1486620000"/>
    <b v="0"/>
    <b v="1"/>
    <s v="theater/plays"/>
    <x v="3"/>
    <s v="plays"/>
  </r>
  <r>
    <s v="Caldwell PLC"/>
    <s v="Grass-roots zero administration alliance"/>
    <n v="37100"/>
    <n v="131404"/>
    <n v="84252"/>
    <n v="354"/>
    <x v="1"/>
    <n v="1991"/>
    <s v="US"/>
    <s v="USD"/>
    <x v="668"/>
    <n v="1459314000"/>
    <d v="2016-04-06T05:00:00"/>
    <n v="1459918800"/>
    <b v="0"/>
    <b v="0"/>
    <s v="photography/photography books"/>
    <x v="7"/>
    <s v="photography books"/>
  </r>
  <r>
    <s v="Silva-Hawkins"/>
    <s v="Proactive heuristic orchestration"/>
    <n v="7700"/>
    <n v="2533"/>
    <n v="5116.5"/>
    <n v="33"/>
    <x v="3"/>
    <n v="29"/>
    <s v="US"/>
    <s v="USD"/>
    <x v="669"/>
    <n v="1424412000"/>
    <d v="2015-02-24T06:00:00"/>
    <n v="1424757600"/>
    <b v="0"/>
    <b v="0"/>
    <s v="publishing/nonfiction"/>
    <x v="5"/>
    <s v="nonfiction"/>
  </r>
  <r>
    <s v="Gardner Inc"/>
    <s v="Function-based systematic Graphical User Interface"/>
    <n v="3700"/>
    <n v="5028"/>
    <n v="4364"/>
    <n v="136"/>
    <x v="1"/>
    <n v="180"/>
    <s v="US"/>
    <s v="USD"/>
    <x v="670"/>
    <n v="1478844000"/>
    <d v="2016-11-23T06:00:00"/>
    <n v="1479880800"/>
    <b v="0"/>
    <b v="0"/>
    <s v="music/indie rock"/>
    <x v="1"/>
    <s v="indie rock"/>
  </r>
  <r>
    <s v="Garcia Group"/>
    <s v="Extended zero administration software"/>
    <n v="74700"/>
    <n v="1557"/>
    <n v="38128.5"/>
    <n v="2"/>
    <x v="0"/>
    <n v="15"/>
    <s v="US"/>
    <s v="USD"/>
    <x v="671"/>
    <n v="1416117600"/>
    <d v="2014-12-08T06:00:00"/>
    <n v="1418018400"/>
    <b v="0"/>
    <b v="1"/>
    <s v="theater/plays"/>
    <x v="3"/>
    <s v="plays"/>
  </r>
  <r>
    <s v="Meyer-Avila"/>
    <s v="Multi-tiered discrete support"/>
    <n v="10000"/>
    <n v="6100"/>
    <n v="8050"/>
    <n v="61"/>
    <x v="0"/>
    <n v="191"/>
    <s v="US"/>
    <s v="USD"/>
    <x v="672"/>
    <n v="1340946000"/>
    <d v="2012-06-30T05:00:00"/>
    <n v="1341032400"/>
    <b v="0"/>
    <b v="0"/>
    <s v="music/indie rock"/>
    <x v="1"/>
    <s v="indie rock"/>
  </r>
  <r>
    <s v="Nelson, Smith and Graham"/>
    <s v="Phased system-worthy conglomeration"/>
    <n v="5300"/>
    <n v="1592"/>
    <n v="3446"/>
    <n v="30"/>
    <x v="0"/>
    <n v="16"/>
    <s v="US"/>
    <s v="USD"/>
    <x v="673"/>
    <n v="1486101600"/>
    <d v="2017-02-06T06:00:00"/>
    <n v="1486360800"/>
    <b v="0"/>
    <b v="0"/>
    <s v="theater/plays"/>
    <x v="3"/>
    <s v="plays"/>
  </r>
  <r>
    <s v="Garcia Ltd"/>
    <s v="Balanced mobile alliance"/>
    <n v="1200"/>
    <n v="14150"/>
    <n v="7675"/>
    <n v="1179"/>
    <x v="1"/>
    <n v="130"/>
    <s v="US"/>
    <s v="USD"/>
    <x v="674"/>
    <n v="1274590800"/>
    <d v="2010-05-24T05:00:00"/>
    <n v="1274677200"/>
    <b v="0"/>
    <b v="0"/>
    <s v="theater/plays"/>
    <x v="3"/>
    <s v="plays"/>
  </r>
  <r>
    <s v="West-Stevens"/>
    <s v="Reactive solution-oriented groupware"/>
    <n v="1200"/>
    <n v="13513"/>
    <n v="7356.5"/>
    <n v="1126"/>
    <x v="1"/>
    <n v="122"/>
    <s v="US"/>
    <s v="USD"/>
    <x v="675"/>
    <n v="1263880800"/>
    <d v="2010-03-02T06:00:00"/>
    <n v="1267509600"/>
    <b v="0"/>
    <b v="0"/>
    <s v="music/electric music"/>
    <x v="1"/>
    <s v="electric music"/>
  </r>
  <r>
    <s v="Clark-Conrad"/>
    <s v="Exclusive bandwidth-monitored orchestration"/>
    <n v="3900"/>
    <n v="504"/>
    <n v="2202"/>
    <n v="13"/>
    <x v="0"/>
    <n v="17"/>
    <s v="US"/>
    <s v="USD"/>
    <x v="676"/>
    <n v="1445403600"/>
    <d v="2015-10-27T05:00:00"/>
    <n v="1445922000"/>
    <b v="0"/>
    <b v="1"/>
    <s v="theater/plays"/>
    <x v="3"/>
    <s v="plays"/>
  </r>
  <r>
    <s v="Fitzgerald Group"/>
    <s v="Intuitive exuding initiative"/>
    <n v="2000"/>
    <n v="14240"/>
    <n v="8120"/>
    <n v="712"/>
    <x v="1"/>
    <n v="140"/>
    <s v="US"/>
    <s v="USD"/>
    <x v="342"/>
    <n v="1533877200"/>
    <d v="2018-08-12T05:00:00"/>
    <n v="1534050000"/>
    <b v="0"/>
    <b v="1"/>
    <s v="theater/plays"/>
    <x v="3"/>
    <s v="plays"/>
  </r>
  <r>
    <s v="Hill, Mccann and Moore"/>
    <s v="Streamlined needs-based knowledge user"/>
    <n v="6900"/>
    <n v="2091"/>
    <n v="4495.5"/>
    <n v="30"/>
    <x v="0"/>
    <n v="34"/>
    <s v="US"/>
    <s v="USD"/>
    <x v="677"/>
    <n v="1275195600"/>
    <d v="2010-06-26T05:00:00"/>
    <n v="1277528400"/>
    <b v="0"/>
    <b v="0"/>
    <s v="technology/wearables"/>
    <x v="2"/>
    <s v="wearables"/>
  </r>
  <r>
    <s v="Edwards LLC"/>
    <s v="Automated system-worthy structure"/>
    <n v="55800"/>
    <n v="118580"/>
    <n v="87190"/>
    <n v="213"/>
    <x v="1"/>
    <n v="3388"/>
    <s v="US"/>
    <s v="USD"/>
    <x v="678"/>
    <n v="1318136400"/>
    <d v="2011-10-14T05:00:00"/>
    <n v="1318568400"/>
    <b v="0"/>
    <b v="0"/>
    <s v="technology/web"/>
    <x v="2"/>
    <s v="web"/>
  </r>
  <r>
    <s v="Greer and Sons"/>
    <s v="Secured clear-thinking intranet"/>
    <n v="4900"/>
    <n v="11214"/>
    <n v="8057"/>
    <n v="229"/>
    <x v="1"/>
    <n v="280"/>
    <s v="US"/>
    <s v="USD"/>
    <x v="679"/>
    <n v="1283403600"/>
    <d v="2010-09-13T05:00:00"/>
    <n v="1284354000"/>
    <b v="0"/>
    <b v="0"/>
    <s v="theater/plays"/>
    <x v="3"/>
    <s v="plays"/>
  </r>
  <r>
    <s v="Martinez PLC"/>
    <s v="Cloned actuating architecture"/>
    <n v="194900"/>
    <n v="68137"/>
    <n v="131518.5"/>
    <n v="35"/>
    <x v="3"/>
    <n v="614"/>
    <s v="US"/>
    <s v="USD"/>
    <x v="680"/>
    <n v="1267423200"/>
    <d v="2010-03-26T05:00:00"/>
    <n v="1269579600"/>
    <b v="0"/>
    <b v="1"/>
    <s v="film &amp; video/animation"/>
    <x v="4"/>
    <s v="animation"/>
  </r>
  <r>
    <s v="Hunter-Logan"/>
    <s v="Down-sized needs-based task-force"/>
    <n v="8600"/>
    <n v="13527"/>
    <n v="11063.5"/>
    <n v="157"/>
    <x v="1"/>
    <n v="366"/>
    <s v="IT"/>
    <s v="EUR"/>
    <x v="681"/>
    <n v="1412744400"/>
    <d v="2014-10-20T05:00:00"/>
    <n v="1413781200"/>
    <b v="0"/>
    <b v="1"/>
    <s v="technology/wearables"/>
    <x v="2"/>
    <s v="wearables"/>
  </r>
  <r>
    <s v="Ramos and Sons"/>
    <s v="Extended responsive Internet solution"/>
    <n v="100"/>
    <n v="1"/>
    <n v="50.5"/>
    <n v="1"/>
    <x v="0"/>
    <n v="1"/>
    <s v="GB"/>
    <s v="GBP"/>
    <x v="682"/>
    <n v="1277960400"/>
    <d v="2010-07-26T05:00:00"/>
    <n v="1280120400"/>
    <b v="0"/>
    <b v="0"/>
    <s v="music/electric music"/>
    <x v="1"/>
    <s v="electric music"/>
  </r>
  <r>
    <s v="Lane-Barber"/>
    <s v="Universal value-added moderator"/>
    <n v="3600"/>
    <n v="8363"/>
    <n v="5981.5"/>
    <n v="232"/>
    <x v="1"/>
    <n v="270"/>
    <s v="US"/>
    <s v="USD"/>
    <x v="683"/>
    <n v="1458190800"/>
    <d v="2016-04-01T05:00:00"/>
    <n v="1459486800"/>
    <b v="1"/>
    <b v="1"/>
    <s v="publishing/nonfiction"/>
    <x v="5"/>
    <s v="nonfiction"/>
  </r>
  <r>
    <s v="Lowery Group"/>
    <s v="Sharable motivating emulation"/>
    <n v="5800"/>
    <n v="5362"/>
    <n v="5581"/>
    <n v="92"/>
    <x v="3"/>
    <n v="114"/>
    <s v="US"/>
    <s v="USD"/>
    <x v="684"/>
    <n v="1280984400"/>
    <d v="2010-08-23T05:00:00"/>
    <n v="1282539600"/>
    <b v="0"/>
    <b v="1"/>
    <s v="theater/plays"/>
    <x v="3"/>
    <s v="plays"/>
  </r>
  <r>
    <s v="Guerrero-Griffin"/>
    <s v="Networked web-enabled product"/>
    <n v="4700"/>
    <n v="12065"/>
    <n v="8382.5"/>
    <n v="257"/>
    <x v="1"/>
    <n v="137"/>
    <s v="US"/>
    <s v="USD"/>
    <x v="674"/>
    <n v="1274590800"/>
    <d v="2010-06-07T05:00:00"/>
    <n v="1275886800"/>
    <b v="0"/>
    <b v="0"/>
    <s v="photography/photography books"/>
    <x v="7"/>
    <s v="photography books"/>
  </r>
  <r>
    <s v="Perez, Reed and Lee"/>
    <s v="Advanced dedicated encoding"/>
    <n v="70400"/>
    <n v="118603"/>
    <n v="94501.5"/>
    <n v="168"/>
    <x v="1"/>
    <n v="3205"/>
    <s v="US"/>
    <s v="USD"/>
    <x v="685"/>
    <n v="1351400400"/>
    <d v="2012-12-20T06:00:00"/>
    <n v="1355983200"/>
    <b v="0"/>
    <b v="0"/>
    <s v="theater/plays"/>
    <x v="3"/>
    <s v="plays"/>
  </r>
  <r>
    <s v="Chen, Pollard and Clarke"/>
    <s v="Stand-alone multi-state project"/>
    <n v="4500"/>
    <n v="7496"/>
    <n v="5998"/>
    <n v="167"/>
    <x v="1"/>
    <n v="288"/>
    <s v="DK"/>
    <s v="DKK"/>
    <x v="605"/>
    <n v="1514354400"/>
    <d v="2018-01-08T06:00:00"/>
    <n v="1515391200"/>
    <b v="0"/>
    <b v="1"/>
    <s v="theater/plays"/>
    <x v="3"/>
    <s v="plays"/>
  </r>
  <r>
    <s v="Serrano, Gallagher and Griffith"/>
    <s v="Customizable bi-directional monitoring"/>
    <n v="1300"/>
    <n v="10037"/>
    <n v="5668.5"/>
    <n v="772"/>
    <x v="1"/>
    <n v="148"/>
    <s v="US"/>
    <s v="USD"/>
    <x v="686"/>
    <n v="1421733600"/>
    <d v="2015-01-26T06:00:00"/>
    <n v="1422252000"/>
    <b v="0"/>
    <b v="0"/>
    <s v="theater/plays"/>
    <x v="3"/>
    <s v="plays"/>
  </r>
  <r>
    <s v="Callahan-Gilbert"/>
    <s v="Profit-focused motivating function"/>
    <n v="1400"/>
    <n v="5696"/>
    <n v="3548"/>
    <n v="407"/>
    <x v="1"/>
    <n v="114"/>
    <s v="US"/>
    <s v="USD"/>
    <x v="687"/>
    <n v="1305176400"/>
    <d v="2011-05-16T05:00:00"/>
    <n v="1305522000"/>
    <b v="0"/>
    <b v="0"/>
    <s v="film &amp; video/drama"/>
    <x v="4"/>
    <s v="drama"/>
  </r>
  <r>
    <s v="Logan-Miranda"/>
    <s v="Proactive systemic firmware"/>
    <n v="29600"/>
    <n v="167005"/>
    <n v="98302.5"/>
    <n v="564"/>
    <x v="1"/>
    <n v="1518"/>
    <s v="CA"/>
    <s v="CAD"/>
    <x v="688"/>
    <n v="1414126800"/>
    <d v="2014-11-02T05:00:00"/>
    <n v="1414904400"/>
    <b v="0"/>
    <b v="0"/>
    <s v="music/rock"/>
    <x v="1"/>
    <s v="rock"/>
  </r>
  <r>
    <s v="Rodriguez PLC"/>
    <s v="Grass-roots upward-trending installation"/>
    <n v="167500"/>
    <n v="114615"/>
    <n v="141057.5"/>
    <n v="68"/>
    <x v="0"/>
    <n v="1274"/>
    <s v="US"/>
    <s v="USD"/>
    <x v="689"/>
    <n v="1517810400"/>
    <d v="2018-03-07T06:00:00"/>
    <n v="1520402400"/>
    <b v="0"/>
    <b v="0"/>
    <s v="music/electric music"/>
    <x v="1"/>
    <s v="electric music"/>
  </r>
  <r>
    <s v="Smith-Kennedy"/>
    <s v="Virtual heuristic hub"/>
    <n v="48300"/>
    <n v="16592"/>
    <n v="32446"/>
    <n v="34"/>
    <x v="0"/>
    <n v="210"/>
    <s v="IT"/>
    <s v="EUR"/>
    <x v="690"/>
    <n v="1564635600"/>
    <d v="2019-08-30T05:00:00"/>
    <n v="1567141200"/>
    <b v="0"/>
    <b v="1"/>
    <s v="games/video games"/>
    <x v="6"/>
    <s v="video games"/>
  </r>
  <r>
    <s v="Mitchell-Lee"/>
    <s v="Customizable leadingedge model"/>
    <n v="2200"/>
    <n v="14420"/>
    <n v="8310"/>
    <n v="655"/>
    <x v="1"/>
    <n v="166"/>
    <s v="US"/>
    <s v="USD"/>
    <x v="691"/>
    <n v="1500699600"/>
    <d v="2017-07-27T05:00:00"/>
    <n v="1501131600"/>
    <b v="0"/>
    <b v="0"/>
    <s v="music/rock"/>
    <x v="1"/>
    <s v="rock"/>
  </r>
  <r>
    <s v="Davis Ltd"/>
    <s v="Upgradable uniform service-desk"/>
    <n v="3500"/>
    <n v="6204"/>
    <n v="4852"/>
    <n v="177"/>
    <x v="1"/>
    <n v="100"/>
    <s v="AU"/>
    <s v="AUD"/>
    <x v="692"/>
    <n v="1354082400"/>
    <d v="2012-12-09T06:00:00"/>
    <n v="1355032800"/>
    <b v="0"/>
    <b v="0"/>
    <s v="music/jazz"/>
    <x v="1"/>
    <s v="jazz"/>
  </r>
  <r>
    <s v="Rowland PLC"/>
    <s v="Inverse client-driven product"/>
    <n v="5600"/>
    <n v="6338"/>
    <n v="5969"/>
    <n v="113"/>
    <x v="1"/>
    <n v="235"/>
    <s v="US"/>
    <s v="USD"/>
    <x v="693"/>
    <n v="1336453200"/>
    <d v="2012-06-12T05:00:00"/>
    <n v="1339477200"/>
    <b v="0"/>
    <b v="1"/>
    <s v="theater/plays"/>
    <x v="3"/>
    <s v="plays"/>
  </r>
  <r>
    <s v="Shaffer-Mason"/>
    <s v="Managed bandwidth-monitored system engine"/>
    <n v="1100"/>
    <n v="8010"/>
    <n v="4555"/>
    <n v="728"/>
    <x v="1"/>
    <n v="148"/>
    <s v="US"/>
    <s v="USD"/>
    <x v="694"/>
    <n v="1305262800"/>
    <d v="2011-05-21T05:00:00"/>
    <n v="1305954000"/>
    <b v="0"/>
    <b v="0"/>
    <s v="music/rock"/>
    <x v="1"/>
    <s v="rock"/>
  </r>
  <r>
    <s v="Matthews LLC"/>
    <s v="Advanced transitional help-desk"/>
    <n v="3900"/>
    <n v="8125"/>
    <n v="6012.5"/>
    <n v="208"/>
    <x v="1"/>
    <n v="198"/>
    <s v="US"/>
    <s v="USD"/>
    <x v="695"/>
    <n v="1492232400"/>
    <d v="2017-05-10T05:00:00"/>
    <n v="1494392400"/>
    <b v="1"/>
    <b v="1"/>
    <s v="music/indie rock"/>
    <x v="1"/>
    <s v="indie rock"/>
  </r>
  <r>
    <s v="Montgomery-Castro"/>
    <s v="De-engineered disintermediate encryption"/>
    <n v="43800"/>
    <n v="13653"/>
    <n v="28726.5"/>
    <n v="31"/>
    <x v="0"/>
    <n v="248"/>
    <s v="AU"/>
    <s v="AUD"/>
    <x v="123"/>
    <n v="1537333200"/>
    <d v="2018-09-20T05:00:00"/>
    <n v="1537419600"/>
    <b v="0"/>
    <b v="0"/>
    <s v="film &amp; video/science fiction"/>
    <x v="4"/>
    <s v="science fiction"/>
  </r>
  <r>
    <s v="Hale, Pearson and Jenkins"/>
    <s v="Upgradable attitude-oriented project"/>
    <n v="97200"/>
    <n v="55372"/>
    <n v="76286"/>
    <n v="57"/>
    <x v="0"/>
    <n v="513"/>
    <s v="US"/>
    <s v="USD"/>
    <x v="696"/>
    <n v="1444107600"/>
    <d v="2015-11-20T06:00:00"/>
    <n v="1447999200"/>
    <b v="0"/>
    <b v="0"/>
    <s v="publishing/translations"/>
    <x v="5"/>
    <s v="translations"/>
  </r>
  <r>
    <s v="Ramirez-Calderon"/>
    <s v="Fundamental zero tolerance alliance"/>
    <n v="4800"/>
    <n v="11088"/>
    <n v="7944"/>
    <n v="231"/>
    <x v="1"/>
    <n v="150"/>
    <s v="US"/>
    <s v="USD"/>
    <x v="626"/>
    <n v="1386741600"/>
    <d v="2013-12-26T06:00:00"/>
    <n v="1388037600"/>
    <b v="0"/>
    <b v="0"/>
    <s v="theater/plays"/>
    <x v="3"/>
    <s v="plays"/>
  </r>
  <r>
    <s v="Johnson-Morales"/>
    <s v="Devolved 24hour forecast"/>
    <n v="125600"/>
    <n v="109106"/>
    <n v="117353"/>
    <n v="87"/>
    <x v="0"/>
    <n v="3410"/>
    <s v="US"/>
    <s v="USD"/>
    <x v="697"/>
    <n v="1376542800"/>
    <d v="2013-09-10T05:00:00"/>
    <n v="1378789200"/>
    <b v="0"/>
    <b v="0"/>
    <s v="games/video games"/>
    <x v="6"/>
    <s v="video games"/>
  </r>
  <r>
    <s v="Mathis-Rodriguez"/>
    <s v="User-centric attitude-oriented intranet"/>
    <n v="4300"/>
    <n v="11642"/>
    <n v="7971"/>
    <n v="271"/>
    <x v="1"/>
    <n v="216"/>
    <s v="IT"/>
    <s v="EUR"/>
    <x v="698"/>
    <n v="1397451600"/>
    <d v="2014-04-21T05:00:00"/>
    <n v="1398056400"/>
    <b v="0"/>
    <b v="1"/>
    <s v="theater/plays"/>
    <x v="3"/>
    <s v="plays"/>
  </r>
  <r>
    <s v="Smith, Mack and Williams"/>
    <s v="Self-enabling 5thgeneration paradigm"/>
    <n v="5600"/>
    <n v="2769"/>
    <n v="4184.5"/>
    <n v="49"/>
    <x v="3"/>
    <n v="26"/>
    <s v="US"/>
    <s v="USD"/>
    <x v="699"/>
    <n v="1548482400"/>
    <d v="2019-02-22T06:00:00"/>
    <n v="1550815200"/>
    <b v="0"/>
    <b v="0"/>
    <s v="theater/plays"/>
    <x v="3"/>
    <s v="plays"/>
  </r>
  <r>
    <s v="Johnson-Pace"/>
    <s v="Persistent 3rdgeneration moratorium"/>
    <n v="149600"/>
    <n v="169586"/>
    <n v="159593"/>
    <n v="113"/>
    <x v="1"/>
    <n v="5139"/>
    <s v="US"/>
    <s v="USD"/>
    <x v="700"/>
    <n v="1549692000"/>
    <d v="2019-02-13T06:00:00"/>
    <n v="1550037600"/>
    <b v="0"/>
    <b v="0"/>
    <s v="music/indie rock"/>
    <x v="1"/>
    <s v="indie rock"/>
  </r>
  <r>
    <s v="Meza, Kirby and Patel"/>
    <s v="Cross-platform empowering project"/>
    <n v="53100"/>
    <n v="101185"/>
    <n v="77142.5"/>
    <n v="191"/>
    <x v="1"/>
    <n v="2353"/>
    <s v="US"/>
    <s v="USD"/>
    <x v="701"/>
    <n v="1492059600"/>
    <d v="2017-04-23T05:00:00"/>
    <n v="1492923600"/>
    <b v="0"/>
    <b v="0"/>
    <s v="theater/plays"/>
    <x v="3"/>
    <s v="plays"/>
  </r>
  <r>
    <s v="Gonzalez-Snow"/>
    <s v="Polarized user-facing interface"/>
    <n v="5000"/>
    <n v="6775"/>
    <n v="5887.5"/>
    <n v="136"/>
    <x v="1"/>
    <n v="78"/>
    <s v="IT"/>
    <s v="EUR"/>
    <x v="702"/>
    <n v="1463979600"/>
    <d v="2016-07-03T05:00:00"/>
    <n v="1467522000"/>
    <b v="0"/>
    <b v="0"/>
    <s v="technology/web"/>
    <x v="2"/>
    <s v="web"/>
  </r>
  <r>
    <s v="Murphy LLC"/>
    <s v="Customer-focused non-volatile framework"/>
    <n v="9400"/>
    <n v="968"/>
    <n v="5184"/>
    <n v="10"/>
    <x v="0"/>
    <n v="10"/>
    <s v="US"/>
    <s v="USD"/>
    <x v="703"/>
    <n v="1415253600"/>
    <d v="2014-11-16T06:00:00"/>
    <n v="1416117600"/>
    <b v="0"/>
    <b v="0"/>
    <s v="music/rock"/>
    <x v="1"/>
    <s v="rock"/>
  </r>
  <r>
    <s v="Taylor-Rowe"/>
    <s v="Synchronized multimedia frame"/>
    <n v="110800"/>
    <n v="72623"/>
    <n v="91711.5"/>
    <n v="66"/>
    <x v="0"/>
    <n v="2201"/>
    <s v="US"/>
    <s v="USD"/>
    <x v="704"/>
    <n v="1562216400"/>
    <d v="2019-07-22T05:00:00"/>
    <n v="1563771600"/>
    <b v="0"/>
    <b v="0"/>
    <s v="theater/plays"/>
    <x v="3"/>
    <s v="plays"/>
  </r>
  <r>
    <s v="Henderson Ltd"/>
    <s v="Open-architected stable algorithm"/>
    <n v="93800"/>
    <n v="45987"/>
    <n v="69893.5"/>
    <n v="49"/>
    <x v="0"/>
    <n v="676"/>
    <s v="US"/>
    <s v="USD"/>
    <x v="431"/>
    <n v="1316754000"/>
    <d v="2011-10-22T05:00:00"/>
    <n v="1319259600"/>
    <b v="0"/>
    <b v="0"/>
    <s v="theater/plays"/>
    <x v="3"/>
    <s v="plays"/>
  </r>
  <r>
    <s v="Moss-Guzman"/>
    <s v="Cross-platform optimizing website"/>
    <n v="1300"/>
    <n v="10243"/>
    <n v="5771.5"/>
    <n v="788"/>
    <x v="1"/>
    <n v="174"/>
    <s v="CH"/>
    <s v="CHF"/>
    <x v="705"/>
    <n v="1313211600"/>
    <d v="2011-08-18T05:00:00"/>
    <n v="1313643600"/>
    <b v="0"/>
    <b v="0"/>
    <s v="film &amp; video/animation"/>
    <x v="4"/>
    <s v="animation"/>
  </r>
  <r>
    <s v="Webb Group"/>
    <s v="Public-key actuating projection"/>
    <n v="108700"/>
    <n v="87293"/>
    <n v="97996.5"/>
    <n v="80"/>
    <x v="0"/>
    <n v="831"/>
    <s v="US"/>
    <s v="USD"/>
    <x v="706"/>
    <n v="1439528400"/>
    <d v="2015-08-23T05:00:00"/>
    <n v="1440306000"/>
    <b v="0"/>
    <b v="1"/>
    <s v="theater/plays"/>
    <x v="3"/>
    <s v="plays"/>
  </r>
  <r>
    <s v="Brooks-Rodriguez"/>
    <s v="Implemented intangible instruction set"/>
    <n v="5100"/>
    <n v="5421"/>
    <n v="5260.5"/>
    <n v="106"/>
    <x v="1"/>
    <n v="164"/>
    <s v="US"/>
    <s v="USD"/>
    <x v="707"/>
    <n v="1469163600"/>
    <d v="2016-08-10T05:00:00"/>
    <n v="1470805200"/>
    <b v="0"/>
    <b v="1"/>
    <s v="film &amp; video/drama"/>
    <x v="4"/>
    <s v="drama"/>
  </r>
  <r>
    <s v="Thomas Ltd"/>
    <s v="Cross-group interactive architecture"/>
    <n v="8700"/>
    <n v="4414"/>
    <n v="6557"/>
    <n v="51"/>
    <x v="3"/>
    <n v="56"/>
    <s v="CH"/>
    <s v="CHF"/>
    <x v="708"/>
    <n v="1288501200"/>
    <d v="2010-12-21T06:00:00"/>
    <n v="1292911200"/>
    <b v="0"/>
    <b v="0"/>
    <s v="theater/plays"/>
    <x v="3"/>
    <s v="plays"/>
  </r>
  <r>
    <s v="Williams and Sons"/>
    <s v="Centralized asymmetric framework"/>
    <n v="5100"/>
    <n v="10981"/>
    <n v="8040.5"/>
    <n v="215"/>
    <x v="1"/>
    <n v="161"/>
    <s v="US"/>
    <s v="USD"/>
    <x v="709"/>
    <n v="1298959200"/>
    <d v="2011-03-29T05:00:00"/>
    <n v="1301374800"/>
    <b v="0"/>
    <b v="1"/>
    <s v="film &amp; video/animation"/>
    <x v="4"/>
    <s v="animation"/>
  </r>
  <r>
    <s v="Vega, Chan and Carney"/>
    <s v="Down-sized systematic utilization"/>
    <n v="7400"/>
    <n v="10451"/>
    <n v="8925.5"/>
    <n v="141"/>
    <x v="1"/>
    <n v="138"/>
    <s v="US"/>
    <s v="USD"/>
    <x v="710"/>
    <n v="1387260000"/>
    <d v="2013-12-24T06:00:00"/>
    <n v="1387864800"/>
    <b v="0"/>
    <b v="0"/>
    <s v="music/rock"/>
    <x v="1"/>
    <s v="rock"/>
  </r>
  <r>
    <s v="Byrd Group"/>
    <s v="Profound fault-tolerant model"/>
    <n v="88900"/>
    <n v="102535"/>
    <n v="95717.5"/>
    <n v="115"/>
    <x v="1"/>
    <n v="3308"/>
    <s v="US"/>
    <s v="USD"/>
    <x v="711"/>
    <n v="1457244000"/>
    <d v="2016-03-17T05:00:00"/>
    <n v="1458190800"/>
    <b v="0"/>
    <b v="0"/>
    <s v="technology/web"/>
    <x v="2"/>
    <s v="web"/>
  </r>
  <r>
    <s v="Peterson, Fletcher and Sanchez"/>
    <s v="Multi-channeled bi-directional moratorium"/>
    <n v="6700"/>
    <n v="12939"/>
    <n v="9819.5"/>
    <n v="193"/>
    <x v="1"/>
    <n v="127"/>
    <s v="AU"/>
    <s v="AUD"/>
    <x v="157"/>
    <n v="1556341200"/>
    <d v="2019-05-31T05:00:00"/>
    <n v="1559278800"/>
    <b v="0"/>
    <b v="1"/>
    <s v="film &amp; video/animation"/>
    <x v="4"/>
    <s v="animation"/>
  </r>
  <r>
    <s v="Smith-Brown"/>
    <s v="Object-based content-based ability"/>
    <n v="1500"/>
    <n v="10946"/>
    <n v="6223"/>
    <n v="730"/>
    <x v="1"/>
    <n v="207"/>
    <s v="IT"/>
    <s v="EUR"/>
    <x v="630"/>
    <n v="1522126800"/>
    <d v="2018-04-03T05:00:00"/>
    <n v="1522731600"/>
    <b v="0"/>
    <b v="1"/>
    <s v="music/jazz"/>
    <x v="1"/>
    <s v="jazz"/>
  </r>
  <r>
    <s v="Vance-Glover"/>
    <s v="Progressive coherent secured line"/>
    <n v="61200"/>
    <n v="60994"/>
    <n v="61097"/>
    <n v="100"/>
    <x v="0"/>
    <n v="859"/>
    <s v="CA"/>
    <s v="CAD"/>
    <x v="712"/>
    <n v="1305954000"/>
    <d v="2011-05-30T05:00:00"/>
    <n v="1306731600"/>
    <b v="0"/>
    <b v="0"/>
    <s v="music/rock"/>
    <x v="1"/>
    <s v="rock"/>
  </r>
  <r>
    <s v="Joyce PLC"/>
    <s v="Synchronized directional capability"/>
    <n v="3600"/>
    <n v="3174"/>
    <n v="3387"/>
    <n v="88"/>
    <x v="2"/>
    <n v="31"/>
    <s v="US"/>
    <s v="USD"/>
    <x v="93"/>
    <n v="1350709200"/>
    <d v="2012-11-10T06:00:00"/>
    <n v="1352527200"/>
    <b v="0"/>
    <b v="0"/>
    <s v="film &amp; video/animation"/>
    <x v="4"/>
    <s v="animation"/>
  </r>
  <r>
    <s v="Kennedy-Miller"/>
    <s v="Cross-platform composite migration"/>
    <n v="9000"/>
    <n v="3351"/>
    <n v="6175.5"/>
    <n v="37"/>
    <x v="0"/>
    <n v="45"/>
    <s v="US"/>
    <s v="USD"/>
    <x v="713"/>
    <n v="1401166800"/>
    <d v="2014-07-03T05:00:00"/>
    <n v="1404363600"/>
    <b v="0"/>
    <b v="0"/>
    <s v="theater/plays"/>
    <x v="3"/>
    <s v="plays"/>
  </r>
  <r>
    <s v="White-Obrien"/>
    <s v="Operative local pricing structure"/>
    <n v="185900"/>
    <n v="56774"/>
    <n v="121337"/>
    <n v="31"/>
    <x v="3"/>
    <n v="1113"/>
    <s v="US"/>
    <s v="USD"/>
    <x v="714"/>
    <n v="1266127200"/>
    <d v="2010-02-20T06:00:00"/>
    <n v="1266645600"/>
    <b v="0"/>
    <b v="0"/>
    <s v="theater/plays"/>
    <x v="3"/>
    <s v="plays"/>
  </r>
  <r>
    <s v="Stafford, Hess and Raymond"/>
    <s v="Optional web-enabled extranet"/>
    <n v="2100"/>
    <n v="540"/>
    <n v="1320"/>
    <n v="26"/>
    <x v="0"/>
    <n v="6"/>
    <s v="US"/>
    <s v="USD"/>
    <x v="715"/>
    <n v="1481436000"/>
    <d v="2016-12-27T06:00:00"/>
    <n v="1482818400"/>
    <b v="0"/>
    <b v="0"/>
    <s v="food/food trucks"/>
    <x v="0"/>
    <s v="food trucks"/>
  </r>
  <r>
    <s v="Jordan, Schneider and Hall"/>
    <s v="Reduced 6thgeneration intranet"/>
    <n v="2000"/>
    <n v="680"/>
    <n v="1340"/>
    <n v="34"/>
    <x v="0"/>
    <n v="7"/>
    <s v="US"/>
    <s v="USD"/>
    <x v="716"/>
    <n v="1372222800"/>
    <d v="2013-07-24T05:00:00"/>
    <n v="1374642000"/>
    <b v="0"/>
    <b v="1"/>
    <s v="theater/plays"/>
    <x v="3"/>
    <s v="plays"/>
  </r>
  <r>
    <s v="Rodriguez, Cox and Rodriguez"/>
    <s v="Networked disintermediate leverage"/>
    <n v="1100"/>
    <n v="13045"/>
    <n v="7072.5"/>
    <n v="1186"/>
    <x v="1"/>
    <n v="181"/>
    <s v="CH"/>
    <s v="CHF"/>
    <x v="448"/>
    <n v="1372136400"/>
    <d v="2013-06-29T05:00:00"/>
    <n v="1372482000"/>
    <b v="0"/>
    <b v="0"/>
    <s v="publishing/nonfiction"/>
    <x v="5"/>
    <s v="nonfiction"/>
  </r>
  <r>
    <s v="Welch Inc"/>
    <s v="Optional optimal website"/>
    <n v="6600"/>
    <n v="8276"/>
    <n v="7438"/>
    <n v="125"/>
    <x v="1"/>
    <n v="110"/>
    <s v="US"/>
    <s v="USD"/>
    <x v="717"/>
    <n v="1513922400"/>
    <d v="2018-01-03T06:00:00"/>
    <n v="1514959200"/>
    <b v="0"/>
    <b v="0"/>
    <s v="music/rock"/>
    <x v="1"/>
    <s v="rock"/>
  </r>
  <r>
    <s v="Vasquez Inc"/>
    <s v="Stand-alone asynchronous functionalities"/>
    <n v="7100"/>
    <n v="1022"/>
    <n v="4061"/>
    <n v="14"/>
    <x v="0"/>
    <n v="31"/>
    <s v="US"/>
    <s v="USD"/>
    <x v="718"/>
    <n v="1477976400"/>
    <d v="2016-11-04T05:00:00"/>
    <n v="1478235600"/>
    <b v="0"/>
    <b v="0"/>
    <s v="film &amp; video/drama"/>
    <x v="4"/>
    <s v="drama"/>
  </r>
  <r>
    <s v="Freeman-Ferguson"/>
    <s v="Profound full-range open system"/>
    <n v="7800"/>
    <n v="4275"/>
    <n v="6037.5"/>
    <n v="55"/>
    <x v="0"/>
    <n v="78"/>
    <s v="US"/>
    <s v="USD"/>
    <x v="719"/>
    <n v="1407474000"/>
    <d v="2014-08-15T05:00:00"/>
    <n v="1408078800"/>
    <b v="0"/>
    <b v="1"/>
    <s v="games/mobile games"/>
    <x v="6"/>
    <s v="mobile games"/>
  </r>
  <r>
    <s v="Houston, Moore and Rogers"/>
    <s v="Optional tangible utilization"/>
    <n v="7600"/>
    <n v="8332"/>
    <n v="7966"/>
    <n v="110"/>
    <x v="1"/>
    <n v="185"/>
    <s v="US"/>
    <s v="USD"/>
    <x v="720"/>
    <n v="1546149600"/>
    <d v="2019-01-22T06:00:00"/>
    <n v="1548136800"/>
    <b v="0"/>
    <b v="0"/>
    <s v="technology/web"/>
    <x v="2"/>
    <s v="web"/>
  </r>
  <r>
    <s v="Small-Fuentes"/>
    <s v="Seamless maximized product"/>
    <n v="3400"/>
    <n v="6408"/>
    <n v="4904"/>
    <n v="188"/>
    <x v="1"/>
    <n v="121"/>
    <s v="US"/>
    <s v="USD"/>
    <x v="721"/>
    <n v="1338440400"/>
    <d v="2012-06-28T05:00:00"/>
    <n v="1340859600"/>
    <b v="0"/>
    <b v="1"/>
    <s v="theater/plays"/>
    <x v="3"/>
    <s v="plays"/>
  </r>
  <r>
    <s v="Reid-Day"/>
    <s v="Devolved tertiary time-frame"/>
    <n v="84500"/>
    <n v="73522"/>
    <n v="79011"/>
    <n v="87"/>
    <x v="0"/>
    <n v="1225"/>
    <s v="GB"/>
    <s v="GBP"/>
    <x v="722"/>
    <n v="1454133600"/>
    <d v="2016-02-03T06:00:00"/>
    <n v="1454479200"/>
    <b v="0"/>
    <b v="0"/>
    <s v="theater/plays"/>
    <x v="3"/>
    <s v="plays"/>
  </r>
  <r>
    <s v="Wallace LLC"/>
    <s v="Centralized regional function"/>
    <n v="100"/>
    <n v="1"/>
    <n v="50.5"/>
    <n v="1"/>
    <x v="0"/>
    <n v="1"/>
    <s v="CH"/>
    <s v="CHF"/>
    <x v="139"/>
    <n v="1434085200"/>
    <d v="2015-06-16T05:00:00"/>
    <n v="1434430800"/>
    <b v="0"/>
    <b v="0"/>
    <s v="music/rock"/>
    <x v="1"/>
    <s v="rock"/>
  </r>
  <r>
    <s v="Olson-Bishop"/>
    <s v="User-friendly high-level initiative"/>
    <n v="2300"/>
    <n v="4667"/>
    <n v="3483.5"/>
    <n v="203"/>
    <x v="1"/>
    <n v="106"/>
    <s v="US"/>
    <s v="USD"/>
    <x v="723"/>
    <n v="1577772000"/>
    <d v="2020-01-22T06:00:00"/>
    <n v="15796728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9208"/>
    <n v="197"/>
    <x v="1"/>
    <n v="142"/>
    <s v="US"/>
    <s v="USD"/>
    <x v="704"/>
    <n v="1562216400"/>
    <d v="2019-07-06T05:00:00"/>
    <n v="1562389200"/>
    <b v="0"/>
    <b v="0"/>
    <s v="photography/photography books"/>
    <x v="7"/>
    <s v="photography books"/>
  </r>
  <r>
    <s v="Perez, Brown and Meyers"/>
    <s v="Stand-alone background customer loyalty"/>
    <n v="6100"/>
    <n v="6527"/>
    <n v="6313.5"/>
    <n v="107"/>
    <x v="1"/>
    <n v="233"/>
    <s v="US"/>
    <s v="USD"/>
    <x v="724"/>
    <n v="1548568800"/>
    <d v="2019-03-02T06:00:00"/>
    <n v="1551506400"/>
    <b v="0"/>
    <b v="0"/>
    <s v="theater/plays"/>
    <x v="3"/>
    <s v="plays"/>
  </r>
  <r>
    <s v="English-Mccullough"/>
    <s v="Business-focused discrete software"/>
    <n v="2600"/>
    <n v="6987"/>
    <n v="4793.5"/>
    <n v="269"/>
    <x v="1"/>
    <n v="218"/>
    <s v="US"/>
    <s v="USD"/>
    <x v="725"/>
    <n v="1514872800"/>
    <d v="2018-01-22T06:00:00"/>
    <n v="1516600800"/>
    <b v="0"/>
    <b v="0"/>
    <s v="music/rock"/>
    <x v="1"/>
    <s v="rock"/>
  </r>
  <r>
    <s v="Smith-Nguyen"/>
    <s v="Advanced intermediate Graphic Interface"/>
    <n v="9700"/>
    <n v="4932"/>
    <n v="7316"/>
    <n v="51"/>
    <x v="0"/>
    <n v="67"/>
    <s v="AU"/>
    <s v="AUD"/>
    <x v="660"/>
    <n v="1416031200"/>
    <d v="2015-01-05T06:00:00"/>
    <n v="1420437600"/>
    <b v="0"/>
    <b v="0"/>
    <s v="film &amp; video/documentary"/>
    <x v="4"/>
    <s v="documentary"/>
  </r>
  <r>
    <s v="Harmon-Madden"/>
    <s v="Adaptive holistic hub"/>
    <n v="700"/>
    <n v="8262"/>
    <n v="4481"/>
    <n v="1180"/>
    <x v="1"/>
    <n v="76"/>
    <s v="US"/>
    <s v="USD"/>
    <x v="726"/>
    <n v="1330927200"/>
    <d v="2012-03-29T05:00:00"/>
    <n v="1332997200"/>
    <b v="0"/>
    <b v="1"/>
    <s v="film &amp; video/drama"/>
    <x v="4"/>
    <s v="drama"/>
  </r>
  <r>
    <s v="Walker-Taylor"/>
    <s v="Automated uniform concept"/>
    <n v="700"/>
    <n v="1848"/>
    <n v="1274"/>
    <n v="264"/>
    <x v="1"/>
    <n v="43"/>
    <s v="US"/>
    <s v="USD"/>
    <x v="727"/>
    <n v="1571115600"/>
    <d v="2019-11-28T06:00:00"/>
    <n v="1574920800"/>
    <b v="0"/>
    <b v="1"/>
    <s v="theater/plays"/>
    <x v="3"/>
    <s v="plays"/>
  </r>
  <r>
    <s v="Harris, Medina and Mitchell"/>
    <s v="Enhanced regional flexibility"/>
    <n v="5200"/>
    <n v="1583"/>
    <n v="3391.5"/>
    <n v="30"/>
    <x v="0"/>
    <n v="19"/>
    <s v="US"/>
    <s v="USD"/>
    <x v="728"/>
    <n v="1463461200"/>
    <d v="2016-06-03T05:00:00"/>
    <n v="1464930000"/>
    <b v="0"/>
    <b v="0"/>
    <s v="food/food trucks"/>
    <x v="0"/>
    <s v="food trucks"/>
  </r>
  <r>
    <s v="Williams and Sons"/>
    <s v="Public-key bottom-line algorithm"/>
    <n v="140800"/>
    <n v="88536"/>
    <n v="114668"/>
    <n v="63"/>
    <x v="0"/>
    <n v="2108"/>
    <s v="CH"/>
    <s v="CHF"/>
    <x v="729"/>
    <n v="1344920400"/>
    <d v="2012-08-15T05:00:00"/>
    <n v="1345006800"/>
    <b v="0"/>
    <b v="0"/>
    <s v="film &amp; video/documentary"/>
    <x v="4"/>
    <s v="documentary"/>
  </r>
  <r>
    <s v="Ball-Fisher"/>
    <s v="Multi-layered intangible instruction set"/>
    <n v="6400"/>
    <n v="12360"/>
    <n v="9380"/>
    <n v="193"/>
    <x v="1"/>
    <n v="221"/>
    <s v="US"/>
    <s v="USD"/>
    <x v="730"/>
    <n v="1511848800"/>
    <d v="2017-12-08T06:00:00"/>
    <n v="1512712800"/>
    <b v="0"/>
    <b v="1"/>
    <s v="theater/plays"/>
    <x v="3"/>
    <s v="plays"/>
  </r>
  <r>
    <s v="Page, Holt and Mack"/>
    <s v="Fundamental methodical emulation"/>
    <n v="92500"/>
    <n v="71320"/>
    <n v="81910"/>
    <n v="77"/>
    <x v="0"/>
    <n v="679"/>
    <s v="US"/>
    <s v="USD"/>
    <x v="731"/>
    <n v="1452319200"/>
    <d v="2016-01-11T06:00:00"/>
    <n v="1452492000"/>
    <b v="0"/>
    <b v="1"/>
    <s v="games/video games"/>
    <x v="6"/>
    <s v="video games"/>
  </r>
  <r>
    <s v="Landry Group"/>
    <s v="Expanded value-added hardware"/>
    <n v="59700"/>
    <n v="134640"/>
    <n v="97170"/>
    <n v="226"/>
    <x v="1"/>
    <n v="2805"/>
    <s v="CA"/>
    <s v="CAD"/>
    <x v="78"/>
    <n v="1523854800"/>
    <d v="2018-04-21T05:00:00"/>
    <n v="1524286800"/>
    <b v="0"/>
    <b v="0"/>
    <s v="publishing/nonfiction"/>
    <x v="5"/>
    <s v="nonfiction"/>
  </r>
  <r>
    <s v="Buckley Group"/>
    <s v="Diverse high-level attitude"/>
    <n v="3200"/>
    <n v="7661"/>
    <n v="5430.5"/>
    <n v="239"/>
    <x v="1"/>
    <n v="68"/>
    <s v="US"/>
    <s v="USD"/>
    <x v="732"/>
    <n v="1346043600"/>
    <d v="2012-09-06T05:00:00"/>
    <n v="1346907600"/>
    <b v="0"/>
    <b v="0"/>
    <s v="games/video games"/>
    <x v="6"/>
    <s v="video games"/>
  </r>
  <r>
    <s v="Vincent PLC"/>
    <s v="Visionary 24hour analyzer"/>
    <n v="3200"/>
    <n v="2950"/>
    <n v="3075"/>
    <n v="92"/>
    <x v="0"/>
    <n v="36"/>
    <s v="DK"/>
    <s v="DKK"/>
    <x v="733"/>
    <n v="1464325200"/>
    <d v="2016-05-29T05:00:00"/>
    <n v="1464498000"/>
    <b v="0"/>
    <b v="1"/>
    <s v="music/rock"/>
    <x v="1"/>
    <s v="rock"/>
  </r>
  <r>
    <s v="Watson-Douglas"/>
    <s v="Centralized bandwidth-monitored leverage"/>
    <n v="9000"/>
    <n v="11721"/>
    <n v="10360.5"/>
    <n v="130"/>
    <x v="1"/>
    <n v="183"/>
    <s v="CA"/>
    <s v="CAD"/>
    <x v="734"/>
    <n v="1511935200"/>
    <d v="2017-12-25T06:00:00"/>
    <n v="1514181600"/>
    <b v="0"/>
    <b v="0"/>
    <s v="music/rock"/>
    <x v="1"/>
    <s v="rock"/>
  </r>
  <r>
    <s v="Jones, Casey and Jones"/>
    <s v="Ergonomic mission-critical moratorium"/>
    <n v="2300"/>
    <n v="14150"/>
    <n v="8225"/>
    <n v="615"/>
    <x v="1"/>
    <n v="133"/>
    <s v="US"/>
    <s v="USD"/>
    <x v="406"/>
    <n v="1392012000"/>
    <d v="2014-02-12T06:00:00"/>
    <n v="1392184800"/>
    <b v="1"/>
    <b v="1"/>
    <s v="theater/plays"/>
    <x v="3"/>
    <s v="plays"/>
  </r>
  <r>
    <s v="Alvarez-Bauer"/>
    <s v="Front-line intermediate moderator"/>
    <n v="51300"/>
    <n v="189192"/>
    <n v="120246"/>
    <n v="369"/>
    <x v="1"/>
    <n v="2489"/>
    <s v="IT"/>
    <s v="EUR"/>
    <x v="735"/>
    <n v="1556946000"/>
    <d v="2019-06-01T05:00:00"/>
    <n v="1559365200"/>
    <b v="0"/>
    <b v="1"/>
    <s v="publishing/nonfiction"/>
    <x v="5"/>
    <s v="nonfiction"/>
  </r>
  <r>
    <s v="Martinez LLC"/>
    <s v="Automated local secured line"/>
    <n v="700"/>
    <n v="7664"/>
    <n v="4182"/>
    <n v="1095"/>
    <x v="1"/>
    <n v="69"/>
    <s v="US"/>
    <s v="USD"/>
    <x v="736"/>
    <n v="1548050400"/>
    <d v="2019-02-03T06:00:00"/>
    <n v="1549173600"/>
    <b v="0"/>
    <b v="1"/>
    <s v="theater/plays"/>
    <x v="3"/>
    <s v="plays"/>
  </r>
  <r>
    <s v="Buck-Khan"/>
    <s v="Integrated bandwidth-monitored alliance"/>
    <n v="8900"/>
    <n v="4509"/>
    <n v="6704.5"/>
    <n v="51"/>
    <x v="0"/>
    <n v="47"/>
    <s v="US"/>
    <s v="USD"/>
    <x v="737"/>
    <n v="1353736800"/>
    <d v="2012-12-09T06:00:00"/>
    <n v="1355032800"/>
    <b v="1"/>
    <b v="0"/>
    <s v="games/video games"/>
    <x v="6"/>
    <s v="video games"/>
  </r>
  <r>
    <s v="Valdez, Williams and Meyer"/>
    <s v="Cross-group heuristic forecast"/>
    <n v="1500"/>
    <n v="12009"/>
    <n v="6754.5"/>
    <n v="801"/>
    <x v="1"/>
    <n v="279"/>
    <s v="GB"/>
    <s v="GBP"/>
    <x v="192"/>
    <n v="1532840400"/>
    <d v="2018-08-11T05:00:00"/>
    <n v="1533963600"/>
    <b v="0"/>
    <b v="1"/>
    <s v="music/rock"/>
    <x v="1"/>
    <s v="rock"/>
  </r>
  <r>
    <s v="Alvarez-Andrews"/>
    <s v="Extended impactful secured line"/>
    <n v="4900"/>
    <n v="14273"/>
    <n v="9586.5"/>
    <n v="291"/>
    <x v="1"/>
    <n v="210"/>
    <s v="US"/>
    <s v="USD"/>
    <x v="738"/>
    <n v="1488261600"/>
    <d v="2017-03-13T05:00:00"/>
    <n v="1489381200"/>
    <b v="0"/>
    <b v="0"/>
    <s v="film &amp; video/documentary"/>
    <x v="4"/>
    <s v="documentary"/>
  </r>
  <r>
    <s v="Stewart and Sons"/>
    <s v="Distributed optimizing protocol"/>
    <n v="54000"/>
    <n v="188982"/>
    <n v="121491"/>
    <n v="350"/>
    <x v="1"/>
    <n v="2100"/>
    <s v="US"/>
    <s v="USD"/>
    <x v="739"/>
    <n v="1393567200"/>
    <d v="2014-03-17T05:00:00"/>
    <n v="1395032400"/>
    <b v="0"/>
    <b v="0"/>
    <s v="music/rock"/>
    <x v="1"/>
    <s v="rock"/>
  </r>
  <r>
    <s v="Dyer Inc"/>
    <s v="Secured well-modulated system engine"/>
    <n v="4100"/>
    <n v="14640"/>
    <n v="9370"/>
    <n v="357"/>
    <x v="1"/>
    <n v="252"/>
    <s v="US"/>
    <s v="USD"/>
    <x v="613"/>
    <n v="1410325200"/>
    <d v="2014-10-05T05:00:00"/>
    <n v="1412485200"/>
    <b v="1"/>
    <b v="1"/>
    <s v="music/rock"/>
    <x v="1"/>
    <s v="rock"/>
  </r>
  <r>
    <s v="Anderson, Williams and Cox"/>
    <s v="Streamlined national benchmark"/>
    <n v="85000"/>
    <n v="107516"/>
    <n v="96258"/>
    <n v="126"/>
    <x v="1"/>
    <n v="1280"/>
    <s v="US"/>
    <s v="USD"/>
    <x v="740"/>
    <n v="1276923600"/>
    <d v="2010-07-21T05:00:00"/>
    <n v="1279688400"/>
    <b v="0"/>
    <b v="1"/>
    <s v="publishing/nonfiction"/>
    <x v="5"/>
    <s v="nonfiction"/>
  </r>
  <r>
    <s v="Solomon PLC"/>
    <s v="Open-architected 24/7 infrastructure"/>
    <n v="3600"/>
    <n v="13950"/>
    <n v="8775"/>
    <n v="388"/>
    <x v="1"/>
    <n v="157"/>
    <s v="GB"/>
    <s v="GBP"/>
    <x v="145"/>
    <n v="1500958800"/>
    <d v="2017-08-06T05:00:00"/>
    <n v="1501995600"/>
    <b v="0"/>
    <b v="0"/>
    <s v="film &amp; video/shorts"/>
    <x v="4"/>
    <s v="shorts"/>
  </r>
  <r>
    <s v="Miller-Hubbard"/>
    <s v="Digitized 6thgeneration Local Area Network"/>
    <n v="2800"/>
    <n v="12797"/>
    <n v="7798.5"/>
    <n v="457"/>
    <x v="1"/>
    <n v="194"/>
    <s v="US"/>
    <s v="USD"/>
    <x v="741"/>
    <n v="1292220000"/>
    <d v="2011-01-10T06:00:00"/>
    <n v="1294639200"/>
    <b v="0"/>
    <b v="1"/>
    <s v="theater/plays"/>
    <x v="3"/>
    <s v="plays"/>
  </r>
  <r>
    <s v="Miranda, Martinez and Lowery"/>
    <s v="Innovative actuating artificial intelligence"/>
    <n v="2300"/>
    <n v="6134"/>
    <n v="4217"/>
    <n v="267"/>
    <x v="1"/>
    <n v="82"/>
    <s v="AU"/>
    <s v="AUD"/>
    <x v="742"/>
    <n v="1304398800"/>
    <d v="2011-05-15T05:00:00"/>
    <n v="1305435600"/>
    <b v="0"/>
    <b v="1"/>
    <s v="film &amp; video/drama"/>
    <x v="4"/>
    <s v="drama"/>
  </r>
  <r>
    <s v="Munoz, Cherry and Bell"/>
    <s v="Cross-platform reciprocal budgetary management"/>
    <n v="7100"/>
    <n v="4899"/>
    <n v="5999.5"/>
    <n v="69"/>
    <x v="0"/>
    <n v="70"/>
    <s v="US"/>
    <s v="USD"/>
    <x v="202"/>
    <n v="1535432400"/>
    <d v="2018-09-22T05:00:00"/>
    <n v="1537592400"/>
    <b v="0"/>
    <b v="0"/>
    <s v="theater/plays"/>
    <x v="3"/>
    <s v="plays"/>
  </r>
  <r>
    <s v="Baker-Higgins"/>
    <s v="Vision-oriented scalable portal"/>
    <n v="9600"/>
    <n v="4929"/>
    <n v="7264.5"/>
    <n v="51"/>
    <x v="0"/>
    <n v="154"/>
    <s v="US"/>
    <s v="USD"/>
    <x v="743"/>
    <n v="1433826000"/>
    <d v="2015-06-24T05:00:00"/>
    <n v="1435122000"/>
    <b v="0"/>
    <b v="0"/>
    <s v="theater/plays"/>
    <x v="3"/>
    <s v="plays"/>
  </r>
  <r>
    <s v="Johnson, Turner and Carroll"/>
    <s v="Persevering zero administration knowledge user"/>
    <n v="121600"/>
    <n v="1424"/>
    <n v="61512"/>
    <n v="1"/>
    <x v="0"/>
    <n v="22"/>
    <s v="US"/>
    <s v="USD"/>
    <x v="744"/>
    <n v="1514959200"/>
    <d v="2018-03-03T06:00:00"/>
    <n v="1520056800"/>
    <b v="0"/>
    <b v="0"/>
    <s v="theater/plays"/>
    <x v="3"/>
    <s v="plays"/>
  </r>
  <r>
    <s v="Ward PLC"/>
    <s v="Front-line bottom-line Graphic Interface"/>
    <n v="97100"/>
    <n v="105817"/>
    <n v="101458.5"/>
    <n v="109"/>
    <x v="1"/>
    <n v="4233"/>
    <s v="US"/>
    <s v="USD"/>
    <x v="745"/>
    <n v="1332738000"/>
    <d v="2012-04-29T05:00:00"/>
    <n v="1335675600"/>
    <b v="0"/>
    <b v="0"/>
    <s v="photography/photography books"/>
    <x v="7"/>
    <s v="photography books"/>
  </r>
  <r>
    <s v="Bradley, Beck and Mayo"/>
    <s v="Synergized fault-tolerant hierarchy"/>
    <n v="43200"/>
    <n v="136156"/>
    <n v="89678"/>
    <n v="315"/>
    <x v="1"/>
    <n v="1297"/>
    <s v="DK"/>
    <s v="DKK"/>
    <x v="746"/>
    <n v="1445490000"/>
    <d v="2015-11-25T06:00:00"/>
    <n v="1448431200"/>
    <b v="1"/>
    <b v="0"/>
    <s v="publishing/translations"/>
    <x v="5"/>
    <s v="translations"/>
  </r>
  <r>
    <s v="Levine, Martin and Hernandez"/>
    <s v="Expanded asynchronous groupware"/>
    <n v="6800"/>
    <n v="10723"/>
    <n v="8761.5"/>
    <n v="158"/>
    <x v="1"/>
    <n v="165"/>
    <s v="DK"/>
    <s v="DKK"/>
    <x v="747"/>
    <n v="1297663200"/>
    <d v="2011-02-25T06:00:00"/>
    <n v="1298613600"/>
    <b v="0"/>
    <b v="0"/>
    <s v="publishing/translations"/>
    <x v="5"/>
    <s v="translations"/>
  </r>
  <r>
    <s v="Gallegos, Wagner and Gaines"/>
    <s v="Expanded fault-tolerant emulation"/>
    <n v="7300"/>
    <n v="11228"/>
    <n v="9264"/>
    <n v="154"/>
    <x v="1"/>
    <n v="119"/>
    <s v="US"/>
    <s v="USD"/>
    <x v="362"/>
    <n v="1371963600"/>
    <d v="2013-06-29T05:00:00"/>
    <n v="1372482000"/>
    <b v="0"/>
    <b v="0"/>
    <s v="theater/plays"/>
    <x v="3"/>
    <s v="plays"/>
  </r>
  <r>
    <s v="Hodges, Smith and Kelly"/>
    <s v="Future-proofed 24hour model"/>
    <n v="86200"/>
    <n v="77355"/>
    <n v="81777.5"/>
    <n v="90"/>
    <x v="0"/>
    <n v="1758"/>
    <s v="US"/>
    <s v="USD"/>
    <x v="748"/>
    <n v="1425103200"/>
    <d v="2015-03-06T06:00:00"/>
    <n v="1425621600"/>
    <b v="0"/>
    <b v="0"/>
    <s v="technology/web"/>
    <x v="2"/>
    <s v="web"/>
  </r>
  <r>
    <s v="Macias Inc"/>
    <s v="Optimized didactic intranet"/>
    <n v="8100"/>
    <n v="6086"/>
    <n v="7093"/>
    <n v="75"/>
    <x v="0"/>
    <n v="94"/>
    <s v="US"/>
    <s v="USD"/>
    <x v="749"/>
    <n v="1265349600"/>
    <d v="2010-02-16T06:00:00"/>
    <n v="1266300000"/>
    <b v="0"/>
    <b v="0"/>
    <s v="music/indie rock"/>
    <x v="1"/>
    <s v="indie rock"/>
  </r>
  <r>
    <s v="Cook-Ortiz"/>
    <s v="Right-sized dedicated standardization"/>
    <n v="17700"/>
    <n v="150960"/>
    <n v="84330"/>
    <n v="853"/>
    <x v="1"/>
    <n v="1797"/>
    <s v="US"/>
    <s v="USD"/>
    <x v="643"/>
    <n v="1301202000"/>
    <d v="2011-05-20T05:00:00"/>
    <n v="1305867600"/>
    <b v="0"/>
    <b v="0"/>
    <s v="music/jazz"/>
    <x v="1"/>
    <s v="jazz"/>
  </r>
  <r>
    <s v="Jordan-Fischer"/>
    <s v="Vision-oriented high-level extranet"/>
    <n v="6400"/>
    <n v="8890"/>
    <n v="7645"/>
    <n v="139"/>
    <x v="1"/>
    <n v="261"/>
    <s v="US"/>
    <s v="USD"/>
    <x v="750"/>
    <n v="1538024400"/>
    <d v="2018-10-06T05:00:00"/>
    <n v="1538802000"/>
    <b v="0"/>
    <b v="0"/>
    <s v="theater/plays"/>
    <x v="3"/>
    <s v="plays"/>
  </r>
  <r>
    <s v="Pierce-Ramirez"/>
    <s v="Organized scalable initiative"/>
    <n v="7700"/>
    <n v="14644"/>
    <n v="11172"/>
    <n v="190"/>
    <x v="1"/>
    <n v="157"/>
    <s v="US"/>
    <s v="USD"/>
    <x v="751"/>
    <n v="1395032400"/>
    <d v="2014-05-01T05:00:00"/>
    <n v="1398920400"/>
    <b v="0"/>
    <b v="1"/>
    <s v="film &amp; video/documentary"/>
    <x v="4"/>
    <s v="documentary"/>
  </r>
  <r>
    <s v="Howell and Sons"/>
    <s v="Enhanced regional moderator"/>
    <n v="116300"/>
    <n v="116583"/>
    <n v="116441.5"/>
    <n v="100"/>
    <x v="1"/>
    <n v="3533"/>
    <s v="US"/>
    <s v="USD"/>
    <x v="752"/>
    <n v="1405486800"/>
    <d v="2014-07-18T05:00:00"/>
    <n v="1405659600"/>
    <b v="0"/>
    <b v="1"/>
    <s v="theater/plays"/>
    <x v="3"/>
    <s v="plays"/>
  </r>
  <r>
    <s v="Garcia, Dunn and Richardson"/>
    <s v="Automated even-keeled emulation"/>
    <n v="9100"/>
    <n v="12991"/>
    <n v="11045.5"/>
    <n v="143"/>
    <x v="1"/>
    <n v="155"/>
    <s v="US"/>
    <s v="USD"/>
    <x v="753"/>
    <n v="1455861600"/>
    <d v="2016-03-06T06:00:00"/>
    <n v="1457244000"/>
    <b v="0"/>
    <b v="0"/>
    <s v="technology/web"/>
    <x v="2"/>
    <s v="web"/>
  </r>
  <r>
    <s v="Lawson and Sons"/>
    <s v="Reverse-engineered multi-tasking product"/>
    <n v="1500"/>
    <n v="8447"/>
    <n v="4973.5"/>
    <n v="563"/>
    <x v="1"/>
    <n v="132"/>
    <s v="IT"/>
    <s v="EUR"/>
    <x v="754"/>
    <n v="1529038800"/>
    <d v="2018-06-18T05:00:00"/>
    <n v="1529298000"/>
    <b v="0"/>
    <b v="0"/>
    <s v="technology/wearables"/>
    <x v="2"/>
    <s v="wearables"/>
  </r>
  <r>
    <s v="Porter-Hicks"/>
    <s v="De-engineered next generation parallelism"/>
    <n v="8800"/>
    <n v="2703"/>
    <n v="5751.5"/>
    <n v="31"/>
    <x v="0"/>
    <n v="33"/>
    <s v="US"/>
    <s v="USD"/>
    <x v="755"/>
    <n v="1535259600"/>
    <d v="2018-09-01T05:00:00"/>
    <n v="1535778000"/>
    <b v="0"/>
    <b v="0"/>
    <s v="photography/photography books"/>
    <x v="7"/>
    <s v="photography books"/>
  </r>
  <r>
    <s v="Rodriguez-Hansen"/>
    <s v="Intuitive cohesive groupware"/>
    <n v="8800"/>
    <n v="8747"/>
    <n v="8773.5"/>
    <n v="99"/>
    <x v="3"/>
    <n v="94"/>
    <s v="US"/>
    <s v="USD"/>
    <x v="756"/>
    <n v="1327212000"/>
    <d v="2012-01-25T06:00:00"/>
    <n v="1327471200"/>
    <b v="0"/>
    <b v="0"/>
    <s v="film &amp; video/documentary"/>
    <x v="4"/>
    <s v="documentary"/>
  </r>
  <r>
    <s v="Williams LLC"/>
    <s v="Up-sized high-level access"/>
    <n v="69900"/>
    <n v="138087"/>
    <n v="103993.5"/>
    <n v="198"/>
    <x v="1"/>
    <n v="1354"/>
    <s v="GB"/>
    <s v="GBP"/>
    <x v="757"/>
    <n v="1526360400"/>
    <d v="2018-06-21T05:00:00"/>
    <n v="1529557200"/>
    <b v="0"/>
    <b v="0"/>
    <s v="technology/web"/>
    <x v="2"/>
    <s v="web"/>
  </r>
  <r>
    <s v="Cooper, Stanley and Bryant"/>
    <s v="Phased empowering success"/>
    <n v="1000"/>
    <n v="5085"/>
    <n v="3042.5"/>
    <n v="509"/>
    <x v="1"/>
    <n v="48"/>
    <s v="US"/>
    <s v="USD"/>
    <x v="758"/>
    <n v="1532149200"/>
    <d v="2018-08-26T05:00:00"/>
    <n v="1535259600"/>
    <b v="1"/>
    <b v="1"/>
    <s v="technology/web"/>
    <x v="2"/>
    <s v="web"/>
  </r>
  <r>
    <s v="Miller, Glenn and Adams"/>
    <s v="Distributed actuating project"/>
    <n v="4700"/>
    <n v="11174"/>
    <n v="7937"/>
    <n v="238"/>
    <x v="1"/>
    <n v="110"/>
    <s v="US"/>
    <s v="USD"/>
    <x v="759"/>
    <n v="1515304800"/>
    <d v="2018-01-10T06:00:00"/>
    <n v="1515564000"/>
    <b v="0"/>
    <b v="0"/>
    <s v="food/food trucks"/>
    <x v="0"/>
    <s v="food trucks"/>
  </r>
  <r>
    <s v="Cole, Salazar and Moreno"/>
    <s v="Robust motivating orchestration"/>
    <n v="3200"/>
    <n v="10831"/>
    <n v="7015.5"/>
    <n v="338"/>
    <x v="1"/>
    <n v="172"/>
    <s v="US"/>
    <s v="USD"/>
    <x v="760"/>
    <n v="1276318800"/>
    <d v="2010-06-21T05:00:00"/>
    <n v="1277096400"/>
    <b v="0"/>
    <b v="0"/>
    <s v="film &amp; video/drama"/>
    <x v="4"/>
    <s v="drama"/>
  </r>
  <r>
    <s v="Jones-Ryan"/>
    <s v="Vision-oriented uniform instruction set"/>
    <n v="6700"/>
    <n v="8917"/>
    <n v="7808.5"/>
    <n v="133"/>
    <x v="1"/>
    <n v="307"/>
    <s v="US"/>
    <s v="USD"/>
    <x v="761"/>
    <n v="1328767200"/>
    <d v="2012-02-12T06:00:00"/>
    <n v="1329026400"/>
    <b v="0"/>
    <b v="1"/>
    <s v="music/indie rock"/>
    <x v="1"/>
    <s v="indie rock"/>
  </r>
  <r>
    <s v="Hood, Perez and Meadows"/>
    <s v="Cross-group upward-trending hierarchy"/>
    <n v="100"/>
    <n v="1"/>
    <n v="50.5"/>
    <n v="1"/>
    <x v="0"/>
    <n v="1"/>
    <s v="US"/>
    <s v="USD"/>
    <x v="762"/>
    <n v="1321682400"/>
    <d v="2011-12-04T06:00:00"/>
    <n v="1322978400"/>
    <b v="1"/>
    <b v="0"/>
    <s v="music/rock"/>
    <x v="1"/>
    <s v="rock"/>
  </r>
  <r>
    <s v="Bright and Sons"/>
    <s v="Object-based needs-based info-mediaries"/>
    <n v="6000"/>
    <n v="12468"/>
    <n v="9234"/>
    <n v="208"/>
    <x v="1"/>
    <n v="160"/>
    <s v="US"/>
    <s v="USD"/>
    <x v="444"/>
    <n v="1335934800"/>
    <d v="2012-06-04T05:00:00"/>
    <n v="1338786000"/>
    <b v="0"/>
    <b v="0"/>
    <s v="music/electric music"/>
    <x v="1"/>
    <s v="electric music"/>
  </r>
  <r>
    <s v="Brady Ltd"/>
    <s v="Open-source reciprocal standardization"/>
    <n v="4900"/>
    <n v="2505"/>
    <n v="3702.5"/>
    <n v="51"/>
    <x v="0"/>
    <n v="31"/>
    <s v="US"/>
    <s v="USD"/>
    <x v="763"/>
    <n v="1310792400"/>
    <d v="2011-07-26T05:00:00"/>
    <n v="1311656400"/>
    <b v="0"/>
    <b v="1"/>
    <s v="games/video games"/>
    <x v="6"/>
    <s v="video games"/>
  </r>
  <r>
    <s v="Collier LLC"/>
    <s v="Secured well-modulated projection"/>
    <n v="17100"/>
    <n v="111502"/>
    <n v="64301"/>
    <n v="652"/>
    <x v="1"/>
    <n v="1467"/>
    <s v="CA"/>
    <s v="CAD"/>
    <x v="764"/>
    <n v="1308546000"/>
    <d v="2011-06-25T05:00:00"/>
    <n v="1308978000"/>
    <b v="0"/>
    <b v="1"/>
    <s v="music/indie rock"/>
    <x v="1"/>
    <s v="indie rock"/>
  </r>
  <r>
    <s v="Campbell, Thomas and Obrien"/>
    <s v="Multi-channeled secondary middleware"/>
    <n v="171000"/>
    <n v="194309"/>
    <n v="182654.5"/>
    <n v="114"/>
    <x v="1"/>
    <n v="2662"/>
    <s v="CA"/>
    <s v="CAD"/>
    <x v="765"/>
    <n v="1574056800"/>
    <d v="2019-12-15T06:00:00"/>
    <n v="1576389600"/>
    <b v="0"/>
    <b v="0"/>
    <s v="publishing/fiction"/>
    <x v="5"/>
    <s v="fiction"/>
  </r>
  <r>
    <s v="Moses-Terry"/>
    <s v="Horizontal clear-thinking framework"/>
    <n v="23400"/>
    <n v="23956"/>
    <n v="23678"/>
    <n v="102"/>
    <x v="1"/>
    <n v="452"/>
    <s v="AU"/>
    <s v="AUD"/>
    <x v="766"/>
    <n v="1308373200"/>
    <d v="2011-07-19T05:00:00"/>
    <n v="1311051600"/>
    <b v="0"/>
    <b v="0"/>
    <s v="theater/plays"/>
    <x v="3"/>
    <s v="plays"/>
  </r>
  <r>
    <s v="Williams and Sons"/>
    <s v="Profound composite core"/>
    <n v="2400"/>
    <n v="8558"/>
    <n v="5479"/>
    <n v="357"/>
    <x v="1"/>
    <n v="158"/>
    <s v="US"/>
    <s v="USD"/>
    <x v="767"/>
    <n v="1335243600"/>
    <d v="2012-05-11T05:00:00"/>
    <n v="1336712400"/>
    <b v="0"/>
    <b v="0"/>
    <s v="food/food trucks"/>
    <x v="0"/>
    <s v="food trucks"/>
  </r>
  <r>
    <s v="Miranda, Gray and Hale"/>
    <s v="Programmable disintermediate matrices"/>
    <n v="5300"/>
    <n v="7413"/>
    <n v="6356.5"/>
    <n v="140"/>
    <x v="1"/>
    <n v="225"/>
    <s v="CH"/>
    <s v="CHF"/>
    <x v="768"/>
    <n v="1328421600"/>
    <d v="2012-02-28T06:00:00"/>
    <n v="1330408800"/>
    <b v="1"/>
    <b v="0"/>
    <s v="film &amp; video/shorts"/>
    <x v="4"/>
    <s v="shorts"/>
  </r>
  <r>
    <s v="Ayala, Crawford and Taylor"/>
    <s v="Realigned 5thgeneration knowledge user"/>
    <n v="4000"/>
    <n v="2778"/>
    <n v="3389"/>
    <n v="69"/>
    <x v="0"/>
    <n v="35"/>
    <s v="US"/>
    <s v="USD"/>
    <x v="769"/>
    <n v="1524286800"/>
    <d v="2018-04-28T05:00:00"/>
    <n v="1524891600"/>
    <b v="1"/>
    <b v="0"/>
    <s v="food/food trucks"/>
    <x v="0"/>
    <s v="food trucks"/>
  </r>
  <r>
    <s v="Martinez Ltd"/>
    <s v="Multi-layered upward-trending groupware"/>
    <n v="7300"/>
    <n v="2594"/>
    <n v="4947"/>
    <n v="36"/>
    <x v="0"/>
    <n v="63"/>
    <s v="US"/>
    <s v="USD"/>
    <x v="770"/>
    <n v="1362117600"/>
    <d v="2013-03-19T05:00:00"/>
    <n v="1363669200"/>
    <b v="0"/>
    <b v="1"/>
    <s v="theater/plays"/>
    <x v="3"/>
    <s v="plays"/>
  </r>
  <r>
    <s v="Lee PLC"/>
    <s v="Re-contextualized leadingedge firmware"/>
    <n v="2000"/>
    <n v="5033"/>
    <n v="3516.5"/>
    <n v="252"/>
    <x v="1"/>
    <n v="65"/>
    <s v="US"/>
    <s v="USD"/>
    <x v="771"/>
    <n v="1550556000"/>
    <d v="2019-03-01T06:00:00"/>
    <n v="1551420000"/>
    <b v="0"/>
    <b v="1"/>
    <s v="technology/wearables"/>
    <x v="2"/>
    <s v="wearables"/>
  </r>
  <r>
    <s v="Young, Ramsey and Powell"/>
    <s v="Devolved disintermediate analyzer"/>
    <n v="8800"/>
    <n v="9317"/>
    <n v="9058.5"/>
    <n v="106"/>
    <x v="1"/>
    <n v="163"/>
    <s v="US"/>
    <s v="USD"/>
    <x v="772"/>
    <n v="1269147600"/>
    <d v="2010-03-29T05:00:00"/>
    <n v="1269838800"/>
    <b v="0"/>
    <b v="0"/>
    <s v="theater/plays"/>
    <x v="3"/>
    <s v="plays"/>
  </r>
  <r>
    <s v="Lewis and Sons"/>
    <s v="Profound disintermediate open system"/>
    <n v="3500"/>
    <n v="6560"/>
    <n v="5030"/>
    <n v="187"/>
    <x v="1"/>
    <n v="85"/>
    <s v="US"/>
    <s v="USD"/>
    <x v="773"/>
    <n v="1312174800"/>
    <d v="2011-08-05T05:00:00"/>
    <n v="1312520400"/>
    <b v="0"/>
    <b v="0"/>
    <s v="theater/plays"/>
    <x v="3"/>
    <s v="plays"/>
  </r>
  <r>
    <s v="Davis-Johnson"/>
    <s v="Automated reciprocal protocol"/>
    <n v="1400"/>
    <n v="5415"/>
    <n v="3407.5"/>
    <n v="387"/>
    <x v="1"/>
    <n v="217"/>
    <s v="US"/>
    <s v="USD"/>
    <x v="774"/>
    <n v="1434517200"/>
    <d v="2015-07-10T05:00:00"/>
    <n v="1436504400"/>
    <b v="0"/>
    <b v="1"/>
    <s v="film &amp; video/television"/>
    <x v="4"/>
    <s v="television"/>
  </r>
  <r>
    <s v="Stevenson-Thompson"/>
    <s v="Automated static workforce"/>
    <n v="4200"/>
    <n v="14577"/>
    <n v="9388.5"/>
    <n v="347"/>
    <x v="1"/>
    <n v="150"/>
    <s v="US"/>
    <s v="USD"/>
    <x v="775"/>
    <n v="1471582800"/>
    <d v="2016-08-24T05:00:00"/>
    <n v="1472014800"/>
    <b v="0"/>
    <b v="0"/>
    <s v="film &amp; video/shorts"/>
    <x v="4"/>
    <s v="shorts"/>
  </r>
  <r>
    <s v="Ellis, Smith and Armstrong"/>
    <s v="Horizontal attitude-oriented help-desk"/>
    <n v="81000"/>
    <n v="150515"/>
    <n v="115757.5"/>
    <n v="186"/>
    <x v="1"/>
    <n v="3272"/>
    <s v="US"/>
    <s v="USD"/>
    <x v="776"/>
    <n v="1410757200"/>
    <d v="2014-09-24T05:00:00"/>
    <n v="1411534800"/>
    <b v="0"/>
    <b v="0"/>
    <s v="theater/plays"/>
    <x v="3"/>
    <s v="plays"/>
  </r>
  <r>
    <s v="Jackson-Brown"/>
    <s v="Versatile 5thgeneration matrices"/>
    <n v="182800"/>
    <n v="79045"/>
    <n v="130922.5"/>
    <n v="43"/>
    <x v="3"/>
    <n v="898"/>
    <s v="US"/>
    <s v="USD"/>
    <x v="777"/>
    <n v="1304830800"/>
    <d v="2011-05-09T05:00:00"/>
    <n v="1304917200"/>
    <b v="0"/>
    <b v="0"/>
    <s v="photography/photography books"/>
    <x v="7"/>
    <s v="photography books"/>
  </r>
  <r>
    <s v="Kane, Pruitt and Rivera"/>
    <s v="Cross-platform next generation service-desk"/>
    <n v="4800"/>
    <n v="7797"/>
    <n v="6298.5"/>
    <n v="162"/>
    <x v="1"/>
    <n v="300"/>
    <s v="US"/>
    <s v="USD"/>
    <x v="778"/>
    <n v="1539061200"/>
    <d v="2018-10-15T05:00:00"/>
    <n v="1539579600"/>
    <b v="0"/>
    <b v="0"/>
    <s v="food/food trucks"/>
    <x v="0"/>
    <s v="food trucks"/>
  </r>
  <r>
    <s v="Wood, Buckley and Meza"/>
    <s v="Front-line web-enabled installation"/>
    <n v="7000"/>
    <n v="12939"/>
    <n v="9969.5"/>
    <n v="185"/>
    <x v="1"/>
    <n v="126"/>
    <s v="US"/>
    <s v="USD"/>
    <x v="779"/>
    <n v="1381554000"/>
    <d v="2013-10-23T05:00:00"/>
    <n v="1382504400"/>
    <b v="0"/>
    <b v="0"/>
    <s v="theater/plays"/>
    <x v="3"/>
    <s v="plays"/>
  </r>
  <r>
    <s v="Brown-Williams"/>
    <s v="Multi-channeled responsive product"/>
    <n v="161900"/>
    <n v="38376"/>
    <n v="100138"/>
    <n v="24"/>
    <x v="0"/>
    <n v="526"/>
    <s v="US"/>
    <s v="USD"/>
    <x v="780"/>
    <n v="1277096400"/>
    <d v="2010-07-05T05:00:00"/>
    <n v="1278306000"/>
    <b v="0"/>
    <b v="0"/>
    <s v="film &amp; video/drama"/>
    <x v="4"/>
    <s v="drama"/>
  </r>
  <r>
    <s v="Hansen-Austin"/>
    <s v="Adaptive demand-driven encryption"/>
    <n v="7700"/>
    <n v="6920"/>
    <n v="7310"/>
    <n v="90"/>
    <x v="0"/>
    <n v="121"/>
    <s v="US"/>
    <s v="USD"/>
    <x v="335"/>
    <n v="1440392400"/>
    <d v="2015-09-18T05:00:00"/>
    <n v="1442552400"/>
    <b v="0"/>
    <b v="0"/>
    <s v="theater/plays"/>
    <x v="3"/>
    <s v="plays"/>
  </r>
  <r>
    <s v="Santana-George"/>
    <s v="Re-engineered client-driven knowledge user"/>
    <n v="71500"/>
    <n v="194912"/>
    <n v="133206"/>
    <n v="273"/>
    <x v="1"/>
    <n v="2320"/>
    <s v="US"/>
    <s v="USD"/>
    <x v="535"/>
    <n v="1509512400"/>
    <d v="2017-11-19T06:00:00"/>
    <n v="1511071200"/>
    <b v="0"/>
    <b v="1"/>
    <s v="theater/plays"/>
    <x v="3"/>
    <s v="plays"/>
  </r>
  <r>
    <s v="Davis LLC"/>
    <s v="Compatible logistical paradigm"/>
    <n v="4700"/>
    <n v="7992"/>
    <n v="6346"/>
    <n v="170"/>
    <x v="1"/>
    <n v="81"/>
    <s v="AU"/>
    <s v="AUD"/>
    <x v="270"/>
    <n v="1535950800"/>
    <d v="2018-09-08T05:00:00"/>
    <n v="1536382800"/>
    <b v="0"/>
    <b v="0"/>
    <s v="film &amp; video/science fiction"/>
    <x v="4"/>
    <s v="science fiction"/>
  </r>
  <r>
    <s v="Vazquez, Ochoa and Clark"/>
    <s v="Intuitive value-added installation"/>
    <n v="42100"/>
    <n v="79268"/>
    <n v="60684"/>
    <n v="188"/>
    <x v="1"/>
    <n v="1887"/>
    <s v="US"/>
    <s v="USD"/>
    <x v="781"/>
    <n v="1389160800"/>
    <d v="2014-01-13T06:00:00"/>
    <n v="1389592800"/>
    <b v="0"/>
    <b v="0"/>
    <s v="photography/photography books"/>
    <x v="7"/>
    <s v="photography books"/>
  </r>
  <r>
    <s v="Chung-Nguyen"/>
    <s v="Managed discrete parallelism"/>
    <n v="40200"/>
    <n v="139468"/>
    <n v="89834"/>
    <n v="347"/>
    <x v="1"/>
    <n v="4358"/>
    <s v="US"/>
    <s v="USD"/>
    <x v="782"/>
    <n v="1271998800"/>
    <d v="2010-05-31T05:00:00"/>
    <n v="1275282000"/>
    <b v="0"/>
    <b v="1"/>
    <s v="photography/photography books"/>
    <x v="7"/>
    <s v="photography books"/>
  </r>
  <r>
    <s v="Mueller-Harmon"/>
    <s v="Implemented tangible approach"/>
    <n v="7900"/>
    <n v="5465"/>
    <n v="6682.5"/>
    <n v="69"/>
    <x v="0"/>
    <n v="67"/>
    <s v="US"/>
    <s v="USD"/>
    <x v="783"/>
    <n v="1294898400"/>
    <d v="2011-01-14T06:00:00"/>
    <n v="1294984800"/>
    <b v="0"/>
    <b v="0"/>
    <s v="music/rock"/>
    <x v="1"/>
    <s v="rock"/>
  </r>
  <r>
    <s v="Dixon, Perez and Banks"/>
    <s v="Re-engineered encompassing definition"/>
    <n v="8300"/>
    <n v="2111"/>
    <n v="5205.5"/>
    <n v="25"/>
    <x v="0"/>
    <n v="57"/>
    <s v="CA"/>
    <s v="CAD"/>
    <x v="784"/>
    <n v="1559970000"/>
    <d v="2019-07-02T05:00:00"/>
    <n v="1562043600"/>
    <b v="0"/>
    <b v="0"/>
    <s v="photography/photography books"/>
    <x v="7"/>
    <s v="photography books"/>
  </r>
  <r>
    <s v="Estrada Group"/>
    <s v="Multi-lateral uniform collaboration"/>
    <n v="163600"/>
    <n v="126628"/>
    <n v="145114"/>
    <n v="77"/>
    <x v="0"/>
    <n v="1229"/>
    <s v="US"/>
    <s v="USD"/>
    <x v="785"/>
    <n v="1469509200"/>
    <d v="2016-07-27T05:00:00"/>
    <n v="1469595600"/>
    <b v="0"/>
    <b v="0"/>
    <s v="food/food trucks"/>
    <x v="0"/>
    <s v="food trucks"/>
  </r>
  <r>
    <s v="Lutz Group"/>
    <s v="Enterprise-wide foreground paradigm"/>
    <n v="2700"/>
    <n v="1012"/>
    <n v="1856"/>
    <n v="37"/>
    <x v="0"/>
    <n v="12"/>
    <s v="IT"/>
    <s v="EUR"/>
    <x v="786"/>
    <n v="1579068000"/>
    <d v="2020-02-08T06:00:00"/>
    <n v="1581141600"/>
    <b v="0"/>
    <b v="0"/>
    <s v="music/metal"/>
    <x v="1"/>
    <s v="metal"/>
  </r>
  <r>
    <s v="Ortiz Inc"/>
    <s v="Stand-alone incremental parallelism"/>
    <n v="1000"/>
    <n v="5438"/>
    <n v="3219"/>
    <n v="544"/>
    <x v="1"/>
    <n v="53"/>
    <s v="US"/>
    <s v="USD"/>
    <x v="787"/>
    <n v="1487743200"/>
    <d v="2017-03-03T06:00:00"/>
    <n v="1488520800"/>
    <b v="0"/>
    <b v="0"/>
    <s v="publishing/nonfiction"/>
    <x v="5"/>
    <s v="nonfiction"/>
  </r>
  <r>
    <s v="Craig, Ellis and Miller"/>
    <s v="Persevering 5thgeneration throughput"/>
    <n v="84500"/>
    <n v="193101"/>
    <n v="138800.5"/>
    <n v="229"/>
    <x v="1"/>
    <n v="2414"/>
    <s v="US"/>
    <s v="USD"/>
    <x v="788"/>
    <n v="1563685200"/>
    <d v="2019-07-23T05:00:00"/>
    <n v="1563858000"/>
    <b v="0"/>
    <b v="0"/>
    <s v="music/electric music"/>
    <x v="1"/>
    <s v="electric music"/>
  </r>
  <r>
    <s v="Charles Inc"/>
    <s v="Implemented object-oriented synergy"/>
    <n v="81300"/>
    <n v="31665"/>
    <n v="56482.5"/>
    <n v="39"/>
    <x v="0"/>
    <n v="452"/>
    <s v="US"/>
    <s v="USD"/>
    <x v="330"/>
    <n v="1436418000"/>
    <d v="2015-08-07T05:00:00"/>
    <n v="1438923600"/>
    <b v="0"/>
    <b v="1"/>
    <s v="theater/plays"/>
    <x v="3"/>
    <s v="plays"/>
  </r>
  <r>
    <s v="White-Rosario"/>
    <s v="Balanced demand-driven definition"/>
    <n v="800"/>
    <n v="2960"/>
    <n v="1880"/>
    <n v="370"/>
    <x v="1"/>
    <n v="80"/>
    <s v="US"/>
    <s v="USD"/>
    <x v="789"/>
    <n v="1421820000"/>
    <d v="2015-01-25T06:00:00"/>
    <n v="1422165600"/>
    <b v="0"/>
    <b v="0"/>
    <s v="theater/plays"/>
    <x v="3"/>
    <s v="plays"/>
  </r>
  <r>
    <s v="Simmons-Villarreal"/>
    <s v="Customer-focused mobile Graphic Interface"/>
    <n v="3400"/>
    <n v="8089"/>
    <n v="5744.5"/>
    <n v="238"/>
    <x v="1"/>
    <n v="193"/>
    <s v="US"/>
    <s v="USD"/>
    <x v="790"/>
    <n v="1274763600"/>
    <d v="2010-06-30T05:00:00"/>
    <n v="1277874000"/>
    <b v="0"/>
    <b v="0"/>
    <s v="film &amp; video/shorts"/>
    <x v="4"/>
    <s v="shorts"/>
  </r>
  <r>
    <s v="Strickland Group"/>
    <s v="Horizontal secondary interface"/>
    <n v="170800"/>
    <n v="109374"/>
    <n v="140087"/>
    <n v="64"/>
    <x v="0"/>
    <n v="1886"/>
    <s v="US"/>
    <s v="USD"/>
    <x v="791"/>
    <n v="1399179600"/>
    <d v="2014-05-06T05:00:00"/>
    <n v="1399352400"/>
    <b v="0"/>
    <b v="1"/>
    <s v="theater/plays"/>
    <x v="3"/>
    <s v="plays"/>
  </r>
  <r>
    <s v="Lynch Ltd"/>
    <s v="Virtual analyzing collaboration"/>
    <n v="1800"/>
    <n v="2129"/>
    <n v="1964.5"/>
    <n v="118"/>
    <x v="1"/>
    <n v="52"/>
    <s v="US"/>
    <s v="USD"/>
    <x v="792"/>
    <n v="1275800400"/>
    <d v="2010-07-14T05:00:00"/>
    <n v="1279083600"/>
    <b v="0"/>
    <b v="0"/>
    <s v="theater/plays"/>
    <x v="3"/>
    <s v="plays"/>
  </r>
  <r>
    <s v="Sanders LLC"/>
    <s v="Multi-tiered explicit focus group"/>
    <n v="150600"/>
    <n v="127745"/>
    <n v="139172.5"/>
    <n v="85"/>
    <x v="0"/>
    <n v="1825"/>
    <s v="US"/>
    <s v="USD"/>
    <x v="793"/>
    <n v="1282798800"/>
    <d v="2010-09-13T05:00:00"/>
    <n v="1284354000"/>
    <b v="0"/>
    <b v="0"/>
    <s v="music/indie rock"/>
    <x v="1"/>
    <s v="indie rock"/>
  </r>
  <r>
    <s v="Cooper LLC"/>
    <s v="Multi-layered systematic knowledgebase"/>
    <n v="7800"/>
    <n v="2289"/>
    <n v="5044.5"/>
    <n v="29"/>
    <x v="0"/>
    <n v="31"/>
    <s v="US"/>
    <s v="USD"/>
    <x v="794"/>
    <n v="1437109200"/>
    <d v="2015-09-02T05:00:00"/>
    <n v="1441170000"/>
    <b v="0"/>
    <b v="1"/>
    <s v="theater/plays"/>
    <x v="3"/>
    <s v="plays"/>
  </r>
  <r>
    <s v="Palmer Ltd"/>
    <s v="Reverse-engineered uniform knowledge user"/>
    <n v="5800"/>
    <n v="12174"/>
    <n v="8987"/>
    <n v="210"/>
    <x v="1"/>
    <n v="290"/>
    <s v="US"/>
    <s v="USD"/>
    <x v="795"/>
    <n v="1491886800"/>
    <d v="2017-04-30T05:00:00"/>
    <n v="1493528400"/>
    <b v="0"/>
    <b v="0"/>
    <s v="theater/plays"/>
    <x v="3"/>
    <s v="plays"/>
  </r>
  <r>
    <s v="Santos Group"/>
    <s v="Secured dynamic capacity"/>
    <n v="5600"/>
    <n v="9508"/>
    <n v="7554"/>
    <n v="170"/>
    <x v="1"/>
    <n v="122"/>
    <s v="US"/>
    <s v="USD"/>
    <x v="796"/>
    <n v="1394600400"/>
    <d v="2014-03-19T05:00:00"/>
    <n v="1395205200"/>
    <b v="0"/>
    <b v="1"/>
    <s v="music/electric music"/>
    <x v="1"/>
    <s v="electric music"/>
  </r>
  <r>
    <s v="Christian, Kim and Jimenez"/>
    <s v="Devolved foreground throughput"/>
    <n v="134400"/>
    <n v="155849"/>
    <n v="145124.5"/>
    <n v="116"/>
    <x v="1"/>
    <n v="1470"/>
    <s v="US"/>
    <s v="USD"/>
    <x v="797"/>
    <n v="1561352400"/>
    <d v="2019-06-25T05:00:00"/>
    <n v="1561438800"/>
    <b v="0"/>
    <b v="0"/>
    <s v="music/indie rock"/>
    <x v="1"/>
    <s v="indie rock"/>
  </r>
  <r>
    <s v="Williams, Price and Hurley"/>
    <s v="Synchronized demand-driven infrastructure"/>
    <n v="3000"/>
    <n v="7758"/>
    <n v="5379"/>
    <n v="259"/>
    <x v="1"/>
    <n v="165"/>
    <s v="CA"/>
    <s v="CAD"/>
    <x v="798"/>
    <n v="1322892000"/>
    <d v="2012-01-16T06:00:00"/>
    <n v="1326693600"/>
    <b v="0"/>
    <b v="0"/>
    <s v="film &amp; video/documentary"/>
    <x v="4"/>
    <s v="documentary"/>
  </r>
  <r>
    <s v="Anderson, Parks and Estrada"/>
    <s v="Realigned discrete structure"/>
    <n v="6000"/>
    <n v="13835"/>
    <n v="9917.5"/>
    <n v="231"/>
    <x v="1"/>
    <n v="182"/>
    <s v="US"/>
    <s v="USD"/>
    <x v="799"/>
    <n v="1274418000"/>
    <d v="2010-07-01T05:00:00"/>
    <n v="1277960400"/>
    <b v="0"/>
    <b v="0"/>
    <s v="publishing/translations"/>
    <x v="5"/>
    <s v="translations"/>
  </r>
  <r>
    <s v="Collins-Martinez"/>
    <s v="Progressive grid-enabled website"/>
    <n v="8400"/>
    <n v="10770"/>
    <n v="9585"/>
    <n v="128"/>
    <x v="1"/>
    <n v="199"/>
    <s v="IT"/>
    <s v="EUR"/>
    <x v="800"/>
    <n v="1434344400"/>
    <d v="2015-06-19T05:00:00"/>
    <n v="1434690000"/>
    <b v="0"/>
    <b v="1"/>
    <s v="film &amp; video/documentary"/>
    <x v="4"/>
    <s v="documentary"/>
  </r>
  <r>
    <s v="Barrett Inc"/>
    <s v="Organic cohesive neural-net"/>
    <n v="1700"/>
    <n v="3208"/>
    <n v="2454"/>
    <n v="189"/>
    <x v="1"/>
    <n v="56"/>
    <s v="GB"/>
    <s v="GBP"/>
    <x v="801"/>
    <n v="1373518800"/>
    <d v="2013-08-10T05:00:00"/>
    <n v="1376110800"/>
    <b v="0"/>
    <b v="1"/>
    <s v="film &amp; video/television"/>
    <x v="4"/>
    <s v="television"/>
  </r>
  <r>
    <s v="Adams-Rollins"/>
    <s v="Integrated demand-driven info-mediaries"/>
    <n v="159800"/>
    <n v="11108"/>
    <n v="85454"/>
    <n v="7"/>
    <x v="0"/>
    <n v="107"/>
    <s v="US"/>
    <s v="USD"/>
    <x v="802"/>
    <n v="1517637600"/>
    <d v="2018-02-12T06:00:00"/>
    <n v="1518415200"/>
    <b v="0"/>
    <b v="0"/>
    <s v="theater/plays"/>
    <x v="3"/>
    <s v="plays"/>
  </r>
  <r>
    <s v="Wright-Bryant"/>
    <s v="Reverse-engineered client-server extranet"/>
    <n v="19800"/>
    <n v="153338"/>
    <n v="86569"/>
    <n v="774"/>
    <x v="1"/>
    <n v="1460"/>
    <s v="AU"/>
    <s v="AUD"/>
    <x v="803"/>
    <n v="1310619600"/>
    <d v="2011-07-17T05:00:00"/>
    <n v="1310878800"/>
    <b v="0"/>
    <b v="1"/>
    <s v="food/food trucks"/>
    <x v="0"/>
    <s v="food trucks"/>
  </r>
  <r>
    <s v="Berry-Cannon"/>
    <s v="Organized discrete encoding"/>
    <n v="8800"/>
    <n v="2437"/>
    <n v="5618.5"/>
    <n v="28"/>
    <x v="0"/>
    <n v="27"/>
    <s v="US"/>
    <s v="USD"/>
    <x v="212"/>
    <n v="1556427600"/>
    <d v="2019-04-30T05:00:00"/>
    <n v="1556600400"/>
    <b v="0"/>
    <b v="0"/>
    <s v="theater/plays"/>
    <x v="3"/>
    <s v="plays"/>
  </r>
  <r>
    <s v="Davis-Gonzalez"/>
    <s v="Balanced regional flexibility"/>
    <n v="179100"/>
    <n v="93991"/>
    <n v="136545.5"/>
    <n v="52"/>
    <x v="0"/>
    <n v="1221"/>
    <s v="US"/>
    <s v="USD"/>
    <x v="804"/>
    <n v="1576476000"/>
    <d v="2019-12-22T06:00:00"/>
    <n v="1576994400"/>
    <b v="0"/>
    <b v="0"/>
    <s v="film &amp; video/documentary"/>
    <x v="4"/>
    <s v="documentary"/>
  </r>
  <r>
    <s v="Best-Young"/>
    <s v="Implemented multimedia time-frame"/>
    <n v="3100"/>
    <n v="12620"/>
    <n v="7860"/>
    <n v="407"/>
    <x v="1"/>
    <n v="123"/>
    <s v="CH"/>
    <s v="CHF"/>
    <x v="805"/>
    <n v="1381122000"/>
    <d v="2013-10-25T05:00:00"/>
    <n v="1382677200"/>
    <b v="0"/>
    <b v="0"/>
    <s v="music/jazz"/>
    <x v="1"/>
    <s v="jazz"/>
  </r>
  <r>
    <s v="Powers, Smith and Deleon"/>
    <s v="Enhanced uniform service-desk"/>
    <n v="100"/>
    <n v="2"/>
    <n v="51"/>
    <n v="2"/>
    <x v="0"/>
    <n v="1"/>
    <s v="US"/>
    <s v="USD"/>
    <x v="806"/>
    <n v="1411102800"/>
    <d v="2014-09-20T05:00:00"/>
    <n v="1411189200"/>
    <b v="0"/>
    <b v="1"/>
    <s v="technology/web"/>
    <x v="2"/>
    <s v="web"/>
  </r>
  <r>
    <s v="Hogan Group"/>
    <s v="Versatile bottom-line definition"/>
    <n v="5600"/>
    <n v="8746"/>
    <n v="7173"/>
    <n v="156"/>
    <x v="1"/>
    <n v="159"/>
    <s v="US"/>
    <s v="USD"/>
    <x v="807"/>
    <n v="1531803600"/>
    <d v="2018-08-19T05:00:00"/>
    <n v="1534654800"/>
    <b v="0"/>
    <b v="1"/>
    <s v="music/rock"/>
    <x v="1"/>
    <s v="rock"/>
  </r>
  <r>
    <s v="Wang, Silva and Byrd"/>
    <s v="Integrated bifurcated software"/>
    <n v="1400"/>
    <n v="3534"/>
    <n v="2467"/>
    <n v="252"/>
    <x v="1"/>
    <n v="110"/>
    <s v="US"/>
    <s v="USD"/>
    <x v="722"/>
    <n v="1454133600"/>
    <d v="2016-03-12T06:00:00"/>
    <n v="1457762400"/>
    <b v="0"/>
    <b v="0"/>
    <s v="technology/web"/>
    <x v="2"/>
    <s v="web"/>
  </r>
  <r>
    <s v="Parker-Morris"/>
    <s v="Assimilated next generation instruction set"/>
    <n v="41000"/>
    <n v="709"/>
    <n v="20854.5"/>
    <n v="2"/>
    <x v="2"/>
    <n v="14"/>
    <s v="US"/>
    <s v="USD"/>
    <x v="477"/>
    <n v="1336194000"/>
    <d v="2012-05-20T05:00:00"/>
    <n v="1337490000"/>
    <b v="0"/>
    <b v="1"/>
    <s v="publishing/nonfiction"/>
    <x v="5"/>
    <s v="nonfiction"/>
  </r>
  <r>
    <s v="Rodriguez, Johnson and Jackson"/>
    <s v="Digitized foreground array"/>
    <n v="6500"/>
    <n v="795"/>
    <n v="3647.5"/>
    <n v="12"/>
    <x v="0"/>
    <n v="16"/>
    <s v="US"/>
    <s v="USD"/>
    <x v="259"/>
    <n v="1349326800"/>
    <d v="2012-10-08T05:00:00"/>
    <n v="1349672400"/>
    <b v="0"/>
    <b v="0"/>
    <s v="publishing/radio &amp; podcasts"/>
    <x v="5"/>
    <s v="radio &amp; podcasts"/>
  </r>
  <r>
    <s v="Haynes PLC"/>
    <s v="Re-engineered clear-thinking project"/>
    <n v="7900"/>
    <n v="12955"/>
    <n v="10427.5"/>
    <n v="164"/>
    <x v="1"/>
    <n v="236"/>
    <s v="US"/>
    <s v="USD"/>
    <x v="9"/>
    <n v="1379566800"/>
    <d v="2013-09-22T05:00:00"/>
    <n v="1379826000"/>
    <b v="0"/>
    <b v="0"/>
    <s v="theater/plays"/>
    <x v="3"/>
    <s v="plays"/>
  </r>
  <r>
    <s v="Hayes Group"/>
    <s v="Implemented even-keeled standardization"/>
    <n v="5500"/>
    <n v="8964"/>
    <n v="7232"/>
    <n v="163"/>
    <x v="1"/>
    <n v="191"/>
    <s v="US"/>
    <s v="USD"/>
    <x v="808"/>
    <n v="1494651600"/>
    <d v="2017-06-18T05:00:00"/>
    <n v="1497762000"/>
    <b v="1"/>
    <b v="1"/>
    <s v="film &amp; video/documentary"/>
    <x v="4"/>
    <s v="documentary"/>
  </r>
  <r>
    <s v="White, Pena and Calhoun"/>
    <s v="Quality-focused asymmetric adapter"/>
    <n v="9100"/>
    <n v="1843"/>
    <n v="5471.5"/>
    <n v="20"/>
    <x v="0"/>
    <n v="41"/>
    <s v="US"/>
    <s v="USD"/>
    <x v="809"/>
    <n v="1303880400"/>
    <d v="2011-05-04T05:00:00"/>
    <n v="1304485200"/>
    <b v="0"/>
    <b v="0"/>
    <s v="theater/plays"/>
    <x v="3"/>
    <s v="plays"/>
  </r>
  <r>
    <s v="Bryant-Pope"/>
    <s v="Networked intangible help-desk"/>
    <n v="38200"/>
    <n v="121950"/>
    <n v="80075"/>
    <n v="319"/>
    <x v="1"/>
    <n v="3934"/>
    <s v="US"/>
    <s v="USD"/>
    <x v="444"/>
    <n v="1335934800"/>
    <d v="2012-05-13T05:00:00"/>
    <n v="1336885200"/>
    <b v="0"/>
    <b v="0"/>
    <s v="games/video games"/>
    <x v="6"/>
    <s v="video games"/>
  </r>
  <r>
    <s v="Gates, Li and Thompson"/>
    <s v="Synchronized attitude-oriented frame"/>
    <n v="1800"/>
    <n v="8621"/>
    <n v="5210.5"/>
    <n v="479"/>
    <x v="1"/>
    <n v="80"/>
    <s v="CA"/>
    <s v="CAD"/>
    <x v="384"/>
    <n v="1528088400"/>
    <d v="2018-07-01T05:00:00"/>
    <n v="1530421200"/>
    <b v="0"/>
    <b v="1"/>
    <s v="theater/plays"/>
    <x v="3"/>
    <s v="plays"/>
  </r>
  <r>
    <s v="King-Morris"/>
    <s v="Proactive incremental architecture"/>
    <n v="154500"/>
    <n v="30215"/>
    <n v="92357.5"/>
    <n v="20"/>
    <x v="3"/>
    <n v="296"/>
    <s v="US"/>
    <s v="USD"/>
    <x v="810"/>
    <n v="1421906400"/>
    <d v="2015-01-23T06:00:00"/>
    <n v="1421992800"/>
    <b v="0"/>
    <b v="0"/>
    <s v="theater/plays"/>
    <x v="3"/>
    <s v="plays"/>
  </r>
  <r>
    <s v="Carter, Cole and Curtis"/>
    <s v="Cloned responsive standardization"/>
    <n v="5800"/>
    <n v="11539"/>
    <n v="8669.5"/>
    <n v="199"/>
    <x v="1"/>
    <n v="462"/>
    <s v="US"/>
    <s v="USD"/>
    <x v="811"/>
    <n v="1568005200"/>
    <d v="2019-09-11T05:00:00"/>
    <n v="1568178000"/>
    <b v="1"/>
    <b v="0"/>
    <s v="technology/web"/>
    <x v="2"/>
    <s v="web"/>
  </r>
  <r>
    <s v="Sanchez-Parsons"/>
    <s v="Reduced bifurcated pricing structure"/>
    <n v="1800"/>
    <n v="14310"/>
    <n v="8055"/>
    <n v="795"/>
    <x v="1"/>
    <n v="179"/>
    <s v="US"/>
    <s v="USD"/>
    <x v="812"/>
    <n v="1346821200"/>
    <d v="2012-09-18T05:00:00"/>
    <n v="1347944400"/>
    <b v="1"/>
    <b v="0"/>
    <s v="film &amp; video/drama"/>
    <x v="4"/>
    <s v="drama"/>
  </r>
  <r>
    <s v="Rivera-Pearson"/>
    <s v="Re-engineered asymmetric challenge"/>
    <n v="70200"/>
    <n v="35536"/>
    <n v="52868"/>
    <n v="51"/>
    <x v="0"/>
    <n v="523"/>
    <s v="AU"/>
    <s v="AUD"/>
    <x v="813"/>
    <n v="1557637200"/>
    <d v="2019-05-25T05:00:00"/>
    <n v="1558760400"/>
    <b v="0"/>
    <b v="0"/>
    <s v="film &amp; video/drama"/>
    <x v="4"/>
    <s v="drama"/>
  </r>
  <r>
    <s v="Ramirez, Padilla and Barrera"/>
    <s v="Diverse client-driven conglomeration"/>
    <n v="6400"/>
    <n v="3676"/>
    <n v="5038"/>
    <n v="57"/>
    <x v="0"/>
    <n v="141"/>
    <s v="GB"/>
    <s v="GBP"/>
    <x v="814"/>
    <n v="1375592400"/>
    <d v="2013-08-16T05:00:00"/>
    <n v="1376629200"/>
    <b v="0"/>
    <b v="0"/>
    <s v="theater/plays"/>
    <x v="3"/>
    <s v="plays"/>
  </r>
  <r>
    <s v="Riggs Group"/>
    <s v="Configurable upward-trending solution"/>
    <n v="125900"/>
    <n v="195936"/>
    <n v="160918"/>
    <n v="156"/>
    <x v="1"/>
    <n v="1866"/>
    <s v="GB"/>
    <s v="GBP"/>
    <x v="80"/>
    <n v="1503982800"/>
    <d v="2017-09-07T05:00:00"/>
    <n v="1504760400"/>
    <b v="0"/>
    <b v="0"/>
    <s v="film &amp; video/television"/>
    <x v="4"/>
    <s v="television"/>
  </r>
  <r>
    <s v="Clements Ltd"/>
    <s v="Persistent bandwidth-monitored framework"/>
    <n v="3700"/>
    <n v="1343"/>
    <n v="2521.5"/>
    <n v="36"/>
    <x v="0"/>
    <n v="52"/>
    <s v="US"/>
    <s v="USD"/>
    <x v="815"/>
    <n v="1418882400"/>
    <d v="2014-12-27T06:00:00"/>
    <n v="1419660000"/>
    <b v="0"/>
    <b v="0"/>
    <s v="photography/photography books"/>
    <x v="7"/>
    <s v="photography books"/>
  </r>
  <r>
    <s v="Cooper Inc"/>
    <s v="Polarized discrete product"/>
    <n v="3600"/>
    <n v="2097"/>
    <n v="2848.5"/>
    <n v="58"/>
    <x v="2"/>
    <n v="27"/>
    <s v="GB"/>
    <s v="GBP"/>
    <x v="816"/>
    <n v="1309237200"/>
    <d v="2011-07-22T05:00:00"/>
    <n v="1311310800"/>
    <b v="0"/>
    <b v="1"/>
    <s v="film &amp; video/shorts"/>
    <x v="4"/>
    <s v="shorts"/>
  </r>
  <r>
    <s v="Jones-Gonzalez"/>
    <s v="Seamless dynamic website"/>
    <n v="3800"/>
    <n v="9021"/>
    <n v="6410.5"/>
    <n v="237"/>
    <x v="1"/>
    <n v="156"/>
    <s v="CH"/>
    <s v="CHF"/>
    <x v="474"/>
    <n v="1343365200"/>
    <d v="2012-08-07T05:00:00"/>
    <n v="1344315600"/>
    <b v="0"/>
    <b v="0"/>
    <s v="publishing/radio &amp; podcasts"/>
    <x v="5"/>
    <s v="radio &amp; podcasts"/>
  </r>
  <r>
    <s v="Fox Ltd"/>
    <s v="Extended multimedia firmware"/>
    <n v="35600"/>
    <n v="20915"/>
    <n v="28257.5"/>
    <n v="59"/>
    <x v="0"/>
    <n v="225"/>
    <s v="AU"/>
    <s v="AUD"/>
    <x v="817"/>
    <n v="1507957200"/>
    <d v="2017-11-15T06:00:00"/>
    <n v="1510725600"/>
    <b v="0"/>
    <b v="1"/>
    <s v="theater/plays"/>
    <x v="3"/>
    <s v="plays"/>
  </r>
  <r>
    <s v="Green, Murphy and Webb"/>
    <s v="Versatile directional project"/>
    <n v="5300"/>
    <n v="9676"/>
    <n v="7488"/>
    <n v="183"/>
    <x v="1"/>
    <n v="255"/>
    <s v="US"/>
    <s v="USD"/>
    <x v="818"/>
    <n v="1549519200"/>
    <d v="2019-02-27T06:00:00"/>
    <n v="1551247200"/>
    <b v="1"/>
    <b v="0"/>
    <s v="film &amp; video/animation"/>
    <x v="4"/>
    <s v="animation"/>
  </r>
  <r>
    <s v="Stevenson PLC"/>
    <s v="Profound directional knowledge user"/>
    <n v="160400"/>
    <n v="1210"/>
    <n v="80805"/>
    <n v="1"/>
    <x v="0"/>
    <n v="38"/>
    <s v="US"/>
    <s v="USD"/>
    <x v="819"/>
    <n v="1329026400"/>
    <d v="2012-02-26T06:00:00"/>
    <n v="1330236000"/>
    <b v="0"/>
    <b v="0"/>
    <s v="technology/web"/>
    <x v="2"/>
    <s v="web"/>
  </r>
  <r>
    <s v="Soto-Anthony"/>
    <s v="Ameliorated logistical capability"/>
    <n v="51400"/>
    <n v="90440"/>
    <n v="70920"/>
    <n v="176"/>
    <x v="1"/>
    <n v="2261"/>
    <s v="US"/>
    <s v="USD"/>
    <x v="609"/>
    <n v="1544335200"/>
    <d v="2018-12-18T06:00:00"/>
    <n v="1545112800"/>
    <b v="0"/>
    <b v="1"/>
    <s v="music/world music"/>
    <x v="1"/>
    <s v="world music"/>
  </r>
  <r>
    <s v="Wise and Sons"/>
    <s v="Sharable discrete definition"/>
    <n v="1700"/>
    <n v="4044"/>
    <n v="2872"/>
    <n v="238"/>
    <x v="1"/>
    <n v="40"/>
    <s v="US"/>
    <s v="USD"/>
    <x v="547"/>
    <n v="1279083600"/>
    <d v="2010-07-15T05:00:00"/>
    <n v="1279170000"/>
    <b v="0"/>
    <b v="0"/>
    <s v="theater/plays"/>
    <x v="3"/>
    <s v="plays"/>
  </r>
  <r>
    <s v="Butler-Barr"/>
    <s v="User-friendly next generation core"/>
    <n v="39400"/>
    <n v="192292"/>
    <n v="115846"/>
    <n v="488"/>
    <x v="1"/>
    <n v="2289"/>
    <s v="IT"/>
    <s v="EUR"/>
    <x v="820"/>
    <n v="1572498000"/>
    <d v="2019-11-11T06:00:00"/>
    <n v="1573452000"/>
    <b v="0"/>
    <b v="0"/>
    <s v="theater/plays"/>
    <x v="3"/>
    <s v="plays"/>
  </r>
  <r>
    <s v="Wilson, Jefferson and Anderson"/>
    <s v="Profit-focused empowering system engine"/>
    <n v="3000"/>
    <n v="6722"/>
    <n v="4861"/>
    <n v="224"/>
    <x v="1"/>
    <n v="65"/>
    <s v="US"/>
    <s v="USD"/>
    <x v="821"/>
    <n v="1506056400"/>
    <d v="2017-10-04T05:00:00"/>
    <n v="1507093200"/>
    <b v="0"/>
    <b v="0"/>
    <s v="theater/plays"/>
    <x v="3"/>
    <s v="plays"/>
  </r>
  <r>
    <s v="Brown-Oliver"/>
    <s v="Synchronized cohesive encoding"/>
    <n v="8700"/>
    <n v="1577"/>
    <n v="5138.5"/>
    <n v="18"/>
    <x v="0"/>
    <n v="15"/>
    <s v="US"/>
    <s v="USD"/>
    <x v="151"/>
    <n v="1463029200"/>
    <d v="2016-05-16T05:00:00"/>
    <n v="1463374800"/>
    <b v="0"/>
    <b v="0"/>
    <s v="food/food trucks"/>
    <x v="0"/>
    <s v="food trucks"/>
  </r>
  <r>
    <s v="Davis-Gardner"/>
    <s v="Synergistic dynamic utilization"/>
    <n v="7200"/>
    <n v="3301"/>
    <n v="5250.5"/>
    <n v="46"/>
    <x v="0"/>
    <n v="37"/>
    <s v="US"/>
    <s v="USD"/>
    <x v="822"/>
    <n v="1342069200"/>
    <d v="2012-08-10T05:00:00"/>
    <n v="1344574800"/>
    <b v="0"/>
    <b v="0"/>
    <s v="theater/plays"/>
    <x v="3"/>
    <s v="plays"/>
  </r>
  <r>
    <s v="Dawson Group"/>
    <s v="Triple-buffered bi-directional model"/>
    <n v="167400"/>
    <n v="196386"/>
    <n v="181893"/>
    <n v="117"/>
    <x v="1"/>
    <n v="3777"/>
    <s v="IT"/>
    <s v="EUR"/>
    <x v="823"/>
    <n v="1388296800"/>
    <d v="2014-01-07T06:00:00"/>
    <n v="1389074400"/>
    <b v="0"/>
    <b v="0"/>
    <s v="technology/web"/>
    <x v="2"/>
    <s v="web"/>
  </r>
  <r>
    <s v="Turner-Terrell"/>
    <s v="Polarized tertiary function"/>
    <n v="5500"/>
    <n v="11952"/>
    <n v="8726"/>
    <n v="217"/>
    <x v="1"/>
    <n v="184"/>
    <s v="GB"/>
    <s v="GBP"/>
    <x v="824"/>
    <n v="1493787600"/>
    <d v="2017-05-17T05:00:00"/>
    <n v="1494997200"/>
    <b v="0"/>
    <b v="0"/>
    <s v="theater/plays"/>
    <x v="3"/>
    <s v="plays"/>
  </r>
  <r>
    <s v="Hall, Buchanan and Benton"/>
    <s v="Configurable fault-tolerant structure"/>
    <n v="3500"/>
    <n v="3930"/>
    <n v="3715"/>
    <n v="112"/>
    <x v="1"/>
    <n v="85"/>
    <s v="US"/>
    <s v="USD"/>
    <x v="825"/>
    <n v="1424844000"/>
    <d v="2015-03-04T06:00:00"/>
    <n v="1425448800"/>
    <b v="0"/>
    <b v="1"/>
    <s v="theater/plays"/>
    <x v="3"/>
    <s v="plays"/>
  </r>
  <r>
    <s v="Lowery, Hayden and Cruz"/>
    <s v="Digitized 24/7 budgetary management"/>
    <n v="7900"/>
    <n v="5729"/>
    <n v="6814.5"/>
    <n v="73"/>
    <x v="0"/>
    <n v="112"/>
    <s v="US"/>
    <s v="USD"/>
    <x v="826"/>
    <n v="1403931600"/>
    <d v="2014-06-30T05:00:00"/>
    <n v="1404104400"/>
    <b v="0"/>
    <b v="1"/>
    <s v="theater/plays"/>
    <x v="3"/>
    <s v="plays"/>
  </r>
  <r>
    <s v="Mora, Miller and Harper"/>
    <s v="Stand-alone zero tolerance algorithm"/>
    <n v="2300"/>
    <n v="4883"/>
    <n v="3591.5"/>
    <n v="212"/>
    <x v="1"/>
    <n v="144"/>
    <s v="US"/>
    <s v="USD"/>
    <x v="827"/>
    <n v="1394514000"/>
    <d v="2014-03-14T05:00:00"/>
    <n v="1394773200"/>
    <b v="0"/>
    <b v="0"/>
    <s v="music/rock"/>
    <x v="1"/>
    <s v="rock"/>
  </r>
  <r>
    <s v="Espinoza Group"/>
    <s v="Implemented tangible support"/>
    <n v="73000"/>
    <n v="175015"/>
    <n v="124007.5"/>
    <n v="240"/>
    <x v="1"/>
    <n v="1902"/>
    <s v="US"/>
    <s v="USD"/>
    <x v="828"/>
    <n v="1365397200"/>
    <d v="2013-04-21T05:00:00"/>
    <n v="1366520400"/>
    <b v="0"/>
    <b v="0"/>
    <s v="theater/plays"/>
    <x v="3"/>
    <s v="plays"/>
  </r>
  <r>
    <s v="Davis, Crawford and Lopez"/>
    <s v="Reactive radical framework"/>
    <n v="6200"/>
    <n v="11280"/>
    <n v="8740"/>
    <n v="182"/>
    <x v="1"/>
    <n v="105"/>
    <s v="US"/>
    <s v="USD"/>
    <x v="829"/>
    <n v="1456120800"/>
    <d v="2016-02-28T06:00:00"/>
    <n v="1456639200"/>
    <b v="0"/>
    <b v="0"/>
    <s v="theater/plays"/>
    <x v="3"/>
    <s v="plays"/>
  </r>
  <r>
    <s v="Richards, Stevens and Fleming"/>
    <s v="Object-based full-range knowledge user"/>
    <n v="6100"/>
    <n v="10012"/>
    <n v="8056"/>
    <n v="164"/>
    <x v="1"/>
    <n v="132"/>
    <s v="US"/>
    <s v="USD"/>
    <x v="830"/>
    <n v="1437714000"/>
    <d v="2015-07-31T05:00:00"/>
    <n v="1438318800"/>
    <b v="0"/>
    <b v="0"/>
    <s v="theater/plays"/>
    <x v="3"/>
    <s v="plays"/>
  </r>
  <r>
    <s v="Brown Ltd"/>
    <s v="Enhanced composite contingency"/>
    <n v="103200"/>
    <n v="1690"/>
    <n v="52445"/>
    <n v="2"/>
    <x v="0"/>
    <n v="21"/>
    <s v="US"/>
    <s v="USD"/>
    <x v="831"/>
    <n v="1563771600"/>
    <d v="2019-07-25T05:00:00"/>
    <n v="1564030800"/>
    <b v="1"/>
    <b v="0"/>
    <s v="theater/plays"/>
    <x v="3"/>
    <s v="plays"/>
  </r>
  <r>
    <s v="Tapia, Sandoval and Hurley"/>
    <s v="Cloned fresh-thinking model"/>
    <n v="171000"/>
    <n v="84891"/>
    <n v="127945.5"/>
    <n v="50"/>
    <x v="3"/>
    <n v="976"/>
    <s v="US"/>
    <s v="USD"/>
    <x v="832"/>
    <n v="1448517600"/>
    <d v="2015-12-05T06:00:00"/>
    <n v="1449295200"/>
    <b v="0"/>
    <b v="0"/>
    <s v="film &amp; video/documentary"/>
    <x v="4"/>
    <s v="documentary"/>
  </r>
  <r>
    <s v="Allen Inc"/>
    <s v="Total dedicated benchmark"/>
    <n v="9200"/>
    <n v="10093"/>
    <n v="9646.5"/>
    <n v="110"/>
    <x v="1"/>
    <n v="96"/>
    <s v="US"/>
    <s v="USD"/>
    <x v="833"/>
    <n v="1528779600"/>
    <d v="2018-07-18T05:00:00"/>
    <n v="1531890000"/>
    <b v="0"/>
    <b v="1"/>
    <s v="publishing/fiction"/>
    <x v="5"/>
    <s v="fiction"/>
  </r>
  <r>
    <s v="Williams, Johnson and Campbell"/>
    <s v="Streamlined human-resource Graphic Interface"/>
    <n v="7800"/>
    <n v="3839"/>
    <n v="5819.5"/>
    <n v="49"/>
    <x v="0"/>
    <n v="67"/>
    <s v="US"/>
    <s v="USD"/>
    <x v="834"/>
    <n v="1304744400"/>
    <d v="2011-05-24T05:00:00"/>
    <n v="1306213200"/>
    <b v="0"/>
    <b v="1"/>
    <s v="games/video games"/>
    <x v="6"/>
    <s v="video games"/>
  </r>
  <r>
    <s v="Wiggins Ltd"/>
    <s v="Upgradable analyzing core"/>
    <n v="9900"/>
    <n v="6161"/>
    <n v="8030.5"/>
    <n v="62"/>
    <x v="2"/>
    <n v="66"/>
    <s v="CA"/>
    <s v="CAD"/>
    <x v="835"/>
    <n v="1354341600"/>
    <d v="2012-12-23T06:00:00"/>
    <n v="1356242400"/>
    <b v="0"/>
    <b v="0"/>
    <s v="technology/web"/>
    <x v="2"/>
    <s v="web"/>
  </r>
  <r>
    <s v="Luna-Horne"/>
    <s v="Profound exuding pricing structure"/>
    <n v="43000"/>
    <n v="5615"/>
    <n v="24307.5"/>
    <n v="13"/>
    <x v="0"/>
    <n v="78"/>
    <s v="US"/>
    <s v="USD"/>
    <x v="836"/>
    <n v="1294552800"/>
    <d v="2011-02-13T06:00:00"/>
    <n v="1297576800"/>
    <b v="1"/>
    <b v="0"/>
    <s v="theater/plays"/>
    <x v="3"/>
    <s v="plays"/>
  </r>
  <r>
    <s v="Allen Inc"/>
    <s v="Horizontal optimizing model"/>
    <n v="9600"/>
    <n v="6205"/>
    <n v="7902.5"/>
    <n v="65"/>
    <x v="0"/>
    <n v="67"/>
    <s v="AU"/>
    <s v="AUD"/>
    <x v="837"/>
    <n v="1295935200"/>
    <d v="2011-01-28T06:00:00"/>
    <n v="1296194400"/>
    <b v="0"/>
    <b v="0"/>
    <s v="theater/plays"/>
    <x v="3"/>
    <s v="plays"/>
  </r>
  <r>
    <s v="Peterson, Gonzalez and Spencer"/>
    <s v="Synchronized fault-tolerant algorithm"/>
    <n v="7500"/>
    <n v="11969"/>
    <n v="9734.5"/>
    <n v="160"/>
    <x v="1"/>
    <n v="114"/>
    <s v="US"/>
    <s v="USD"/>
    <x v="219"/>
    <n v="1411534800"/>
    <d v="2014-10-29T05:00:00"/>
    <n v="1414558800"/>
    <b v="0"/>
    <b v="0"/>
    <s v="food/food trucks"/>
    <x v="0"/>
    <s v="food trucks"/>
  </r>
  <r>
    <s v="Walter Inc"/>
    <s v="Streamlined 5thgeneration intranet"/>
    <n v="10000"/>
    <n v="8142"/>
    <n v="9071"/>
    <n v="81"/>
    <x v="0"/>
    <n v="263"/>
    <s v="AU"/>
    <s v="AUD"/>
    <x v="365"/>
    <n v="1486706400"/>
    <d v="2017-03-01T06:00:00"/>
    <n v="1488348000"/>
    <b v="0"/>
    <b v="0"/>
    <s v="photography/photography books"/>
    <x v="7"/>
    <s v="photography books"/>
  </r>
  <r>
    <s v="Sanders, Farley and Huffman"/>
    <s v="Cross-group clear-thinking task-force"/>
    <n v="172000"/>
    <n v="55805"/>
    <n v="113902.5"/>
    <n v="32"/>
    <x v="0"/>
    <n v="1691"/>
    <s v="US"/>
    <s v="USD"/>
    <x v="838"/>
    <n v="1333602000"/>
    <d v="2012-04-20T05:00:00"/>
    <n v="1334898000"/>
    <b v="1"/>
    <b v="0"/>
    <s v="photography/photography books"/>
    <x v="7"/>
    <s v="photography books"/>
  </r>
  <r>
    <s v="Hall, Holmes and Walker"/>
    <s v="Public-key bandwidth-monitored intranet"/>
    <n v="153700"/>
    <n v="15238"/>
    <n v="84469"/>
    <n v="10"/>
    <x v="0"/>
    <n v="181"/>
    <s v="US"/>
    <s v="USD"/>
    <x v="839"/>
    <n v="1308200400"/>
    <d v="2011-06-18T05:00:00"/>
    <n v="1308373200"/>
    <b v="0"/>
    <b v="0"/>
    <s v="theater/plays"/>
    <x v="3"/>
    <s v="plays"/>
  </r>
  <r>
    <s v="Smith-Powell"/>
    <s v="Upgradable clear-thinking hardware"/>
    <n v="3600"/>
    <n v="961"/>
    <n v="2280.5"/>
    <n v="27"/>
    <x v="0"/>
    <n v="13"/>
    <s v="US"/>
    <s v="USD"/>
    <x v="840"/>
    <n v="1411707600"/>
    <d v="2014-10-03T05:00:00"/>
    <n v="1412312400"/>
    <b v="0"/>
    <b v="0"/>
    <s v="theater/plays"/>
    <x v="3"/>
    <s v="plays"/>
  </r>
  <r>
    <s v="Smith-Hill"/>
    <s v="Integrated holistic paradigm"/>
    <n v="9400"/>
    <n v="5918"/>
    <n v="7659"/>
    <n v="63"/>
    <x v="3"/>
    <n v="160"/>
    <s v="US"/>
    <s v="USD"/>
    <x v="841"/>
    <n v="1418364000"/>
    <d v="2014-12-22T06:00:00"/>
    <n v="1419228000"/>
    <b v="1"/>
    <b v="1"/>
    <s v="film &amp; video/documentary"/>
    <x v="4"/>
    <s v="documentary"/>
  </r>
  <r>
    <s v="Wright LLC"/>
    <s v="Seamless clear-thinking conglomeration"/>
    <n v="5900"/>
    <n v="9520"/>
    <n v="7710"/>
    <n v="161"/>
    <x v="1"/>
    <n v="203"/>
    <s v="US"/>
    <s v="USD"/>
    <x v="842"/>
    <n v="1429333200"/>
    <d v="2015-05-07T05:00:00"/>
    <n v="1430974800"/>
    <b v="0"/>
    <b v="0"/>
    <s v="technology/web"/>
    <x v="2"/>
    <s v="web"/>
  </r>
  <r>
    <s v="Williams, Orozco and Gomez"/>
    <s v="Persistent content-based methodology"/>
    <n v="100"/>
    <n v="5"/>
    <n v="52.5"/>
    <n v="5"/>
    <x v="0"/>
    <n v="1"/>
    <s v="US"/>
    <s v="USD"/>
    <x v="843"/>
    <n v="1555390800"/>
    <d v="2019-04-21T05:00:00"/>
    <n v="1555822800"/>
    <b v="0"/>
    <b v="1"/>
    <s v="theater/plays"/>
    <x v="3"/>
    <s v="plays"/>
  </r>
  <r>
    <s v="Peterson Ltd"/>
    <s v="Re-engineered 24hour matrix"/>
    <n v="14500"/>
    <n v="159056"/>
    <n v="86778"/>
    <n v="1097"/>
    <x v="1"/>
    <n v="1559"/>
    <s v="US"/>
    <s v="USD"/>
    <x v="844"/>
    <n v="1482732000"/>
    <d v="2016-12-27T06:00:00"/>
    <n v="1482818400"/>
    <b v="0"/>
    <b v="1"/>
    <s v="music/rock"/>
    <x v="1"/>
    <s v="rock"/>
  </r>
  <r>
    <s v="Cummings-Hayes"/>
    <s v="Virtual multi-tasking core"/>
    <n v="145500"/>
    <n v="101987"/>
    <n v="123743.5"/>
    <n v="70"/>
    <x v="3"/>
    <n v="2266"/>
    <s v="US"/>
    <s v="USD"/>
    <x v="845"/>
    <n v="1470718800"/>
    <d v="2016-08-23T05:00:00"/>
    <n v="1471928400"/>
    <b v="0"/>
    <b v="0"/>
    <s v="film &amp; video/documentary"/>
    <x v="4"/>
    <s v="documentary"/>
  </r>
  <r>
    <s v="Boyle Ltd"/>
    <s v="Streamlined fault-tolerant conglomeration"/>
    <n v="3300"/>
    <n v="1980"/>
    <n v="2640"/>
    <n v="60"/>
    <x v="0"/>
    <n v="21"/>
    <s v="US"/>
    <s v="USD"/>
    <x v="846"/>
    <n v="1450591200"/>
    <d v="2016-01-25T06:00:00"/>
    <n v="1453701600"/>
    <b v="0"/>
    <b v="1"/>
    <s v="film &amp; video/science fiction"/>
    <x v="4"/>
    <s v="science fiction"/>
  </r>
  <r>
    <s v="Henderson, Parker and Diaz"/>
    <s v="Enterprise-wide client-driven policy"/>
    <n v="42600"/>
    <n v="156384"/>
    <n v="99492"/>
    <n v="367"/>
    <x v="1"/>
    <n v="1548"/>
    <s v="AU"/>
    <s v="AUD"/>
    <x v="110"/>
    <n v="1348290000"/>
    <d v="2012-10-16T05:00:00"/>
    <n v="1350363600"/>
    <b v="0"/>
    <b v="0"/>
    <s v="technology/web"/>
    <x v="2"/>
    <s v="web"/>
  </r>
  <r>
    <s v="Moss-Obrien"/>
    <s v="Function-based next generation emulation"/>
    <n v="700"/>
    <n v="7763"/>
    <n v="4231.5"/>
    <n v="1109"/>
    <x v="1"/>
    <n v="80"/>
    <s v="US"/>
    <s v="USD"/>
    <x v="847"/>
    <n v="1353823200"/>
    <d v="2012-11-27T06:00:00"/>
    <n v="1353996000"/>
    <b v="0"/>
    <b v="0"/>
    <s v="theater/plays"/>
    <x v="3"/>
    <s v="plays"/>
  </r>
  <r>
    <s v="Wood Inc"/>
    <s v="Re-engineered composite focus group"/>
    <n v="187600"/>
    <n v="35698"/>
    <n v="111649"/>
    <n v="19"/>
    <x v="0"/>
    <n v="830"/>
    <s v="US"/>
    <s v="USD"/>
    <x v="848"/>
    <n v="1450764000"/>
    <d v="2015-12-26T06:00:00"/>
    <n v="1451109600"/>
    <b v="0"/>
    <b v="0"/>
    <s v="film &amp; video/science fiction"/>
    <x v="4"/>
    <s v="science fiction"/>
  </r>
  <r>
    <s v="Riley, Cohen and Goodman"/>
    <s v="Profound mission-critical function"/>
    <n v="9800"/>
    <n v="12434"/>
    <n v="11117"/>
    <n v="127"/>
    <x v="1"/>
    <n v="131"/>
    <s v="US"/>
    <s v="USD"/>
    <x v="849"/>
    <n v="1329372000"/>
    <d v="2012-02-19T06:00:00"/>
    <n v="1329631200"/>
    <b v="0"/>
    <b v="0"/>
    <s v="theater/plays"/>
    <x v="3"/>
    <s v="plays"/>
  </r>
  <r>
    <s v="Green, Robinson and Ho"/>
    <s v="De-engineered zero-defect open system"/>
    <n v="1100"/>
    <n v="8081"/>
    <n v="4590.5"/>
    <n v="735"/>
    <x v="1"/>
    <n v="112"/>
    <s v="US"/>
    <s v="USD"/>
    <x v="780"/>
    <n v="1277096400"/>
    <d v="2010-07-13T05:00:00"/>
    <n v="1278997200"/>
    <b v="0"/>
    <b v="0"/>
    <s v="film &amp; video/animation"/>
    <x v="4"/>
    <s v="animation"/>
  </r>
  <r>
    <s v="Black-Graham"/>
    <s v="Operative hybrid utilization"/>
    <n v="145000"/>
    <n v="6631"/>
    <n v="75815.5"/>
    <n v="5"/>
    <x v="0"/>
    <n v="130"/>
    <s v="US"/>
    <s v="USD"/>
    <x v="140"/>
    <n v="1277701200"/>
    <d v="2010-07-26T05:00:00"/>
    <n v="1280120400"/>
    <b v="0"/>
    <b v="0"/>
    <s v="publishing/translations"/>
    <x v="5"/>
    <s v="translations"/>
  </r>
  <r>
    <s v="Robbins Group"/>
    <s v="Function-based interactive matrix"/>
    <n v="5500"/>
    <n v="4678"/>
    <n v="5089"/>
    <n v="85"/>
    <x v="0"/>
    <n v="55"/>
    <s v="US"/>
    <s v="USD"/>
    <x v="850"/>
    <n v="1454911200"/>
    <d v="2016-03-16T05:00:00"/>
    <n v="1458104400"/>
    <b v="0"/>
    <b v="0"/>
    <s v="technology/web"/>
    <x v="2"/>
    <s v="web"/>
  </r>
  <r>
    <s v="Mason, Case and May"/>
    <s v="Optimized content-based collaboration"/>
    <n v="5700"/>
    <n v="6800"/>
    <n v="6250"/>
    <n v="119"/>
    <x v="1"/>
    <n v="155"/>
    <s v="US"/>
    <s v="USD"/>
    <x v="851"/>
    <n v="1297922400"/>
    <d v="2011-02-21T06:00:00"/>
    <n v="1298268000"/>
    <b v="0"/>
    <b v="0"/>
    <s v="publishing/translations"/>
    <x v="5"/>
    <s v="translations"/>
  </r>
  <r>
    <s v="Harris, Russell and Mitchell"/>
    <s v="User-centric cohesive policy"/>
    <n v="3600"/>
    <n v="10657"/>
    <n v="7128.5"/>
    <n v="296"/>
    <x v="1"/>
    <n v="266"/>
    <s v="US"/>
    <s v="USD"/>
    <x v="852"/>
    <n v="1384408800"/>
    <d v="2013-12-05T06:00:00"/>
    <n v="1386223200"/>
    <b v="0"/>
    <b v="0"/>
    <s v="food/food trucks"/>
    <x v="0"/>
    <s v="food trucks"/>
  </r>
  <r>
    <s v="Rodriguez-Robinson"/>
    <s v="Ergonomic methodical hub"/>
    <n v="5900"/>
    <n v="4997"/>
    <n v="5448.5"/>
    <n v="85"/>
    <x v="0"/>
    <n v="114"/>
    <s v="IT"/>
    <s v="EUR"/>
    <x v="853"/>
    <n v="1299304800"/>
    <d v="2011-03-11T06:00:00"/>
    <n v="1299823200"/>
    <b v="0"/>
    <b v="1"/>
    <s v="photography/photography books"/>
    <x v="7"/>
    <s v="photography books"/>
  </r>
  <r>
    <s v="Peck, Higgins and Smith"/>
    <s v="Devolved disintermediate encryption"/>
    <n v="3700"/>
    <n v="13164"/>
    <n v="8432"/>
    <n v="356"/>
    <x v="1"/>
    <n v="155"/>
    <s v="US"/>
    <s v="USD"/>
    <x v="854"/>
    <n v="1431320400"/>
    <d v="2015-05-16T05:00:00"/>
    <n v="1431752400"/>
    <b v="0"/>
    <b v="0"/>
    <s v="theater/plays"/>
    <x v="3"/>
    <s v="plays"/>
  </r>
  <r>
    <s v="Nunez-King"/>
    <s v="Phased clear-thinking policy"/>
    <n v="2200"/>
    <n v="8501"/>
    <n v="5350.5"/>
    <n v="386"/>
    <x v="1"/>
    <n v="207"/>
    <s v="GB"/>
    <s v="GBP"/>
    <x v="67"/>
    <n v="1264399200"/>
    <d v="2010-03-06T06:00:00"/>
    <n v="1267855200"/>
    <b v="0"/>
    <b v="0"/>
    <s v="music/rock"/>
    <x v="1"/>
    <s v="rock"/>
  </r>
  <r>
    <s v="Davis and Sons"/>
    <s v="Seamless solution-oriented capacity"/>
    <n v="1700"/>
    <n v="13468"/>
    <n v="7584"/>
    <n v="792"/>
    <x v="1"/>
    <n v="245"/>
    <s v="US"/>
    <s v="USD"/>
    <x v="855"/>
    <n v="1497502800"/>
    <d v="2017-06-17T05:00:00"/>
    <n v="1497675600"/>
    <b v="0"/>
    <b v="0"/>
    <s v="theater/plays"/>
    <x v="3"/>
    <s v="plays"/>
  </r>
  <r>
    <s v="Howard-Douglas"/>
    <s v="Organized human-resource attitude"/>
    <n v="88400"/>
    <n v="121138"/>
    <n v="104769"/>
    <n v="137"/>
    <x v="1"/>
    <n v="1573"/>
    <s v="US"/>
    <s v="USD"/>
    <x v="107"/>
    <n v="1333688400"/>
    <d v="2012-05-13T05:00:00"/>
    <n v="1336885200"/>
    <b v="0"/>
    <b v="0"/>
    <s v="music/world music"/>
    <x v="1"/>
    <s v="world music"/>
  </r>
  <r>
    <s v="Gonzalez-White"/>
    <s v="Open-architected disintermediate budgetary management"/>
    <n v="2400"/>
    <n v="8117"/>
    <n v="5258.5"/>
    <n v="338"/>
    <x v="1"/>
    <n v="114"/>
    <s v="US"/>
    <s v="USD"/>
    <x v="344"/>
    <n v="1293861600"/>
    <d v="2011-01-16T06:00:00"/>
    <n v="1295157600"/>
    <b v="0"/>
    <b v="0"/>
    <s v="food/food trucks"/>
    <x v="0"/>
    <s v="food trucks"/>
  </r>
  <r>
    <s v="Lopez-King"/>
    <s v="Multi-lateral radical solution"/>
    <n v="7900"/>
    <n v="8550"/>
    <n v="8225"/>
    <n v="108"/>
    <x v="1"/>
    <n v="93"/>
    <s v="US"/>
    <s v="USD"/>
    <x v="856"/>
    <n v="1576994400"/>
    <d v="2019-12-29T06:00:00"/>
    <n v="1577599200"/>
    <b v="0"/>
    <b v="0"/>
    <s v="theater/plays"/>
    <x v="3"/>
    <s v="plays"/>
  </r>
  <r>
    <s v="Glover-Nelson"/>
    <s v="Inverse context-sensitive info-mediaries"/>
    <n v="94900"/>
    <n v="57659"/>
    <n v="76279.5"/>
    <n v="61"/>
    <x v="0"/>
    <n v="594"/>
    <s v="US"/>
    <s v="USD"/>
    <x v="857"/>
    <n v="1304917200"/>
    <d v="2011-05-10T05:00:00"/>
    <n v="1305003600"/>
    <b v="0"/>
    <b v="0"/>
    <s v="theater/plays"/>
    <x v="3"/>
    <s v="plays"/>
  </r>
  <r>
    <s v="Garner and Sons"/>
    <s v="Versatile neutral workforce"/>
    <n v="5100"/>
    <n v="1414"/>
    <n v="3257"/>
    <n v="28"/>
    <x v="0"/>
    <n v="24"/>
    <s v="US"/>
    <s v="USD"/>
    <x v="858"/>
    <n v="1381208400"/>
    <d v="2013-10-14T05:00:00"/>
    <n v="1381726800"/>
    <b v="0"/>
    <b v="0"/>
    <s v="film &amp; video/television"/>
    <x v="4"/>
    <s v="television"/>
  </r>
  <r>
    <s v="Sellers, Roach and Garrison"/>
    <s v="Multi-tiered systematic knowledge user"/>
    <n v="42700"/>
    <n v="97524"/>
    <n v="70112"/>
    <n v="228"/>
    <x v="1"/>
    <n v="1681"/>
    <s v="US"/>
    <s v="USD"/>
    <x v="859"/>
    <n v="1401685200"/>
    <d v="2014-06-11T05:00:00"/>
    <n v="1402462800"/>
    <b v="0"/>
    <b v="1"/>
    <s v="technology/web"/>
    <x v="2"/>
    <s v="web"/>
  </r>
  <r>
    <s v="Herrera, Bennett and Silva"/>
    <s v="Programmable multi-state algorithm"/>
    <n v="121100"/>
    <n v="26176"/>
    <n v="73638"/>
    <n v="22"/>
    <x v="0"/>
    <n v="252"/>
    <s v="US"/>
    <s v="USD"/>
    <x v="860"/>
    <n v="1291960800"/>
    <d v="2010-12-12T06:00:00"/>
    <n v="1292133600"/>
    <b v="0"/>
    <b v="1"/>
    <s v="theater/plays"/>
    <x v="3"/>
    <s v="plays"/>
  </r>
  <r>
    <s v="Thomas, Clay and Mendoza"/>
    <s v="Multi-channeled reciprocal interface"/>
    <n v="800"/>
    <n v="2991"/>
    <n v="1895.5"/>
    <n v="374"/>
    <x v="1"/>
    <n v="32"/>
    <s v="US"/>
    <s v="USD"/>
    <x v="170"/>
    <n v="1368853200"/>
    <d v="2013-05-19T05:00:00"/>
    <n v="1368939600"/>
    <b v="0"/>
    <b v="0"/>
    <s v="music/indie rock"/>
    <x v="1"/>
    <s v="indie rock"/>
  </r>
  <r>
    <s v="Ayala Group"/>
    <s v="Right-sized maximized migration"/>
    <n v="5400"/>
    <n v="8366"/>
    <n v="6883"/>
    <n v="155"/>
    <x v="1"/>
    <n v="135"/>
    <s v="US"/>
    <s v="USD"/>
    <x v="861"/>
    <n v="1448776800"/>
    <d v="2016-01-07T06:00:00"/>
    <n v="1452146400"/>
    <b v="0"/>
    <b v="1"/>
    <s v="theater/plays"/>
    <x v="3"/>
    <s v="plays"/>
  </r>
  <r>
    <s v="Huerta, Roberts and Dickerson"/>
    <s v="Self-enabling value-added artificial intelligence"/>
    <n v="4000"/>
    <n v="12886"/>
    <n v="8443"/>
    <n v="322"/>
    <x v="1"/>
    <n v="140"/>
    <s v="US"/>
    <s v="USD"/>
    <x v="862"/>
    <n v="1296194400"/>
    <d v="2011-02-03T06:00:00"/>
    <n v="1296712800"/>
    <b v="0"/>
    <b v="1"/>
    <s v="theater/plays"/>
    <x v="3"/>
    <s v="plays"/>
  </r>
  <r>
    <s v="Johnson Group"/>
    <s v="Vision-oriented interactive solution"/>
    <n v="7000"/>
    <n v="5177"/>
    <n v="6088.5"/>
    <n v="74"/>
    <x v="0"/>
    <n v="67"/>
    <s v="US"/>
    <s v="USD"/>
    <x v="863"/>
    <n v="1517983200"/>
    <d v="2018-03-11T06:00:00"/>
    <n v="1520748000"/>
    <b v="0"/>
    <b v="0"/>
    <s v="food/food trucks"/>
    <x v="0"/>
    <s v="food trucks"/>
  </r>
  <r>
    <s v="Bailey, Nguyen and Martinez"/>
    <s v="Fundamental user-facing productivity"/>
    <n v="1000"/>
    <n v="8641"/>
    <n v="4820.5"/>
    <n v="864"/>
    <x v="1"/>
    <n v="92"/>
    <s v="US"/>
    <s v="USD"/>
    <x v="864"/>
    <n v="1478930400"/>
    <d v="2016-12-04T06:00:00"/>
    <n v="1480831200"/>
    <b v="0"/>
    <b v="0"/>
    <s v="games/video games"/>
    <x v="6"/>
    <s v="video games"/>
  </r>
  <r>
    <s v="Williams, Martin and Meyer"/>
    <s v="Innovative well-modulated capability"/>
    <n v="60200"/>
    <n v="86244"/>
    <n v="73222"/>
    <n v="143"/>
    <x v="1"/>
    <n v="1015"/>
    <s v="GB"/>
    <s v="GBP"/>
    <x v="527"/>
    <n v="1426395600"/>
    <d v="2015-03-21T05:00:00"/>
    <n v="1426914000"/>
    <b v="0"/>
    <b v="0"/>
    <s v="theater/plays"/>
    <x v="3"/>
    <s v="plays"/>
  </r>
  <r>
    <s v="Huff-Johnson"/>
    <s v="Universal fault-tolerant orchestration"/>
    <n v="195200"/>
    <n v="78630"/>
    <n v="136915"/>
    <n v="40"/>
    <x v="0"/>
    <n v="742"/>
    <s v="US"/>
    <s v="USD"/>
    <x v="865"/>
    <n v="1446181200"/>
    <d v="2015-11-04T06:00:00"/>
    <n v="1446616800"/>
    <b v="1"/>
    <b v="0"/>
    <s v="publishing/nonfiction"/>
    <x v="5"/>
    <s v="nonfiction"/>
  </r>
  <r>
    <s v="Diaz-Little"/>
    <s v="Grass-roots executive synergy"/>
    <n v="6700"/>
    <n v="11941"/>
    <n v="9320.5"/>
    <n v="178"/>
    <x v="1"/>
    <n v="323"/>
    <s v="US"/>
    <s v="USD"/>
    <x v="866"/>
    <n v="1514181600"/>
    <d v="2018-01-27T06:00:00"/>
    <n v="1517032800"/>
    <b v="0"/>
    <b v="0"/>
    <s v="technology/web"/>
    <x v="2"/>
    <s v="web"/>
  </r>
  <r>
    <s v="Freeman-French"/>
    <s v="Multi-layered optimal application"/>
    <n v="7200"/>
    <n v="6115"/>
    <n v="6657.5"/>
    <n v="85"/>
    <x v="0"/>
    <n v="75"/>
    <s v="US"/>
    <s v="USD"/>
    <x v="867"/>
    <n v="1311051600"/>
    <d v="2011-07-21T05:00:00"/>
    <n v="1311224400"/>
    <b v="0"/>
    <b v="1"/>
    <s v="film &amp; video/documentary"/>
    <x v="4"/>
    <s v="documentary"/>
  </r>
  <r>
    <s v="Beck-Weber"/>
    <s v="Business-focused full-range core"/>
    <n v="129100"/>
    <n v="188404"/>
    <n v="158752"/>
    <n v="146"/>
    <x v="1"/>
    <n v="2326"/>
    <s v="US"/>
    <s v="USD"/>
    <x v="868"/>
    <n v="1564894800"/>
    <d v="2019-08-19T05:00:00"/>
    <n v="1566190800"/>
    <b v="0"/>
    <b v="0"/>
    <s v="film &amp; video/documentary"/>
    <x v="4"/>
    <s v="documentary"/>
  </r>
  <r>
    <s v="Lewis-Jacobson"/>
    <s v="Exclusive system-worthy Graphic Interface"/>
    <n v="6500"/>
    <n v="9910"/>
    <n v="8205"/>
    <n v="152"/>
    <x v="1"/>
    <n v="381"/>
    <s v="US"/>
    <s v="USD"/>
    <x v="105"/>
    <n v="1567918800"/>
    <d v="2019-10-04T05:00:00"/>
    <n v="1570165200"/>
    <b v="0"/>
    <b v="0"/>
    <s v="theater/plays"/>
    <x v="3"/>
    <s v="plays"/>
  </r>
  <r>
    <s v="Logan-Curtis"/>
    <s v="Enhanced optimal ability"/>
    <n v="170600"/>
    <n v="114523"/>
    <n v="142561.5"/>
    <n v="67"/>
    <x v="0"/>
    <n v="4405"/>
    <s v="US"/>
    <s v="USD"/>
    <x v="481"/>
    <n v="1386309600"/>
    <d v="2014-01-01T06:00:00"/>
    <n v="1388556000"/>
    <b v="0"/>
    <b v="1"/>
    <s v="music/rock"/>
    <x v="1"/>
    <s v="rock"/>
  </r>
  <r>
    <s v="Chan, Washington and Callahan"/>
    <s v="Optional zero administration neural-net"/>
    <n v="7800"/>
    <n v="3144"/>
    <n v="5472"/>
    <n v="40"/>
    <x v="0"/>
    <n v="92"/>
    <s v="US"/>
    <s v="USD"/>
    <x v="253"/>
    <n v="1301979600"/>
    <d v="2011-04-19T05:00:00"/>
    <n v="1303189200"/>
    <b v="0"/>
    <b v="0"/>
    <s v="music/rock"/>
    <x v="1"/>
    <s v="rock"/>
  </r>
  <r>
    <s v="Wilson Group"/>
    <s v="Ameliorated foreground focus group"/>
    <n v="6200"/>
    <n v="13441"/>
    <n v="9820.5"/>
    <n v="217"/>
    <x v="1"/>
    <n v="480"/>
    <s v="US"/>
    <s v="USD"/>
    <x v="869"/>
    <n v="1493269200"/>
    <d v="2017-05-11T05:00:00"/>
    <n v="1494478800"/>
    <b v="0"/>
    <b v="0"/>
    <s v="film &amp; video/documentary"/>
    <x v="4"/>
    <s v="documentary"/>
  </r>
  <r>
    <s v="Gardner, Ryan and Gutierrez"/>
    <s v="Triple-buffered multi-tasking matrices"/>
    <n v="9400"/>
    <n v="4899"/>
    <n v="7149.5"/>
    <n v="52"/>
    <x v="0"/>
    <n v="64"/>
    <s v="US"/>
    <s v="USD"/>
    <x v="864"/>
    <n v="1478930400"/>
    <d v="2016-12-03T06:00:00"/>
    <n v="1480744800"/>
    <b v="0"/>
    <b v="0"/>
    <s v="publishing/radio &amp; podcasts"/>
    <x v="5"/>
    <s v="radio &amp; podcasts"/>
  </r>
  <r>
    <s v="Hernandez Inc"/>
    <s v="Versatile dedicated migration"/>
    <n v="2400"/>
    <n v="11990"/>
    <n v="7195"/>
    <n v="500"/>
    <x v="1"/>
    <n v="226"/>
    <s v="US"/>
    <s v="USD"/>
    <x v="843"/>
    <n v="1555390800"/>
    <d v="2019-04-21T05:00:00"/>
    <n v="1555822800"/>
    <b v="0"/>
    <b v="0"/>
    <s v="publishing/translations"/>
    <x v="5"/>
    <s v="translations"/>
  </r>
  <r>
    <s v="Ortiz-Roberts"/>
    <s v="Devolved foreground customer loyalty"/>
    <n v="7800"/>
    <n v="6839"/>
    <n v="7319.5"/>
    <n v="88"/>
    <x v="0"/>
    <n v="64"/>
    <s v="US"/>
    <s v="USD"/>
    <x v="289"/>
    <n v="1456984800"/>
    <d v="2016-03-25T05:00:00"/>
    <n v="1458882000"/>
    <b v="0"/>
    <b v="1"/>
    <s v="film &amp; video/drama"/>
    <x v="4"/>
    <s v="drama"/>
  </r>
  <r>
    <s v="Ramirez LLC"/>
    <s v="Reduced reciprocal focus group"/>
    <n v="9800"/>
    <n v="11091"/>
    <n v="10445.5"/>
    <n v="113"/>
    <x v="1"/>
    <n v="241"/>
    <s v="US"/>
    <s v="USD"/>
    <x v="870"/>
    <n v="1411621200"/>
    <d v="2014-09-29T05:00:00"/>
    <n v="1411966800"/>
    <b v="0"/>
    <b v="1"/>
    <s v="music/rock"/>
    <x v="1"/>
    <s v="rock"/>
  </r>
  <r>
    <s v="Morrow Inc"/>
    <s v="Networked global migration"/>
    <n v="3100"/>
    <n v="13223"/>
    <n v="8161.5"/>
    <n v="427"/>
    <x v="1"/>
    <n v="132"/>
    <s v="US"/>
    <s v="USD"/>
    <x v="871"/>
    <n v="1525669200"/>
    <d v="2018-05-21T05:00:00"/>
    <n v="1526878800"/>
    <b v="0"/>
    <b v="1"/>
    <s v="film &amp; video/drama"/>
    <x v="4"/>
    <s v="drama"/>
  </r>
  <r>
    <s v="Erickson-Rogers"/>
    <s v="De-engineered even-keeled definition"/>
    <n v="9800"/>
    <n v="7608"/>
    <n v="8704"/>
    <n v="78"/>
    <x v="3"/>
    <n v="75"/>
    <s v="IT"/>
    <s v="EUR"/>
    <x v="872"/>
    <n v="1450936800"/>
    <d v="2016-01-10T06:00:00"/>
    <n v="1452405600"/>
    <b v="0"/>
    <b v="1"/>
    <s v="photography/photography books"/>
    <x v="7"/>
    <s v="photography books"/>
  </r>
  <r>
    <s v="Leach, Rich and Price"/>
    <s v="Implemented bi-directional flexibility"/>
    <n v="141100"/>
    <n v="74073"/>
    <n v="107586.5"/>
    <n v="52"/>
    <x v="0"/>
    <n v="842"/>
    <s v="US"/>
    <s v="USD"/>
    <x v="873"/>
    <n v="1413522000"/>
    <d v="2014-10-23T05:00:00"/>
    <n v="1414040400"/>
    <b v="0"/>
    <b v="1"/>
    <s v="publishing/translations"/>
    <x v="5"/>
    <s v="translations"/>
  </r>
  <r>
    <s v="Manning-Hamilton"/>
    <s v="Vision-oriented scalable definition"/>
    <n v="97300"/>
    <n v="153216"/>
    <n v="125258"/>
    <n v="157"/>
    <x v="1"/>
    <n v="2043"/>
    <s v="US"/>
    <s v="USD"/>
    <x v="874"/>
    <n v="1541307600"/>
    <d v="2018-12-03T06:00:00"/>
    <n v="1543816800"/>
    <b v="0"/>
    <b v="1"/>
    <s v="food/food trucks"/>
    <x v="0"/>
    <s v="food trucks"/>
  </r>
  <r>
    <s v="Butler LLC"/>
    <s v="Future-proofed upward-trending migration"/>
    <n v="6600"/>
    <n v="4814"/>
    <n v="5707"/>
    <n v="73"/>
    <x v="0"/>
    <n v="112"/>
    <s v="US"/>
    <s v="USD"/>
    <x v="875"/>
    <n v="1357106400"/>
    <d v="2013-02-01T06:00:00"/>
    <n v="1359698400"/>
    <b v="0"/>
    <b v="0"/>
    <s v="theater/plays"/>
    <x v="3"/>
    <s v="plays"/>
  </r>
  <r>
    <s v="Ball LLC"/>
    <s v="Right-sized full-range throughput"/>
    <n v="7600"/>
    <n v="4603"/>
    <n v="6101.5"/>
    <n v="61"/>
    <x v="3"/>
    <n v="139"/>
    <s v="IT"/>
    <s v="EUR"/>
    <x v="876"/>
    <n v="1390197600"/>
    <d v="2014-01-25T06:00:00"/>
    <n v="1390629600"/>
    <b v="0"/>
    <b v="0"/>
    <s v="theater/plays"/>
    <x v="3"/>
    <s v="plays"/>
  </r>
  <r>
    <s v="Taylor, Santiago and Flores"/>
    <s v="Polarized composite customer loyalty"/>
    <n v="66600"/>
    <n v="37823"/>
    <n v="52211.5"/>
    <n v="57"/>
    <x v="0"/>
    <n v="374"/>
    <s v="US"/>
    <s v="USD"/>
    <x v="877"/>
    <n v="1265868000"/>
    <d v="2010-02-25T06:00:00"/>
    <n v="1267077600"/>
    <b v="0"/>
    <b v="1"/>
    <s v="music/indie rock"/>
    <x v="1"/>
    <s v="indie rock"/>
  </r>
  <r>
    <s v="Hernandez, Norton and Kelley"/>
    <s v="Expanded eco-centric policy"/>
    <n v="111100"/>
    <n v="62819"/>
    <n v="86959.5"/>
    <n v="57"/>
    <x v="3"/>
    <n v="1122"/>
    <s v="US"/>
    <s v="USD"/>
    <x v="878"/>
    <n v="1467176400"/>
    <d v="2016-07-06T05:00:00"/>
    <n v="14677812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25ED0-8426-A64F-9F31-A4B77F50009A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2EEAD-9371-5D45-984B-14B15F02E2C1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693C4B-DF88-A049-880F-BDAD2E2D030D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5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110" zoomScaleNormal="110" workbookViewId="0">
      <selection activeCell="R18" sqref="R1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.33203125" customWidth="1"/>
    <col min="7" max="7" width="13.1640625" customWidth="1"/>
    <col min="9" max="9" width="13" bestFit="1" customWidth="1"/>
    <col min="13" max="13" width="11.1640625" bestFit="1" customWidth="1"/>
    <col min="14" max="14" width="11.1640625" customWidth="1"/>
    <col min="15" max="15" width="11.1640625" bestFit="1" customWidth="1"/>
    <col min="18" max="18" width="28" bestFit="1" customWidth="1"/>
    <col min="19" max="19" width="14.83203125" customWidth="1"/>
    <col min="20" max="20" width="12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2064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AVERAGE(D2,E2)</f>
        <v>50</v>
      </c>
      <c r="G2">
        <f>ROUND(((E2/D2)*100),0)</f>
        <v>0</v>
      </c>
      <c r="H2" t="s">
        <v>14</v>
      </c>
      <c r="I2">
        <v>0</v>
      </c>
      <c r="J2" t="s">
        <v>15</v>
      </c>
      <c r="K2" t="s">
        <v>16</v>
      </c>
      <c r="L2" s="8">
        <f>(((M2/60)/60)/24)+DATE(1970,1,1)</f>
        <v>42336.25</v>
      </c>
      <c r="M2">
        <v>1448690400</v>
      </c>
      <c r="N2" s="8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AVERAGE(D3,E3)</f>
        <v>7980</v>
      </c>
      <c r="G3">
        <f>ROUND(((E3/D3)*100),0)</f>
        <v>1040</v>
      </c>
      <c r="H3" t="s">
        <v>20</v>
      </c>
      <c r="I3">
        <v>158</v>
      </c>
      <c r="J3" t="s">
        <v>21</v>
      </c>
      <c r="K3" t="s">
        <v>22</v>
      </c>
      <c r="L3" s="8">
        <f t="shared" ref="L3:L66" si="1">(((M3/60)/60)/24)+DATE(1970,1,1)</f>
        <v>41870.208333333336</v>
      </c>
      <c r="M3">
        <v>1408424400</v>
      </c>
      <c r="N3" s="8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125461.5</v>
      </c>
      <c r="G4">
        <f t="shared" ref="G4:G67" si="3">ROUND(((E4/D4)*100),0)</f>
        <v>131</v>
      </c>
      <c r="H4" t="s">
        <v>20</v>
      </c>
      <c r="I4">
        <v>1425</v>
      </c>
      <c r="J4" t="s">
        <v>26</v>
      </c>
      <c r="K4" t="s">
        <v>27</v>
      </c>
      <c r="L4" s="8">
        <f t="shared" si="1"/>
        <v>41595.25</v>
      </c>
      <c r="M4">
        <v>1384668000</v>
      </c>
      <c r="N4" s="8">
        <f t="shared" si="2"/>
        <v>41597.25</v>
      </c>
      <c r="O4">
        <v>1384840800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3338.5</v>
      </c>
      <c r="G5">
        <f t="shared" si="3"/>
        <v>59</v>
      </c>
      <c r="H5" t="s">
        <v>14</v>
      </c>
      <c r="I5">
        <v>24</v>
      </c>
      <c r="J5" t="s">
        <v>21</v>
      </c>
      <c r="K5" t="s">
        <v>22</v>
      </c>
      <c r="L5" s="8">
        <f t="shared" si="1"/>
        <v>43688.208333333328</v>
      </c>
      <c r="M5">
        <v>1565499600</v>
      </c>
      <c r="N5" s="8">
        <f t="shared" si="2"/>
        <v>43728.208333333328</v>
      </c>
      <c r="O5">
        <v>1568955600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6432.5</v>
      </c>
      <c r="G6">
        <f t="shared" si="3"/>
        <v>69</v>
      </c>
      <c r="H6" t="s">
        <v>14</v>
      </c>
      <c r="I6">
        <v>53</v>
      </c>
      <c r="J6" t="s">
        <v>21</v>
      </c>
      <c r="K6" t="s">
        <v>22</v>
      </c>
      <c r="L6" s="8">
        <f t="shared" si="1"/>
        <v>43485.25</v>
      </c>
      <c r="M6">
        <v>1547964000</v>
      </c>
      <c r="N6" s="8">
        <f t="shared" si="2"/>
        <v>43489.25</v>
      </c>
      <c r="O6">
        <v>1548309600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10397.5</v>
      </c>
      <c r="G7">
        <f t="shared" si="3"/>
        <v>174</v>
      </c>
      <c r="H7" t="s">
        <v>20</v>
      </c>
      <c r="I7">
        <v>174</v>
      </c>
      <c r="J7" t="s">
        <v>36</v>
      </c>
      <c r="K7" t="s">
        <v>37</v>
      </c>
      <c r="L7" s="8">
        <f t="shared" si="1"/>
        <v>41149.208333333336</v>
      </c>
      <c r="M7">
        <v>1346130000</v>
      </c>
      <c r="N7" s="8">
        <f t="shared" si="2"/>
        <v>41160.208333333336</v>
      </c>
      <c r="O7">
        <v>1347080400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3145</v>
      </c>
      <c r="G8">
        <f t="shared" si="3"/>
        <v>21</v>
      </c>
      <c r="H8" t="s">
        <v>14</v>
      </c>
      <c r="I8">
        <v>18</v>
      </c>
      <c r="J8" t="s">
        <v>40</v>
      </c>
      <c r="K8" t="s">
        <v>41</v>
      </c>
      <c r="L8" s="8">
        <f t="shared" si="1"/>
        <v>42991.208333333328</v>
      </c>
      <c r="M8">
        <v>1505278800</v>
      </c>
      <c r="N8" s="8">
        <f t="shared" si="2"/>
        <v>42992.208333333328</v>
      </c>
      <c r="O8">
        <v>1505365200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9620.5</v>
      </c>
      <c r="G9">
        <f t="shared" si="3"/>
        <v>328</v>
      </c>
      <c r="H9" t="s">
        <v>20</v>
      </c>
      <c r="I9">
        <v>227</v>
      </c>
      <c r="J9" t="s">
        <v>36</v>
      </c>
      <c r="K9" t="s">
        <v>37</v>
      </c>
      <c r="L9" s="8">
        <f t="shared" si="1"/>
        <v>42229.208333333328</v>
      </c>
      <c r="M9">
        <v>1439442000</v>
      </c>
      <c r="N9" s="8">
        <f t="shared" si="2"/>
        <v>42231.208333333328</v>
      </c>
      <c r="O9">
        <v>1439614800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66023</v>
      </c>
      <c r="G10">
        <f t="shared" si="3"/>
        <v>20</v>
      </c>
      <c r="H10" t="s">
        <v>47</v>
      </c>
      <c r="I10">
        <v>708</v>
      </c>
      <c r="J10" t="s">
        <v>36</v>
      </c>
      <c r="K10" t="s">
        <v>37</v>
      </c>
      <c r="L10" s="8">
        <f t="shared" si="1"/>
        <v>40399.208333333336</v>
      </c>
      <c r="M10">
        <v>1281330000</v>
      </c>
      <c r="N10" s="8">
        <f t="shared" si="2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4704</v>
      </c>
      <c r="G11">
        <f t="shared" si="3"/>
        <v>52</v>
      </c>
      <c r="H11" t="s">
        <v>14</v>
      </c>
      <c r="I11">
        <v>44</v>
      </c>
      <c r="J11" t="s">
        <v>21</v>
      </c>
      <c r="K11" t="s">
        <v>22</v>
      </c>
      <c r="L11" s="8">
        <f t="shared" si="1"/>
        <v>41536.208333333336</v>
      </c>
      <c r="M11">
        <v>1379566800</v>
      </c>
      <c r="N11" s="8">
        <f t="shared" si="2"/>
        <v>41585.25</v>
      </c>
      <c r="O11">
        <v>1383804000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9519</v>
      </c>
      <c r="G12">
        <f t="shared" si="3"/>
        <v>266</v>
      </c>
      <c r="H12" t="s">
        <v>20</v>
      </c>
      <c r="I12">
        <v>220</v>
      </c>
      <c r="J12" t="s">
        <v>21</v>
      </c>
      <c r="K12" t="s">
        <v>22</v>
      </c>
      <c r="L12" s="8">
        <f t="shared" si="1"/>
        <v>40404.208333333336</v>
      </c>
      <c r="M12">
        <v>1281762000</v>
      </c>
      <c r="N12" s="8">
        <f t="shared" si="2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4665</v>
      </c>
      <c r="G13">
        <f t="shared" si="3"/>
        <v>48</v>
      </c>
      <c r="H13" t="s">
        <v>14</v>
      </c>
      <c r="I13">
        <v>27</v>
      </c>
      <c r="J13" t="s">
        <v>21</v>
      </c>
      <c r="K13" t="s">
        <v>22</v>
      </c>
      <c r="L13" s="8">
        <f t="shared" si="1"/>
        <v>40442.208333333336</v>
      </c>
      <c r="M13">
        <v>1285045200</v>
      </c>
      <c r="N13" s="8">
        <f t="shared" si="2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5964.5</v>
      </c>
      <c r="G14">
        <f t="shared" si="3"/>
        <v>89</v>
      </c>
      <c r="H14" t="s">
        <v>14</v>
      </c>
      <c r="I14">
        <v>55</v>
      </c>
      <c r="J14" t="s">
        <v>21</v>
      </c>
      <c r="K14" t="s">
        <v>22</v>
      </c>
      <c r="L14" s="8">
        <f t="shared" si="1"/>
        <v>43760.208333333328</v>
      </c>
      <c r="M14">
        <v>1571720400</v>
      </c>
      <c r="N14" s="8">
        <f t="shared" si="2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7247.5</v>
      </c>
      <c r="G15">
        <f t="shared" si="3"/>
        <v>245</v>
      </c>
      <c r="H15" t="s">
        <v>20</v>
      </c>
      <c r="I15">
        <v>98</v>
      </c>
      <c r="J15" t="s">
        <v>21</v>
      </c>
      <c r="K15" t="s">
        <v>22</v>
      </c>
      <c r="L15" s="8">
        <f t="shared" si="1"/>
        <v>42532.208333333328</v>
      </c>
      <c r="M15">
        <v>1465621200</v>
      </c>
      <c r="N15" s="8">
        <f t="shared" si="2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23514.5</v>
      </c>
      <c r="G16">
        <f t="shared" si="3"/>
        <v>67</v>
      </c>
      <c r="H16" t="s">
        <v>14</v>
      </c>
      <c r="I16">
        <v>200</v>
      </c>
      <c r="J16" t="s">
        <v>21</v>
      </c>
      <c r="K16" t="s">
        <v>22</v>
      </c>
      <c r="L16" s="8">
        <f t="shared" si="1"/>
        <v>40974.25</v>
      </c>
      <c r="M16">
        <v>1331013600</v>
      </c>
      <c r="N16" s="8">
        <f t="shared" si="2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59807</v>
      </c>
      <c r="G17">
        <f t="shared" si="3"/>
        <v>47</v>
      </c>
      <c r="H17" t="s">
        <v>14</v>
      </c>
      <c r="I17">
        <v>452</v>
      </c>
      <c r="J17" t="s">
        <v>21</v>
      </c>
      <c r="K17" t="s">
        <v>22</v>
      </c>
      <c r="L17" s="8">
        <f t="shared" si="1"/>
        <v>43809.25</v>
      </c>
      <c r="M17">
        <v>1575957600</v>
      </c>
      <c r="N17" s="8">
        <f t="shared" si="2"/>
        <v>43813.25</v>
      </c>
      <c r="O17">
        <v>1576303200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6370.5</v>
      </c>
      <c r="G18">
        <f t="shared" si="3"/>
        <v>649</v>
      </c>
      <c r="H18" t="s">
        <v>20</v>
      </c>
      <c r="I18">
        <v>100</v>
      </c>
      <c r="J18" t="s">
        <v>21</v>
      </c>
      <c r="K18" t="s">
        <v>22</v>
      </c>
      <c r="L18" s="8">
        <f t="shared" si="1"/>
        <v>41661.25</v>
      </c>
      <c r="M18">
        <v>1390370400</v>
      </c>
      <c r="N18" s="8">
        <f t="shared" si="2"/>
        <v>41683.25</v>
      </c>
      <c r="O18">
        <v>1392271200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109722.5</v>
      </c>
      <c r="G19">
        <f t="shared" si="3"/>
        <v>159</v>
      </c>
      <c r="H19" t="s">
        <v>20</v>
      </c>
      <c r="I19">
        <v>1249</v>
      </c>
      <c r="J19" t="s">
        <v>21</v>
      </c>
      <c r="K19" t="s">
        <v>22</v>
      </c>
      <c r="L19" s="8">
        <f t="shared" si="1"/>
        <v>40555.25</v>
      </c>
      <c r="M19">
        <v>1294812000</v>
      </c>
      <c r="N19" s="8">
        <f t="shared" si="2"/>
        <v>40556.25</v>
      </c>
      <c r="O19">
        <v>1294898400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7594.5</v>
      </c>
      <c r="G20">
        <f t="shared" si="3"/>
        <v>67</v>
      </c>
      <c r="H20" t="s">
        <v>74</v>
      </c>
      <c r="I20">
        <v>135</v>
      </c>
      <c r="J20" t="s">
        <v>21</v>
      </c>
      <c r="K20" t="s">
        <v>22</v>
      </c>
      <c r="L20" s="8">
        <f t="shared" si="1"/>
        <v>43351.208333333328</v>
      </c>
      <c r="M20">
        <v>1536382800</v>
      </c>
      <c r="N20" s="8">
        <f t="shared" si="2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46415.5</v>
      </c>
      <c r="G21">
        <f t="shared" si="3"/>
        <v>49</v>
      </c>
      <c r="H21" t="s">
        <v>14</v>
      </c>
      <c r="I21">
        <v>674</v>
      </c>
      <c r="J21" t="s">
        <v>21</v>
      </c>
      <c r="K21" t="s">
        <v>22</v>
      </c>
      <c r="L21" s="8">
        <f t="shared" si="1"/>
        <v>43528.25</v>
      </c>
      <c r="M21">
        <v>1551679200</v>
      </c>
      <c r="N21" s="8">
        <f t="shared" si="2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139868</v>
      </c>
      <c r="G22">
        <f t="shared" si="3"/>
        <v>112</v>
      </c>
      <c r="H22" t="s">
        <v>20</v>
      </c>
      <c r="I22">
        <v>1396</v>
      </c>
      <c r="J22" t="s">
        <v>21</v>
      </c>
      <c r="K22" t="s">
        <v>22</v>
      </c>
      <c r="L22" s="8">
        <f t="shared" si="1"/>
        <v>41848.208333333336</v>
      </c>
      <c r="M22">
        <v>1406523600</v>
      </c>
      <c r="N22" s="8">
        <f t="shared" si="2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66266.5</v>
      </c>
      <c r="G23">
        <f t="shared" si="3"/>
        <v>41</v>
      </c>
      <c r="H23" t="s">
        <v>14</v>
      </c>
      <c r="I23">
        <v>558</v>
      </c>
      <c r="J23" t="s">
        <v>21</v>
      </c>
      <c r="K23" t="s">
        <v>22</v>
      </c>
      <c r="L23" s="8">
        <f t="shared" si="1"/>
        <v>40770.208333333336</v>
      </c>
      <c r="M23">
        <v>1313384400</v>
      </c>
      <c r="N23" s="8">
        <f t="shared" si="2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67395</v>
      </c>
      <c r="G24">
        <f t="shared" si="3"/>
        <v>128</v>
      </c>
      <c r="H24" t="s">
        <v>20</v>
      </c>
      <c r="I24">
        <v>890</v>
      </c>
      <c r="J24" t="s">
        <v>21</v>
      </c>
      <c r="K24" t="s">
        <v>22</v>
      </c>
      <c r="L24" s="8">
        <f t="shared" si="1"/>
        <v>43193.208333333328</v>
      </c>
      <c r="M24">
        <v>1522731600</v>
      </c>
      <c r="N24" s="8">
        <f t="shared" si="2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9721</v>
      </c>
      <c r="G25">
        <f t="shared" si="3"/>
        <v>332</v>
      </c>
      <c r="H25" t="s">
        <v>20</v>
      </c>
      <c r="I25">
        <v>142</v>
      </c>
      <c r="J25" t="s">
        <v>40</v>
      </c>
      <c r="K25" t="s">
        <v>41</v>
      </c>
      <c r="L25" s="8">
        <f t="shared" si="1"/>
        <v>43510.25</v>
      </c>
      <c r="M25">
        <v>1550124000</v>
      </c>
      <c r="N25" s="8">
        <f t="shared" si="2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98328.5</v>
      </c>
      <c r="G26">
        <f t="shared" si="3"/>
        <v>113</v>
      </c>
      <c r="H26" t="s">
        <v>20</v>
      </c>
      <c r="I26">
        <v>2673</v>
      </c>
      <c r="J26" t="s">
        <v>21</v>
      </c>
      <c r="K26" t="s">
        <v>22</v>
      </c>
      <c r="L26" s="8">
        <f t="shared" si="1"/>
        <v>41811.208333333336</v>
      </c>
      <c r="M26">
        <v>1403326800</v>
      </c>
      <c r="N26" s="8">
        <f t="shared" si="2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8702</v>
      </c>
      <c r="G27">
        <f t="shared" si="3"/>
        <v>216</v>
      </c>
      <c r="H27" t="s">
        <v>20</v>
      </c>
      <c r="I27">
        <v>163</v>
      </c>
      <c r="J27" t="s">
        <v>21</v>
      </c>
      <c r="K27" t="s">
        <v>22</v>
      </c>
      <c r="L27" s="8">
        <f t="shared" si="1"/>
        <v>40681.208333333336</v>
      </c>
      <c r="M27">
        <v>1305694800</v>
      </c>
      <c r="N27" s="8">
        <f t="shared" si="2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79657</v>
      </c>
      <c r="G28">
        <f t="shared" si="3"/>
        <v>48</v>
      </c>
      <c r="H28" t="s">
        <v>74</v>
      </c>
      <c r="I28">
        <v>1480</v>
      </c>
      <c r="J28" t="s">
        <v>21</v>
      </c>
      <c r="K28" t="s">
        <v>22</v>
      </c>
      <c r="L28" s="8">
        <f t="shared" si="1"/>
        <v>43312.208333333328</v>
      </c>
      <c r="M28">
        <v>1533013200</v>
      </c>
      <c r="N28" s="8">
        <f t="shared" si="2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1799.5</v>
      </c>
      <c r="G29">
        <f t="shared" si="3"/>
        <v>80</v>
      </c>
      <c r="H29" t="s">
        <v>14</v>
      </c>
      <c r="I29">
        <v>15</v>
      </c>
      <c r="J29" t="s">
        <v>21</v>
      </c>
      <c r="K29" t="s">
        <v>22</v>
      </c>
      <c r="L29" s="8">
        <f t="shared" si="1"/>
        <v>42280.208333333328</v>
      </c>
      <c r="M29">
        <v>1443848400</v>
      </c>
      <c r="N29" s="8">
        <f t="shared" si="2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134217.5</v>
      </c>
      <c r="G30">
        <f t="shared" si="3"/>
        <v>105</v>
      </c>
      <c r="H30" t="s">
        <v>20</v>
      </c>
      <c r="I30">
        <v>2220</v>
      </c>
      <c r="J30" t="s">
        <v>21</v>
      </c>
      <c r="K30" t="s">
        <v>22</v>
      </c>
      <c r="L30" s="8">
        <f t="shared" si="1"/>
        <v>40218.25</v>
      </c>
      <c r="M30">
        <v>1265695200</v>
      </c>
      <c r="N30" s="8">
        <f t="shared" si="2"/>
        <v>40241.25</v>
      </c>
      <c r="O30">
        <v>1267682400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98432.5</v>
      </c>
      <c r="G31">
        <f t="shared" si="3"/>
        <v>329</v>
      </c>
      <c r="H31" t="s">
        <v>20</v>
      </c>
      <c r="I31">
        <v>1606</v>
      </c>
      <c r="J31" t="s">
        <v>98</v>
      </c>
      <c r="K31" t="s">
        <v>99</v>
      </c>
      <c r="L31" s="8">
        <f t="shared" si="1"/>
        <v>43301.208333333328</v>
      </c>
      <c r="M31">
        <v>1532062800</v>
      </c>
      <c r="N31" s="8">
        <f t="shared" si="2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11727.5</v>
      </c>
      <c r="G32">
        <f t="shared" si="3"/>
        <v>161</v>
      </c>
      <c r="H32" t="s">
        <v>20</v>
      </c>
      <c r="I32">
        <v>129</v>
      </c>
      <c r="J32" t="s">
        <v>21</v>
      </c>
      <c r="K32" t="s">
        <v>22</v>
      </c>
      <c r="L32" s="8">
        <f t="shared" si="1"/>
        <v>43609.208333333328</v>
      </c>
      <c r="M32">
        <v>1558674000</v>
      </c>
      <c r="N32" s="8">
        <f t="shared" si="2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7175</v>
      </c>
      <c r="G33">
        <f t="shared" si="3"/>
        <v>310</v>
      </c>
      <c r="H33" t="s">
        <v>20</v>
      </c>
      <c r="I33">
        <v>226</v>
      </c>
      <c r="J33" t="s">
        <v>40</v>
      </c>
      <c r="K33" t="s">
        <v>41</v>
      </c>
      <c r="L33" s="8">
        <f t="shared" si="1"/>
        <v>42374.25</v>
      </c>
      <c r="M33">
        <v>1451973600</v>
      </c>
      <c r="N33" s="8">
        <f t="shared" si="2"/>
        <v>42402.25</v>
      </c>
      <c r="O33">
        <v>1454392800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94338</v>
      </c>
      <c r="G34">
        <f t="shared" si="3"/>
        <v>87</v>
      </c>
      <c r="H34" t="s">
        <v>14</v>
      </c>
      <c r="I34">
        <v>2307</v>
      </c>
      <c r="J34" t="s">
        <v>107</v>
      </c>
      <c r="K34" t="s">
        <v>108</v>
      </c>
      <c r="L34" s="8">
        <f t="shared" si="1"/>
        <v>43110.25</v>
      </c>
      <c r="M34">
        <v>1515564000</v>
      </c>
      <c r="N34" s="8">
        <f t="shared" si="2"/>
        <v>43137.25</v>
      </c>
      <c r="O34">
        <v>1517896800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119933</v>
      </c>
      <c r="G35">
        <f t="shared" si="3"/>
        <v>378</v>
      </c>
      <c r="H35" t="s">
        <v>20</v>
      </c>
      <c r="I35">
        <v>5419</v>
      </c>
      <c r="J35" t="s">
        <v>21</v>
      </c>
      <c r="K35" t="s">
        <v>22</v>
      </c>
      <c r="L35" s="8">
        <f t="shared" si="1"/>
        <v>41917.208333333336</v>
      </c>
      <c r="M35">
        <v>1412485200</v>
      </c>
      <c r="N35" s="8">
        <f t="shared" si="2"/>
        <v>41954.25</v>
      </c>
      <c r="O35">
        <v>1415685600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11662.5</v>
      </c>
      <c r="G36">
        <f t="shared" si="3"/>
        <v>151</v>
      </c>
      <c r="H36" t="s">
        <v>20</v>
      </c>
      <c r="I36">
        <v>165</v>
      </c>
      <c r="J36" t="s">
        <v>21</v>
      </c>
      <c r="K36" t="s">
        <v>22</v>
      </c>
      <c r="L36" s="8">
        <f t="shared" si="1"/>
        <v>42817.208333333328</v>
      </c>
      <c r="M36">
        <v>1490245200</v>
      </c>
      <c r="N36" s="8">
        <f t="shared" si="2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157064</v>
      </c>
      <c r="G37">
        <f t="shared" si="3"/>
        <v>150</v>
      </c>
      <c r="H37" t="s">
        <v>20</v>
      </c>
      <c r="I37">
        <v>1965</v>
      </c>
      <c r="J37" t="s">
        <v>36</v>
      </c>
      <c r="K37" t="s">
        <v>37</v>
      </c>
      <c r="L37" s="8">
        <f t="shared" si="1"/>
        <v>43484.25</v>
      </c>
      <c r="M37">
        <v>1547877600</v>
      </c>
      <c r="N37" s="8">
        <f t="shared" si="2"/>
        <v>43526.25</v>
      </c>
      <c r="O37">
        <v>1551506400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900.5</v>
      </c>
      <c r="G38">
        <f t="shared" si="3"/>
        <v>157</v>
      </c>
      <c r="H38" t="s">
        <v>20</v>
      </c>
      <c r="I38">
        <v>16</v>
      </c>
      <c r="J38" t="s">
        <v>21</v>
      </c>
      <c r="K38" t="s">
        <v>22</v>
      </c>
      <c r="L38" s="8">
        <f t="shared" si="1"/>
        <v>40600.25</v>
      </c>
      <c r="M38">
        <v>1298700000</v>
      </c>
      <c r="N38" s="8">
        <f t="shared" si="2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9719.5</v>
      </c>
      <c r="G39">
        <f t="shared" si="3"/>
        <v>140</v>
      </c>
      <c r="H39" t="s">
        <v>20</v>
      </c>
      <c r="I39">
        <v>107</v>
      </c>
      <c r="J39" t="s">
        <v>21</v>
      </c>
      <c r="K39" t="s">
        <v>22</v>
      </c>
      <c r="L39" s="8">
        <f t="shared" si="1"/>
        <v>43744.208333333328</v>
      </c>
      <c r="M39">
        <v>1570338000</v>
      </c>
      <c r="N39" s="8">
        <f t="shared" si="2"/>
        <v>43777.25</v>
      </c>
      <c r="O39">
        <v>1573192800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6592.5</v>
      </c>
      <c r="G40">
        <f t="shared" si="3"/>
        <v>325</v>
      </c>
      <c r="H40" t="s">
        <v>20</v>
      </c>
      <c r="I40">
        <v>134</v>
      </c>
      <c r="J40" t="s">
        <v>21</v>
      </c>
      <c r="K40" t="s">
        <v>22</v>
      </c>
      <c r="L40" s="8">
        <f t="shared" si="1"/>
        <v>40469.208333333336</v>
      </c>
      <c r="M40">
        <v>1287378000</v>
      </c>
      <c r="N40" s="8">
        <f t="shared" si="2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7463.5</v>
      </c>
      <c r="G41">
        <f t="shared" si="3"/>
        <v>51</v>
      </c>
      <c r="H41" t="s">
        <v>14</v>
      </c>
      <c r="I41">
        <v>88</v>
      </c>
      <c r="J41" t="s">
        <v>36</v>
      </c>
      <c r="K41" t="s">
        <v>37</v>
      </c>
      <c r="L41" s="8">
        <f t="shared" si="1"/>
        <v>41330.25</v>
      </c>
      <c r="M41">
        <v>1361772000</v>
      </c>
      <c r="N41" s="8">
        <f t="shared" si="2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11839</v>
      </c>
      <c r="G42">
        <f t="shared" si="3"/>
        <v>169</v>
      </c>
      <c r="H42" t="s">
        <v>20</v>
      </c>
      <c r="I42">
        <v>198</v>
      </c>
      <c r="J42" t="s">
        <v>21</v>
      </c>
      <c r="K42" t="s">
        <v>22</v>
      </c>
      <c r="L42" s="8">
        <f t="shared" si="1"/>
        <v>40334.208333333336</v>
      </c>
      <c r="M42">
        <v>1275714000</v>
      </c>
      <c r="N42" s="8">
        <f t="shared" si="2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8762</v>
      </c>
      <c r="G43">
        <f t="shared" si="3"/>
        <v>213</v>
      </c>
      <c r="H43" t="s">
        <v>20</v>
      </c>
      <c r="I43">
        <v>111</v>
      </c>
      <c r="J43" t="s">
        <v>107</v>
      </c>
      <c r="K43" t="s">
        <v>108</v>
      </c>
      <c r="L43" s="8">
        <f t="shared" si="1"/>
        <v>41156.208333333336</v>
      </c>
      <c r="M43">
        <v>1346734800</v>
      </c>
      <c r="N43" s="8">
        <f t="shared" si="2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4895.5</v>
      </c>
      <c r="G44">
        <f t="shared" si="3"/>
        <v>444</v>
      </c>
      <c r="H44" t="s">
        <v>20</v>
      </c>
      <c r="I44">
        <v>222</v>
      </c>
      <c r="J44" t="s">
        <v>21</v>
      </c>
      <c r="K44" t="s">
        <v>22</v>
      </c>
      <c r="L44" s="8">
        <f t="shared" si="1"/>
        <v>40728.208333333336</v>
      </c>
      <c r="M44">
        <v>1309755600</v>
      </c>
      <c r="N44" s="8">
        <f t="shared" si="2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128958.5</v>
      </c>
      <c r="G45">
        <f t="shared" si="3"/>
        <v>186</v>
      </c>
      <c r="H45" t="s">
        <v>20</v>
      </c>
      <c r="I45">
        <v>6212</v>
      </c>
      <c r="J45" t="s">
        <v>21</v>
      </c>
      <c r="K45" t="s">
        <v>22</v>
      </c>
      <c r="L45" s="8">
        <f t="shared" si="1"/>
        <v>41844.208333333336</v>
      </c>
      <c r="M45">
        <v>1406178000</v>
      </c>
      <c r="N45" s="8">
        <f t="shared" si="2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6070.5</v>
      </c>
      <c r="G46">
        <f t="shared" si="3"/>
        <v>659</v>
      </c>
      <c r="H46" t="s">
        <v>20</v>
      </c>
      <c r="I46">
        <v>98</v>
      </c>
      <c r="J46" t="s">
        <v>36</v>
      </c>
      <c r="K46" t="s">
        <v>37</v>
      </c>
      <c r="L46" s="8">
        <f t="shared" si="1"/>
        <v>43541.208333333328</v>
      </c>
      <c r="M46">
        <v>1552798800</v>
      </c>
      <c r="N46" s="8">
        <f t="shared" si="2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7015</v>
      </c>
      <c r="G47">
        <f t="shared" si="3"/>
        <v>48</v>
      </c>
      <c r="H47" t="s">
        <v>14</v>
      </c>
      <c r="I47">
        <v>48</v>
      </c>
      <c r="J47" t="s">
        <v>21</v>
      </c>
      <c r="K47" t="s">
        <v>22</v>
      </c>
      <c r="L47" s="8">
        <f t="shared" si="1"/>
        <v>42676.208333333328</v>
      </c>
      <c r="M47">
        <v>1478062800</v>
      </c>
      <c r="N47" s="8">
        <f t="shared" si="2"/>
        <v>42691.25</v>
      </c>
      <c r="O47">
        <v>1479362400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3973.5</v>
      </c>
      <c r="G48">
        <f t="shared" si="3"/>
        <v>115</v>
      </c>
      <c r="H48" t="s">
        <v>20</v>
      </c>
      <c r="I48">
        <v>92</v>
      </c>
      <c r="J48" t="s">
        <v>21</v>
      </c>
      <c r="K48" t="s">
        <v>22</v>
      </c>
      <c r="L48" s="8">
        <f t="shared" si="1"/>
        <v>40367.208333333336</v>
      </c>
      <c r="M48">
        <v>1278565200</v>
      </c>
      <c r="N48" s="8">
        <f t="shared" si="2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4314.5</v>
      </c>
      <c r="G49">
        <f t="shared" si="3"/>
        <v>475</v>
      </c>
      <c r="H49" t="s">
        <v>20</v>
      </c>
      <c r="I49">
        <v>149</v>
      </c>
      <c r="J49" t="s">
        <v>21</v>
      </c>
      <c r="K49" t="s">
        <v>22</v>
      </c>
      <c r="L49" s="8">
        <f t="shared" si="1"/>
        <v>41727.208333333336</v>
      </c>
      <c r="M49">
        <v>1396069200</v>
      </c>
      <c r="N49" s="8">
        <f t="shared" si="2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81081</v>
      </c>
      <c r="G50">
        <f t="shared" si="3"/>
        <v>387</v>
      </c>
      <c r="H50" t="s">
        <v>20</v>
      </c>
      <c r="I50">
        <v>2431</v>
      </c>
      <c r="J50" t="s">
        <v>21</v>
      </c>
      <c r="K50" t="s">
        <v>22</v>
      </c>
      <c r="L50" s="8">
        <f t="shared" si="1"/>
        <v>42180.208333333328</v>
      </c>
      <c r="M50">
        <v>1435208400</v>
      </c>
      <c r="N50" s="8">
        <f t="shared" si="2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10426.5</v>
      </c>
      <c r="G51">
        <f t="shared" si="3"/>
        <v>190</v>
      </c>
      <c r="H51" t="s">
        <v>20</v>
      </c>
      <c r="I51">
        <v>303</v>
      </c>
      <c r="J51" t="s">
        <v>21</v>
      </c>
      <c r="K51" t="s">
        <v>22</v>
      </c>
      <c r="L51" s="8">
        <f t="shared" si="1"/>
        <v>43758.208333333328</v>
      </c>
      <c r="M51">
        <v>1571547600</v>
      </c>
      <c r="N51" s="8">
        <f t="shared" si="2"/>
        <v>43803.25</v>
      </c>
      <c r="O51">
        <v>1575439200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51</v>
      </c>
      <c r="G52">
        <f t="shared" si="3"/>
        <v>2</v>
      </c>
      <c r="H52" t="s">
        <v>14</v>
      </c>
      <c r="I52">
        <v>1</v>
      </c>
      <c r="J52" t="s">
        <v>107</v>
      </c>
      <c r="K52" t="s">
        <v>108</v>
      </c>
      <c r="L52" s="8">
        <f t="shared" si="1"/>
        <v>41487.208333333336</v>
      </c>
      <c r="M52">
        <v>1375333200</v>
      </c>
      <c r="N52" s="8">
        <f t="shared" si="2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151671.5</v>
      </c>
      <c r="G53">
        <f t="shared" si="3"/>
        <v>92</v>
      </c>
      <c r="H53" t="s">
        <v>14</v>
      </c>
      <c r="I53">
        <v>1467</v>
      </c>
      <c r="J53" t="s">
        <v>40</v>
      </c>
      <c r="K53" t="s">
        <v>41</v>
      </c>
      <c r="L53" s="8">
        <f t="shared" si="1"/>
        <v>40995.208333333336</v>
      </c>
      <c r="M53">
        <v>1332824400</v>
      </c>
      <c r="N53" s="8">
        <f t="shared" si="2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4829.5</v>
      </c>
      <c r="G54">
        <f t="shared" si="3"/>
        <v>34</v>
      </c>
      <c r="H54" t="s">
        <v>14</v>
      </c>
      <c r="I54">
        <v>75</v>
      </c>
      <c r="J54" t="s">
        <v>21</v>
      </c>
      <c r="K54" t="s">
        <v>22</v>
      </c>
      <c r="L54" s="8">
        <f t="shared" si="1"/>
        <v>40436.208333333336</v>
      </c>
      <c r="M54">
        <v>1284526800</v>
      </c>
      <c r="N54" s="8">
        <f t="shared" si="2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10578</v>
      </c>
      <c r="G55">
        <f t="shared" si="3"/>
        <v>140</v>
      </c>
      <c r="H55" t="s">
        <v>20</v>
      </c>
      <c r="I55">
        <v>209</v>
      </c>
      <c r="J55" t="s">
        <v>21</v>
      </c>
      <c r="K55" t="s">
        <v>22</v>
      </c>
      <c r="L55" s="8">
        <f t="shared" si="1"/>
        <v>41779.208333333336</v>
      </c>
      <c r="M55">
        <v>1400562000</v>
      </c>
      <c r="N55" s="8">
        <f t="shared" si="2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5696</v>
      </c>
      <c r="G56">
        <f t="shared" si="3"/>
        <v>90</v>
      </c>
      <c r="H56" t="s">
        <v>14</v>
      </c>
      <c r="I56">
        <v>120</v>
      </c>
      <c r="J56" t="s">
        <v>21</v>
      </c>
      <c r="K56" t="s">
        <v>22</v>
      </c>
      <c r="L56" s="8">
        <f t="shared" si="1"/>
        <v>43170.25</v>
      </c>
      <c r="M56">
        <v>1520748000</v>
      </c>
      <c r="N56" s="8">
        <f t="shared" si="2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9173</v>
      </c>
      <c r="G57">
        <f t="shared" si="3"/>
        <v>178</v>
      </c>
      <c r="H57" t="s">
        <v>20</v>
      </c>
      <c r="I57">
        <v>131</v>
      </c>
      <c r="J57" t="s">
        <v>21</v>
      </c>
      <c r="K57" t="s">
        <v>22</v>
      </c>
      <c r="L57" s="8">
        <f t="shared" si="1"/>
        <v>43311.208333333328</v>
      </c>
      <c r="M57">
        <v>1532926800</v>
      </c>
      <c r="N57" s="8">
        <f t="shared" si="2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9746.5</v>
      </c>
      <c r="G58">
        <f t="shared" si="3"/>
        <v>144</v>
      </c>
      <c r="H58" t="s">
        <v>20</v>
      </c>
      <c r="I58">
        <v>164</v>
      </c>
      <c r="J58" t="s">
        <v>21</v>
      </c>
      <c r="K58" t="s">
        <v>22</v>
      </c>
      <c r="L58" s="8">
        <f t="shared" si="1"/>
        <v>42014.25</v>
      </c>
      <c r="M58">
        <v>1420869600</v>
      </c>
      <c r="N58" s="8">
        <f t="shared" si="2"/>
        <v>42021.25</v>
      </c>
      <c r="O58">
        <v>1421474400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4571.5</v>
      </c>
      <c r="G59">
        <f t="shared" si="3"/>
        <v>215</v>
      </c>
      <c r="H59" t="s">
        <v>20</v>
      </c>
      <c r="I59">
        <v>201</v>
      </c>
      <c r="J59" t="s">
        <v>21</v>
      </c>
      <c r="K59" t="s">
        <v>22</v>
      </c>
      <c r="L59" s="8">
        <f t="shared" si="1"/>
        <v>42979.208333333328</v>
      </c>
      <c r="M59">
        <v>1504242000</v>
      </c>
      <c r="N59" s="8">
        <f t="shared" si="2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4416</v>
      </c>
      <c r="G60">
        <f t="shared" si="3"/>
        <v>227</v>
      </c>
      <c r="H60" t="s">
        <v>20</v>
      </c>
      <c r="I60">
        <v>211</v>
      </c>
      <c r="J60" t="s">
        <v>21</v>
      </c>
      <c r="K60" t="s">
        <v>22</v>
      </c>
      <c r="L60" s="8">
        <f t="shared" si="1"/>
        <v>42268.208333333328</v>
      </c>
      <c r="M60">
        <v>1442811600</v>
      </c>
      <c r="N60" s="8">
        <f t="shared" si="2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2625.5</v>
      </c>
      <c r="G61">
        <f t="shared" si="3"/>
        <v>275</v>
      </c>
      <c r="H61" t="s">
        <v>20</v>
      </c>
      <c r="I61">
        <v>128</v>
      </c>
      <c r="J61" t="s">
        <v>21</v>
      </c>
      <c r="K61" t="s">
        <v>22</v>
      </c>
      <c r="L61" s="8">
        <f t="shared" si="1"/>
        <v>42898.208333333328</v>
      </c>
      <c r="M61">
        <v>1497243600</v>
      </c>
      <c r="N61" s="8">
        <f t="shared" si="2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115098.5</v>
      </c>
      <c r="G62">
        <f t="shared" si="3"/>
        <v>144</v>
      </c>
      <c r="H62" t="s">
        <v>20</v>
      </c>
      <c r="I62">
        <v>1600</v>
      </c>
      <c r="J62" t="s">
        <v>15</v>
      </c>
      <c r="K62" t="s">
        <v>16</v>
      </c>
      <c r="L62" s="8">
        <f t="shared" si="1"/>
        <v>41107.208333333336</v>
      </c>
      <c r="M62">
        <v>1342501200</v>
      </c>
      <c r="N62" s="8">
        <f t="shared" si="2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191975</v>
      </c>
      <c r="G63">
        <f t="shared" si="3"/>
        <v>93</v>
      </c>
      <c r="H63" t="s">
        <v>14</v>
      </c>
      <c r="I63">
        <v>2253</v>
      </c>
      <c r="J63" t="s">
        <v>15</v>
      </c>
      <c r="K63" t="s">
        <v>16</v>
      </c>
      <c r="L63" s="8">
        <f t="shared" si="1"/>
        <v>40595.25</v>
      </c>
      <c r="M63">
        <v>1298268000</v>
      </c>
      <c r="N63" s="8">
        <f t="shared" si="2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8226</v>
      </c>
      <c r="G64">
        <f t="shared" si="3"/>
        <v>723</v>
      </c>
      <c r="H64" t="s">
        <v>20</v>
      </c>
      <c r="I64">
        <v>249</v>
      </c>
      <c r="J64" t="s">
        <v>21</v>
      </c>
      <c r="K64" t="s">
        <v>22</v>
      </c>
      <c r="L64" s="8">
        <f t="shared" si="1"/>
        <v>42160.208333333328</v>
      </c>
      <c r="M64">
        <v>1433480400</v>
      </c>
      <c r="N64" s="8">
        <f t="shared" si="2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2628.5</v>
      </c>
      <c r="G65">
        <f t="shared" si="3"/>
        <v>12</v>
      </c>
      <c r="H65" t="s">
        <v>14</v>
      </c>
      <c r="I65">
        <v>5</v>
      </c>
      <c r="J65" t="s">
        <v>21</v>
      </c>
      <c r="K65" t="s">
        <v>22</v>
      </c>
      <c r="L65" s="8">
        <f t="shared" si="1"/>
        <v>42853.208333333328</v>
      </c>
      <c r="M65">
        <v>1493355600</v>
      </c>
      <c r="N65" s="8">
        <f t="shared" si="2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2767</v>
      </c>
      <c r="G66">
        <f t="shared" si="3"/>
        <v>98</v>
      </c>
      <c r="H66" t="s">
        <v>14</v>
      </c>
      <c r="I66">
        <v>38</v>
      </c>
      <c r="J66" t="s">
        <v>21</v>
      </c>
      <c r="K66" t="s">
        <v>22</v>
      </c>
      <c r="L66" s="8">
        <f t="shared" si="1"/>
        <v>43283.208333333328</v>
      </c>
      <c r="M66">
        <v>1530507600</v>
      </c>
      <c r="N66" s="8">
        <f t="shared" si="2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AVERAGE(D67,E67)</f>
        <v>10252.5</v>
      </c>
      <c r="G67">
        <f t="shared" si="3"/>
        <v>236</v>
      </c>
      <c r="H67" t="s">
        <v>20</v>
      </c>
      <c r="I67">
        <v>236</v>
      </c>
      <c r="J67" t="s">
        <v>21</v>
      </c>
      <c r="K67" t="s">
        <v>22</v>
      </c>
      <c r="L67" s="8">
        <f t="shared" ref="L67:L130" si="5">(((M67/60)/60)/24)+DATE(1970,1,1)</f>
        <v>40570.25</v>
      </c>
      <c r="M67">
        <v>1296108000</v>
      </c>
      <c r="N67" s="8">
        <f t="shared" ref="N67:N130" si="6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2103.5</v>
      </c>
      <c r="G68">
        <f t="shared" ref="G68:G131" si="7">ROUND(((E68/D68)*100),0)</f>
        <v>45</v>
      </c>
      <c r="H68" t="s">
        <v>14</v>
      </c>
      <c r="I68">
        <v>12</v>
      </c>
      <c r="J68" t="s">
        <v>21</v>
      </c>
      <c r="K68" t="s">
        <v>22</v>
      </c>
      <c r="L68" s="8">
        <f t="shared" si="5"/>
        <v>42102.208333333328</v>
      </c>
      <c r="M68">
        <v>1428469200</v>
      </c>
      <c r="N68" s="8">
        <f t="shared" si="6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95246</v>
      </c>
      <c r="G69">
        <f t="shared" si="7"/>
        <v>162</v>
      </c>
      <c r="H69" t="s">
        <v>20</v>
      </c>
      <c r="I69">
        <v>4065</v>
      </c>
      <c r="J69" t="s">
        <v>40</v>
      </c>
      <c r="K69" t="s">
        <v>41</v>
      </c>
      <c r="L69" s="8">
        <f t="shared" si="5"/>
        <v>40203.25</v>
      </c>
      <c r="M69">
        <v>1264399200</v>
      </c>
      <c r="N69" s="8">
        <f t="shared" si="6"/>
        <v>40208.25</v>
      </c>
      <c r="O69">
        <v>1264831200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10104</v>
      </c>
      <c r="G70">
        <f t="shared" si="7"/>
        <v>255</v>
      </c>
      <c r="H70" t="s">
        <v>20</v>
      </c>
      <c r="I70">
        <v>246</v>
      </c>
      <c r="J70" t="s">
        <v>107</v>
      </c>
      <c r="K70" t="s">
        <v>108</v>
      </c>
      <c r="L70" s="8">
        <f t="shared" si="5"/>
        <v>42943.208333333328</v>
      </c>
      <c r="M70">
        <v>1501131600</v>
      </c>
      <c r="N70" s="8">
        <f t="shared" si="6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4900.5</v>
      </c>
      <c r="G71">
        <f t="shared" si="7"/>
        <v>24</v>
      </c>
      <c r="H71" t="s">
        <v>74</v>
      </c>
      <c r="I71">
        <v>17</v>
      </c>
      <c r="J71" t="s">
        <v>21</v>
      </c>
      <c r="K71" t="s">
        <v>22</v>
      </c>
      <c r="L71" s="8">
        <f t="shared" si="5"/>
        <v>40531.25</v>
      </c>
      <c r="M71">
        <v>1292738400</v>
      </c>
      <c r="N71" s="8">
        <f t="shared" si="6"/>
        <v>40565.25</v>
      </c>
      <c r="O71">
        <v>1295676000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143194.5</v>
      </c>
      <c r="G72">
        <f t="shared" si="7"/>
        <v>124</v>
      </c>
      <c r="H72" t="s">
        <v>20</v>
      </c>
      <c r="I72">
        <v>2475</v>
      </c>
      <c r="J72" t="s">
        <v>107</v>
      </c>
      <c r="K72" t="s">
        <v>108</v>
      </c>
      <c r="L72" s="8">
        <f t="shared" si="5"/>
        <v>40484.208333333336</v>
      </c>
      <c r="M72">
        <v>1288674000</v>
      </c>
      <c r="N72" s="8">
        <f t="shared" si="6"/>
        <v>40533.25</v>
      </c>
      <c r="O72">
        <v>1292911200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6242</v>
      </c>
      <c r="G73">
        <f t="shared" si="7"/>
        <v>108</v>
      </c>
      <c r="H73" t="s">
        <v>20</v>
      </c>
      <c r="I73">
        <v>76</v>
      </c>
      <c r="J73" t="s">
        <v>21</v>
      </c>
      <c r="K73" t="s">
        <v>22</v>
      </c>
      <c r="L73" s="8">
        <f t="shared" si="5"/>
        <v>43799.25</v>
      </c>
      <c r="M73">
        <v>1575093600</v>
      </c>
      <c r="N73" s="8">
        <f t="shared" si="6"/>
        <v>43803.25</v>
      </c>
      <c r="O73">
        <v>1575439200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2311</v>
      </c>
      <c r="G74">
        <f t="shared" si="7"/>
        <v>670</v>
      </c>
      <c r="H74" t="s">
        <v>20</v>
      </c>
      <c r="I74">
        <v>54</v>
      </c>
      <c r="J74" t="s">
        <v>21</v>
      </c>
      <c r="K74" t="s">
        <v>22</v>
      </c>
      <c r="L74" s="8">
        <f t="shared" si="5"/>
        <v>42186.208333333328</v>
      </c>
      <c r="M74">
        <v>1435726800</v>
      </c>
      <c r="N74" s="8">
        <f t="shared" si="6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5326.5</v>
      </c>
      <c r="G75">
        <f t="shared" si="7"/>
        <v>661</v>
      </c>
      <c r="H75" t="s">
        <v>20</v>
      </c>
      <c r="I75">
        <v>88</v>
      </c>
      <c r="J75" t="s">
        <v>21</v>
      </c>
      <c r="K75" t="s">
        <v>22</v>
      </c>
      <c r="L75" s="8">
        <f t="shared" si="5"/>
        <v>42701.25</v>
      </c>
      <c r="M75">
        <v>1480226400</v>
      </c>
      <c r="N75" s="8">
        <f t="shared" si="6"/>
        <v>42704.25</v>
      </c>
      <c r="O75">
        <v>1480485600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4338</v>
      </c>
      <c r="G76">
        <f t="shared" si="7"/>
        <v>122</v>
      </c>
      <c r="H76" t="s">
        <v>20</v>
      </c>
      <c r="I76">
        <v>85</v>
      </c>
      <c r="J76" t="s">
        <v>40</v>
      </c>
      <c r="K76" t="s">
        <v>41</v>
      </c>
      <c r="L76" s="8">
        <f t="shared" si="5"/>
        <v>42456.208333333328</v>
      </c>
      <c r="M76">
        <v>1459054800</v>
      </c>
      <c r="N76" s="8">
        <f t="shared" si="6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12153</v>
      </c>
      <c r="G77">
        <f t="shared" si="7"/>
        <v>151</v>
      </c>
      <c r="H77" t="s">
        <v>20</v>
      </c>
      <c r="I77">
        <v>170</v>
      </c>
      <c r="J77" t="s">
        <v>21</v>
      </c>
      <c r="K77" t="s">
        <v>22</v>
      </c>
      <c r="L77" s="8">
        <f t="shared" si="5"/>
        <v>43296.208333333328</v>
      </c>
      <c r="M77">
        <v>1531630800</v>
      </c>
      <c r="N77" s="8">
        <f t="shared" si="6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109446.5</v>
      </c>
      <c r="G78">
        <f t="shared" si="7"/>
        <v>78</v>
      </c>
      <c r="H78" t="s">
        <v>14</v>
      </c>
      <c r="I78">
        <v>1684</v>
      </c>
      <c r="J78" t="s">
        <v>21</v>
      </c>
      <c r="K78" t="s">
        <v>22</v>
      </c>
      <c r="L78" s="8">
        <f t="shared" si="5"/>
        <v>42027.25</v>
      </c>
      <c r="M78">
        <v>1421992800</v>
      </c>
      <c r="N78" s="8">
        <f t="shared" si="6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6980</v>
      </c>
      <c r="G79">
        <f t="shared" si="7"/>
        <v>47</v>
      </c>
      <c r="H79" t="s">
        <v>14</v>
      </c>
      <c r="I79">
        <v>56</v>
      </c>
      <c r="J79" t="s">
        <v>21</v>
      </c>
      <c r="K79" t="s">
        <v>22</v>
      </c>
      <c r="L79" s="8">
        <f t="shared" si="5"/>
        <v>40448.208333333336</v>
      </c>
      <c r="M79">
        <v>1285563600</v>
      </c>
      <c r="N79" s="8">
        <f t="shared" si="6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9018</v>
      </c>
      <c r="G80">
        <f t="shared" si="7"/>
        <v>301</v>
      </c>
      <c r="H80" t="s">
        <v>20</v>
      </c>
      <c r="I80">
        <v>330</v>
      </c>
      <c r="J80" t="s">
        <v>21</v>
      </c>
      <c r="K80" t="s">
        <v>22</v>
      </c>
      <c r="L80" s="8">
        <f t="shared" si="5"/>
        <v>43206.208333333328</v>
      </c>
      <c r="M80">
        <v>1523854800</v>
      </c>
      <c r="N80" s="8">
        <f t="shared" si="6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49014</v>
      </c>
      <c r="G81">
        <f t="shared" si="7"/>
        <v>70</v>
      </c>
      <c r="H81" t="s">
        <v>14</v>
      </c>
      <c r="I81">
        <v>838</v>
      </c>
      <c r="J81" t="s">
        <v>21</v>
      </c>
      <c r="K81" t="s">
        <v>22</v>
      </c>
      <c r="L81" s="8">
        <f t="shared" si="5"/>
        <v>43267.208333333328</v>
      </c>
      <c r="M81">
        <v>1529125200</v>
      </c>
      <c r="N81" s="8">
        <f t="shared" si="6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4056</v>
      </c>
      <c r="G82">
        <f t="shared" si="7"/>
        <v>637</v>
      </c>
      <c r="H82" t="s">
        <v>20</v>
      </c>
      <c r="I82">
        <v>127</v>
      </c>
      <c r="J82" t="s">
        <v>21</v>
      </c>
      <c r="K82" t="s">
        <v>22</v>
      </c>
      <c r="L82" s="8">
        <f t="shared" si="5"/>
        <v>42976.208333333328</v>
      </c>
      <c r="M82">
        <v>1503982800</v>
      </c>
      <c r="N82" s="8">
        <f t="shared" si="6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27328.5</v>
      </c>
      <c r="G83">
        <f t="shared" si="7"/>
        <v>225</v>
      </c>
      <c r="H83" t="s">
        <v>20</v>
      </c>
      <c r="I83">
        <v>411</v>
      </c>
      <c r="J83" t="s">
        <v>21</v>
      </c>
      <c r="K83" t="s">
        <v>22</v>
      </c>
      <c r="L83" s="8">
        <f t="shared" si="5"/>
        <v>43062.25</v>
      </c>
      <c r="M83">
        <v>1511416800</v>
      </c>
      <c r="N83" s="8">
        <f t="shared" si="6"/>
        <v>43087.25</v>
      </c>
      <c r="O83">
        <v>1513576800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7986.5</v>
      </c>
      <c r="G84">
        <f t="shared" si="7"/>
        <v>1497</v>
      </c>
      <c r="H84" t="s">
        <v>20</v>
      </c>
      <c r="I84">
        <v>180</v>
      </c>
      <c r="J84" t="s">
        <v>40</v>
      </c>
      <c r="K84" t="s">
        <v>41</v>
      </c>
      <c r="L84" s="8">
        <f t="shared" si="5"/>
        <v>43482.25</v>
      </c>
      <c r="M84">
        <v>1547704800</v>
      </c>
      <c r="N84" s="8">
        <f t="shared" si="6"/>
        <v>43489.25</v>
      </c>
      <c r="O84">
        <v>1548309600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73198</v>
      </c>
      <c r="G85">
        <f t="shared" si="7"/>
        <v>38</v>
      </c>
      <c r="H85" t="s">
        <v>14</v>
      </c>
      <c r="I85">
        <v>1000</v>
      </c>
      <c r="J85" t="s">
        <v>21</v>
      </c>
      <c r="K85" t="s">
        <v>22</v>
      </c>
      <c r="L85" s="8">
        <f t="shared" si="5"/>
        <v>42579.208333333328</v>
      </c>
      <c r="M85">
        <v>1469682000</v>
      </c>
      <c r="N85" s="8">
        <f t="shared" si="6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36482</v>
      </c>
      <c r="G86">
        <f t="shared" si="7"/>
        <v>132</v>
      </c>
      <c r="H86" t="s">
        <v>20</v>
      </c>
      <c r="I86">
        <v>374</v>
      </c>
      <c r="J86" t="s">
        <v>21</v>
      </c>
      <c r="K86" t="s">
        <v>22</v>
      </c>
      <c r="L86" s="8">
        <f t="shared" si="5"/>
        <v>41118.208333333336</v>
      </c>
      <c r="M86">
        <v>1343451600</v>
      </c>
      <c r="N86" s="8">
        <f t="shared" si="6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5665</v>
      </c>
      <c r="G87">
        <f t="shared" si="7"/>
        <v>131</v>
      </c>
      <c r="H87" t="s">
        <v>20</v>
      </c>
      <c r="I87">
        <v>71</v>
      </c>
      <c r="J87" t="s">
        <v>26</v>
      </c>
      <c r="K87" t="s">
        <v>27</v>
      </c>
      <c r="L87" s="8">
        <f t="shared" si="5"/>
        <v>40797.208333333336</v>
      </c>
      <c r="M87">
        <v>1315717200</v>
      </c>
      <c r="N87" s="8">
        <f t="shared" si="6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9902.5</v>
      </c>
      <c r="G88">
        <f t="shared" si="7"/>
        <v>168</v>
      </c>
      <c r="H88" t="s">
        <v>20</v>
      </c>
      <c r="I88">
        <v>203</v>
      </c>
      <c r="J88" t="s">
        <v>21</v>
      </c>
      <c r="K88" t="s">
        <v>22</v>
      </c>
      <c r="L88" s="8">
        <f t="shared" si="5"/>
        <v>42128.208333333328</v>
      </c>
      <c r="M88">
        <v>1430715600</v>
      </c>
      <c r="N88" s="8">
        <f t="shared" si="6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160770</v>
      </c>
      <c r="G89">
        <f t="shared" si="7"/>
        <v>62</v>
      </c>
      <c r="H89" t="s">
        <v>14</v>
      </c>
      <c r="I89">
        <v>1482</v>
      </c>
      <c r="J89" t="s">
        <v>26</v>
      </c>
      <c r="K89" t="s">
        <v>27</v>
      </c>
      <c r="L89" s="8">
        <f t="shared" si="5"/>
        <v>40610.25</v>
      </c>
      <c r="M89">
        <v>1299564000</v>
      </c>
      <c r="N89" s="8">
        <f t="shared" si="6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8658</v>
      </c>
      <c r="G90">
        <f t="shared" si="7"/>
        <v>261</v>
      </c>
      <c r="H90" t="s">
        <v>20</v>
      </c>
      <c r="I90">
        <v>113</v>
      </c>
      <c r="J90" t="s">
        <v>21</v>
      </c>
      <c r="K90" t="s">
        <v>22</v>
      </c>
      <c r="L90" s="8">
        <f t="shared" si="5"/>
        <v>42110.208333333328</v>
      </c>
      <c r="M90">
        <v>1429160400</v>
      </c>
      <c r="N90" s="8">
        <f t="shared" si="6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5994</v>
      </c>
      <c r="G91">
        <f t="shared" si="7"/>
        <v>253</v>
      </c>
      <c r="H91" t="s">
        <v>20</v>
      </c>
      <c r="I91">
        <v>96</v>
      </c>
      <c r="J91" t="s">
        <v>21</v>
      </c>
      <c r="K91" t="s">
        <v>22</v>
      </c>
      <c r="L91" s="8">
        <f t="shared" si="5"/>
        <v>40283.208333333336</v>
      </c>
      <c r="M91">
        <v>1271307600</v>
      </c>
      <c r="N91" s="8">
        <f t="shared" si="6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6966</v>
      </c>
      <c r="G92">
        <f t="shared" si="7"/>
        <v>79</v>
      </c>
      <c r="H92" t="s">
        <v>14</v>
      </c>
      <c r="I92">
        <v>106</v>
      </c>
      <c r="J92" t="s">
        <v>21</v>
      </c>
      <c r="K92" t="s">
        <v>22</v>
      </c>
      <c r="L92" s="8">
        <f t="shared" si="5"/>
        <v>42425.25</v>
      </c>
      <c r="M92">
        <v>1456380000</v>
      </c>
      <c r="N92" s="8">
        <f t="shared" si="6"/>
        <v>42425.25</v>
      </c>
      <c r="O92">
        <v>1456380000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114494</v>
      </c>
      <c r="G93">
        <f t="shared" si="7"/>
        <v>48</v>
      </c>
      <c r="H93" t="s">
        <v>14</v>
      </c>
      <c r="I93">
        <v>679</v>
      </c>
      <c r="J93" t="s">
        <v>107</v>
      </c>
      <c r="K93" t="s">
        <v>108</v>
      </c>
      <c r="L93" s="8">
        <f t="shared" si="5"/>
        <v>42588.208333333328</v>
      </c>
      <c r="M93">
        <v>1470459600</v>
      </c>
      <c r="N93" s="8">
        <f t="shared" si="6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35887.5</v>
      </c>
      <c r="G94">
        <f t="shared" si="7"/>
        <v>259</v>
      </c>
      <c r="H94" t="s">
        <v>20</v>
      </c>
      <c r="I94">
        <v>498</v>
      </c>
      <c r="J94" t="s">
        <v>98</v>
      </c>
      <c r="K94" t="s">
        <v>99</v>
      </c>
      <c r="L94" s="8">
        <f t="shared" si="5"/>
        <v>40352.208333333336</v>
      </c>
      <c r="M94">
        <v>1277269200</v>
      </c>
      <c r="N94" s="8">
        <f t="shared" si="6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87338.5</v>
      </c>
      <c r="G95">
        <f t="shared" si="7"/>
        <v>61</v>
      </c>
      <c r="H95" t="s">
        <v>74</v>
      </c>
      <c r="I95">
        <v>610</v>
      </c>
      <c r="J95" t="s">
        <v>21</v>
      </c>
      <c r="K95" t="s">
        <v>22</v>
      </c>
      <c r="L95" s="8">
        <f t="shared" si="5"/>
        <v>41202.208333333336</v>
      </c>
      <c r="M95">
        <v>1350709200</v>
      </c>
      <c r="N95" s="8">
        <f t="shared" si="6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5853.5</v>
      </c>
      <c r="G96">
        <f t="shared" si="7"/>
        <v>304</v>
      </c>
      <c r="H96" t="s">
        <v>20</v>
      </c>
      <c r="I96">
        <v>180</v>
      </c>
      <c r="J96" t="s">
        <v>40</v>
      </c>
      <c r="K96" t="s">
        <v>41</v>
      </c>
      <c r="L96" s="8">
        <f t="shared" si="5"/>
        <v>43562.208333333328</v>
      </c>
      <c r="M96">
        <v>1554613200</v>
      </c>
      <c r="N96" s="8">
        <f t="shared" si="6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958.5</v>
      </c>
      <c r="G97">
        <f t="shared" si="7"/>
        <v>113</v>
      </c>
      <c r="H97" t="s">
        <v>20</v>
      </c>
      <c r="I97">
        <v>27</v>
      </c>
      <c r="J97" t="s">
        <v>21</v>
      </c>
      <c r="K97" t="s">
        <v>22</v>
      </c>
      <c r="L97" s="8">
        <f t="shared" si="5"/>
        <v>43752.208333333328</v>
      </c>
      <c r="M97">
        <v>1571029200</v>
      </c>
      <c r="N97" s="8">
        <f t="shared" si="6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110606.5</v>
      </c>
      <c r="G98">
        <f t="shared" si="7"/>
        <v>217</v>
      </c>
      <c r="H98" t="s">
        <v>20</v>
      </c>
      <c r="I98">
        <v>2331</v>
      </c>
      <c r="J98" t="s">
        <v>21</v>
      </c>
      <c r="K98" t="s">
        <v>22</v>
      </c>
      <c r="L98" s="8">
        <f t="shared" si="5"/>
        <v>40612.25</v>
      </c>
      <c r="M98">
        <v>1299736800</v>
      </c>
      <c r="N98" s="8">
        <f t="shared" si="6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6673.5</v>
      </c>
      <c r="G99">
        <f t="shared" si="7"/>
        <v>927</v>
      </c>
      <c r="H99" t="s">
        <v>20</v>
      </c>
      <c r="I99">
        <v>113</v>
      </c>
      <c r="J99" t="s">
        <v>21</v>
      </c>
      <c r="K99" t="s">
        <v>22</v>
      </c>
      <c r="L99" s="8">
        <f t="shared" si="5"/>
        <v>42180.208333333328</v>
      </c>
      <c r="M99">
        <v>1435208400</v>
      </c>
      <c r="N99" s="8">
        <f t="shared" si="6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65375.5</v>
      </c>
      <c r="G100">
        <f t="shared" si="7"/>
        <v>34</v>
      </c>
      <c r="H100" t="s">
        <v>14</v>
      </c>
      <c r="I100">
        <v>1220</v>
      </c>
      <c r="J100" t="s">
        <v>26</v>
      </c>
      <c r="K100" t="s">
        <v>27</v>
      </c>
      <c r="L100" s="8">
        <f t="shared" si="5"/>
        <v>42212.208333333328</v>
      </c>
      <c r="M100">
        <v>1437973200</v>
      </c>
      <c r="N100" s="8">
        <f t="shared" si="6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11275.5</v>
      </c>
      <c r="G101">
        <f t="shared" si="7"/>
        <v>197</v>
      </c>
      <c r="H101" t="s">
        <v>20</v>
      </c>
      <c r="I101">
        <v>164</v>
      </c>
      <c r="J101" t="s">
        <v>21</v>
      </c>
      <c r="K101" t="s">
        <v>22</v>
      </c>
      <c r="L101" s="8">
        <f t="shared" si="5"/>
        <v>41968.25</v>
      </c>
      <c r="M101">
        <v>1416895200</v>
      </c>
      <c r="N101" s="8">
        <f t="shared" si="6"/>
        <v>41997.25</v>
      </c>
      <c r="O101">
        <v>1419400800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50.5</v>
      </c>
      <c r="G102">
        <f t="shared" si="7"/>
        <v>1</v>
      </c>
      <c r="H102" t="s">
        <v>14</v>
      </c>
      <c r="I102">
        <v>1</v>
      </c>
      <c r="J102" t="s">
        <v>21</v>
      </c>
      <c r="K102" t="s">
        <v>22</v>
      </c>
      <c r="L102" s="8">
        <f t="shared" si="5"/>
        <v>40835.208333333336</v>
      </c>
      <c r="M102">
        <v>1319000400</v>
      </c>
      <c r="N102" s="8">
        <f t="shared" si="6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5046.5</v>
      </c>
      <c r="G103">
        <f t="shared" si="7"/>
        <v>1021</v>
      </c>
      <c r="H103" t="s">
        <v>20</v>
      </c>
      <c r="I103">
        <v>164</v>
      </c>
      <c r="J103" t="s">
        <v>21</v>
      </c>
      <c r="K103" t="s">
        <v>22</v>
      </c>
      <c r="L103" s="8">
        <f t="shared" si="5"/>
        <v>42056.25</v>
      </c>
      <c r="M103">
        <v>1424498400</v>
      </c>
      <c r="N103" s="8">
        <f t="shared" si="6"/>
        <v>42063.25</v>
      </c>
      <c r="O103">
        <v>1425103200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7061</v>
      </c>
      <c r="G104">
        <f t="shared" si="7"/>
        <v>282</v>
      </c>
      <c r="H104" t="s">
        <v>20</v>
      </c>
      <c r="I104">
        <v>336</v>
      </c>
      <c r="J104" t="s">
        <v>21</v>
      </c>
      <c r="K104" t="s">
        <v>22</v>
      </c>
      <c r="L104" s="8">
        <f t="shared" si="5"/>
        <v>43234.208333333328</v>
      </c>
      <c r="M104">
        <v>1526274000</v>
      </c>
      <c r="N104" s="8">
        <f t="shared" si="6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6230.5</v>
      </c>
      <c r="G105">
        <f t="shared" si="7"/>
        <v>25</v>
      </c>
      <c r="H105" t="s">
        <v>14</v>
      </c>
      <c r="I105">
        <v>37</v>
      </c>
      <c r="J105" t="s">
        <v>107</v>
      </c>
      <c r="K105" t="s">
        <v>108</v>
      </c>
      <c r="L105" s="8">
        <f t="shared" si="5"/>
        <v>40475.208333333336</v>
      </c>
      <c r="M105">
        <v>1287896400</v>
      </c>
      <c r="N105" s="8">
        <f t="shared" si="6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144911.5</v>
      </c>
      <c r="G106">
        <f t="shared" si="7"/>
        <v>143</v>
      </c>
      <c r="H106" t="s">
        <v>20</v>
      </c>
      <c r="I106">
        <v>1917</v>
      </c>
      <c r="J106" t="s">
        <v>21</v>
      </c>
      <c r="K106" t="s">
        <v>22</v>
      </c>
      <c r="L106" s="8">
        <f t="shared" si="5"/>
        <v>42878.208333333328</v>
      </c>
      <c r="M106">
        <v>1495515600</v>
      </c>
      <c r="N106" s="8">
        <f t="shared" si="6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8314.5</v>
      </c>
      <c r="G107">
        <f t="shared" si="7"/>
        <v>145</v>
      </c>
      <c r="H107" t="s">
        <v>20</v>
      </c>
      <c r="I107">
        <v>95</v>
      </c>
      <c r="J107" t="s">
        <v>21</v>
      </c>
      <c r="K107" t="s">
        <v>22</v>
      </c>
      <c r="L107" s="8">
        <f t="shared" si="5"/>
        <v>41366.208333333336</v>
      </c>
      <c r="M107">
        <v>1364878800</v>
      </c>
      <c r="N107" s="8">
        <f t="shared" si="6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8953</v>
      </c>
      <c r="G108">
        <f t="shared" si="7"/>
        <v>359</v>
      </c>
      <c r="H108" t="s">
        <v>20</v>
      </c>
      <c r="I108">
        <v>147</v>
      </c>
      <c r="J108" t="s">
        <v>21</v>
      </c>
      <c r="K108" t="s">
        <v>22</v>
      </c>
      <c r="L108" s="8">
        <f t="shared" si="5"/>
        <v>43716.208333333328</v>
      </c>
      <c r="M108">
        <v>1567918800</v>
      </c>
      <c r="N108" s="8">
        <f t="shared" si="6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5013.5</v>
      </c>
      <c r="G109">
        <f t="shared" si="7"/>
        <v>186</v>
      </c>
      <c r="H109" t="s">
        <v>20</v>
      </c>
      <c r="I109">
        <v>86</v>
      </c>
      <c r="J109" t="s">
        <v>21</v>
      </c>
      <c r="K109" t="s">
        <v>22</v>
      </c>
      <c r="L109" s="8">
        <f t="shared" si="5"/>
        <v>43213.208333333328</v>
      </c>
      <c r="M109">
        <v>1524459600</v>
      </c>
      <c r="N109" s="8">
        <f t="shared" si="6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5214.5</v>
      </c>
      <c r="G110">
        <f t="shared" si="7"/>
        <v>595</v>
      </c>
      <c r="H110" t="s">
        <v>20</v>
      </c>
      <c r="I110">
        <v>83</v>
      </c>
      <c r="J110" t="s">
        <v>21</v>
      </c>
      <c r="K110" t="s">
        <v>22</v>
      </c>
      <c r="L110" s="8">
        <f t="shared" si="5"/>
        <v>41005.208333333336</v>
      </c>
      <c r="M110">
        <v>1333688400</v>
      </c>
      <c r="N110" s="8">
        <f t="shared" si="6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4139.5</v>
      </c>
      <c r="G111">
        <f t="shared" si="7"/>
        <v>59</v>
      </c>
      <c r="H111" t="s">
        <v>14</v>
      </c>
      <c r="I111">
        <v>60</v>
      </c>
      <c r="J111" t="s">
        <v>21</v>
      </c>
      <c r="K111" t="s">
        <v>22</v>
      </c>
      <c r="L111" s="8">
        <f t="shared" si="5"/>
        <v>41651.25</v>
      </c>
      <c r="M111">
        <v>1389506400</v>
      </c>
      <c r="N111" s="8">
        <f t="shared" si="6"/>
        <v>41653.25</v>
      </c>
      <c r="O111">
        <v>1389679200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81853.5</v>
      </c>
      <c r="G112">
        <f t="shared" si="7"/>
        <v>15</v>
      </c>
      <c r="H112" t="s">
        <v>14</v>
      </c>
      <c r="I112">
        <v>296</v>
      </c>
      <c r="J112" t="s">
        <v>21</v>
      </c>
      <c r="K112" t="s">
        <v>22</v>
      </c>
      <c r="L112" s="8">
        <f t="shared" si="5"/>
        <v>43354.208333333328</v>
      </c>
      <c r="M112">
        <v>1536642000</v>
      </c>
      <c r="N112" s="8">
        <f t="shared" si="6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67526.5</v>
      </c>
      <c r="G113">
        <f t="shared" si="7"/>
        <v>120</v>
      </c>
      <c r="H113" t="s">
        <v>20</v>
      </c>
      <c r="I113">
        <v>676</v>
      </c>
      <c r="J113" t="s">
        <v>21</v>
      </c>
      <c r="K113" t="s">
        <v>22</v>
      </c>
      <c r="L113" s="8">
        <f t="shared" si="5"/>
        <v>41174.208333333336</v>
      </c>
      <c r="M113">
        <v>1348290000</v>
      </c>
      <c r="N113" s="8">
        <f t="shared" si="6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8667.5</v>
      </c>
      <c r="G114">
        <f t="shared" si="7"/>
        <v>269</v>
      </c>
      <c r="H114" t="s">
        <v>20</v>
      </c>
      <c r="I114">
        <v>361</v>
      </c>
      <c r="J114" t="s">
        <v>26</v>
      </c>
      <c r="K114" t="s">
        <v>27</v>
      </c>
      <c r="L114" s="8">
        <f t="shared" si="5"/>
        <v>41875.208333333336</v>
      </c>
      <c r="M114">
        <v>1408856400</v>
      </c>
      <c r="N114" s="8">
        <f t="shared" si="6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7868.5</v>
      </c>
      <c r="G115">
        <f t="shared" si="7"/>
        <v>377</v>
      </c>
      <c r="H115" t="s">
        <v>20</v>
      </c>
      <c r="I115">
        <v>131</v>
      </c>
      <c r="J115" t="s">
        <v>21</v>
      </c>
      <c r="K115" t="s">
        <v>22</v>
      </c>
      <c r="L115" s="8">
        <f t="shared" si="5"/>
        <v>42990.208333333328</v>
      </c>
      <c r="M115">
        <v>1505192400</v>
      </c>
      <c r="N115" s="8">
        <f t="shared" si="6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7858</v>
      </c>
      <c r="G116">
        <f t="shared" si="7"/>
        <v>727</v>
      </c>
      <c r="H116" t="s">
        <v>20</v>
      </c>
      <c r="I116">
        <v>126</v>
      </c>
      <c r="J116" t="s">
        <v>21</v>
      </c>
      <c r="K116" t="s">
        <v>22</v>
      </c>
      <c r="L116" s="8">
        <f t="shared" si="5"/>
        <v>43564.208333333328</v>
      </c>
      <c r="M116">
        <v>1554786000</v>
      </c>
      <c r="N116" s="8">
        <f t="shared" si="6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156041</v>
      </c>
      <c r="G117">
        <f t="shared" si="7"/>
        <v>87</v>
      </c>
      <c r="H117" t="s">
        <v>14</v>
      </c>
      <c r="I117">
        <v>3304</v>
      </c>
      <c r="J117" t="s">
        <v>107</v>
      </c>
      <c r="K117" t="s">
        <v>108</v>
      </c>
      <c r="L117" s="8">
        <f t="shared" si="5"/>
        <v>43056.25</v>
      </c>
      <c r="M117">
        <v>1510898400</v>
      </c>
      <c r="N117" s="8">
        <f t="shared" si="6"/>
        <v>43091.25</v>
      </c>
      <c r="O117">
        <v>1513922400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6768</v>
      </c>
      <c r="G118">
        <f t="shared" si="7"/>
        <v>88</v>
      </c>
      <c r="H118" t="s">
        <v>14</v>
      </c>
      <c r="I118">
        <v>73</v>
      </c>
      <c r="J118" t="s">
        <v>21</v>
      </c>
      <c r="K118" t="s">
        <v>22</v>
      </c>
      <c r="L118" s="8">
        <f t="shared" si="5"/>
        <v>42265.208333333328</v>
      </c>
      <c r="M118">
        <v>1442552400</v>
      </c>
      <c r="N118" s="8">
        <f t="shared" si="6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6711.5</v>
      </c>
      <c r="G119">
        <f t="shared" si="7"/>
        <v>174</v>
      </c>
      <c r="H119" t="s">
        <v>20</v>
      </c>
      <c r="I119">
        <v>275</v>
      </c>
      <c r="J119" t="s">
        <v>21</v>
      </c>
      <c r="K119" t="s">
        <v>22</v>
      </c>
      <c r="L119" s="8">
        <f t="shared" si="5"/>
        <v>40808.208333333336</v>
      </c>
      <c r="M119">
        <v>1316667600</v>
      </c>
      <c r="N119" s="8">
        <f t="shared" si="6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5875.5</v>
      </c>
      <c r="G120">
        <f t="shared" si="7"/>
        <v>118</v>
      </c>
      <c r="H120" t="s">
        <v>20</v>
      </c>
      <c r="I120">
        <v>67</v>
      </c>
      <c r="J120" t="s">
        <v>21</v>
      </c>
      <c r="K120" t="s">
        <v>22</v>
      </c>
      <c r="L120" s="8">
        <f t="shared" si="5"/>
        <v>41665.25</v>
      </c>
      <c r="M120">
        <v>1390716000</v>
      </c>
      <c r="N120" s="8">
        <f t="shared" si="6"/>
        <v>41671.25</v>
      </c>
      <c r="O120">
        <v>1391234400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7874</v>
      </c>
      <c r="G121">
        <f t="shared" si="7"/>
        <v>215</v>
      </c>
      <c r="H121" t="s">
        <v>20</v>
      </c>
      <c r="I121">
        <v>154</v>
      </c>
      <c r="J121" t="s">
        <v>21</v>
      </c>
      <c r="K121" t="s">
        <v>22</v>
      </c>
      <c r="L121" s="8">
        <f t="shared" si="5"/>
        <v>41806.208333333336</v>
      </c>
      <c r="M121">
        <v>1402894800</v>
      </c>
      <c r="N121" s="8">
        <f t="shared" si="6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93686</v>
      </c>
      <c r="G122">
        <f t="shared" si="7"/>
        <v>149</v>
      </c>
      <c r="H122" t="s">
        <v>20</v>
      </c>
      <c r="I122">
        <v>1782</v>
      </c>
      <c r="J122" t="s">
        <v>21</v>
      </c>
      <c r="K122" t="s">
        <v>22</v>
      </c>
      <c r="L122" s="8">
        <f t="shared" si="5"/>
        <v>42111.208333333328</v>
      </c>
      <c r="M122">
        <v>1429246800</v>
      </c>
      <c r="N122" s="8">
        <f t="shared" si="6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72330.5</v>
      </c>
      <c r="G123">
        <f t="shared" si="7"/>
        <v>219</v>
      </c>
      <c r="H123" t="s">
        <v>20</v>
      </c>
      <c r="I123">
        <v>903</v>
      </c>
      <c r="J123" t="s">
        <v>21</v>
      </c>
      <c r="K123" t="s">
        <v>22</v>
      </c>
      <c r="L123" s="8">
        <f t="shared" si="5"/>
        <v>41917.208333333336</v>
      </c>
      <c r="M123">
        <v>1412485200</v>
      </c>
      <c r="N123" s="8">
        <f t="shared" si="6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112427.5</v>
      </c>
      <c r="G124">
        <f t="shared" si="7"/>
        <v>64</v>
      </c>
      <c r="H124" t="s">
        <v>14</v>
      </c>
      <c r="I124">
        <v>3387</v>
      </c>
      <c r="J124" t="s">
        <v>21</v>
      </c>
      <c r="K124" t="s">
        <v>22</v>
      </c>
      <c r="L124" s="8">
        <f t="shared" si="5"/>
        <v>41970.25</v>
      </c>
      <c r="M124">
        <v>1417068000</v>
      </c>
      <c r="N124" s="8">
        <f t="shared" si="6"/>
        <v>41997.25</v>
      </c>
      <c r="O124">
        <v>1419400800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105396</v>
      </c>
      <c r="G125">
        <f t="shared" si="7"/>
        <v>19</v>
      </c>
      <c r="H125" t="s">
        <v>14</v>
      </c>
      <c r="I125">
        <v>662</v>
      </c>
      <c r="J125" t="s">
        <v>15</v>
      </c>
      <c r="K125" t="s">
        <v>16</v>
      </c>
      <c r="L125" s="8">
        <f t="shared" si="5"/>
        <v>42332.25</v>
      </c>
      <c r="M125">
        <v>1448344800</v>
      </c>
      <c r="N125" s="8">
        <f t="shared" si="6"/>
        <v>42335.25</v>
      </c>
      <c r="O125">
        <v>1448604000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6081</v>
      </c>
      <c r="G126">
        <f t="shared" si="7"/>
        <v>368</v>
      </c>
      <c r="H126" t="s">
        <v>20</v>
      </c>
      <c r="I126">
        <v>94</v>
      </c>
      <c r="J126" t="s">
        <v>107</v>
      </c>
      <c r="K126" t="s">
        <v>108</v>
      </c>
      <c r="L126" s="8">
        <f t="shared" si="5"/>
        <v>43598.208333333328</v>
      </c>
      <c r="M126">
        <v>1557723600</v>
      </c>
      <c r="N126" s="8">
        <f t="shared" si="6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6887.5</v>
      </c>
      <c r="G127">
        <f t="shared" si="7"/>
        <v>160</v>
      </c>
      <c r="H127" t="s">
        <v>20</v>
      </c>
      <c r="I127">
        <v>180</v>
      </c>
      <c r="J127" t="s">
        <v>21</v>
      </c>
      <c r="K127" t="s">
        <v>22</v>
      </c>
      <c r="L127" s="8">
        <f t="shared" si="5"/>
        <v>43362.208333333328</v>
      </c>
      <c r="M127">
        <v>1537333200</v>
      </c>
      <c r="N127" s="8">
        <f t="shared" si="6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124908.5</v>
      </c>
      <c r="G128">
        <f t="shared" si="7"/>
        <v>39</v>
      </c>
      <c r="H128" t="s">
        <v>14</v>
      </c>
      <c r="I128">
        <v>774</v>
      </c>
      <c r="J128" t="s">
        <v>21</v>
      </c>
      <c r="K128" t="s">
        <v>22</v>
      </c>
      <c r="L128" s="8">
        <f t="shared" si="5"/>
        <v>42596.208333333328</v>
      </c>
      <c r="M128">
        <v>1471150800</v>
      </c>
      <c r="N128" s="8">
        <f t="shared" si="6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78133.5</v>
      </c>
      <c r="G129">
        <f t="shared" si="7"/>
        <v>51</v>
      </c>
      <c r="H129" t="s">
        <v>14</v>
      </c>
      <c r="I129">
        <v>672</v>
      </c>
      <c r="J129" t="s">
        <v>15</v>
      </c>
      <c r="K129" t="s">
        <v>16</v>
      </c>
      <c r="L129" s="8">
        <f t="shared" si="5"/>
        <v>40310.208333333336</v>
      </c>
      <c r="M129">
        <v>1273640400</v>
      </c>
      <c r="N129" s="8">
        <f t="shared" si="6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56598</v>
      </c>
      <c r="G130">
        <f t="shared" si="7"/>
        <v>60</v>
      </c>
      <c r="H130" t="s">
        <v>74</v>
      </c>
      <c r="I130">
        <v>532</v>
      </c>
      <c r="J130" t="s">
        <v>21</v>
      </c>
      <c r="K130" t="s">
        <v>22</v>
      </c>
      <c r="L130" s="8">
        <f t="shared" si="5"/>
        <v>40417.208333333336</v>
      </c>
      <c r="M130">
        <v>1282885200</v>
      </c>
      <c r="N130" s="8">
        <f t="shared" si="6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AVERAGE(D131,E131)</f>
        <v>76628</v>
      </c>
      <c r="G131">
        <f t="shared" si="7"/>
        <v>3</v>
      </c>
      <c r="H131" t="s">
        <v>74</v>
      </c>
      <c r="I131">
        <v>55</v>
      </c>
      <c r="J131" t="s">
        <v>26</v>
      </c>
      <c r="K131" t="s">
        <v>27</v>
      </c>
      <c r="L131" s="8">
        <f t="shared" ref="L131:L194" si="9">(((M131/60)/60)/24)+DATE(1970,1,1)</f>
        <v>42038.25</v>
      </c>
      <c r="M131">
        <v>1422943200</v>
      </c>
      <c r="N131" s="8">
        <f t="shared" ref="N131:N194" si="10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12262.5</v>
      </c>
      <c r="G132">
        <f t="shared" ref="G132:G195" si="11">ROUND(((E132/D132)*100),0)</f>
        <v>155</v>
      </c>
      <c r="H132" t="s">
        <v>20</v>
      </c>
      <c r="I132">
        <v>533</v>
      </c>
      <c r="J132" t="s">
        <v>36</v>
      </c>
      <c r="K132" t="s">
        <v>37</v>
      </c>
      <c r="L132" s="8">
        <f t="shared" si="9"/>
        <v>40842.208333333336</v>
      </c>
      <c r="M132">
        <v>1319605200</v>
      </c>
      <c r="N132" s="8">
        <f t="shared" si="10"/>
        <v>40858.25</v>
      </c>
      <c r="O132">
        <v>1320991200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165408</v>
      </c>
      <c r="G133">
        <f t="shared" si="11"/>
        <v>101</v>
      </c>
      <c r="H133" t="s">
        <v>20</v>
      </c>
      <c r="I133">
        <v>2443</v>
      </c>
      <c r="J133" t="s">
        <v>40</v>
      </c>
      <c r="K133" t="s">
        <v>41</v>
      </c>
      <c r="L133" s="8">
        <f t="shared" si="9"/>
        <v>41607.25</v>
      </c>
      <c r="M133">
        <v>1385704800</v>
      </c>
      <c r="N133" s="8">
        <f t="shared" si="10"/>
        <v>41620.25</v>
      </c>
      <c r="O133">
        <v>1386828000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3567</v>
      </c>
      <c r="G134">
        <f t="shared" si="11"/>
        <v>116</v>
      </c>
      <c r="H134" t="s">
        <v>20</v>
      </c>
      <c r="I134">
        <v>89</v>
      </c>
      <c r="J134" t="s">
        <v>21</v>
      </c>
      <c r="K134" t="s">
        <v>22</v>
      </c>
      <c r="L134" s="8">
        <f t="shared" si="9"/>
        <v>43112.25</v>
      </c>
      <c r="M134">
        <v>1515736800</v>
      </c>
      <c r="N134" s="8">
        <f t="shared" si="10"/>
        <v>43128.25</v>
      </c>
      <c r="O134">
        <v>1517119200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9242.5</v>
      </c>
      <c r="G135">
        <f t="shared" si="11"/>
        <v>311</v>
      </c>
      <c r="H135" t="s">
        <v>20</v>
      </c>
      <c r="I135">
        <v>159</v>
      </c>
      <c r="J135" t="s">
        <v>21</v>
      </c>
      <c r="K135" t="s">
        <v>22</v>
      </c>
      <c r="L135" s="8">
        <f t="shared" si="9"/>
        <v>40767.208333333336</v>
      </c>
      <c r="M135">
        <v>1313125200</v>
      </c>
      <c r="N135" s="8">
        <f t="shared" si="10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94394</v>
      </c>
      <c r="G136">
        <f t="shared" si="11"/>
        <v>90</v>
      </c>
      <c r="H136" t="s">
        <v>14</v>
      </c>
      <c r="I136">
        <v>940</v>
      </c>
      <c r="J136" t="s">
        <v>98</v>
      </c>
      <c r="K136" t="s">
        <v>99</v>
      </c>
      <c r="L136" s="8">
        <f t="shared" si="9"/>
        <v>40713.208333333336</v>
      </c>
      <c r="M136">
        <v>1308459600</v>
      </c>
      <c r="N136" s="8">
        <f t="shared" si="10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6594</v>
      </c>
      <c r="G137">
        <f t="shared" si="11"/>
        <v>71</v>
      </c>
      <c r="H137" t="s">
        <v>14</v>
      </c>
      <c r="I137">
        <v>117</v>
      </c>
      <c r="J137" t="s">
        <v>21</v>
      </c>
      <c r="K137" t="s">
        <v>22</v>
      </c>
      <c r="L137" s="8">
        <f t="shared" si="9"/>
        <v>41340.25</v>
      </c>
      <c r="M137">
        <v>1362636000</v>
      </c>
      <c r="N137" s="8">
        <f t="shared" si="10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42760.5</v>
      </c>
      <c r="G138">
        <f t="shared" si="11"/>
        <v>3</v>
      </c>
      <c r="H138" t="s">
        <v>74</v>
      </c>
      <c r="I138">
        <v>58</v>
      </c>
      <c r="J138" t="s">
        <v>21</v>
      </c>
      <c r="K138" t="s">
        <v>22</v>
      </c>
      <c r="L138" s="8">
        <f t="shared" si="9"/>
        <v>41797.208333333336</v>
      </c>
      <c r="M138">
        <v>1402117200</v>
      </c>
      <c r="N138" s="8">
        <f t="shared" si="10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3256</v>
      </c>
      <c r="G139">
        <f t="shared" si="11"/>
        <v>262</v>
      </c>
      <c r="H139" t="s">
        <v>20</v>
      </c>
      <c r="I139">
        <v>50</v>
      </c>
      <c r="J139" t="s">
        <v>21</v>
      </c>
      <c r="K139" t="s">
        <v>22</v>
      </c>
      <c r="L139" s="8">
        <f t="shared" si="9"/>
        <v>40457.208333333336</v>
      </c>
      <c r="M139">
        <v>1286341200</v>
      </c>
      <c r="N139" s="8">
        <f t="shared" si="10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9408</v>
      </c>
      <c r="G140">
        <f t="shared" si="11"/>
        <v>96</v>
      </c>
      <c r="H140" t="s">
        <v>14</v>
      </c>
      <c r="I140">
        <v>115</v>
      </c>
      <c r="J140" t="s">
        <v>21</v>
      </c>
      <c r="K140" t="s">
        <v>22</v>
      </c>
      <c r="L140" s="8">
        <f t="shared" si="9"/>
        <v>41180.208333333336</v>
      </c>
      <c r="M140">
        <v>1348808400</v>
      </c>
      <c r="N140" s="8">
        <f t="shared" si="10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55673</v>
      </c>
      <c r="G141">
        <f t="shared" si="11"/>
        <v>21</v>
      </c>
      <c r="H141" t="s">
        <v>14</v>
      </c>
      <c r="I141">
        <v>326</v>
      </c>
      <c r="J141" t="s">
        <v>21</v>
      </c>
      <c r="K141" t="s">
        <v>22</v>
      </c>
      <c r="L141" s="8">
        <f t="shared" si="9"/>
        <v>42115.208333333328</v>
      </c>
      <c r="M141">
        <v>1429592400</v>
      </c>
      <c r="N141" s="8">
        <f t="shared" si="10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8887</v>
      </c>
      <c r="G142">
        <f t="shared" si="11"/>
        <v>223</v>
      </c>
      <c r="H142" t="s">
        <v>20</v>
      </c>
      <c r="I142">
        <v>186</v>
      </c>
      <c r="J142" t="s">
        <v>21</v>
      </c>
      <c r="K142" t="s">
        <v>22</v>
      </c>
      <c r="L142" s="8">
        <f t="shared" si="9"/>
        <v>43156.25</v>
      </c>
      <c r="M142">
        <v>1519538400</v>
      </c>
      <c r="N142" s="8">
        <f t="shared" si="10"/>
        <v>43161.25</v>
      </c>
      <c r="O142">
        <v>1519970400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64811.5</v>
      </c>
      <c r="G143">
        <f t="shared" si="11"/>
        <v>102</v>
      </c>
      <c r="H143" t="s">
        <v>20</v>
      </c>
      <c r="I143">
        <v>1071</v>
      </c>
      <c r="J143" t="s">
        <v>21</v>
      </c>
      <c r="K143" t="s">
        <v>22</v>
      </c>
      <c r="L143" s="8">
        <f t="shared" si="9"/>
        <v>42167.208333333328</v>
      </c>
      <c r="M143">
        <v>1434085200</v>
      </c>
      <c r="N143" s="8">
        <f t="shared" si="10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8251</v>
      </c>
      <c r="G144">
        <f t="shared" si="11"/>
        <v>230</v>
      </c>
      <c r="H144" t="s">
        <v>20</v>
      </c>
      <c r="I144">
        <v>117</v>
      </c>
      <c r="J144" t="s">
        <v>21</v>
      </c>
      <c r="K144" t="s">
        <v>22</v>
      </c>
      <c r="L144" s="8">
        <f t="shared" si="9"/>
        <v>41005.208333333336</v>
      </c>
      <c r="M144">
        <v>1333688400</v>
      </c>
      <c r="N144" s="8">
        <f t="shared" si="10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6361</v>
      </c>
      <c r="G145">
        <f t="shared" si="11"/>
        <v>136</v>
      </c>
      <c r="H145" t="s">
        <v>20</v>
      </c>
      <c r="I145">
        <v>70</v>
      </c>
      <c r="J145" t="s">
        <v>21</v>
      </c>
      <c r="K145" t="s">
        <v>22</v>
      </c>
      <c r="L145" s="8">
        <f t="shared" si="9"/>
        <v>40357.208333333336</v>
      </c>
      <c r="M145">
        <v>1277701200</v>
      </c>
      <c r="N145" s="8">
        <f t="shared" si="10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10309.5</v>
      </c>
      <c r="G146">
        <f t="shared" si="11"/>
        <v>129</v>
      </c>
      <c r="H146" t="s">
        <v>20</v>
      </c>
      <c r="I146">
        <v>135</v>
      </c>
      <c r="J146" t="s">
        <v>21</v>
      </c>
      <c r="K146" t="s">
        <v>22</v>
      </c>
      <c r="L146" s="8">
        <f t="shared" si="9"/>
        <v>43633.208333333328</v>
      </c>
      <c r="M146">
        <v>1560747600</v>
      </c>
      <c r="N146" s="8">
        <f t="shared" si="10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42064</v>
      </c>
      <c r="G147">
        <f t="shared" si="11"/>
        <v>237</v>
      </c>
      <c r="H147" t="s">
        <v>20</v>
      </c>
      <c r="I147">
        <v>768</v>
      </c>
      <c r="J147" t="s">
        <v>98</v>
      </c>
      <c r="K147" t="s">
        <v>99</v>
      </c>
      <c r="L147" s="8">
        <f t="shared" si="9"/>
        <v>41889.208333333336</v>
      </c>
      <c r="M147">
        <v>1410066000</v>
      </c>
      <c r="N147" s="8">
        <f t="shared" si="10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5159</v>
      </c>
      <c r="G148">
        <f t="shared" si="11"/>
        <v>17</v>
      </c>
      <c r="H148" t="s">
        <v>74</v>
      </c>
      <c r="I148">
        <v>51</v>
      </c>
      <c r="J148" t="s">
        <v>21</v>
      </c>
      <c r="K148" t="s">
        <v>22</v>
      </c>
      <c r="L148" s="8">
        <f t="shared" si="9"/>
        <v>40855.25</v>
      </c>
      <c r="M148">
        <v>1320732000</v>
      </c>
      <c r="N148" s="8">
        <f t="shared" si="10"/>
        <v>40875.25</v>
      </c>
      <c r="O148">
        <v>1322460000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8818.5</v>
      </c>
      <c r="G149">
        <f t="shared" si="11"/>
        <v>112</v>
      </c>
      <c r="H149" t="s">
        <v>20</v>
      </c>
      <c r="I149">
        <v>199</v>
      </c>
      <c r="J149" t="s">
        <v>21</v>
      </c>
      <c r="K149" t="s">
        <v>22</v>
      </c>
      <c r="L149" s="8">
        <f t="shared" si="9"/>
        <v>42534.208333333328</v>
      </c>
      <c r="M149">
        <v>1465794000</v>
      </c>
      <c r="N149" s="8">
        <f t="shared" si="10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10277.5</v>
      </c>
      <c r="G150">
        <f t="shared" si="11"/>
        <v>121</v>
      </c>
      <c r="H150" t="s">
        <v>20</v>
      </c>
      <c r="I150">
        <v>107</v>
      </c>
      <c r="J150" t="s">
        <v>21</v>
      </c>
      <c r="K150" t="s">
        <v>22</v>
      </c>
      <c r="L150" s="8">
        <f t="shared" si="9"/>
        <v>42941.208333333328</v>
      </c>
      <c r="M150">
        <v>1500958800</v>
      </c>
      <c r="N150" s="8">
        <f t="shared" si="10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9916</v>
      </c>
      <c r="G151">
        <f t="shared" si="11"/>
        <v>220</v>
      </c>
      <c r="H151" t="s">
        <v>20</v>
      </c>
      <c r="I151">
        <v>195</v>
      </c>
      <c r="J151" t="s">
        <v>21</v>
      </c>
      <c r="K151" t="s">
        <v>22</v>
      </c>
      <c r="L151" s="8">
        <f t="shared" si="9"/>
        <v>41275.25</v>
      </c>
      <c r="M151">
        <v>1357020000</v>
      </c>
      <c r="N151" s="8">
        <f t="shared" si="10"/>
        <v>41327.25</v>
      </c>
      <c r="O151">
        <v>1361512800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50.5</v>
      </c>
      <c r="G152">
        <f t="shared" si="11"/>
        <v>1</v>
      </c>
      <c r="H152" t="s">
        <v>14</v>
      </c>
      <c r="I152">
        <v>1</v>
      </c>
      <c r="J152" t="s">
        <v>21</v>
      </c>
      <c r="K152" t="s">
        <v>22</v>
      </c>
      <c r="L152" s="8">
        <f t="shared" si="9"/>
        <v>43450.25</v>
      </c>
      <c r="M152">
        <v>1544940000</v>
      </c>
      <c r="N152" s="8">
        <f t="shared" si="10"/>
        <v>43451.25</v>
      </c>
      <c r="O152">
        <v>1545026400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112618.5</v>
      </c>
      <c r="G153">
        <f t="shared" si="11"/>
        <v>64</v>
      </c>
      <c r="H153" t="s">
        <v>14</v>
      </c>
      <c r="I153">
        <v>1467</v>
      </c>
      <c r="J153" t="s">
        <v>21</v>
      </c>
      <c r="K153" t="s">
        <v>22</v>
      </c>
      <c r="L153" s="8">
        <f t="shared" si="9"/>
        <v>41799.208333333336</v>
      </c>
      <c r="M153">
        <v>1402290000</v>
      </c>
      <c r="N153" s="8">
        <f t="shared" si="10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108536.5</v>
      </c>
      <c r="G154">
        <f t="shared" si="11"/>
        <v>423</v>
      </c>
      <c r="H154" t="s">
        <v>20</v>
      </c>
      <c r="I154">
        <v>3376</v>
      </c>
      <c r="J154" t="s">
        <v>21</v>
      </c>
      <c r="K154" t="s">
        <v>22</v>
      </c>
      <c r="L154" s="8">
        <f t="shared" si="9"/>
        <v>42783.25</v>
      </c>
      <c r="M154">
        <v>1487311200</v>
      </c>
      <c r="N154" s="8">
        <f t="shared" si="10"/>
        <v>42790.25</v>
      </c>
      <c r="O154">
        <v>1487916000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182756</v>
      </c>
      <c r="G155">
        <f t="shared" si="11"/>
        <v>93</v>
      </c>
      <c r="H155" t="s">
        <v>14</v>
      </c>
      <c r="I155">
        <v>5681</v>
      </c>
      <c r="J155" t="s">
        <v>21</v>
      </c>
      <c r="K155" t="s">
        <v>22</v>
      </c>
      <c r="L155" s="8">
        <f t="shared" si="9"/>
        <v>41201.208333333336</v>
      </c>
      <c r="M155">
        <v>1350622800</v>
      </c>
      <c r="N155" s="8">
        <f t="shared" si="10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135975</v>
      </c>
      <c r="G156">
        <f t="shared" si="11"/>
        <v>59</v>
      </c>
      <c r="H156" t="s">
        <v>14</v>
      </c>
      <c r="I156">
        <v>1059</v>
      </c>
      <c r="J156" t="s">
        <v>21</v>
      </c>
      <c r="K156" t="s">
        <v>22</v>
      </c>
      <c r="L156" s="8">
        <f t="shared" si="9"/>
        <v>42502.208333333328</v>
      </c>
      <c r="M156">
        <v>1463029200</v>
      </c>
      <c r="N156" s="8">
        <f t="shared" si="10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115103</v>
      </c>
      <c r="G157">
        <f t="shared" si="11"/>
        <v>65</v>
      </c>
      <c r="H157" t="s">
        <v>14</v>
      </c>
      <c r="I157">
        <v>1194</v>
      </c>
      <c r="J157" t="s">
        <v>21</v>
      </c>
      <c r="K157" t="s">
        <v>22</v>
      </c>
      <c r="L157" s="8">
        <f t="shared" si="9"/>
        <v>40262.208333333336</v>
      </c>
      <c r="M157">
        <v>1269493200</v>
      </c>
      <c r="N157" s="8">
        <f t="shared" si="10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31657</v>
      </c>
      <c r="G158">
        <f t="shared" si="11"/>
        <v>74</v>
      </c>
      <c r="H158" t="s">
        <v>74</v>
      </c>
      <c r="I158">
        <v>379</v>
      </c>
      <c r="J158" t="s">
        <v>26</v>
      </c>
      <c r="K158" t="s">
        <v>27</v>
      </c>
      <c r="L158" s="8">
        <f t="shared" si="9"/>
        <v>43743.208333333328</v>
      </c>
      <c r="M158">
        <v>1570251600</v>
      </c>
      <c r="N158" s="8">
        <f t="shared" si="10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3206</v>
      </c>
      <c r="G159">
        <f t="shared" si="11"/>
        <v>53</v>
      </c>
      <c r="H159" t="s">
        <v>14</v>
      </c>
      <c r="I159">
        <v>30</v>
      </c>
      <c r="J159" t="s">
        <v>26</v>
      </c>
      <c r="K159" t="s">
        <v>27</v>
      </c>
      <c r="L159" s="8">
        <f t="shared" si="9"/>
        <v>41638.25</v>
      </c>
      <c r="M159">
        <v>1388383200</v>
      </c>
      <c r="N159" s="8">
        <f t="shared" si="10"/>
        <v>41650.25</v>
      </c>
      <c r="O159">
        <v>1389420000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3370</v>
      </c>
      <c r="G160">
        <f t="shared" si="11"/>
        <v>221</v>
      </c>
      <c r="H160" t="s">
        <v>20</v>
      </c>
      <c r="I160">
        <v>41</v>
      </c>
      <c r="J160" t="s">
        <v>21</v>
      </c>
      <c r="K160" t="s">
        <v>22</v>
      </c>
      <c r="L160" s="8">
        <f t="shared" si="9"/>
        <v>42346.25</v>
      </c>
      <c r="M160">
        <v>1449554400</v>
      </c>
      <c r="N160" s="8">
        <f t="shared" si="10"/>
        <v>42347.25</v>
      </c>
      <c r="O160">
        <v>1449640800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191211</v>
      </c>
      <c r="G161">
        <f t="shared" si="11"/>
        <v>100</v>
      </c>
      <c r="H161" t="s">
        <v>20</v>
      </c>
      <c r="I161">
        <v>1821</v>
      </c>
      <c r="J161" t="s">
        <v>21</v>
      </c>
      <c r="K161" t="s">
        <v>22</v>
      </c>
      <c r="L161" s="8">
        <f t="shared" si="9"/>
        <v>43551.208333333328</v>
      </c>
      <c r="M161">
        <v>1553662800</v>
      </c>
      <c r="N161" s="8">
        <f t="shared" si="10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10492.5</v>
      </c>
      <c r="G162">
        <f t="shared" si="11"/>
        <v>162</v>
      </c>
      <c r="H162" t="s">
        <v>20</v>
      </c>
      <c r="I162">
        <v>164</v>
      </c>
      <c r="J162" t="s">
        <v>21</v>
      </c>
      <c r="K162" t="s">
        <v>22</v>
      </c>
      <c r="L162" s="8">
        <f t="shared" si="9"/>
        <v>43582.208333333328</v>
      </c>
      <c r="M162">
        <v>1556341200</v>
      </c>
      <c r="N162" s="8">
        <f t="shared" si="10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4900</v>
      </c>
      <c r="G163">
        <f t="shared" si="11"/>
        <v>78</v>
      </c>
      <c r="H163" t="s">
        <v>14</v>
      </c>
      <c r="I163">
        <v>75</v>
      </c>
      <c r="J163" t="s">
        <v>21</v>
      </c>
      <c r="K163" t="s">
        <v>22</v>
      </c>
      <c r="L163" s="8">
        <f t="shared" si="9"/>
        <v>42270.208333333328</v>
      </c>
      <c r="M163">
        <v>1442984400</v>
      </c>
      <c r="N163" s="8">
        <f t="shared" si="10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7617</v>
      </c>
      <c r="G164">
        <f t="shared" si="11"/>
        <v>150</v>
      </c>
      <c r="H164" t="s">
        <v>20</v>
      </c>
      <c r="I164">
        <v>157</v>
      </c>
      <c r="J164" t="s">
        <v>98</v>
      </c>
      <c r="K164" t="s">
        <v>99</v>
      </c>
      <c r="L164" s="8">
        <f t="shared" si="9"/>
        <v>43442.25</v>
      </c>
      <c r="M164">
        <v>1544248800</v>
      </c>
      <c r="N164" s="8">
        <f t="shared" si="10"/>
        <v>43472.25</v>
      </c>
      <c r="O164">
        <v>1546840800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6182</v>
      </c>
      <c r="G165">
        <f t="shared" si="11"/>
        <v>253</v>
      </c>
      <c r="H165" t="s">
        <v>20</v>
      </c>
      <c r="I165">
        <v>246</v>
      </c>
      <c r="J165" t="s">
        <v>21</v>
      </c>
      <c r="K165" t="s">
        <v>22</v>
      </c>
      <c r="L165" s="8">
        <f t="shared" si="9"/>
        <v>43028.208333333328</v>
      </c>
      <c r="M165">
        <v>1508475600</v>
      </c>
      <c r="N165" s="8">
        <f t="shared" si="10"/>
        <v>43077.25</v>
      </c>
      <c r="O165">
        <v>1512712800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150627.5</v>
      </c>
      <c r="G166">
        <f t="shared" si="11"/>
        <v>100</v>
      </c>
      <c r="H166" t="s">
        <v>20</v>
      </c>
      <c r="I166">
        <v>1396</v>
      </c>
      <c r="J166" t="s">
        <v>21</v>
      </c>
      <c r="K166" t="s">
        <v>22</v>
      </c>
      <c r="L166" s="8">
        <f t="shared" si="9"/>
        <v>43016.208333333328</v>
      </c>
      <c r="M166">
        <v>1507438800</v>
      </c>
      <c r="N166" s="8">
        <f t="shared" si="10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100339.5</v>
      </c>
      <c r="G167">
        <f t="shared" si="11"/>
        <v>122</v>
      </c>
      <c r="H167" t="s">
        <v>20</v>
      </c>
      <c r="I167">
        <v>2506</v>
      </c>
      <c r="J167" t="s">
        <v>21</v>
      </c>
      <c r="K167" t="s">
        <v>22</v>
      </c>
      <c r="L167" s="8">
        <f t="shared" si="9"/>
        <v>42948.208333333328</v>
      </c>
      <c r="M167">
        <v>1501563600</v>
      </c>
      <c r="N167" s="8">
        <f t="shared" si="10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11619.5</v>
      </c>
      <c r="G168">
        <f t="shared" si="11"/>
        <v>137</v>
      </c>
      <c r="H168" t="s">
        <v>20</v>
      </c>
      <c r="I168">
        <v>244</v>
      </c>
      <c r="J168" t="s">
        <v>21</v>
      </c>
      <c r="K168" t="s">
        <v>22</v>
      </c>
      <c r="L168" s="8">
        <f t="shared" si="9"/>
        <v>40534.25</v>
      </c>
      <c r="M168">
        <v>1292997600</v>
      </c>
      <c r="N168" s="8">
        <f t="shared" si="10"/>
        <v>40538.25</v>
      </c>
      <c r="O168">
        <v>1293343200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6702</v>
      </c>
      <c r="G169">
        <f t="shared" si="11"/>
        <v>416</v>
      </c>
      <c r="H169" t="s">
        <v>20</v>
      </c>
      <c r="I169">
        <v>146</v>
      </c>
      <c r="J169" t="s">
        <v>26</v>
      </c>
      <c r="K169" t="s">
        <v>27</v>
      </c>
      <c r="L169" s="8">
        <f t="shared" si="9"/>
        <v>41435.208333333336</v>
      </c>
      <c r="M169">
        <v>1370840400</v>
      </c>
      <c r="N169" s="8">
        <f t="shared" si="10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84103.5</v>
      </c>
      <c r="G170">
        <f t="shared" si="11"/>
        <v>31</v>
      </c>
      <c r="H170" t="s">
        <v>14</v>
      </c>
      <c r="I170">
        <v>955</v>
      </c>
      <c r="J170" t="s">
        <v>36</v>
      </c>
      <c r="K170" t="s">
        <v>37</v>
      </c>
      <c r="L170" s="8">
        <f t="shared" si="9"/>
        <v>43518.25</v>
      </c>
      <c r="M170">
        <v>1550815200</v>
      </c>
      <c r="N170" s="8">
        <f t="shared" si="10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61055.5</v>
      </c>
      <c r="G171">
        <f t="shared" si="11"/>
        <v>424</v>
      </c>
      <c r="H171" t="s">
        <v>20</v>
      </c>
      <c r="I171">
        <v>1267</v>
      </c>
      <c r="J171" t="s">
        <v>21</v>
      </c>
      <c r="K171" t="s">
        <v>22</v>
      </c>
      <c r="L171" s="8">
        <f t="shared" si="9"/>
        <v>41077.208333333336</v>
      </c>
      <c r="M171">
        <v>1339909200</v>
      </c>
      <c r="N171" s="8">
        <f t="shared" si="10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96814</v>
      </c>
      <c r="G172">
        <f t="shared" si="11"/>
        <v>3</v>
      </c>
      <c r="H172" t="s">
        <v>14</v>
      </c>
      <c r="I172">
        <v>67</v>
      </c>
      <c r="J172" t="s">
        <v>21</v>
      </c>
      <c r="K172" t="s">
        <v>22</v>
      </c>
      <c r="L172" s="8">
        <f t="shared" si="9"/>
        <v>42950.208333333328</v>
      </c>
      <c r="M172">
        <v>1501736400</v>
      </c>
      <c r="N172" s="8">
        <f t="shared" si="10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2710.5</v>
      </c>
      <c r="G173">
        <f t="shared" si="11"/>
        <v>11</v>
      </c>
      <c r="H173" t="s">
        <v>14</v>
      </c>
      <c r="I173">
        <v>5</v>
      </c>
      <c r="J173" t="s">
        <v>21</v>
      </c>
      <c r="K173" t="s">
        <v>22</v>
      </c>
      <c r="L173" s="8">
        <f t="shared" si="9"/>
        <v>41718.208333333336</v>
      </c>
      <c r="M173">
        <v>1395291600</v>
      </c>
      <c r="N173" s="8">
        <f t="shared" si="10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731.5</v>
      </c>
      <c r="G174">
        <f t="shared" si="11"/>
        <v>83</v>
      </c>
      <c r="H174" t="s">
        <v>14</v>
      </c>
      <c r="I174">
        <v>26</v>
      </c>
      <c r="J174" t="s">
        <v>21</v>
      </c>
      <c r="K174" t="s">
        <v>22</v>
      </c>
      <c r="L174" s="8">
        <f t="shared" si="9"/>
        <v>41839.208333333336</v>
      </c>
      <c r="M174">
        <v>1405746000</v>
      </c>
      <c r="N174" s="8">
        <f t="shared" si="10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127167.5</v>
      </c>
      <c r="G175">
        <f t="shared" si="11"/>
        <v>163</v>
      </c>
      <c r="H175" t="s">
        <v>20</v>
      </c>
      <c r="I175">
        <v>1561</v>
      </c>
      <c r="J175" t="s">
        <v>21</v>
      </c>
      <c r="K175" t="s">
        <v>22</v>
      </c>
      <c r="L175" s="8">
        <f t="shared" si="9"/>
        <v>41412.208333333336</v>
      </c>
      <c r="M175">
        <v>1368853200</v>
      </c>
      <c r="N175" s="8">
        <f t="shared" si="10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2984</v>
      </c>
      <c r="G176">
        <f t="shared" si="11"/>
        <v>895</v>
      </c>
      <c r="H176" t="s">
        <v>20</v>
      </c>
      <c r="I176">
        <v>48</v>
      </c>
      <c r="J176" t="s">
        <v>21</v>
      </c>
      <c r="K176" t="s">
        <v>22</v>
      </c>
      <c r="L176" s="8">
        <f t="shared" si="9"/>
        <v>42282.208333333328</v>
      </c>
      <c r="M176">
        <v>1444021200</v>
      </c>
      <c r="N176" s="8">
        <f t="shared" si="10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114329.5</v>
      </c>
      <c r="G177">
        <f t="shared" si="11"/>
        <v>26</v>
      </c>
      <c r="H177" t="s">
        <v>14</v>
      </c>
      <c r="I177">
        <v>1130</v>
      </c>
      <c r="J177" t="s">
        <v>21</v>
      </c>
      <c r="K177" t="s">
        <v>22</v>
      </c>
      <c r="L177" s="8">
        <f t="shared" si="9"/>
        <v>42613.208333333328</v>
      </c>
      <c r="M177">
        <v>1472619600</v>
      </c>
      <c r="N177" s="8">
        <f t="shared" si="10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100530</v>
      </c>
      <c r="G178">
        <f t="shared" si="11"/>
        <v>75</v>
      </c>
      <c r="H178" t="s">
        <v>14</v>
      </c>
      <c r="I178">
        <v>782</v>
      </c>
      <c r="J178" t="s">
        <v>21</v>
      </c>
      <c r="K178" t="s">
        <v>22</v>
      </c>
      <c r="L178" s="8">
        <f t="shared" si="9"/>
        <v>42616.208333333328</v>
      </c>
      <c r="M178">
        <v>1472878800</v>
      </c>
      <c r="N178" s="8">
        <f t="shared" si="10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100196.5</v>
      </c>
      <c r="G179">
        <f t="shared" si="11"/>
        <v>416</v>
      </c>
      <c r="H179" t="s">
        <v>20</v>
      </c>
      <c r="I179">
        <v>2739</v>
      </c>
      <c r="J179" t="s">
        <v>21</v>
      </c>
      <c r="K179" t="s">
        <v>22</v>
      </c>
      <c r="L179" s="8">
        <f t="shared" si="9"/>
        <v>40497.25</v>
      </c>
      <c r="M179">
        <v>1289800800</v>
      </c>
      <c r="N179" s="8">
        <f t="shared" si="10"/>
        <v>40522.25</v>
      </c>
      <c r="O179">
        <v>1291960800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7063.5</v>
      </c>
      <c r="G180">
        <f t="shared" si="11"/>
        <v>96</v>
      </c>
      <c r="H180" t="s">
        <v>14</v>
      </c>
      <c r="I180">
        <v>210</v>
      </c>
      <c r="J180" t="s">
        <v>21</v>
      </c>
      <c r="K180" t="s">
        <v>22</v>
      </c>
      <c r="L180" s="8">
        <f t="shared" si="9"/>
        <v>42999.208333333328</v>
      </c>
      <c r="M180">
        <v>1505970000</v>
      </c>
      <c r="N180" s="8">
        <f t="shared" si="10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101842.5</v>
      </c>
      <c r="G181">
        <f t="shared" si="11"/>
        <v>358</v>
      </c>
      <c r="H181" t="s">
        <v>20</v>
      </c>
      <c r="I181">
        <v>3537</v>
      </c>
      <c r="J181" t="s">
        <v>15</v>
      </c>
      <c r="K181" t="s">
        <v>16</v>
      </c>
      <c r="L181" s="8">
        <f t="shared" si="9"/>
        <v>41350.208333333336</v>
      </c>
      <c r="M181">
        <v>1363496400</v>
      </c>
      <c r="N181" s="8">
        <f t="shared" si="10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114368</v>
      </c>
      <c r="G182">
        <f t="shared" si="11"/>
        <v>308</v>
      </c>
      <c r="H182" t="s">
        <v>20</v>
      </c>
      <c r="I182">
        <v>2107</v>
      </c>
      <c r="J182" t="s">
        <v>26</v>
      </c>
      <c r="K182" t="s">
        <v>27</v>
      </c>
      <c r="L182" s="8">
        <f t="shared" si="9"/>
        <v>40259.208333333336</v>
      </c>
      <c r="M182">
        <v>1269234000</v>
      </c>
      <c r="N182" s="8">
        <f t="shared" si="10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6957.5</v>
      </c>
      <c r="G183">
        <f t="shared" si="11"/>
        <v>62</v>
      </c>
      <c r="H183" t="s">
        <v>14</v>
      </c>
      <c r="I183">
        <v>136</v>
      </c>
      <c r="J183" t="s">
        <v>21</v>
      </c>
      <c r="K183" t="s">
        <v>22</v>
      </c>
      <c r="L183" s="8">
        <f t="shared" si="9"/>
        <v>43012.208333333328</v>
      </c>
      <c r="M183">
        <v>1507093200</v>
      </c>
      <c r="N183" s="8">
        <f t="shared" si="10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111425</v>
      </c>
      <c r="G184">
        <f t="shared" si="11"/>
        <v>722</v>
      </c>
      <c r="H184" t="s">
        <v>20</v>
      </c>
      <c r="I184">
        <v>3318</v>
      </c>
      <c r="J184" t="s">
        <v>36</v>
      </c>
      <c r="K184" t="s">
        <v>37</v>
      </c>
      <c r="L184" s="8">
        <f t="shared" si="9"/>
        <v>43631.208333333328</v>
      </c>
      <c r="M184">
        <v>1560574800</v>
      </c>
      <c r="N184" s="8">
        <f t="shared" si="10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4312.5</v>
      </c>
      <c r="G185">
        <f t="shared" si="11"/>
        <v>69</v>
      </c>
      <c r="H185" t="s">
        <v>14</v>
      </c>
      <c r="I185">
        <v>86</v>
      </c>
      <c r="J185" t="s">
        <v>15</v>
      </c>
      <c r="K185" t="s">
        <v>16</v>
      </c>
      <c r="L185" s="8">
        <f t="shared" si="9"/>
        <v>40430.208333333336</v>
      </c>
      <c r="M185">
        <v>1284008400</v>
      </c>
      <c r="N185" s="8">
        <f t="shared" si="10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7075</v>
      </c>
      <c r="G186">
        <f t="shared" si="11"/>
        <v>293</v>
      </c>
      <c r="H186" t="s">
        <v>20</v>
      </c>
      <c r="I186">
        <v>340</v>
      </c>
      <c r="J186" t="s">
        <v>21</v>
      </c>
      <c r="K186" t="s">
        <v>22</v>
      </c>
      <c r="L186" s="8">
        <f t="shared" si="9"/>
        <v>43588.208333333328</v>
      </c>
      <c r="M186">
        <v>1556859600</v>
      </c>
      <c r="N186" s="8">
        <f t="shared" si="10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859</v>
      </c>
      <c r="G187">
        <f t="shared" si="11"/>
        <v>72</v>
      </c>
      <c r="H187" t="s">
        <v>14</v>
      </c>
      <c r="I187">
        <v>19</v>
      </c>
      <c r="J187" t="s">
        <v>21</v>
      </c>
      <c r="K187" t="s">
        <v>22</v>
      </c>
      <c r="L187" s="8">
        <f t="shared" si="9"/>
        <v>43233.208333333328</v>
      </c>
      <c r="M187">
        <v>1526187600</v>
      </c>
      <c r="N187" s="8">
        <f t="shared" si="10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58579</v>
      </c>
      <c r="G188">
        <f t="shared" si="11"/>
        <v>32</v>
      </c>
      <c r="H188" t="s">
        <v>14</v>
      </c>
      <c r="I188">
        <v>886</v>
      </c>
      <c r="J188" t="s">
        <v>21</v>
      </c>
      <c r="K188" t="s">
        <v>22</v>
      </c>
      <c r="L188" s="8">
        <f t="shared" si="9"/>
        <v>41782.208333333336</v>
      </c>
      <c r="M188">
        <v>1400821200</v>
      </c>
      <c r="N188" s="8">
        <f t="shared" si="10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99292</v>
      </c>
      <c r="G189">
        <f t="shared" si="11"/>
        <v>230</v>
      </c>
      <c r="H189" t="s">
        <v>20</v>
      </c>
      <c r="I189">
        <v>1442</v>
      </c>
      <c r="J189" t="s">
        <v>15</v>
      </c>
      <c r="K189" t="s">
        <v>16</v>
      </c>
      <c r="L189" s="8">
        <f t="shared" si="9"/>
        <v>41328.25</v>
      </c>
      <c r="M189">
        <v>1361599200</v>
      </c>
      <c r="N189" s="8">
        <f t="shared" si="10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5412.5</v>
      </c>
      <c r="G190">
        <f t="shared" si="11"/>
        <v>32</v>
      </c>
      <c r="H190" t="s">
        <v>14</v>
      </c>
      <c r="I190">
        <v>35</v>
      </c>
      <c r="J190" t="s">
        <v>107</v>
      </c>
      <c r="K190" t="s">
        <v>108</v>
      </c>
      <c r="L190" s="8">
        <f t="shared" si="9"/>
        <v>41975.25</v>
      </c>
      <c r="M190">
        <v>1417500000</v>
      </c>
      <c r="N190" s="8">
        <f t="shared" si="10"/>
        <v>41976.25</v>
      </c>
      <c r="O190">
        <v>1417586400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118152</v>
      </c>
      <c r="G191">
        <f t="shared" si="11"/>
        <v>24</v>
      </c>
      <c r="H191" t="s">
        <v>74</v>
      </c>
      <c r="I191">
        <v>441</v>
      </c>
      <c r="J191" t="s">
        <v>21</v>
      </c>
      <c r="K191" t="s">
        <v>22</v>
      </c>
      <c r="L191" s="8">
        <f t="shared" si="9"/>
        <v>42433.25</v>
      </c>
      <c r="M191">
        <v>1457071200</v>
      </c>
      <c r="N191" s="8">
        <f t="shared" si="10"/>
        <v>42433.25</v>
      </c>
      <c r="O191">
        <v>1457071200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3119</v>
      </c>
      <c r="G192">
        <f t="shared" si="11"/>
        <v>69</v>
      </c>
      <c r="H192" t="s">
        <v>14</v>
      </c>
      <c r="I192">
        <v>24</v>
      </c>
      <c r="J192" t="s">
        <v>21</v>
      </c>
      <c r="K192" t="s">
        <v>22</v>
      </c>
      <c r="L192" s="8">
        <f t="shared" si="9"/>
        <v>41429.208333333336</v>
      </c>
      <c r="M192">
        <v>1370322000</v>
      </c>
      <c r="N192" s="8">
        <f t="shared" si="10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5794</v>
      </c>
      <c r="G193">
        <f t="shared" si="11"/>
        <v>38</v>
      </c>
      <c r="H193" t="s">
        <v>14</v>
      </c>
      <c r="I193">
        <v>86</v>
      </c>
      <c r="J193" t="s">
        <v>107</v>
      </c>
      <c r="K193" t="s">
        <v>108</v>
      </c>
      <c r="L193" s="8">
        <f t="shared" si="9"/>
        <v>43536.208333333328</v>
      </c>
      <c r="M193">
        <v>1552366800</v>
      </c>
      <c r="N193" s="8">
        <f t="shared" si="10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25558.5</v>
      </c>
      <c r="G194">
        <f t="shared" si="11"/>
        <v>20</v>
      </c>
      <c r="H194" t="s">
        <v>14</v>
      </c>
      <c r="I194">
        <v>243</v>
      </c>
      <c r="J194" t="s">
        <v>21</v>
      </c>
      <c r="K194" t="s">
        <v>22</v>
      </c>
      <c r="L194" s="8">
        <f t="shared" si="9"/>
        <v>41817.208333333336</v>
      </c>
      <c r="M194">
        <v>1403845200</v>
      </c>
      <c r="N194" s="8">
        <f t="shared" si="10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AVERAGE(D195,E195)</f>
        <v>4806</v>
      </c>
      <c r="G195">
        <f t="shared" si="11"/>
        <v>46</v>
      </c>
      <c r="H195" t="s">
        <v>14</v>
      </c>
      <c r="I195">
        <v>65</v>
      </c>
      <c r="J195" t="s">
        <v>21</v>
      </c>
      <c r="K195" t="s">
        <v>22</v>
      </c>
      <c r="L195" s="8">
        <f t="shared" ref="L195:L258" si="13">(((M195/60)/60)/24)+DATE(1970,1,1)</f>
        <v>43198.208333333328</v>
      </c>
      <c r="M195">
        <v>1523163600</v>
      </c>
      <c r="N195" s="8">
        <f t="shared" ref="N195:N258" si="14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7908</v>
      </c>
      <c r="G196">
        <f t="shared" ref="G196:G259" si="15">ROUND(((E196/D196)*100),0)</f>
        <v>123</v>
      </c>
      <c r="H196" t="s">
        <v>20</v>
      </c>
      <c r="I196">
        <v>126</v>
      </c>
      <c r="J196" t="s">
        <v>21</v>
      </c>
      <c r="K196" t="s">
        <v>22</v>
      </c>
      <c r="L196" s="8">
        <f t="shared" si="13"/>
        <v>42261.208333333328</v>
      </c>
      <c r="M196">
        <v>1442206800</v>
      </c>
      <c r="N196" s="8">
        <f t="shared" si="14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36478.5</v>
      </c>
      <c r="G197">
        <f t="shared" si="15"/>
        <v>362</v>
      </c>
      <c r="H197" t="s">
        <v>20</v>
      </c>
      <c r="I197">
        <v>524</v>
      </c>
      <c r="J197" t="s">
        <v>21</v>
      </c>
      <c r="K197" t="s">
        <v>22</v>
      </c>
      <c r="L197" s="8">
        <f t="shared" si="13"/>
        <v>43310.208333333328</v>
      </c>
      <c r="M197">
        <v>1532840400</v>
      </c>
      <c r="N197" s="8">
        <f t="shared" si="14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6689</v>
      </c>
      <c r="G198">
        <f t="shared" si="15"/>
        <v>63</v>
      </c>
      <c r="H198" t="s">
        <v>14</v>
      </c>
      <c r="I198">
        <v>100</v>
      </c>
      <c r="J198" t="s">
        <v>36</v>
      </c>
      <c r="K198" t="s">
        <v>37</v>
      </c>
      <c r="L198" s="8">
        <f t="shared" si="13"/>
        <v>42616.208333333328</v>
      </c>
      <c r="M198">
        <v>1472878800</v>
      </c>
      <c r="N198" s="8">
        <f t="shared" si="14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108909</v>
      </c>
      <c r="G199">
        <f t="shared" si="15"/>
        <v>298</v>
      </c>
      <c r="H199" t="s">
        <v>20</v>
      </c>
      <c r="I199">
        <v>1989</v>
      </c>
      <c r="J199" t="s">
        <v>21</v>
      </c>
      <c r="K199" t="s">
        <v>22</v>
      </c>
      <c r="L199" s="8">
        <f t="shared" si="13"/>
        <v>42909.208333333328</v>
      </c>
      <c r="M199">
        <v>1498194000</v>
      </c>
      <c r="N199" s="8">
        <f t="shared" si="14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34620.5</v>
      </c>
      <c r="G200">
        <f t="shared" si="15"/>
        <v>10</v>
      </c>
      <c r="H200" t="s">
        <v>14</v>
      </c>
      <c r="I200">
        <v>168</v>
      </c>
      <c r="J200" t="s">
        <v>21</v>
      </c>
      <c r="K200" t="s">
        <v>22</v>
      </c>
      <c r="L200" s="8">
        <f t="shared" si="13"/>
        <v>40396.208333333336</v>
      </c>
      <c r="M200">
        <v>1281070800</v>
      </c>
      <c r="N200" s="8">
        <f t="shared" si="14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1384</v>
      </c>
      <c r="G201">
        <f t="shared" si="15"/>
        <v>54</v>
      </c>
      <c r="H201" t="s">
        <v>14</v>
      </c>
      <c r="I201">
        <v>13</v>
      </c>
      <c r="J201" t="s">
        <v>21</v>
      </c>
      <c r="K201" t="s">
        <v>22</v>
      </c>
      <c r="L201" s="8">
        <f t="shared" si="13"/>
        <v>42192.208333333328</v>
      </c>
      <c r="M201">
        <v>1436245200</v>
      </c>
      <c r="N201" s="8">
        <f t="shared" si="14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51</v>
      </c>
      <c r="G202">
        <f t="shared" si="15"/>
        <v>2</v>
      </c>
      <c r="H202" t="s">
        <v>14</v>
      </c>
      <c r="I202">
        <v>1</v>
      </c>
      <c r="J202" t="s">
        <v>15</v>
      </c>
      <c r="K202" t="s">
        <v>16</v>
      </c>
      <c r="L202" s="8">
        <f t="shared" si="13"/>
        <v>40262.208333333336</v>
      </c>
      <c r="M202">
        <v>1269493200</v>
      </c>
      <c r="N202" s="8">
        <f t="shared" si="14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8202.5</v>
      </c>
      <c r="G203">
        <f t="shared" si="15"/>
        <v>681</v>
      </c>
      <c r="H203" t="s">
        <v>20</v>
      </c>
      <c r="I203">
        <v>157</v>
      </c>
      <c r="J203" t="s">
        <v>21</v>
      </c>
      <c r="K203" t="s">
        <v>22</v>
      </c>
      <c r="L203" s="8">
        <f t="shared" si="13"/>
        <v>41845.208333333336</v>
      </c>
      <c r="M203">
        <v>1406264400</v>
      </c>
      <c r="N203" s="8">
        <f t="shared" si="14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7421.5</v>
      </c>
      <c r="G204">
        <f t="shared" si="15"/>
        <v>79</v>
      </c>
      <c r="H204" t="s">
        <v>74</v>
      </c>
      <c r="I204">
        <v>82</v>
      </c>
      <c r="J204" t="s">
        <v>21</v>
      </c>
      <c r="K204" t="s">
        <v>22</v>
      </c>
      <c r="L204" s="8">
        <f t="shared" si="13"/>
        <v>40818.208333333336</v>
      </c>
      <c r="M204">
        <v>1317531600</v>
      </c>
      <c r="N204" s="8">
        <f t="shared" si="14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168656.5</v>
      </c>
      <c r="G205">
        <f t="shared" si="15"/>
        <v>134</v>
      </c>
      <c r="H205" t="s">
        <v>20</v>
      </c>
      <c r="I205">
        <v>4498</v>
      </c>
      <c r="J205" t="s">
        <v>26</v>
      </c>
      <c r="K205" t="s">
        <v>27</v>
      </c>
      <c r="L205" s="8">
        <f t="shared" si="13"/>
        <v>42752.25</v>
      </c>
      <c r="M205">
        <v>1484632800</v>
      </c>
      <c r="N205" s="8">
        <f t="shared" si="14"/>
        <v>42754.25</v>
      </c>
      <c r="O205">
        <v>1484805600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38764.5</v>
      </c>
      <c r="G206">
        <f t="shared" si="15"/>
        <v>3</v>
      </c>
      <c r="H206" t="s">
        <v>14</v>
      </c>
      <c r="I206">
        <v>40</v>
      </c>
      <c r="J206" t="s">
        <v>21</v>
      </c>
      <c r="K206" t="s">
        <v>22</v>
      </c>
      <c r="L206" s="8">
        <f t="shared" si="13"/>
        <v>40636.208333333336</v>
      </c>
      <c r="M206">
        <v>1301806800</v>
      </c>
      <c r="N206" s="8">
        <f t="shared" si="14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3457</v>
      </c>
      <c r="G207">
        <f t="shared" si="15"/>
        <v>432</v>
      </c>
      <c r="H207" t="s">
        <v>20</v>
      </c>
      <c r="I207">
        <v>80</v>
      </c>
      <c r="J207" t="s">
        <v>21</v>
      </c>
      <c r="K207" t="s">
        <v>22</v>
      </c>
      <c r="L207" s="8">
        <f t="shared" si="13"/>
        <v>43390.208333333328</v>
      </c>
      <c r="M207">
        <v>1539752400</v>
      </c>
      <c r="N207" s="8">
        <f t="shared" si="14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6248</v>
      </c>
      <c r="G208">
        <f t="shared" si="15"/>
        <v>39</v>
      </c>
      <c r="H208" t="s">
        <v>74</v>
      </c>
      <c r="I208">
        <v>57</v>
      </c>
      <c r="J208" t="s">
        <v>21</v>
      </c>
      <c r="K208" t="s">
        <v>22</v>
      </c>
      <c r="L208" s="8">
        <f t="shared" si="13"/>
        <v>40236.25</v>
      </c>
      <c r="M208">
        <v>1267250400</v>
      </c>
      <c r="N208" s="8">
        <f t="shared" si="14"/>
        <v>40245.25</v>
      </c>
      <c r="O208">
        <v>1268028000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2628.5</v>
      </c>
      <c r="G209">
        <f t="shared" si="15"/>
        <v>426</v>
      </c>
      <c r="H209" t="s">
        <v>20</v>
      </c>
      <c r="I209">
        <v>43</v>
      </c>
      <c r="J209" t="s">
        <v>21</v>
      </c>
      <c r="K209" t="s">
        <v>22</v>
      </c>
      <c r="L209" s="8">
        <f t="shared" si="13"/>
        <v>43340.208333333328</v>
      </c>
      <c r="M209">
        <v>1535432400</v>
      </c>
      <c r="N209" s="8">
        <f t="shared" si="14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198005</v>
      </c>
      <c r="G210">
        <f t="shared" si="15"/>
        <v>101</v>
      </c>
      <c r="H210" t="s">
        <v>20</v>
      </c>
      <c r="I210">
        <v>2053</v>
      </c>
      <c r="J210" t="s">
        <v>21</v>
      </c>
      <c r="K210" t="s">
        <v>22</v>
      </c>
      <c r="L210" s="8">
        <f t="shared" si="13"/>
        <v>43048.25</v>
      </c>
      <c r="M210">
        <v>1510207200</v>
      </c>
      <c r="N210" s="8">
        <f t="shared" si="14"/>
        <v>43072.25</v>
      </c>
      <c r="O210">
        <v>1512280800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117856</v>
      </c>
      <c r="G211">
        <f t="shared" si="15"/>
        <v>21</v>
      </c>
      <c r="H211" t="s">
        <v>47</v>
      </c>
      <c r="I211">
        <v>808</v>
      </c>
      <c r="J211" t="s">
        <v>26</v>
      </c>
      <c r="K211" t="s">
        <v>27</v>
      </c>
      <c r="L211" s="8">
        <f t="shared" si="13"/>
        <v>42496.208333333328</v>
      </c>
      <c r="M211">
        <v>1462510800</v>
      </c>
      <c r="N211" s="8">
        <f t="shared" si="14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7869</v>
      </c>
      <c r="G212">
        <f t="shared" si="15"/>
        <v>67</v>
      </c>
      <c r="H212" t="s">
        <v>14</v>
      </c>
      <c r="I212">
        <v>226</v>
      </c>
      <c r="J212" t="s">
        <v>36</v>
      </c>
      <c r="K212" t="s">
        <v>37</v>
      </c>
      <c r="L212" s="8">
        <f t="shared" si="13"/>
        <v>42797.25</v>
      </c>
      <c r="M212">
        <v>1488520800</v>
      </c>
      <c r="N212" s="8">
        <f t="shared" si="14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101750</v>
      </c>
      <c r="G213">
        <f t="shared" si="15"/>
        <v>95</v>
      </c>
      <c r="H213" t="s">
        <v>14</v>
      </c>
      <c r="I213">
        <v>1625</v>
      </c>
      <c r="J213" t="s">
        <v>21</v>
      </c>
      <c r="K213" t="s">
        <v>22</v>
      </c>
      <c r="L213" s="8">
        <f t="shared" si="13"/>
        <v>41513.208333333336</v>
      </c>
      <c r="M213">
        <v>1377579600</v>
      </c>
      <c r="N213" s="8">
        <f t="shared" si="14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10200</v>
      </c>
      <c r="G214">
        <f t="shared" si="15"/>
        <v>152</v>
      </c>
      <c r="H214" t="s">
        <v>20</v>
      </c>
      <c r="I214">
        <v>168</v>
      </c>
      <c r="J214" t="s">
        <v>21</v>
      </c>
      <c r="K214" t="s">
        <v>22</v>
      </c>
      <c r="L214" s="8">
        <f t="shared" si="13"/>
        <v>43814.25</v>
      </c>
      <c r="M214">
        <v>1576389600</v>
      </c>
      <c r="N214" s="8">
        <f t="shared" si="14"/>
        <v>43860.25</v>
      </c>
      <c r="O214">
        <v>1580364000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129724.5</v>
      </c>
      <c r="G215">
        <f t="shared" si="15"/>
        <v>195</v>
      </c>
      <c r="H215" t="s">
        <v>20</v>
      </c>
      <c r="I215">
        <v>4289</v>
      </c>
      <c r="J215" t="s">
        <v>21</v>
      </c>
      <c r="K215" t="s">
        <v>22</v>
      </c>
      <c r="L215" s="8">
        <f t="shared" si="13"/>
        <v>40488.208333333336</v>
      </c>
      <c r="M215">
        <v>1289019600</v>
      </c>
      <c r="N215" s="8">
        <f t="shared" si="14"/>
        <v>40496.25</v>
      </c>
      <c r="O215">
        <v>1289714400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7862</v>
      </c>
      <c r="G216">
        <f t="shared" si="15"/>
        <v>1023</v>
      </c>
      <c r="H216" t="s">
        <v>20</v>
      </c>
      <c r="I216">
        <v>165</v>
      </c>
      <c r="J216" t="s">
        <v>21</v>
      </c>
      <c r="K216" t="s">
        <v>22</v>
      </c>
      <c r="L216" s="8">
        <f t="shared" si="13"/>
        <v>40409.208333333336</v>
      </c>
      <c r="M216">
        <v>1282194000</v>
      </c>
      <c r="N216" s="8">
        <f t="shared" si="14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81412</v>
      </c>
      <c r="G217">
        <f t="shared" si="15"/>
        <v>4</v>
      </c>
      <c r="H217" t="s">
        <v>14</v>
      </c>
      <c r="I217">
        <v>143</v>
      </c>
      <c r="J217" t="s">
        <v>21</v>
      </c>
      <c r="K217" t="s">
        <v>22</v>
      </c>
      <c r="L217" s="8">
        <f t="shared" si="13"/>
        <v>43509.25</v>
      </c>
      <c r="M217">
        <v>1550037600</v>
      </c>
      <c r="N217" s="8">
        <f t="shared" si="14"/>
        <v>43511.25</v>
      </c>
      <c r="O217">
        <v>1550210400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155210.5</v>
      </c>
      <c r="G218">
        <f t="shared" si="15"/>
        <v>155</v>
      </c>
      <c r="H218" t="s">
        <v>20</v>
      </c>
      <c r="I218">
        <v>1815</v>
      </c>
      <c r="J218" t="s">
        <v>21</v>
      </c>
      <c r="K218" t="s">
        <v>22</v>
      </c>
      <c r="L218" s="8">
        <f t="shared" si="13"/>
        <v>40869.25</v>
      </c>
      <c r="M218">
        <v>1321941600</v>
      </c>
      <c r="N218" s="8">
        <f t="shared" si="14"/>
        <v>40871.25</v>
      </c>
      <c r="O218">
        <v>1322114400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93655.5</v>
      </c>
      <c r="G219">
        <f t="shared" si="15"/>
        <v>45</v>
      </c>
      <c r="H219" t="s">
        <v>14</v>
      </c>
      <c r="I219">
        <v>934</v>
      </c>
      <c r="J219" t="s">
        <v>21</v>
      </c>
      <c r="K219" t="s">
        <v>22</v>
      </c>
      <c r="L219" s="8">
        <f t="shared" si="13"/>
        <v>43583.208333333328</v>
      </c>
      <c r="M219">
        <v>1556427600</v>
      </c>
      <c r="N219" s="8">
        <f t="shared" si="14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9004.5</v>
      </c>
      <c r="G220">
        <f t="shared" si="15"/>
        <v>216</v>
      </c>
      <c r="H220" t="s">
        <v>20</v>
      </c>
      <c r="I220">
        <v>397</v>
      </c>
      <c r="J220" t="s">
        <v>40</v>
      </c>
      <c r="K220" t="s">
        <v>41</v>
      </c>
      <c r="L220" s="8">
        <f t="shared" si="13"/>
        <v>40858.25</v>
      </c>
      <c r="M220">
        <v>1320991200</v>
      </c>
      <c r="N220" s="8">
        <f t="shared" si="14"/>
        <v>40892.25</v>
      </c>
      <c r="O220">
        <v>1323928800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90098.5</v>
      </c>
      <c r="G221">
        <f t="shared" si="15"/>
        <v>332</v>
      </c>
      <c r="H221" t="s">
        <v>20</v>
      </c>
      <c r="I221">
        <v>1539</v>
      </c>
      <c r="J221" t="s">
        <v>21</v>
      </c>
      <c r="K221" t="s">
        <v>22</v>
      </c>
      <c r="L221" s="8">
        <f t="shared" si="13"/>
        <v>41137.208333333336</v>
      </c>
      <c r="M221">
        <v>1345093200</v>
      </c>
      <c r="N221" s="8">
        <f t="shared" si="14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4283.5</v>
      </c>
      <c r="G222">
        <f t="shared" si="15"/>
        <v>8</v>
      </c>
      <c r="H222" t="s">
        <v>14</v>
      </c>
      <c r="I222">
        <v>17</v>
      </c>
      <c r="J222" t="s">
        <v>21</v>
      </c>
      <c r="K222" t="s">
        <v>22</v>
      </c>
      <c r="L222" s="8">
        <f t="shared" si="13"/>
        <v>40725.208333333336</v>
      </c>
      <c r="M222">
        <v>1309496400</v>
      </c>
      <c r="N222" s="8">
        <f t="shared" si="14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120665</v>
      </c>
      <c r="G223">
        <f t="shared" si="15"/>
        <v>99</v>
      </c>
      <c r="H223" t="s">
        <v>14</v>
      </c>
      <c r="I223">
        <v>2179</v>
      </c>
      <c r="J223" t="s">
        <v>21</v>
      </c>
      <c r="K223" t="s">
        <v>22</v>
      </c>
      <c r="L223" s="8">
        <f t="shared" si="13"/>
        <v>41081.208333333336</v>
      </c>
      <c r="M223">
        <v>1340254800</v>
      </c>
      <c r="N223" s="8">
        <f t="shared" si="14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5711.5</v>
      </c>
      <c r="G224">
        <f t="shared" si="15"/>
        <v>138</v>
      </c>
      <c r="H224" t="s">
        <v>20</v>
      </c>
      <c r="I224">
        <v>138</v>
      </c>
      <c r="J224" t="s">
        <v>21</v>
      </c>
      <c r="K224" t="s">
        <v>22</v>
      </c>
      <c r="L224" s="8">
        <f t="shared" si="13"/>
        <v>41914.208333333336</v>
      </c>
      <c r="M224">
        <v>1412226000</v>
      </c>
      <c r="N224" s="8">
        <f t="shared" si="14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84598.5</v>
      </c>
      <c r="G225">
        <f t="shared" si="15"/>
        <v>94</v>
      </c>
      <c r="H225" t="s">
        <v>14</v>
      </c>
      <c r="I225">
        <v>931</v>
      </c>
      <c r="J225" t="s">
        <v>21</v>
      </c>
      <c r="K225" t="s">
        <v>22</v>
      </c>
      <c r="L225" s="8">
        <f t="shared" si="13"/>
        <v>42445.208333333328</v>
      </c>
      <c r="M225">
        <v>1458104400</v>
      </c>
      <c r="N225" s="8">
        <f t="shared" si="14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116592.5</v>
      </c>
      <c r="G226">
        <f t="shared" si="15"/>
        <v>404</v>
      </c>
      <c r="H226" t="s">
        <v>20</v>
      </c>
      <c r="I226">
        <v>3594</v>
      </c>
      <c r="J226" t="s">
        <v>21</v>
      </c>
      <c r="K226" t="s">
        <v>22</v>
      </c>
      <c r="L226" s="8">
        <f t="shared" si="13"/>
        <v>41906.208333333336</v>
      </c>
      <c r="M226">
        <v>1411534800</v>
      </c>
      <c r="N226" s="8">
        <f t="shared" si="14"/>
        <v>41951.25</v>
      </c>
      <c r="O226">
        <v>1415426400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122099</v>
      </c>
      <c r="G227">
        <f t="shared" si="15"/>
        <v>260</v>
      </c>
      <c r="H227" t="s">
        <v>20</v>
      </c>
      <c r="I227">
        <v>5880</v>
      </c>
      <c r="J227" t="s">
        <v>21</v>
      </c>
      <c r="K227" t="s">
        <v>22</v>
      </c>
      <c r="L227" s="8">
        <f t="shared" si="13"/>
        <v>41762.208333333336</v>
      </c>
      <c r="M227">
        <v>1399093200</v>
      </c>
      <c r="N227" s="8">
        <f t="shared" si="14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6999.5</v>
      </c>
      <c r="G228">
        <f t="shared" si="15"/>
        <v>367</v>
      </c>
      <c r="H228" t="s">
        <v>20</v>
      </c>
      <c r="I228">
        <v>112</v>
      </c>
      <c r="J228" t="s">
        <v>21</v>
      </c>
      <c r="K228" t="s">
        <v>22</v>
      </c>
      <c r="L228" s="8">
        <f t="shared" si="13"/>
        <v>40276.208333333336</v>
      </c>
      <c r="M228">
        <v>1270702800</v>
      </c>
      <c r="N228" s="8">
        <f t="shared" si="14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81825.5</v>
      </c>
      <c r="G229">
        <f t="shared" si="15"/>
        <v>169</v>
      </c>
      <c r="H229" t="s">
        <v>20</v>
      </c>
      <c r="I229">
        <v>943</v>
      </c>
      <c r="J229" t="s">
        <v>21</v>
      </c>
      <c r="K229" t="s">
        <v>22</v>
      </c>
      <c r="L229" s="8">
        <f t="shared" si="13"/>
        <v>42139.208333333328</v>
      </c>
      <c r="M229">
        <v>1431666000</v>
      </c>
      <c r="N229" s="8">
        <f t="shared" si="14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151626</v>
      </c>
      <c r="G230">
        <f t="shared" si="15"/>
        <v>120</v>
      </c>
      <c r="H230" t="s">
        <v>20</v>
      </c>
      <c r="I230">
        <v>2468</v>
      </c>
      <c r="J230" t="s">
        <v>21</v>
      </c>
      <c r="K230" t="s">
        <v>22</v>
      </c>
      <c r="L230" s="8">
        <f t="shared" si="13"/>
        <v>42613.208333333328</v>
      </c>
      <c r="M230">
        <v>1472619600</v>
      </c>
      <c r="N230" s="8">
        <f t="shared" si="14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125699</v>
      </c>
      <c r="G231">
        <f t="shared" si="15"/>
        <v>194</v>
      </c>
      <c r="H231" t="s">
        <v>20</v>
      </c>
      <c r="I231">
        <v>2551</v>
      </c>
      <c r="J231" t="s">
        <v>21</v>
      </c>
      <c r="K231" t="s">
        <v>22</v>
      </c>
      <c r="L231" s="8">
        <f t="shared" si="13"/>
        <v>42887.208333333328</v>
      </c>
      <c r="M231">
        <v>1496293200</v>
      </c>
      <c r="N231" s="8">
        <f t="shared" si="14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6242</v>
      </c>
      <c r="G232">
        <f t="shared" si="15"/>
        <v>420</v>
      </c>
      <c r="H232" t="s">
        <v>20</v>
      </c>
      <c r="I232">
        <v>101</v>
      </c>
      <c r="J232" t="s">
        <v>21</v>
      </c>
      <c r="K232" t="s">
        <v>22</v>
      </c>
      <c r="L232" s="8">
        <f t="shared" si="13"/>
        <v>43805.25</v>
      </c>
      <c r="M232">
        <v>1575612000</v>
      </c>
      <c r="N232" s="8">
        <f t="shared" si="14"/>
        <v>43805.25</v>
      </c>
      <c r="O232">
        <v>1575612000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6361.5</v>
      </c>
      <c r="G233">
        <f t="shared" si="15"/>
        <v>77</v>
      </c>
      <c r="H233" t="s">
        <v>74</v>
      </c>
      <c r="I233">
        <v>67</v>
      </c>
      <c r="J233" t="s">
        <v>21</v>
      </c>
      <c r="K233" t="s">
        <v>22</v>
      </c>
      <c r="L233" s="8">
        <f t="shared" si="13"/>
        <v>41415.208333333336</v>
      </c>
      <c r="M233">
        <v>1369112400</v>
      </c>
      <c r="N233" s="8">
        <f t="shared" si="14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4611.5</v>
      </c>
      <c r="G234">
        <f t="shared" si="15"/>
        <v>171</v>
      </c>
      <c r="H234" t="s">
        <v>20</v>
      </c>
      <c r="I234">
        <v>92</v>
      </c>
      <c r="J234" t="s">
        <v>21</v>
      </c>
      <c r="K234" t="s">
        <v>22</v>
      </c>
      <c r="L234" s="8">
        <f t="shared" si="13"/>
        <v>42576.208333333328</v>
      </c>
      <c r="M234">
        <v>1469422800</v>
      </c>
      <c r="N234" s="8">
        <f t="shared" si="14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4900</v>
      </c>
      <c r="G235">
        <f t="shared" si="15"/>
        <v>158</v>
      </c>
      <c r="H235" t="s">
        <v>20</v>
      </c>
      <c r="I235">
        <v>62</v>
      </c>
      <c r="J235" t="s">
        <v>21</v>
      </c>
      <c r="K235" t="s">
        <v>22</v>
      </c>
      <c r="L235" s="8">
        <f t="shared" si="13"/>
        <v>40706.208333333336</v>
      </c>
      <c r="M235">
        <v>1307854800</v>
      </c>
      <c r="N235" s="8">
        <f t="shared" si="14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7840.5</v>
      </c>
      <c r="G236">
        <f t="shared" si="15"/>
        <v>109</v>
      </c>
      <c r="H236" t="s">
        <v>20</v>
      </c>
      <c r="I236">
        <v>149</v>
      </c>
      <c r="J236" t="s">
        <v>107</v>
      </c>
      <c r="K236" t="s">
        <v>108</v>
      </c>
      <c r="L236" s="8">
        <f t="shared" si="13"/>
        <v>42969.208333333328</v>
      </c>
      <c r="M236">
        <v>1503378000</v>
      </c>
      <c r="N236" s="8">
        <f t="shared" si="14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6094.5</v>
      </c>
      <c r="G237">
        <f t="shared" si="15"/>
        <v>42</v>
      </c>
      <c r="H237" t="s">
        <v>14</v>
      </c>
      <c r="I237">
        <v>92</v>
      </c>
      <c r="J237" t="s">
        <v>21</v>
      </c>
      <c r="K237" t="s">
        <v>22</v>
      </c>
      <c r="L237" s="8">
        <f t="shared" si="13"/>
        <v>42779.25</v>
      </c>
      <c r="M237">
        <v>1486965600</v>
      </c>
      <c r="N237" s="8">
        <f t="shared" si="14"/>
        <v>42784.25</v>
      </c>
      <c r="O237">
        <v>1487397600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21911.5</v>
      </c>
      <c r="G238">
        <f t="shared" si="15"/>
        <v>11</v>
      </c>
      <c r="H238" t="s">
        <v>14</v>
      </c>
      <c r="I238">
        <v>57</v>
      </c>
      <c r="J238" t="s">
        <v>26</v>
      </c>
      <c r="K238" t="s">
        <v>27</v>
      </c>
      <c r="L238" s="8">
        <f t="shared" si="13"/>
        <v>43641.208333333328</v>
      </c>
      <c r="M238">
        <v>1561438800</v>
      </c>
      <c r="N238" s="8">
        <f t="shared" si="14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12061</v>
      </c>
      <c r="G239">
        <f t="shared" si="15"/>
        <v>159</v>
      </c>
      <c r="H239" t="s">
        <v>20</v>
      </c>
      <c r="I239">
        <v>329</v>
      </c>
      <c r="J239" t="s">
        <v>21</v>
      </c>
      <c r="K239" t="s">
        <v>22</v>
      </c>
      <c r="L239" s="8">
        <f t="shared" si="13"/>
        <v>41754.208333333336</v>
      </c>
      <c r="M239">
        <v>1398402000</v>
      </c>
      <c r="N239" s="8">
        <f t="shared" si="14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6269</v>
      </c>
      <c r="G240">
        <f t="shared" si="15"/>
        <v>422</v>
      </c>
      <c r="H240" t="s">
        <v>20</v>
      </c>
      <c r="I240">
        <v>97</v>
      </c>
      <c r="J240" t="s">
        <v>36</v>
      </c>
      <c r="K240" t="s">
        <v>37</v>
      </c>
      <c r="L240" s="8">
        <f t="shared" si="13"/>
        <v>43083.25</v>
      </c>
      <c r="M240">
        <v>1513231200</v>
      </c>
      <c r="N240" s="8">
        <f t="shared" si="14"/>
        <v>43108.25</v>
      </c>
      <c r="O240">
        <v>1515391200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3163.5</v>
      </c>
      <c r="G241">
        <f t="shared" si="15"/>
        <v>98</v>
      </c>
      <c r="H241" t="s">
        <v>14</v>
      </c>
      <c r="I241">
        <v>41</v>
      </c>
      <c r="J241" t="s">
        <v>21</v>
      </c>
      <c r="K241" t="s">
        <v>22</v>
      </c>
      <c r="L241" s="8">
        <f t="shared" si="13"/>
        <v>42245.208333333328</v>
      </c>
      <c r="M241">
        <v>1440824400</v>
      </c>
      <c r="N241" s="8">
        <f t="shared" si="14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76262</v>
      </c>
      <c r="G242">
        <f t="shared" si="15"/>
        <v>419</v>
      </c>
      <c r="H242" t="s">
        <v>20</v>
      </c>
      <c r="I242">
        <v>1784</v>
      </c>
      <c r="J242" t="s">
        <v>21</v>
      </c>
      <c r="K242" t="s">
        <v>22</v>
      </c>
      <c r="L242" s="8">
        <f t="shared" si="13"/>
        <v>40396.208333333336</v>
      </c>
      <c r="M242">
        <v>1281070800</v>
      </c>
      <c r="N242" s="8">
        <f t="shared" si="14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170114.5</v>
      </c>
      <c r="G243">
        <f t="shared" si="15"/>
        <v>102</v>
      </c>
      <c r="H243" t="s">
        <v>20</v>
      </c>
      <c r="I243">
        <v>1684</v>
      </c>
      <c r="J243" t="s">
        <v>26</v>
      </c>
      <c r="K243" t="s">
        <v>27</v>
      </c>
      <c r="L243" s="8">
        <f t="shared" si="13"/>
        <v>41742.208333333336</v>
      </c>
      <c r="M243">
        <v>1397365200</v>
      </c>
      <c r="N243" s="8">
        <f t="shared" si="14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9564.5</v>
      </c>
      <c r="G244">
        <f t="shared" si="15"/>
        <v>128</v>
      </c>
      <c r="H244" t="s">
        <v>20</v>
      </c>
      <c r="I244">
        <v>250</v>
      </c>
      <c r="J244" t="s">
        <v>21</v>
      </c>
      <c r="K244" t="s">
        <v>22</v>
      </c>
      <c r="L244" s="8">
        <f t="shared" si="13"/>
        <v>42865.208333333328</v>
      </c>
      <c r="M244">
        <v>1494392400</v>
      </c>
      <c r="N244" s="8">
        <f t="shared" si="14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6270</v>
      </c>
      <c r="G245">
        <f t="shared" si="15"/>
        <v>445</v>
      </c>
      <c r="H245" t="s">
        <v>20</v>
      </c>
      <c r="I245">
        <v>238</v>
      </c>
      <c r="J245" t="s">
        <v>21</v>
      </c>
      <c r="K245" t="s">
        <v>22</v>
      </c>
      <c r="L245" s="8">
        <f t="shared" si="13"/>
        <v>43163.25</v>
      </c>
      <c r="M245">
        <v>1520143200</v>
      </c>
      <c r="N245" s="8">
        <f t="shared" si="14"/>
        <v>43166.25</v>
      </c>
      <c r="O245">
        <v>1520402400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2344</v>
      </c>
      <c r="G246">
        <f t="shared" si="15"/>
        <v>570</v>
      </c>
      <c r="H246" t="s">
        <v>20</v>
      </c>
      <c r="I246">
        <v>53</v>
      </c>
      <c r="J246" t="s">
        <v>21</v>
      </c>
      <c r="K246" t="s">
        <v>22</v>
      </c>
      <c r="L246" s="8">
        <f t="shared" si="13"/>
        <v>41834.208333333336</v>
      </c>
      <c r="M246">
        <v>1405314000</v>
      </c>
      <c r="N246" s="8">
        <f t="shared" si="14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8835.5</v>
      </c>
      <c r="G247">
        <f t="shared" si="15"/>
        <v>509</v>
      </c>
      <c r="H247" t="s">
        <v>20</v>
      </c>
      <c r="I247">
        <v>214</v>
      </c>
      <c r="J247" t="s">
        <v>21</v>
      </c>
      <c r="K247" t="s">
        <v>22</v>
      </c>
      <c r="L247" s="8">
        <f t="shared" si="13"/>
        <v>41736.208333333336</v>
      </c>
      <c r="M247">
        <v>1396846800</v>
      </c>
      <c r="N247" s="8">
        <f t="shared" si="14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9574.5</v>
      </c>
      <c r="G248">
        <f t="shared" si="15"/>
        <v>326</v>
      </c>
      <c r="H248" t="s">
        <v>20</v>
      </c>
      <c r="I248">
        <v>222</v>
      </c>
      <c r="J248" t="s">
        <v>21</v>
      </c>
      <c r="K248" t="s">
        <v>22</v>
      </c>
      <c r="L248" s="8">
        <f t="shared" si="13"/>
        <v>41491.208333333336</v>
      </c>
      <c r="M248">
        <v>1375678800</v>
      </c>
      <c r="N248" s="8">
        <f t="shared" si="14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102229</v>
      </c>
      <c r="G249">
        <f t="shared" si="15"/>
        <v>933</v>
      </c>
      <c r="H249" t="s">
        <v>20</v>
      </c>
      <c r="I249">
        <v>1884</v>
      </c>
      <c r="J249" t="s">
        <v>21</v>
      </c>
      <c r="K249" t="s">
        <v>22</v>
      </c>
      <c r="L249" s="8">
        <f t="shared" si="13"/>
        <v>42726.25</v>
      </c>
      <c r="M249">
        <v>1482386400</v>
      </c>
      <c r="N249" s="8">
        <f t="shared" si="14"/>
        <v>42741.25</v>
      </c>
      <c r="O249">
        <v>1483682400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9651.5</v>
      </c>
      <c r="G250">
        <f t="shared" si="15"/>
        <v>211</v>
      </c>
      <c r="H250" t="s">
        <v>20</v>
      </c>
      <c r="I250">
        <v>218</v>
      </c>
      <c r="J250" t="s">
        <v>26</v>
      </c>
      <c r="K250" t="s">
        <v>27</v>
      </c>
      <c r="L250" s="8">
        <f t="shared" si="13"/>
        <v>42004.25</v>
      </c>
      <c r="M250">
        <v>1420005600</v>
      </c>
      <c r="N250" s="8">
        <f t="shared" si="14"/>
        <v>42009.25</v>
      </c>
      <c r="O250">
        <v>1420437600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114797.5</v>
      </c>
      <c r="G251">
        <f t="shared" si="15"/>
        <v>273</v>
      </c>
      <c r="H251" t="s">
        <v>20</v>
      </c>
      <c r="I251">
        <v>6465</v>
      </c>
      <c r="J251" t="s">
        <v>21</v>
      </c>
      <c r="K251" t="s">
        <v>22</v>
      </c>
      <c r="L251" s="8">
        <f t="shared" si="13"/>
        <v>42006.25</v>
      </c>
      <c r="M251">
        <v>1420178400</v>
      </c>
      <c r="N251" s="8">
        <f t="shared" si="14"/>
        <v>42013.25</v>
      </c>
      <c r="O251">
        <v>1420783200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51.5</v>
      </c>
      <c r="G252">
        <f t="shared" si="15"/>
        <v>3</v>
      </c>
      <c r="H252" t="s">
        <v>14</v>
      </c>
      <c r="I252">
        <v>1</v>
      </c>
      <c r="J252" t="s">
        <v>21</v>
      </c>
      <c r="K252" t="s">
        <v>22</v>
      </c>
      <c r="L252" s="8">
        <f t="shared" si="13"/>
        <v>40203.25</v>
      </c>
      <c r="M252">
        <v>1264399200</v>
      </c>
      <c r="N252" s="8">
        <f t="shared" si="14"/>
        <v>40238.25</v>
      </c>
      <c r="O252">
        <v>1267423200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5470</v>
      </c>
      <c r="G253">
        <f t="shared" si="15"/>
        <v>54</v>
      </c>
      <c r="H253" t="s">
        <v>14</v>
      </c>
      <c r="I253">
        <v>101</v>
      </c>
      <c r="J253" t="s">
        <v>21</v>
      </c>
      <c r="K253" t="s">
        <v>22</v>
      </c>
      <c r="L253" s="8">
        <f t="shared" si="13"/>
        <v>41252.25</v>
      </c>
      <c r="M253">
        <v>1355032800</v>
      </c>
      <c r="N253" s="8">
        <f t="shared" si="14"/>
        <v>41254.25</v>
      </c>
      <c r="O253">
        <v>1355205600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3631.5</v>
      </c>
      <c r="G254">
        <f t="shared" si="15"/>
        <v>626</v>
      </c>
      <c r="H254" t="s">
        <v>20</v>
      </c>
      <c r="I254">
        <v>59</v>
      </c>
      <c r="J254" t="s">
        <v>21</v>
      </c>
      <c r="K254" t="s">
        <v>22</v>
      </c>
      <c r="L254" s="8">
        <f t="shared" si="13"/>
        <v>41572.208333333336</v>
      </c>
      <c r="M254">
        <v>1382677200</v>
      </c>
      <c r="N254" s="8">
        <f t="shared" si="14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114830.5</v>
      </c>
      <c r="G255">
        <f t="shared" si="15"/>
        <v>89</v>
      </c>
      <c r="H255" t="s">
        <v>14</v>
      </c>
      <c r="I255">
        <v>1335</v>
      </c>
      <c r="J255" t="s">
        <v>15</v>
      </c>
      <c r="K255" t="s">
        <v>16</v>
      </c>
      <c r="L255" s="8">
        <f t="shared" si="13"/>
        <v>40641.208333333336</v>
      </c>
      <c r="M255">
        <v>1302238800</v>
      </c>
      <c r="N255" s="8">
        <f t="shared" si="14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6552.5</v>
      </c>
      <c r="G256">
        <f t="shared" si="15"/>
        <v>185</v>
      </c>
      <c r="H256" t="s">
        <v>20</v>
      </c>
      <c r="I256">
        <v>88</v>
      </c>
      <c r="J256" t="s">
        <v>21</v>
      </c>
      <c r="K256" t="s">
        <v>22</v>
      </c>
      <c r="L256" s="8">
        <f t="shared" si="13"/>
        <v>42787.25</v>
      </c>
      <c r="M256">
        <v>1487656800</v>
      </c>
      <c r="N256" s="8">
        <f t="shared" si="14"/>
        <v>42789.25</v>
      </c>
      <c r="O256">
        <v>1487829600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88617.5</v>
      </c>
      <c r="G257">
        <f t="shared" si="15"/>
        <v>120</v>
      </c>
      <c r="H257" t="s">
        <v>20</v>
      </c>
      <c r="I257">
        <v>1697</v>
      </c>
      <c r="J257" t="s">
        <v>21</v>
      </c>
      <c r="K257" t="s">
        <v>22</v>
      </c>
      <c r="L257" s="8">
        <f t="shared" si="13"/>
        <v>40590.25</v>
      </c>
      <c r="M257">
        <v>1297836000</v>
      </c>
      <c r="N257" s="8">
        <f t="shared" si="14"/>
        <v>40595.25</v>
      </c>
      <c r="O257">
        <v>1298268000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2529.5</v>
      </c>
      <c r="G258">
        <f t="shared" si="15"/>
        <v>23</v>
      </c>
      <c r="H258" t="s">
        <v>14</v>
      </c>
      <c r="I258">
        <v>15</v>
      </c>
      <c r="J258" t="s">
        <v>40</v>
      </c>
      <c r="K258" t="s">
        <v>41</v>
      </c>
      <c r="L258" s="8">
        <f t="shared" si="13"/>
        <v>42393.25</v>
      </c>
      <c r="M258">
        <v>1453615200</v>
      </c>
      <c r="N258" s="8">
        <f t="shared" si="14"/>
        <v>42430.25</v>
      </c>
      <c r="O258">
        <v>1456812000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AVERAGE(D259,E259)</f>
        <v>7011</v>
      </c>
      <c r="G259">
        <f t="shared" si="15"/>
        <v>146</v>
      </c>
      <c r="H259" t="s">
        <v>20</v>
      </c>
      <c r="I259">
        <v>92</v>
      </c>
      <c r="J259" t="s">
        <v>21</v>
      </c>
      <c r="K259" t="s">
        <v>22</v>
      </c>
      <c r="L259" s="8">
        <f t="shared" ref="L259:L322" si="17">(((M259/60)/60)/24)+DATE(1970,1,1)</f>
        <v>41338.25</v>
      </c>
      <c r="M259">
        <v>1362463200</v>
      </c>
      <c r="N259" s="8">
        <f t="shared" ref="N259:N322" si="18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9212</v>
      </c>
      <c r="G260">
        <f t="shared" ref="G260:G323" si="19">ROUND(((E260/D260)*100),0)</f>
        <v>268</v>
      </c>
      <c r="H260" t="s">
        <v>20</v>
      </c>
      <c r="I260">
        <v>186</v>
      </c>
      <c r="J260" t="s">
        <v>21</v>
      </c>
      <c r="K260" t="s">
        <v>22</v>
      </c>
      <c r="L260" s="8">
        <f t="shared" si="17"/>
        <v>42712.25</v>
      </c>
      <c r="M260">
        <v>1481176800</v>
      </c>
      <c r="N260" s="8">
        <f t="shared" si="18"/>
        <v>42732.25</v>
      </c>
      <c r="O260">
        <v>1482904800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6277.5</v>
      </c>
      <c r="G261">
        <f t="shared" si="19"/>
        <v>598</v>
      </c>
      <c r="H261" t="s">
        <v>20</v>
      </c>
      <c r="I261">
        <v>138</v>
      </c>
      <c r="J261" t="s">
        <v>21</v>
      </c>
      <c r="K261" t="s">
        <v>22</v>
      </c>
      <c r="L261" s="8">
        <f t="shared" si="17"/>
        <v>41251.25</v>
      </c>
      <c r="M261">
        <v>1354946400</v>
      </c>
      <c r="N261" s="8">
        <f t="shared" si="18"/>
        <v>41270.25</v>
      </c>
      <c r="O261">
        <v>1356588000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8117.5</v>
      </c>
      <c r="G262">
        <f t="shared" si="19"/>
        <v>158</v>
      </c>
      <c r="H262" t="s">
        <v>20</v>
      </c>
      <c r="I262">
        <v>261</v>
      </c>
      <c r="J262" t="s">
        <v>21</v>
      </c>
      <c r="K262" t="s">
        <v>22</v>
      </c>
      <c r="L262" s="8">
        <f t="shared" si="17"/>
        <v>41180.208333333336</v>
      </c>
      <c r="M262">
        <v>1348808400</v>
      </c>
      <c r="N262" s="8">
        <f t="shared" si="18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55301.5</v>
      </c>
      <c r="G263">
        <f t="shared" si="19"/>
        <v>31</v>
      </c>
      <c r="H263" t="s">
        <v>14</v>
      </c>
      <c r="I263">
        <v>454</v>
      </c>
      <c r="J263" t="s">
        <v>21</v>
      </c>
      <c r="K263" t="s">
        <v>22</v>
      </c>
      <c r="L263" s="8">
        <f t="shared" si="17"/>
        <v>40415.208333333336</v>
      </c>
      <c r="M263">
        <v>1282712400</v>
      </c>
      <c r="N263" s="8">
        <f t="shared" si="18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3514</v>
      </c>
      <c r="G264">
        <f t="shared" si="19"/>
        <v>313</v>
      </c>
      <c r="H264" t="s">
        <v>20</v>
      </c>
      <c r="I264">
        <v>107</v>
      </c>
      <c r="J264" t="s">
        <v>21</v>
      </c>
      <c r="K264" t="s">
        <v>22</v>
      </c>
      <c r="L264" s="8">
        <f t="shared" si="17"/>
        <v>40638.208333333336</v>
      </c>
      <c r="M264">
        <v>1301979600</v>
      </c>
      <c r="N264" s="8">
        <f t="shared" si="18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6828</v>
      </c>
      <c r="G265">
        <f t="shared" si="19"/>
        <v>371</v>
      </c>
      <c r="H265" t="s">
        <v>20</v>
      </c>
      <c r="I265">
        <v>199</v>
      </c>
      <c r="J265" t="s">
        <v>21</v>
      </c>
      <c r="K265" t="s">
        <v>22</v>
      </c>
      <c r="L265" s="8">
        <f t="shared" si="17"/>
        <v>40187.25</v>
      </c>
      <c r="M265">
        <v>1263016800</v>
      </c>
      <c r="N265" s="8">
        <f t="shared" si="18"/>
        <v>40187.25</v>
      </c>
      <c r="O265">
        <v>1263016800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105487.5</v>
      </c>
      <c r="G266">
        <f t="shared" si="19"/>
        <v>363</v>
      </c>
      <c r="H266" t="s">
        <v>20</v>
      </c>
      <c r="I266">
        <v>5512</v>
      </c>
      <c r="J266" t="s">
        <v>21</v>
      </c>
      <c r="K266" t="s">
        <v>22</v>
      </c>
      <c r="L266" s="8">
        <f t="shared" si="17"/>
        <v>41317.25</v>
      </c>
      <c r="M266">
        <v>1360648800</v>
      </c>
      <c r="N266" s="8">
        <f t="shared" si="18"/>
        <v>41333.25</v>
      </c>
      <c r="O266">
        <v>1362031200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5465.5</v>
      </c>
      <c r="G267">
        <f t="shared" si="19"/>
        <v>123</v>
      </c>
      <c r="H267" t="s">
        <v>20</v>
      </c>
      <c r="I267">
        <v>86</v>
      </c>
      <c r="J267" t="s">
        <v>21</v>
      </c>
      <c r="K267" t="s">
        <v>22</v>
      </c>
      <c r="L267" s="8">
        <f t="shared" si="17"/>
        <v>42372.25</v>
      </c>
      <c r="M267">
        <v>1451800800</v>
      </c>
      <c r="N267" s="8">
        <f t="shared" si="18"/>
        <v>42416.25</v>
      </c>
      <c r="O267">
        <v>1455602400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98901</v>
      </c>
      <c r="G268">
        <f t="shared" si="19"/>
        <v>77</v>
      </c>
      <c r="H268" t="s">
        <v>14</v>
      </c>
      <c r="I268">
        <v>3182</v>
      </c>
      <c r="J268" t="s">
        <v>107</v>
      </c>
      <c r="K268" t="s">
        <v>108</v>
      </c>
      <c r="L268" s="8">
        <f t="shared" si="17"/>
        <v>41950.25</v>
      </c>
      <c r="M268">
        <v>1415340000</v>
      </c>
      <c r="N268" s="8">
        <f t="shared" si="18"/>
        <v>41983.25</v>
      </c>
      <c r="O268">
        <v>1418191200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102755</v>
      </c>
      <c r="G269">
        <f t="shared" si="19"/>
        <v>234</v>
      </c>
      <c r="H269" t="s">
        <v>20</v>
      </c>
      <c r="I269">
        <v>2768</v>
      </c>
      <c r="J269" t="s">
        <v>26</v>
      </c>
      <c r="K269" t="s">
        <v>27</v>
      </c>
      <c r="L269" s="8">
        <f t="shared" si="17"/>
        <v>41206.208333333336</v>
      </c>
      <c r="M269">
        <v>1351054800</v>
      </c>
      <c r="N269" s="8">
        <f t="shared" si="18"/>
        <v>41222.25</v>
      </c>
      <c r="O269">
        <v>1352440800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2104</v>
      </c>
      <c r="G270">
        <f t="shared" si="19"/>
        <v>181</v>
      </c>
      <c r="H270" t="s">
        <v>20</v>
      </c>
      <c r="I270">
        <v>48</v>
      </c>
      <c r="J270" t="s">
        <v>21</v>
      </c>
      <c r="K270" t="s">
        <v>22</v>
      </c>
      <c r="L270" s="8">
        <f t="shared" si="17"/>
        <v>41186.208333333336</v>
      </c>
      <c r="M270">
        <v>1349326800</v>
      </c>
      <c r="N270" s="8">
        <f t="shared" si="18"/>
        <v>41232.25</v>
      </c>
      <c r="O270">
        <v>1353304800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6171</v>
      </c>
      <c r="G271">
        <f t="shared" si="19"/>
        <v>253</v>
      </c>
      <c r="H271" t="s">
        <v>20</v>
      </c>
      <c r="I271">
        <v>87</v>
      </c>
      <c r="J271" t="s">
        <v>21</v>
      </c>
      <c r="K271" t="s">
        <v>22</v>
      </c>
      <c r="L271" s="8">
        <f t="shared" si="17"/>
        <v>43496.25</v>
      </c>
      <c r="M271">
        <v>1548914400</v>
      </c>
      <c r="N271" s="8">
        <f t="shared" si="18"/>
        <v>43517.25</v>
      </c>
      <c r="O271">
        <v>1550728800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110580</v>
      </c>
      <c r="G272">
        <f t="shared" si="19"/>
        <v>27</v>
      </c>
      <c r="H272" t="s">
        <v>74</v>
      </c>
      <c r="I272">
        <v>1890</v>
      </c>
      <c r="J272" t="s">
        <v>21</v>
      </c>
      <c r="K272" t="s">
        <v>22</v>
      </c>
      <c r="L272" s="8">
        <f t="shared" si="17"/>
        <v>40514.25</v>
      </c>
      <c r="M272">
        <v>1291269600</v>
      </c>
      <c r="N272" s="8">
        <f t="shared" si="18"/>
        <v>40516.25</v>
      </c>
      <c r="O272">
        <v>1291442400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77826.5</v>
      </c>
      <c r="G273">
        <f t="shared" si="19"/>
        <v>1</v>
      </c>
      <c r="H273" t="s">
        <v>47</v>
      </c>
      <c r="I273">
        <v>61</v>
      </c>
      <c r="J273" t="s">
        <v>21</v>
      </c>
      <c r="K273" t="s">
        <v>22</v>
      </c>
      <c r="L273" s="8">
        <f t="shared" si="17"/>
        <v>42345.25</v>
      </c>
      <c r="M273">
        <v>1449468000</v>
      </c>
      <c r="N273" s="8">
        <f t="shared" si="18"/>
        <v>42376.25</v>
      </c>
      <c r="O273">
        <v>1452146400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103224.5</v>
      </c>
      <c r="G274">
        <f t="shared" si="19"/>
        <v>304</v>
      </c>
      <c r="H274" t="s">
        <v>20</v>
      </c>
      <c r="I274">
        <v>1894</v>
      </c>
      <c r="J274" t="s">
        <v>21</v>
      </c>
      <c r="K274" t="s">
        <v>22</v>
      </c>
      <c r="L274" s="8">
        <f t="shared" si="17"/>
        <v>43656.208333333328</v>
      </c>
      <c r="M274">
        <v>1562734800</v>
      </c>
      <c r="N274" s="8">
        <f t="shared" si="18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9252</v>
      </c>
      <c r="G275">
        <f t="shared" si="19"/>
        <v>137</v>
      </c>
      <c r="H275" t="s">
        <v>20</v>
      </c>
      <c r="I275">
        <v>282</v>
      </c>
      <c r="J275" t="s">
        <v>15</v>
      </c>
      <c r="K275" t="s">
        <v>16</v>
      </c>
      <c r="L275" s="8">
        <f t="shared" si="17"/>
        <v>42995.208333333328</v>
      </c>
      <c r="M275">
        <v>1505624400</v>
      </c>
      <c r="N275" s="8">
        <f t="shared" si="18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1586.5</v>
      </c>
      <c r="G276">
        <f t="shared" si="19"/>
        <v>32</v>
      </c>
      <c r="H276" t="s">
        <v>14</v>
      </c>
      <c r="I276">
        <v>15</v>
      </c>
      <c r="J276" t="s">
        <v>21</v>
      </c>
      <c r="K276" t="s">
        <v>22</v>
      </c>
      <c r="L276" s="8">
        <f t="shared" si="17"/>
        <v>43045.25</v>
      </c>
      <c r="M276">
        <v>1509948000</v>
      </c>
      <c r="N276" s="8">
        <f t="shared" si="18"/>
        <v>43050.25</v>
      </c>
      <c r="O276">
        <v>1510380000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6659.5</v>
      </c>
      <c r="G277">
        <f t="shared" si="19"/>
        <v>242</v>
      </c>
      <c r="H277" t="s">
        <v>20</v>
      </c>
      <c r="I277">
        <v>116</v>
      </c>
      <c r="J277" t="s">
        <v>21</v>
      </c>
      <c r="K277" t="s">
        <v>22</v>
      </c>
      <c r="L277" s="8">
        <f t="shared" si="17"/>
        <v>43561.208333333328</v>
      </c>
      <c r="M277">
        <v>1554526800</v>
      </c>
      <c r="N277" s="8">
        <f t="shared" si="18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5412</v>
      </c>
      <c r="G278">
        <f t="shared" si="19"/>
        <v>97</v>
      </c>
      <c r="H278" t="s">
        <v>14</v>
      </c>
      <c r="I278">
        <v>133</v>
      </c>
      <c r="J278" t="s">
        <v>21</v>
      </c>
      <c r="K278" t="s">
        <v>22</v>
      </c>
      <c r="L278" s="8">
        <f t="shared" si="17"/>
        <v>41018.208333333336</v>
      </c>
      <c r="M278">
        <v>1334811600</v>
      </c>
      <c r="N278" s="8">
        <f t="shared" si="18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4082.5</v>
      </c>
      <c r="G279">
        <f t="shared" si="19"/>
        <v>1066</v>
      </c>
      <c r="H279" t="s">
        <v>20</v>
      </c>
      <c r="I279">
        <v>83</v>
      </c>
      <c r="J279" t="s">
        <v>21</v>
      </c>
      <c r="K279" t="s">
        <v>22</v>
      </c>
      <c r="L279" s="8">
        <f t="shared" si="17"/>
        <v>40378.208333333336</v>
      </c>
      <c r="M279">
        <v>1279515600</v>
      </c>
      <c r="N279" s="8">
        <f t="shared" si="18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5749.5</v>
      </c>
      <c r="G280">
        <f t="shared" si="19"/>
        <v>326</v>
      </c>
      <c r="H280" t="s">
        <v>20</v>
      </c>
      <c r="I280">
        <v>91</v>
      </c>
      <c r="J280" t="s">
        <v>21</v>
      </c>
      <c r="K280" t="s">
        <v>22</v>
      </c>
      <c r="L280" s="8">
        <f t="shared" si="17"/>
        <v>41239.25</v>
      </c>
      <c r="M280">
        <v>1353909600</v>
      </c>
      <c r="N280" s="8">
        <f t="shared" si="18"/>
        <v>41264.25</v>
      </c>
      <c r="O280">
        <v>1356069600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10828</v>
      </c>
      <c r="G281">
        <f t="shared" si="19"/>
        <v>171</v>
      </c>
      <c r="H281" t="s">
        <v>20</v>
      </c>
      <c r="I281">
        <v>546</v>
      </c>
      <c r="J281" t="s">
        <v>21</v>
      </c>
      <c r="K281" t="s">
        <v>22</v>
      </c>
      <c r="L281" s="8">
        <f t="shared" si="17"/>
        <v>43346.208333333328</v>
      </c>
      <c r="M281">
        <v>1535950800</v>
      </c>
      <c r="N281" s="8">
        <f t="shared" si="18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8518</v>
      </c>
      <c r="G282">
        <f t="shared" si="19"/>
        <v>581</v>
      </c>
      <c r="H282" t="s">
        <v>20</v>
      </c>
      <c r="I282">
        <v>393</v>
      </c>
      <c r="J282" t="s">
        <v>21</v>
      </c>
      <c r="K282" t="s">
        <v>22</v>
      </c>
      <c r="L282" s="8">
        <f t="shared" si="17"/>
        <v>43060.25</v>
      </c>
      <c r="M282">
        <v>1511244000</v>
      </c>
      <c r="N282" s="8">
        <f t="shared" si="18"/>
        <v>43066.25</v>
      </c>
      <c r="O282">
        <v>1511762400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157526</v>
      </c>
      <c r="G283">
        <f t="shared" si="19"/>
        <v>92</v>
      </c>
      <c r="H283" t="s">
        <v>14</v>
      </c>
      <c r="I283">
        <v>2062</v>
      </c>
      <c r="J283" t="s">
        <v>21</v>
      </c>
      <c r="K283" t="s">
        <v>22</v>
      </c>
      <c r="L283" s="8">
        <f t="shared" si="17"/>
        <v>40979.25</v>
      </c>
      <c r="M283">
        <v>1331445600</v>
      </c>
      <c r="N283" s="8">
        <f t="shared" si="18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8738</v>
      </c>
      <c r="G284">
        <f t="shared" si="19"/>
        <v>108</v>
      </c>
      <c r="H284" t="s">
        <v>20</v>
      </c>
      <c r="I284">
        <v>133</v>
      </c>
      <c r="J284" t="s">
        <v>21</v>
      </c>
      <c r="K284" t="s">
        <v>22</v>
      </c>
      <c r="L284" s="8">
        <f t="shared" si="17"/>
        <v>42701.25</v>
      </c>
      <c r="M284">
        <v>1480226400</v>
      </c>
      <c r="N284" s="8">
        <f t="shared" si="18"/>
        <v>42707.25</v>
      </c>
      <c r="O284">
        <v>1480744800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4808.5</v>
      </c>
      <c r="G285">
        <f t="shared" si="19"/>
        <v>19</v>
      </c>
      <c r="H285" t="s">
        <v>14</v>
      </c>
      <c r="I285">
        <v>29</v>
      </c>
      <c r="J285" t="s">
        <v>36</v>
      </c>
      <c r="K285" t="s">
        <v>37</v>
      </c>
      <c r="L285" s="8">
        <f t="shared" si="17"/>
        <v>42520.208333333328</v>
      </c>
      <c r="M285">
        <v>1464584400</v>
      </c>
      <c r="N285" s="8">
        <f t="shared" si="18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8976.5</v>
      </c>
      <c r="G286">
        <f t="shared" si="19"/>
        <v>83</v>
      </c>
      <c r="H286" t="s">
        <v>14</v>
      </c>
      <c r="I286">
        <v>132</v>
      </c>
      <c r="J286" t="s">
        <v>21</v>
      </c>
      <c r="K286" t="s">
        <v>22</v>
      </c>
      <c r="L286" s="8">
        <f t="shared" si="17"/>
        <v>41030.208333333336</v>
      </c>
      <c r="M286">
        <v>1335848400</v>
      </c>
      <c r="N286" s="8">
        <f t="shared" si="18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3628.5</v>
      </c>
      <c r="G287">
        <f t="shared" si="19"/>
        <v>706</v>
      </c>
      <c r="H287" t="s">
        <v>20</v>
      </c>
      <c r="I287">
        <v>254</v>
      </c>
      <c r="J287" t="s">
        <v>21</v>
      </c>
      <c r="K287" t="s">
        <v>22</v>
      </c>
      <c r="L287" s="8">
        <f t="shared" si="17"/>
        <v>42623.208333333328</v>
      </c>
      <c r="M287">
        <v>1473483600</v>
      </c>
      <c r="N287" s="8">
        <f t="shared" si="18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65828.5</v>
      </c>
      <c r="G288">
        <f t="shared" si="19"/>
        <v>17</v>
      </c>
      <c r="H288" t="s">
        <v>74</v>
      </c>
      <c r="I288">
        <v>184</v>
      </c>
      <c r="J288" t="s">
        <v>21</v>
      </c>
      <c r="K288" t="s">
        <v>22</v>
      </c>
      <c r="L288" s="8">
        <f t="shared" si="17"/>
        <v>42697.25</v>
      </c>
      <c r="M288">
        <v>1479880800</v>
      </c>
      <c r="N288" s="8">
        <f t="shared" si="18"/>
        <v>42704.25</v>
      </c>
      <c r="O288">
        <v>1480485600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9756.5</v>
      </c>
      <c r="G289">
        <f t="shared" si="19"/>
        <v>210</v>
      </c>
      <c r="H289" t="s">
        <v>20</v>
      </c>
      <c r="I289">
        <v>176</v>
      </c>
      <c r="J289" t="s">
        <v>21</v>
      </c>
      <c r="K289" t="s">
        <v>22</v>
      </c>
      <c r="L289" s="8">
        <f t="shared" si="17"/>
        <v>42122.208333333328</v>
      </c>
      <c r="M289">
        <v>1430197200</v>
      </c>
      <c r="N289" s="8">
        <f t="shared" si="18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5538</v>
      </c>
      <c r="G290">
        <f t="shared" si="19"/>
        <v>98</v>
      </c>
      <c r="H290" t="s">
        <v>14</v>
      </c>
      <c r="I290">
        <v>137</v>
      </c>
      <c r="J290" t="s">
        <v>36</v>
      </c>
      <c r="K290" t="s">
        <v>37</v>
      </c>
      <c r="L290" s="8">
        <f t="shared" si="17"/>
        <v>40982.208333333336</v>
      </c>
      <c r="M290">
        <v>1331701200</v>
      </c>
      <c r="N290" s="8">
        <f t="shared" si="18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7137</v>
      </c>
      <c r="G291">
        <f t="shared" si="19"/>
        <v>1684</v>
      </c>
      <c r="H291" t="s">
        <v>20</v>
      </c>
      <c r="I291">
        <v>337</v>
      </c>
      <c r="J291" t="s">
        <v>15</v>
      </c>
      <c r="K291" t="s">
        <v>16</v>
      </c>
      <c r="L291" s="8">
        <f t="shared" si="17"/>
        <v>42219.208333333328</v>
      </c>
      <c r="M291">
        <v>1438578000</v>
      </c>
      <c r="N291" s="8">
        <f t="shared" si="18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130161</v>
      </c>
      <c r="G292">
        <f t="shared" si="19"/>
        <v>54</v>
      </c>
      <c r="H292" t="s">
        <v>14</v>
      </c>
      <c r="I292">
        <v>908</v>
      </c>
      <c r="J292" t="s">
        <v>21</v>
      </c>
      <c r="K292" t="s">
        <v>22</v>
      </c>
      <c r="L292" s="8">
        <f t="shared" si="17"/>
        <v>41404.208333333336</v>
      </c>
      <c r="M292">
        <v>1368162000</v>
      </c>
      <c r="N292" s="8">
        <f t="shared" si="18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5009.5</v>
      </c>
      <c r="G293">
        <f t="shared" si="19"/>
        <v>457</v>
      </c>
      <c r="H293" t="s">
        <v>20</v>
      </c>
      <c r="I293">
        <v>107</v>
      </c>
      <c r="J293" t="s">
        <v>21</v>
      </c>
      <c r="K293" t="s">
        <v>22</v>
      </c>
      <c r="L293" s="8">
        <f t="shared" si="17"/>
        <v>40831.208333333336</v>
      </c>
      <c r="M293">
        <v>1318654800</v>
      </c>
      <c r="N293" s="8">
        <f t="shared" si="18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4008.5</v>
      </c>
      <c r="G294">
        <f t="shared" si="19"/>
        <v>10</v>
      </c>
      <c r="H294" t="s">
        <v>14</v>
      </c>
      <c r="I294">
        <v>10</v>
      </c>
      <c r="J294" t="s">
        <v>21</v>
      </c>
      <c r="K294" t="s">
        <v>22</v>
      </c>
      <c r="L294" s="8">
        <f t="shared" si="17"/>
        <v>40984.208333333336</v>
      </c>
      <c r="M294">
        <v>1331874000</v>
      </c>
      <c r="N294" s="8">
        <f t="shared" si="18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3782.5</v>
      </c>
      <c r="G295">
        <f t="shared" si="19"/>
        <v>16</v>
      </c>
      <c r="H295" t="s">
        <v>74</v>
      </c>
      <c r="I295">
        <v>32</v>
      </c>
      <c r="J295" t="s">
        <v>107</v>
      </c>
      <c r="K295" t="s">
        <v>108</v>
      </c>
      <c r="L295" s="8">
        <f t="shared" si="17"/>
        <v>40456.208333333336</v>
      </c>
      <c r="M295">
        <v>1286254800</v>
      </c>
      <c r="N295" s="8">
        <f t="shared" si="18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4319</v>
      </c>
      <c r="G296">
        <f t="shared" si="19"/>
        <v>1340</v>
      </c>
      <c r="H296" t="s">
        <v>20</v>
      </c>
      <c r="I296">
        <v>183</v>
      </c>
      <c r="J296" t="s">
        <v>21</v>
      </c>
      <c r="K296" t="s">
        <v>22</v>
      </c>
      <c r="L296" s="8">
        <f t="shared" si="17"/>
        <v>43399.208333333328</v>
      </c>
      <c r="M296">
        <v>1540530000</v>
      </c>
      <c r="N296" s="8">
        <f t="shared" si="18"/>
        <v>43411.25</v>
      </c>
      <c r="O296">
        <v>1541570400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130834.5</v>
      </c>
      <c r="G297">
        <f t="shared" si="19"/>
        <v>36</v>
      </c>
      <c r="H297" t="s">
        <v>14</v>
      </c>
      <c r="I297">
        <v>1910</v>
      </c>
      <c r="J297" t="s">
        <v>98</v>
      </c>
      <c r="K297" t="s">
        <v>99</v>
      </c>
      <c r="L297" s="8">
        <f t="shared" si="17"/>
        <v>41562.208333333336</v>
      </c>
      <c r="M297">
        <v>1381813200</v>
      </c>
      <c r="N297" s="8">
        <f t="shared" si="18"/>
        <v>41587.25</v>
      </c>
      <c r="O297">
        <v>1383976800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4726</v>
      </c>
      <c r="G298">
        <f t="shared" si="19"/>
        <v>55</v>
      </c>
      <c r="H298" t="s">
        <v>14</v>
      </c>
      <c r="I298">
        <v>38</v>
      </c>
      <c r="J298" t="s">
        <v>26</v>
      </c>
      <c r="K298" t="s">
        <v>27</v>
      </c>
      <c r="L298" s="8">
        <f t="shared" si="17"/>
        <v>43493.25</v>
      </c>
      <c r="M298">
        <v>1548655200</v>
      </c>
      <c r="N298" s="8">
        <f t="shared" si="18"/>
        <v>43515.25</v>
      </c>
      <c r="O298">
        <v>1550556000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6992.5</v>
      </c>
      <c r="G299">
        <f t="shared" si="19"/>
        <v>94</v>
      </c>
      <c r="H299" t="s">
        <v>14</v>
      </c>
      <c r="I299">
        <v>104</v>
      </c>
      <c r="J299" t="s">
        <v>26</v>
      </c>
      <c r="K299" t="s">
        <v>27</v>
      </c>
      <c r="L299" s="8">
        <f t="shared" si="17"/>
        <v>41653.25</v>
      </c>
      <c r="M299">
        <v>1389679200</v>
      </c>
      <c r="N299" s="8">
        <f t="shared" si="18"/>
        <v>41662.25</v>
      </c>
      <c r="O299">
        <v>1390456800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4268.5</v>
      </c>
      <c r="G300">
        <f t="shared" si="19"/>
        <v>144</v>
      </c>
      <c r="H300" t="s">
        <v>20</v>
      </c>
      <c r="I300">
        <v>72</v>
      </c>
      <c r="J300" t="s">
        <v>21</v>
      </c>
      <c r="K300" t="s">
        <v>22</v>
      </c>
      <c r="L300" s="8">
        <f t="shared" si="17"/>
        <v>42426.25</v>
      </c>
      <c r="M300">
        <v>1456466400</v>
      </c>
      <c r="N300" s="8">
        <f t="shared" si="18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2877</v>
      </c>
      <c r="G301">
        <f t="shared" si="19"/>
        <v>51</v>
      </c>
      <c r="H301" t="s">
        <v>14</v>
      </c>
      <c r="I301">
        <v>49</v>
      </c>
      <c r="J301" t="s">
        <v>21</v>
      </c>
      <c r="K301" t="s">
        <v>22</v>
      </c>
      <c r="L301" s="8">
        <f t="shared" si="17"/>
        <v>42432.25</v>
      </c>
      <c r="M301">
        <v>1456984800</v>
      </c>
      <c r="N301" s="8">
        <f t="shared" si="18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52.5</v>
      </c>
      <c r="G302">
        <f t="shared" si="19"/>
        <v>5</v>
      </c>
      <c r="H302" t="s">
        <v>14</v>
      </c>
      <c r="I302">
        <v>1</v>
      </c>
      <c r="J302" t="s">
        <v>36</v>
      </c>
      <c r="K302" t="s">
        <v>37</v>
      </c>
      <c r="L302" s="8">
        <f t="shared" si="17"/>
        <v>42977.208333333328</v>
      </c>
      <c r="M302">
        <v>1504069200</v>
      </c>
      <c r="N302" s="8">
        <f t="shared" si="18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6501</v>
      </c>
      <c r="G303">
        <f t="shared" si="19"/>
        <v>1345</v>
      </c>
      <c r="H303" t="s">
        <v>20</v>
      </c>
      <c r="I303">
        <v>295</v>
      </c>
      <c r="J303" t="s">
        <v>21</v>
      </c>
      <c r="K303" t="s">
        <v>22</v>
      </c>
      <c r="L303" s="8">
        <f t="shared" si="17"/>
        <v>42061.25</v>
      </c>
      <c r="M303">
        <v>1424930400</v>
      </c>
      <c r="N303" s="8">
        <f t="shared" si="18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50167</v>
      </c>
      <c r="G304">
        <f t="shared" si="19"/>
        <v>32</v>
      </c>
      <c r="H304" t="s">
        <v>14</v>
      </c>
      <c r="I304">
        <v>245</v>
      </c>
      <c r="J304" t="s">
        <v>21</v>
      </c>
      <c r="K304" t="s">
        <v>22</v>
      </c>
      <c r="L304" s="8">
        <f t="shared" si="17"/>
        <v>43345.208333333328</v>
      </c>
      <c r="M304">
        <v>1535864400</v>
      </c>
      <c r="N304" s="8">
        <f t="shared" si="18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3104.5</v>
      </c>
      <c r="G305">
        <f t="shared" si="19"/>
        <v>83</v>
      </c>
      <c r="H305" t="s">
        <v>14</v>
      </c>
      <c r="I305">
        <v>32</v>
      </c>
      <c r="J305" t="s">
        <v>21</v>
      </c>
      <c r="K305" t="s">
        <v>22</v>
      </c>
      <c r="L305" s="8">
        <f t="shared" si="17"/>
        <v>42376.25</v>
      </c>
      <c r="M305">
        <v>1452146400</v>
      </c>
      <c r="N305" s="8">
        <f t="shared" si="18"/>
        <v>42381.25</v>
      </c>
      <c r="O305">
        <v>1452578400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6784.5</v>
      </c>
      <c r="G306">
        <f t="shared" si="19"/>
        <v>546</v>
      </c>
      <c r="H306" t="s">
        <v>20</v>
      </c>
      <c r="I306">
        <v>142</v>
      </c>
      <c r="J306" t="s">
        <v>21</v>
      </c>
      <c r="K306" t="s">
        <v>22</v>
      </c>
      <c r="L306" s="8">
        <f t="shared" si="17"/>
        <v>42589.208333333328</v>
      </c>
      <c r="M306">
        <v>1470546000</v>
      </c>
      <c r="N306" s="8">
        <f t="shared" si="18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5407</v>
      </c>
      <c r="G307">
        <f t="shared" si="19"/>
        <v>286</v>
      </c>
      <c r="H307" t="s">
        <v>20</v>
      </c>
      <c r="I307">
        <v>85</v>
      </c>
      <c r="J307" t="s">
        <v>21</v>
      </c>
      <c r="K307" t="s">
        <v>22</v>
      </c>
      <c r="L307" s="8">
        <f t="shared" si="17"/>
        <v>42448.208333333328</v>
      </c>
      <c r="M307">
        <v>1458363600</v>
      </c>
      <c r="N307" s="8">
        <f t="shared" si="18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3507</v>
      </c>
      <c r="G308">
        <f t="shared" si="19"/>
        <v>8</v>
      </c>
      <c r="H308" t="s">
        <v>14</v>
      </c>
      <c r="I308">
        <v>7</v>
      </c>
      <c r="J308" t="s">
        <v>21</v>
      </c>
      <c r="K308" t="s">
        <v>22</v>
      </c>
      <c r="L308" s="8">
        <f t="shared" si="17"/>
        <v>42930.208333333328</v>
      </c>
      <c r="M308">
        <v>1500008400</v>
      </c>
      <c r="N308" s="8">
        <f t="shared" si="18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38186.5</v>
      </c>
      <c r="G309">
        <f t="shared" si="19"/>
        <v>132</v>
      </c>
      <c r="H309" t="s">
        <v>20</v>
      </c>
      <c r="I309">
        <v>659</v>
      </c>
      <c r="J309" t="s">
        <v>36</v>
      </c>
      <c r="K309" t="s">
        <v>37</v>
      </c>
      <c r="L309" s="8">
        <f t="shared" si="17"/>
        <v>41066.208333333336</v>
      </c>
      <c r="M309">
        <v>1338958800</v>
      </c>
      <c r="N309" s="8">
        <f t="shared" si="18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102880</v>
      </c>
      <c r="G310">
        <f t="shared" si="19"/>
        <v>74</v>
      </c>
      <c r="H310" t="s">
        <v>14</v>
      </c>
      <c r="I310">
        <v>803</v>
      </c>
      <c r="J310" t="s">
        <v>21</v>
      </c>
      <c r="K310" t="s">
        <v>22</v>
      </c>
      <c r="L310" s="8">
        <f t="shared" si="17"/>
        <v>40651.208333333336</v>
      </c>
      <c r="M310">
        <v>1303102800</v>
      </c>
      <c r="N310" s="8">
        <f t="shared" si="18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3593.5</v>
      </c>
      <c r="G311">
        <f t="shared" si="19"/>
        <v>75</v>
      </c>
      <c r="H311" t="s">
        <v>74</v>
      </c>
      <c r="I311">
        <v>75</v>
      </c>
      <c r="J311" t="s">
        <v>21</v>
      </c>
      <c r="K311" t="s">
        <v>22</v>
      </c>
      <c r="L311" s="8">
        <f t="shared" si="17"/>
        <v>40807.208333333336</v>
      </c>
      <c r="M311">
        <v>1316581200</v>
      </c>
      <c r="N311" s="8">
        <f t="shared" si="18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4693</v>
      </c>
      <c r="G312">
        <f t="shared" si="19"/>
        <v>20</v>
      </c>
      <c r="H312" t="s">
        <v>14</v>
      </c>
      <c r="I312">
        <v>16</v>
      </c>
      <c r="J312" t="s">
        <v>21</v>
      </c>
      <c r="K312" t="s">
        <v>22</v>
      </c>
      <c r="L312" s="8">
        <f t="shared" si="17"/>
        <v>40277.208333333336</v>
      </c>
      <c r="M312">
        <v>1270789200</v>
      </c>
      <c r="N312" s="8">
        <f t="shared" si="18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9556</v>
      </c>
      <c r="G313">
        <f t="shared" si="19"/>
        <v>203</v>
      </c>
      <c r="H313" t="s">
        <v>20</v>
      </c>
      <c r="I313">
        <v>121</v>
      </c>
      <c r="J313" t="s">
        <v>21</v>
      </c>
      <c r="K313" t="s">
        <v>22</v>
      </c>
      <c r="L313" s="8">
        <f t="shared" si="17"/>
        <v>40590.25</v>
      </c>
      <c r="M313">
        <v>1297836000</v>
      </c>
      <c r="N313" s="8">
        <f t="shared" si="18"/>
        <v>40602.25</v>
      </c>
      <c r="O313">
        <v>1298872800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121222.5</v>
      </c>
      <c r="G314">
        <f t="shared" si="19"/>
        <v>310</v>
      </c>
      <c r="H314" t="s">
        <v>20</v>
      </c>
      <c r="I314">
        <v>3742</v>
      </c>
      <c r="J314" t="s">
        <v>21</v>
      </c>
      <c r="K314" t="s">
        <v>22</v>
      </c>
      <c r="L314" s="8">
        <f t="shared" si="17"/>
        <v>41572.208333333336</v>
      </c>
      <c r="M314">
        <v>1382677200</v>
      </c>
      <c r="N314" s="8">
        <f t="shared" si="18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5448.5</v>
      </c>
      <c r="G315">
        <f t="shared" si="19"/>
        <v>395</v>
      </c>
      <c r="H315" t="s">
        <v>20</v>
      </c>
      <c r="I315">
        <v>223</v>
      </c>
      <c r="J315" t="s">
        <v>21</v>
      </c>
      <c r="K315" t="s">
        <v>22</v>
      </c>
      <c r="L315" s="8">
        <f t="shared" si="17"/>
        <v>40966.25</v>
      </c>
      <c r="M315">
        <v>1330322400</v>
      </c>
      <c r="N315" s="8">
        <f t="shared" si="18"/>
        <v>40968.25</v>
      </c>
      <c r="O315">
        <v>1330495200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2763</v>
      </c>
      <c r="G316">
        <f t="shared" si="19"/>
        <v>295</v>
      </c>
      <c r="H316" t="s">
        <v>20</v>
      </c>
      <c r="I316">
        <v>133</v>
      </c>
      <c r="J316" t="s">
        <v>21</v>
      </c>
      <c r="K316" t="s">
        <v>22</v>
      </c>
      <c r="L316" s="8">
        <f t="shared" si="17"/>
        <v>43536.208333333328</v>
      </c>
      <c r="M316">
        <v>1552366800</v>
      </c>
      <c r="N316" s="8">
        <f t="shared" si="18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6360</v>
      </c>
      <c r="G317">
        <f t="shared" si="19"/>
        <v>34</v>
      </c>
      <c r="H317" t="s">
        <v>14</v>
      </c>
      <c r="I317">
        <v>31</v>
      </c>
      <c r="J317" t="s">
        <v>21</v>
      </c>
      <c r="K317" t="s">
        <v>22</v>
      </c>
      <c r="L317" s="8">
        <f t="shared" si="17"/>
        <v>41783.208333333336</v>
      </c>
      <c r="M317">
        <v>1400907600</v>
      </c>
      <c r="N317" s="8">
        <f t="shared" si="18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8000.5</v>
      </c>
      <c r="G318">
        <f t="shared" si="19"/>
        <v>67</v>
      </c>
      <c r="H318" t="s">
        <v>14</v>
      </c>
      <c r="I318">
        <v>108</v>
      </c>
      <c r="J318" t="s">
        <v>107</v>
      </c>
      <c r="K318" t="s">
        <v>108</v>
      </c>
      <c r="L318" s="8">
        <f t="shared" si="17"/>
        <v>43788.25</v>
      </c>
      <c r="M318">
        <v>1574143200</v>
      </c>
      <c r="N318" s="8">
        <f t="shared" si="18"/>
        <v>43789.25</v>
      </c>
      <c r="O318">
        <v>1574229600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3934.5</v>
      </c>
      <c r="G319">
        <f t="shared" si="19"/>
        <v>19</v>
      </c>
      <c r="H319" t="s">
        <v>14</v>
      </c>
      <c r="I319">
        <v>30</v>
      </c>
      <c r="J319" t="s">
        <v>21</v>
      </c>
      <c r="K319" t="s">
        <v>22</v>
      </c>
      <c r="L319" s="8">
        <f t="shared" si="17"/>
        <v>42869.208333333328</v>
      </c>
      <c r="M319">
        <v>1494738000</v>
      </c>
      <c r="N319" s="8">
        <f t="shared" si="18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3301.5</v>
      </c>
      <c r="G320">
        <f t="shared" si="19"/>
        <v>16</v>
      </c>
      <c r="H320" t="s">
        <v>14</v>
      </c>
      <c r="I320">
        <v>17</v>
      </c>
      <c r="J320" t="s">
        <v>21</v>
      </c>
      <c r="K320" t="s">
        <v>22</v>
      </c>
      <c r="L320" s="8">
        <f t="shared" si="17"/>
        <v>41684.25</v>
      </c>
      <c r="M320">
        <v>1392357600</v>
      </c>
      <c r="N320" s="8">
        <f t="shared" si="18"/>
        <v>41686.25</v>
      </c>
      <c r="O320">
        <v>1392530400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5825.5</v>
      </c>
      <c r="G321">
        <f t="shared" si="19"/>
        <v>39</v>
      </c>
      <c r="H321" t="s">
        <v>74</v>
      </c>
      <c r="I321">
        <v>64</v>
      </c>
      <c r="J321" t="s">
        <v>21</v>
      </c>
      <c r="K321" t="s">
        <v>22</v>
      </c>
      <c r="L321" s="8">
        <f t="shared" si="17"/>
        <v>40402.208333333336</v>
      </c>
      <c r="M321">
        <v>1281589200</v>
      </c>
      <c r="N321" s="8">
        <f t="shared" si="18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46246</v>
      </c>
      <c r="G322">
        <f t="shared" si="19"/>
        <v>10</v>
      </c>
      <c r="H322" t="s">
        <v>14</v>
      </c>
      <c r="I322">
        <v>80</v>
      </c>
      <c r="J322" t="s">
        <v>21</v>
      </c>
      <c r="K322" t="s">
        <v>22</v>
      </c>
      <c r="L322" s="8">
        <f t="shared" si="17"/>
        <v>40673.208333333336</v>
      </c>
      <c r="M322">
        <v>1305003600</v>
      </c>
      <c r="N322" s="8">
        <f t="shared" si="18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AVERAGE(D323,E323)</f>
        <v>165411</v>
      </c>
      <c r="G323">
        <f t="shared" si="19"/>
        <v>94</v>
      </c>
      <c r="H323" t="s">
        <v>14</v>
      </c>
      <c r="I323">
        <v>2468</v>
      </c>
      <c r="J323" t="s">
        <v>21</v>
      </c>
      <c r="K323" t="s">
        <v>22</v>
      </c>
      <c r="L323" s="8">
        <f t="shared" ref="L323:L386" si="21">(((M323/60)/60)/24)+DATE(1970,1,1)</f>
        <v>40634.208333333336</v>
      </c>
      <c r="M323">
        <v>1301634000</v>
      </c>
      <c r="N323" s="8">
        <f t="shared" ref="N323:N386" si="22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157138.5</v>
      </c>
      <c r="G324">
        <f t="shared" ref="G324:G387" si="23">ROUND(((E324/D324)*100),0)</f>
        <v>167</v>
      </c>
      <c r="H324" t="s">
        <v>20</v>
      </c>
      <c r="I324">
        <v>5168</v>
      </c>
      <c r="J324" t="s">
        <v>21</v>
      </c>
      <c r="K324" t="s">
        <v>22</v>
      </c>
      <c r="L324" s="8">
        <f t="shared" si="21"/>
        <v>40507.25</v>
      </c>
      <c r="M324">
        <v>1290664800</v>
      </c>
      <c r="N324" s="8">
        <f t="shared" si="22"/>
        <v>40520.25</v>
      </c>
      <c r="O324">
        <v>1291788000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5524</v>
      </c>
      <c r="G325">
        <f t="shared" si="23"/>
        <v>24</v>
      </c>
      <c r="H325" t="s">
        <v>14</v>
      </c>
      <c r="I325">
        <v>26</v>
      </c>
      <c r="J325" t="s">
        <v>40</v>
      </c>
      <c r="K325" t="s">
        <v>41</v>
      </c>
      <c r="L325" s="8">
        <f t="shared" si="21"/>
        <v>41725.208333333336</v>
      </c>
      <c r="M325">
        <v>1395896400</v>
      </c>
      <c r="N325" s="8">
        <f t="shared" si="22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9374</v>
      </c>
      <c r="G326">
        <f t="shared" si="23"/>
        <v>164</v>
      </c>
      <c r="H326" t="s">
        <v>20</v>
      </c>
      <c r="I326">
        <v>307</v>
      </c>
      <c r="J326" t="s">
        <v>21</v>
      </c>
      <c r="K326" t="s">
        <v>22</v>
      </c>
      <c r="L326" s="8">
        <f t="shared" si="21"/>
        <v>42176.208333333328</v>
      </c>
      <c r="M326">
        <v>1434862800</v>
      </c>
      <c r="N326" s="8">
        <f t="shared" si="22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6198.5</v>
      </c>
      <c r="G327">
        <f t="shared" si="23"/>
        <v>91</v>
      </c>
      <c r="H327" t="s">
        <v>14</v>
      </c>
      <c r="I327">
        <v>73</v>
      </c>
      <c r="J327" t="s">
        <v>21</v>
      </c>
      <c r="K327" t="s">
        <v>22</v>
      </c>
      <c r="L327" s="8">
        <f t="shared" si="21"/>
        <v>43267.208333333328</v>
      </c>
      <c r="M327">
        <v>1529125200</v>
      </c>
      <c r="N327" s="8">
        <f t="shared" si="22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5263</v>
      </c>
      <c r="G328">
        <f t="shared" si="23"/>
        <v>46</v>
      </c>
      <c r="H328" t="s">
        <v>14</v>
      </c>
      <c r="I328">
        <v>128</v>
      </c>
      <c r="J328" t="s">
        <v>21</v>
      </c>
      <c r="K328" t="s">
        <v>22</v>
      </c>
      <c r="L328" s="8">
        <f t="shared" si="21"/>
        <v>42364.25</v>
      </c>
      <c r="M328">
        <v>1451109600</v>
      </c>
      <c r="N328" s="8">
        <f t="shared" si="22"/>
        <v>42370.25</v>
      </c>
      <c r="O328">
        <v>1451628000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1801</v>
      </c>
      <c r="G329">
        <f t="shared" si="23"/>
        <v>39</v>
      </c>
      <c r="H329" t="s">
        <v>14</v>
      </c>
      <c r="I329">
        <v>33</v>
      </c>
      <c r="J329" t="s">
        <v>21</v>
      </c>
      <c r="K329" t="s">
        <v>22</v>
      </c>
      <c r="L329" s="8">
        <f t="shared" si="21"/>
        <v>43705.208333333328</v>
      </c>
      <c r="M329">
        <v>1566968400</v>
      </c>
      <c r="N329" s="8">
        <f t="shared" si="22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115263</v>
      </c>
      <c r="G330">
        <f t="shared" si="23"/>
        <v>134</v>
      </c>
      <c r="H330" t="s">
        <v>20</v>
      </c>
      <c r="I330">
        <v>2441</v>
      </c>
      <c r="J330" t="s">
        <v>21</v>
      </c>
      <c r="K330" t="s">
        <v>22</v>
      </c>
      <c r="L330" s="8">
        <f t="shared" si="21"/>
        <v>43434.25</v>
      </c>
      <c r="M330">
        <v>1543557600</v>
      </c>
      <c r="N330" s="8">
        <f t="shared" si="22"/>
        <v>43445.25</v>
      </c>
      <c r="O330">
        <v>1544508000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57638.5</v>
      </c>
      <c r="G331">
        <f t="shared" si="23"/>
        <v>23</v>
      </c>
      <c r="H331" t="s">
        <v>47</v>
      </c>
      <c r="I331">
        <v>211</v>
      </c>
      <c r="J331" t="s">
        <v>21</v>
      </c>
      <c r="K331" t="s">
        <v>22</v>
      </c>
      <c r="L331" s="8">
        <f t="shared" si="21"/>
        <v>42716.25</v>
      </c>
      <c r="M331">
        <v>1481522400</v>
      </c>
      <c r="N331" s="8">
        <f t="shared" si="22"/>
        <v>42727.25</v>
      </c>
      <c r="O331">
        <v>1482472800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48015</v>
      </c>
      <c r="G332">
        <f t="shared" si="23"/>
        <v>185</v>
      </c>
      <c r="H332" t="s">
        <v>20</v>
      </c>
      <c r="I332">
        <v>1385</v>
      </c>
      <c r="J332" t="s">
        <v>40</v>
      </c>
      <c r="K332" t="s">
        <v>41</v>
      </c>
      <c r="L332" s="8">
        <f t="shared" si="21"/>
        <v>43077.25</v>
      </c>
      <c r="M332">
        <v>1512712800</v>
      </c>
      <c r="N332" s="8">
        <f t="shared" si="22"/>
        <v>43078.25</v>
      </c>
      <c r="O332">
        <v>1512799200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8971.5</v>
      </c>
      <c r="G333">
        <f t="shared" si="23"/>
        <v>444</v>
      </c>
      <c r="H333" t="s">
        <v>20</v>
      </c>
      <c r="I333">
        <v>190</v>
      </c>
      <c r="J333" t="s">
        <v>21</v>
      </c>
      <c r="K333" t="s">
        <v>22</v>
      </c>
      <c r="L333" s="8">
        <f t="shared" si="21"/>
        <v>40896.25</v>
      </c>
      <c r="M333">
        <v>1324274400</v>
      </c>
      <c r="N333" s="8">
        <f t="shared" si="22"/>
        <v>40897.25</v>
      </c>
      <c r="O333">
        <v>1324360800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31048</v>
      </c>
      <c r="G334">
        <f t="shared" si="23"/>
        <v>200</v>
      </c>
      <c r="H334" t="s">
        <v>20</v>
      </c>
      <c r="I334">
        <v>470</v>
      </c>
      <c r="J334" t="s">
        <v>21</v>
      </c>
      <c r="K334" t="s">
        <v>22</v>
      </c>
      <c r="L334" s="8">
        <f t="shared" si="21"/>
        <v>41361.208333333336</v>
      </c>
      <c r="M334">
        <v>1364446800</v>
      </c>
      <c r="N334" s="8">
        <f t="shared" si="22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10750</v>
      </c>
      <c r="G335">
        <f t="shared" si="23"/>
        <v>124</v>
      </c>
      <c r="H335" t="s">
        <v>20</v>
      </c>
      <c r="I335">
        <v>253</v>
      </c>
      <c r="J335" t="s">
        <v>21</v>
      </c>
      <c r="K335" t="s">
        <v>22</v>
      </c>
      <c r="L335" s="8">
        <f t="shared" si="21"/>
        <v>43424.25</v>
      </c>
      <c r="M335">
        <v>1542693600</v>
      </c>
      <c r="N335" s="8">
        <f t="shared" si="22"/>
        <v>43452.25</v>
      </c>
      <c r="O335">
        <v>1545112800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94869</v>
      </c>
      <c r="G336">
        <f t="shared" si="23"/>
        <v>187</v>
      </c>
      <c r="H336" t="s">
        <v>20</v>
      </c>
      <c r="I336">
        <v>1113</v>
      </c>
      <c r="J336" t="s">
        <v>21</v>
      </c>
      <c r="K336" t="s">
        <v>22</v>
      </c>
      <c r="L336" s="8">
        <f t="shared" si="21"/>
        <v>43110.25</v>
      </c>
      <c r="M336">
        <v>1515564000</v>
      </c>
      <c r="N336" s="8">
        <f t="shared" si="22"/>
        <v>43117.25</v>
      </c>
      <c r="O336">
        <v>1516168800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186214</v>
      </c>
      <c r="G337">
        <f t="shared" si="23"/>
        <v>114</v>
      </c>
      <c r="H337" t="s">
        <v>20</v>
      </c>
      <c r="I337">
        <v>2283</v>
      </c>
      <c r="J337" t="s">
        <v>21</v>
      </c>
      <c r="K337" t="s">
        <v>22</v>
      </c>
      <c r="L337" s="8">
        <f t="shared" si="21"/>
        <v>43784.25</v>
      </c>
      <c r="M337">
        <v>1573797600</v>
      </c>
      <c r="N337" s="8">
        <f t="shared" si="22"/>
        <v>43797.25</v>
      </c>
      <c r="O337">
        <v>1574920800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69651</v>
      </c>
      <c r="G338">
        <f t="shared" si="23"/>
        <v>97</v>
      </c>
      <c r="H338" t="s">
        <v>14</v>
      </c>
      <c r="I338">
        <v>1072</v>
      </c>
      <c r="J338" t="s">
        <v>21</v>
      </c>
      <c r="K338" t="s">
        <v>22</v>
      </c>
      <c r="L338" s="8">
        <f t="shared" si="21"/>
        <v>40527.25</v>
      </c>
      <c r="M338">
        <v>1292392800</v>
      </c>
      <c r="N338" s="8">
        <f t="shared" si="22"/>
        <v>40528.25</v>
      </c>
      <c r="O338">
        <v>1292479200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105282</v>
      </c>
      <c r="G339">
        <f t="shared" si="23"/>
        <v>123</v>
      </c>
      <c r="H339" t="s">
        <v>20</v>
      </c>
      <c r="I339">
        <v>1095</v>
      </c>
      <c r="J339" t="s">
        <v>21</v>
      </c>
      <c r="K339" t="s">
        <v>22</v>
      </c>
      <c r="L339" s="8">
        <f t="shared" si="21"/>
        <v>43780.25</v>
      </c>
      <c r="M339">
        <v>1573452000</v>
      </c>
      <c r="N339" s="8">
        <f t="shared" si="22"/>
        <v>43781.25</v>
      </c>
      <c r="O339">
        <v>1573538400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97421</v>
      </c>
      <c r="G340">
        <f t="shared" si="23"/>
        <v>179</v>
      </c>
      <c r="H340" t="s">
        <v>20</v>
      </c>
      <c r="I340">
        <v>1690</v>
      </c>
      <c r="J340" t="s">
        <v>21</v>
      </c>
      <c r="K340" t="s">
        <v>22</v>
      </c>
      <c r="L340" s="8">
        <f t="shared" si="21"/>
        <v>40821.208333333336</v>
      </c>
      <c r="M340">
        <v>1317790800</v>
      </c>
      <c r="N340" s="8">
        <f t="shared" si="22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122637</v>
      </c>
      <c r="G341">
        <f t="shared" si="23"/>
        <v>80</v>
      </c>
      <c r="H341" t="s">
        <v>74</v>
      </c>
      <c r="I341">
        <v>1297</v>
      </c>
      <c r="J341" t="s">
        <v>15</v>
      </c>
      <c r="K341" t="s">
        <v>16</v>
      </c>
      <c r="L341" s="8">
        <f t="shared" si="21"/>
        <v>42949.208333333328</v>
      </c>
      <c r="M341">
        <v>1501650000</v>
      </c>
      <c r="N341" s="8">
        <f t="shared" si="22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36032</v>
      </c>
      <c r="G342">
        <f t="shared" si="23"/>
        <v>94</v>
      </c>
      <c r="H342" t="s">
        <v>14</v>
      </c>
      <c r="I342">
        <v>393</v>
      </c>
      <c r="J342" t="s">
        <v>21</v>
      </c>
      <c r="K342" t="s">
        <v>22</v>
      </c>
      <c r="L342" s="8">
        <f t="shared" si="21"/>
        <v>40889.25</v>
      </c>
      <c r="M342">
        <v>1323669600</v>
      </c>
      <c r="N342" s="8">
        <f t="shared" si="22"/>
        <v>40890.25</v>
      </c>
      <c r="O342">
        <v>1323756000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105538.5</v>
      </c>
      <c r="G343">
        <f t="shared" si="23"/>
        <v>85</v>
      </c>
      <c r="H343" t="s">
        <v>14</v>
      </c>
      <c r="I343">
        <v>1257</v>
      </c>
      <c r="J343" t="s">
        <v>21</v>
      </c>
      <c r="K343" t="s">
        <v>22</v>
      </c>
      <c r="L343" s="8">
        <f t="shared" si="21"/>
        <v>42244.208333333328</v>
      </c>
      <c r="M343">
        <v>1440738000</v>
      </c>
      <c r="N343" s="8">
        <f t="shared" si="22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39882</v>
      </c>
      <c r="G344">
        <f t="shared" si="23"/>
        <v>67</v>
      </c>
      <c r="H344" t="s">
        <v>14</v>
      </c>
      <c r="I344">
        <v>328</v>
      </c>
      <c r="J344" t="s">
        <v>21</v>
      </c>
      <c r="K344" t="s">
        <v>22</v>
      </c>
      <c r="L344" s="8">
        <f t="shared" si="21"/>
        <v>41475.208333333336</v>
      </c>
      <c r="M344">
        <v>1374296400</v>
      </c>
      <c r="N344" s="8">
        <f t="shared" si="22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6926.5</v>
      </c>
      <c r="G345">
        <f t="shared" si="23"/>
        <v>54</v>
      </c>
      <c r="H345" t="s">
        <v>14</v>
      </c>
      <c r="I345">
        <v>147</v>
      </c>
      <c r="J345" t="s">
        <v>21</v>
      </c>
      <c r="K345" t="s">
        <v>22</v>
      </c>
      <c r="L345" s="8">
        <f t="shared" si="21"/>
        <v>41597.25</v>
      </c>
      <c r="M345">
        <v>1384840800</v>
      </c>
      <c r="N345" s="8">
        <f t="shared" si="22"/>
        <v>41650.25</v>
      </c>
      <c r="O345">
        <v>1389420000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140279.5</v>
      </c>
      <c r="G346">
        <f t="shared" si="23"/>
        <v>42</v>
      </c>
      <c r="H346" t="s">
        <v>14</v>
      </c>
      <c r="I346">
        <v>830</v>
      </c>
      <c r="J346" t="s">
        <v>21</v>
      </c>
      <c r="K346" t="s">
        <v>22</v>
      </c>
      <c r="L346" s="8">
        <f t="shared" si="21"/>
        <v>43122.25</v>
      </c>
      <c r="M346">
        <v>1516600800</v>
      </c>
      <c r="N346" s="8">
        <f t="shared" si="22"/>
        <v>43162.25</v>
      </c>
      <c r="O346">
        <v>1520056800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90379.5</v>
      </c>
      <c r="G347">
        <f t="shared" si="23"/>
        <v>15</v>
      </c>
      <c r="H347" t="s">
        <v>14</v>
      </c>
      <c r="I347">
        <v>331</v>
      </c>
      <c r="J347" t="s">
        <v>40</v>
      </c>
      <c r="K347" t="s">
        <v>41</v>
      </c>
      <c r="L347" s="8">
        <f t="shared" si="21"/>
        <v>42194.208333333328</v>
      </c>
      <c r="M347">
        <v>1436418000</v>
      </c>
      <c r="N347" s="8">
        <f t="shared" si="22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5379</v>
      </c>
      <c r="G348">
        <f t="shared" si="23"/>
        <v>34</v>
      </c>
      <c r="H348" t="s">
        <v>14</v>
      </c>
      <c r="I348">
        <v>25</v>
      </c>
      <c r="J348" t="s">
        <v>21</v>
      </c>
      <c r="K348" t="s">
        <v>22</v>
      </c>
      <c r="L348" s="8">
        <f t="shared" si="21"/>
        <v>42971.208333333328</v>
      </c>
      <c r="M348">
        <v>1503550800</v>
      </c>
      <c r="N348" s="8">
        <f t="shared" si="22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6753.5</v>
      </c>
      <c r="G349">
        <f t="shared" si="23"/>
        <v>1401</v>
      </c>
      <c r="H349" t="s">
        <v>20</v>
      </c>
      <c r="I349">
        <v>191</v>
      </c>
      <c r="J349" t="s">
        <v>21</v>
      </c>
      <c r="K349" t="s">
        <v>22</v>
      </c>
      <c r="L349" s="8">
        <f t="shared" si="21"/>
        <v>42046.25</v>
      </c>
      <c r="M349">
        <v>1423634400</v>
      </c>
      <c r="N349" s="8">
        <f t="shared" si="22"/>
        <v>42070.25</v>
      </c>
      <c r="O349">
        <v>1425708000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170911.5</v>
      </c>
      <c r="G350">
        <f t="shared" si="23"/>
        <v>72</v>
      </c>
      <c r="H350" t="s">
        <v>14</v>
      </c>
      <c r="I350">
        <v>3483</v>
      </c>
      <c r="J350" t="s">
        <v>21</v>
      </c>
      <c r="K350" t="s">
        <v>22</v>
      </c>
      <c r="L350" s="8">
        <f t="shared" si="21"/>
        <v>42782.25</v>
      </c>
      <c r="M350">
        <v>1487224800</v>
      </c>
      <c r="N350" s="8">
        <f t="shared" si="22"/>
        <v>42795.25</v>
      </c>
      <c r="O350">
        <v>1488348000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138379</v>
      </c>
      <c r="G351">
        <f t="shared" si="23"/>
        <v>53</v>
      </c>
      <c r="H351" t="s">
        <v>14</v>
      </c>
      <c r="I351">
        <v>923</v>
      </c>
      <c r="J351" t="s">
        <v>21</v>
      </c>
      <c r="K351" t="s">
        <v>22</v>
      </c>
      <c r="L351" s="8">
        <f t="shared" si="21"/>
        <v>42930.208333333328</v>
      </c>
      <c r="M351">
        <v>1500008400</v>
      </c>
      <c r="N351" s="8">
        <f t="shared" si="22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52.5</v>
      </c>
      <c r="G352">
        <f t="shared" si="23"/>
        <v>5</v>
      </c>
      <c r="H352" t="s">
        <v>14</v>
      </c>
      <c r="I352">
        <v>1</v>
      </c>
      <c r="J352" t="s">
        <v>21</v>
      </c>
      <c r="K352" t="s">
        <v>22</v>
      </c>
      <c r="L352" s="8">
        <f t="shared" si="21"/>
        <v>42144.208333333328</v>
      </c>
      <c r="M352">
        <v>1432098000</v>
      </c>
      <c r="N352" s="8">
        <f t="shared" si="22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84365.5</v>
      </c>
      <c r="G353">
        <f t="shared" si="23"/>
        <v>128</v>
      </c>
      <c r="H353" t="s">
        <v>20</v>
      </c>
      <c r="I353">
        <v>2013</v>
      </c>
      <c r="J353" t="s">
        <v>21</v>
      </c>
      <c r="K353" t="s">
        <v>22</v>
      </c>
      <c r="L353" s="8">
        <f t="shared" si="21"/>
        <v>42240.208333333328</v>
      </c>
      <c r="M353">
        <v>1440392400</v>
      </c>
      <c r="N353" s="8">
        <f t="shared" si="22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1888.5</v>
      </c>
      <c r="G354">
        <f t="shared" si="23"/>
        <v>35</v>
      </c>
      <c r="H354" t="s">
        <v>14</v>
      </c>
      <c r="I354">
        <v>33</v>
      </c>
      <c r="J354" t="s">
        <v>15</v>
      </c>
      <c r="K354" t="s">
        <v>16</v>
      </c>
      <c r="L354" s="8">
        <f t="shared" si="21"/>
        <v>42315.25</v>
      </c>
      <c r="M354">
        <v>1446876000</v>
      </c>
      <c r="N354" s="8">
        <f t="shared" si="22"/>
        <v>42323.25</v>
      </c>
      <c r="O354">
        <v>1447567200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85780.5</v>
      </c>
      <c r="G355">
        <f t="shared" si="23"/>
        <v>411</v>
      </c>
      <c r="H355" t="s">
        <v>20</v>
      </c>
      <c r="I355">
        <v>1703</v>
      </c>
      <c r="J355" t="s">
        <v>21</v>
      </c>
      <c r="K355" t="s">
        <v>22</v>
      </c>
      <c r="L355" s="8">
        <f t="shared" si="21"/>
        <v>43651.208333333328</v>
      </c>
      <c r="M355">
        <v>1562302800</v>
      </c>
      <c r="N355" s="8">
        <f t="shared" si="22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6824</v>
      </c>
      <c r="G356">
        <f t="shared" si="23"/>
        <v>124</v>
      </c>
      <c r="H356" t="s">
        <v>20</v>
      </c>
      <c r="I356">
        <v>80</v>
      </c>
      <c r="J356" t="s">
        <v>36</v>
      </c>
      <c r="K356" t="s">
        <v>37</v>
      </c>
      <c r="L356" s="8">
        <f t="shared" si="21"/>
        <v>41520.208333333336</v>
      </c>
      <c r="M356">
        <v>1378184400</v>
      </c>
      <c r="N356" s="8">
        <f t="shared" si="22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3020.5</v>
      </c>
      <c r="G357">
        <f t="shared" si="23"/>
        <v>59</v>
      </c>
      <c r="H357" t="s">
        <v>47</v>
      </c>
      <c r="I357">
        <v>86</v>
      </c>
      <c r="J357" t="s">
        <v>21</v>
      </c>
      <c r="K357" t="s">
        <v>22</v>
      </c>
      <c r="L357" s="8">
        <f t="shared" si="21"/>
        <v>42757.25</v>
      </c>
      <c r="M357">
        <v>1485064800</v>
      </c>
      <c r="N357" s="8">
        <f t="shared" si="22"/>
        <v>42797.25</v>
      </c>
      <c r="O357">
        <v>1488520800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6365.5</v>
      </c>
      <c r="G358">
        <f t="shared" si="23"/>
        <v>37</v>
      </c>
      <c r="H358" t="s">
        <v>14</v>
      </c>
      <c r="I358">
        <v>40</v>
      </c>
      <c r="J358" t="s">
        <v>107</v>
      </c>
      <c r="K358" t="s">
        <v>108</v>
      </c>
      <c r="L358" s="8">
        <f t="shared" si="21"/>
        <v>40922.25</v>
      </c>
      <c r="M358">
        <v>1326520800</v>
      </c>
      <c r="N358" s="8">
        <f t="shared" si="22"/>
        <v>40931.25</v>
      </c>
      <c r="O358">
        <v>1327298400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3276.5</v>
      </c>
      <c r="G359">
        <f t="shared" si="23"/>
        <v>185</v>
      </c>
      <c r="H359" t="s">
        <v>20</v>
      </c>
      <c r="I359">
        <v>41</v>
      </c>
      <c r="J359" t="s">
        <v>21</v>
      </c>
      <c r="K359" t="s">
        <v>22</v>
      </c>
      <c r="L359" s="8">
        <f t="shared" si="21"/>
        <v>42250.208333333328</v>
      </c>
      <c r="M359">
        <v>1441256400</v>
      </c>
      <c r="N359" s="8">
        <f t="shared" si="22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5423</v>
      </c>
      <c r="G360">
        <f t="shared" si="23"/>
        <v>12</v>
      </c>
      <c r="H360" t="s">
        <v>14</v>
      </c>
      <c r="I360">
        <v>23</v>
      </c>
      <c r="J360" t="s">
        <v>15</v>
      </c>
      <c r="K360" t="s">
        <v>16</v>
      </c>
      <c r="L360" s="8">
        <f t="shared" si="21"/>
        <v>43322.208333333328</v>
      </c>
      <c r="M360">
        <v>1533877200</v>
      </c>
      <c r="N360" s="8">
        <f t="shared" si="22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7974</v>
      </c>
      <c r="G361">
        <f t="shared" si="23"/>
        <v>299</v>
      </c>
      <c r="H361" t="s">
        <v>20</v>
      </c>
      <c r="I361">
        <v>187</v>
      </c>
      <c r="J361" t="s">
        <v>21</v>
      </c>
      <c r="K361" t="s">
        <v>22</v>
      </c>
      <c r="L361" s="8">
        <f t="shared" si="21"/>
        <v>40782.208333333336</v>
      </c>
      <c r="M361">
        <v>1314421200</v>
      </c>
      <c r="N361" s="8">
        <f t="shared" si="22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97416</v>
      </c>
      <c r="G362">
        <f t="shared" si="23"/>
        <v>226</v>
      </c>
      <c r="H362" t="s">
        <v>20</v>
      </c>
      <c r="I362">
        <v>2875</v>
      </c>
      <c r="J362" t="s">
        <v>40</v>
      </c>
      <c r="K362" t="s">
        <v>41</v>
      </c>
      <c r="L362" s="8">
        <f t="shared" si="21"/>
        <v>40544.25</v>
      </c>
      <c r="M362">
        <v>1293861600</v>
      </c>
      <c r="N362" s="8">
        <f t="shared" si="22"/>
        <v>40558.25</v>
      </c>
      <c r="O362">
        <v>1295071200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7523</v>
      </c>
      <c r="G363">
        <f t="shared" si="23"/>
        <v>174</v>
      </c>
      <c r="H363" t="s">
        <v>20</v>
      </c>
      <c r="I363">
        <v>88</v>
      </c>
      <c r="J363" t="s">
        <v>21</v>
      </c>
      <c r="K363" t="s">
        <v>22</v>
      </c>
      <c r="L363" s="8">
        <f t="shared" si="21"/>
        <v>43015.208333333328</v>
      </c>
      <c r="M363">
        <v>1507352400</v>
      </c>
      <c r="N363" s="8">
        <f t="shared" si="22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8727.5</v>
      </c>
      <c r="G364">
        <f t="shared" si="23"/>
        <v>372</v>
      </c>
      <c r="H364" t="s">
        <v>20</v>
      </c>
      <c r="I364">
        <v>191</v>
      </c>
      <c r="J364" t="s">
        <v>21</v>
      </c>
      <c r="K364" t="s">
        <v>22</v>
      </c>
      <c r="L364" s="8">
        <f t="shared" si="21"/>
        <v>40570.25</v>
      </c>
      <c r="M364">
        <v>1296108000</v>
      </c>
      <c r="N364" s="8">
        <f t="shared" si="22"/>
        <v>40608.25</v>
      </c>
      <c r="O364">
        <v>1299391200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6765</v>
      </c>
      <c r="G365">
        <f t="shared" si="23"/>
        <v>160</v>
      </c>
      <c r="H365" t="s">
        <v>20</v>
      </c>
      <c r="I365">
        <v>139</v>
      </c>
      <c r="J365" t="s">
        <v>21</v>
      </c>
      <c r="K365" t="s">
        <v>22</v>
      </c>
      <c r="L365" s="8">
        <f t="shared" si="21"/>
        <v>40904.25</v>
      </c>
      <c r="M365">
        <v>1324965600</v>
      </c>
      <c r="N365" s="8">
        <f t="shared" si="22"/>
        <v>40905.25</v>
      </c>
      <c r="O365">
        <v>1325052000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7723.5</v>
      </c>
      <c r="G366">
        <f t="shared" si="23"/>
        <v>1616</v>
      </c>
      <c r="H366" t="s">
        <v>20</v>
      </c>
      <c r="I366">
        <v>186</v>
      </c>
      <c r="J366" t="s">
        <v>21</v>
      </c>
      <c r="K366" t="s">
        <v>22</v>
      </c>
      <c r="L366" s="8">
        <f t="shared" si="21"/>
        <v>43164.25</v>
      </c>
      <c r="M366">
        <v>1520229600</v>
      </c>
      <c r="N366" s="8">
        <f t="shared" si="22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6667.5</v>
      </c>
      <c r="G367">
        <f t="shared" si="23"/>
        <v>733</v>
      </c>
      <c r="H367" t="s">
        <v>20</v>
      </c>
      <c r="I367">
        <v>112</v>
      </c>
      <c r="J367" t="s">
        <v>26</v>
      </c>
      <c r="K367" t="s">
        <v>27</v>
      </c>
      <c r="L367" s="8">
        <f t="shared" si="21"/>
        <v>42733.25</v>
      </c>
      <c r="M367">
        <v>1482991200</v>
      </c>
      <c r="N367" s="8">
        <f t="shared" si="22"/>
        <v>42760.25</v>
      </c>
      <c r="O367">
        <v>1485324000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6229</v>
      </c>
      <c r="G368">
        <f t="shared" si="23"/>
        <v>592</v>
      </c>
      <c r="H368" t="s">
        <v>20</v>
      </c>
      <c r="I368">
        <v>101</v>
      </c>
      <c r="J368" t="s">
        <v>21</v>
      </c>
      <c r="K368" t="s">
        <v>22</v>
      </c>
      <c r="L368" s="8">
        <f t="shared" si="21"/>
        <v>40546.25</v>
      </c>
      <c r="M368">
        <v>1294034400</v>
      </c>
      <c r="N368" s="8">
        <f t="shared" si="22"/>
        <v>40547.25</v>
      </c>
      <c r="O368">
        <v>1294120800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5885</v>
      </c>
      <c r="G369">
        <f t="shared" si="23"/>
        <v>19</v>
      </c>
      <c r="H369" t="s">
        <v>14</v>
      </c>
      <c r="I369">
        <v>75</v>
      </c>
      <c r="J369" t="s">
        <v>21</v>
      </c>
      <c r="K369" t="s">
        <v>22</v>
      </c>
      <c r="L369" s="8">
        <f t="shared" si="21"/>
        <v>41930.208333333336</v>
      </c>
      <c r="M369">
        <v>1413608400</v>
      </c>
      <c r="N369" s="8">
        <f t="shared" si="22"/>
        <v>41954.25</v>
      </c>
      <c r="O369">
        <v>1415685600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9797</v>
      </c>
      <c r="G370">
        <f t="shared" si="23"/>
        <v>277</v>
      </c>
      <c r="H370" t="s">
        <v>20</v>
      </c>
      <c r="I370">
        <v>206</v>
      </c>
      <c r="J370" t="s">
        <v>40</v>
      </c>
      <c r="K370" t="s">
        <v>41</v>
      </c>
      <c r="L370" s="8">
        <f t="shared" si="21"/>
        <v>40464.208333333336</v>
      </c>
      <c r="M370">
        <v>1286946000</v>
      </c>
      <c r="N370" s="8">
        <f t="shared" si="22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10071.5</v>
      </c>
      <c r="G371">
        <f t="shared" si="23"/>
        <v>273</v>
      </c>
      <c r="H371" t="s">
        <v>20</v>
      </c>
      <c r="I371">
        <v>154</v>
      </c>
      <c r="J371" t="s">
        <v>21</v>
      </c>
      <c r="K371" t="s">
        <v>22</v>
      </c>
      <c r="L371" s="8">
        <f t="shared" si="21"/>
        <v>41308.25</v>
      </c>
      <c r="M371">
        <v>1359871200</v>
      </c>
      <c r="N371" s="8">
        <f t="shared" si="22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145632.5</v>
      </c>
      <c r="G372">
        <f t="shared" si="23"/>
        <v>159</v>
      </c>
      <c r="H372" t="s">
        <v>20</v>
      </c>
      <c r="I372">
        <v>5966</v>
      </c>
      <c r="J372" t="s">
        <v>21</v>
      </c>
      <c r="K372" t="s">
        <v>22</v>
      </c>
      <c r="L372" s="8">
        <f t="shared" si="21"/>
        <v>43570.208333333328</v>
      </c>
      <c r="M372">
        <v>1555304400</v>
      </c>
      <c r="N372" s="8">
        <f t="shared" si="22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158805</v>
      </c>
      <c r="G373">
        <f t="shared" si="23"/>
        <v>68</v>
      </c>
      <c r="H373" t="s">
        <v>14</v>
      </c>
      <c r="I373">
        <v>2176</v>
      </c>
      <c r="J373" t="s">
        <v>21</v>
      </c>
      <c r="K373" t="s">
        <v>22</v>
      </c>
      <c r="L373" s="8">
        <f t="shared" si="21"/>
        <v>42043.25</v>
      </c>
      <c r="M373">
        <v>1423375200</v>
      </c>
      <c r="N373" s="8">
        <f t="shared" si="22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7612</v>
      </c>
      <c r="G374">
        <f t="shared" si="23"/>
        <v>1592</v>
      </c>
      <c r="H374" t="s">
        <v>20</v>
      </c>
      <c r="I374">
        <v>169</v>
      </c>
      <c r="J374" t="s">
        <v>21</v>
      </c>
      <c r="K374" t="s">
        <v>22</v>
      </c>
      <c r="L374" s="8">
        <f t="shared" si="21"/>
        <v>42012.25</v>
      </c>
      <c r="M374">
        <v>1420696800</v>
      </c>
      <c r="N374" s="8">
        <f t="shared" si="22"/>
        <v>42032.25</v>
      </c>
      <c r="O374">
        <v>1422424800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93395.5</v>
      </c>
      <c r="G375">
        <f t="shared" si="23"/>
        <v>730</v>
      </c>
      <c r="H375" t="s">
        <v>20</v>
      </c>
      <c r="I375">
        <v>2106</v>
      </c>
      <c r="J375" t="s">
        <v>21</v>
      </c>
      <c r="K375" t="s">
        <v>22</v>
      </c>
      <c r="L375" s="8">
        <f t="shared" si="21"/>
        <v>42964.208333333328</v>
      </c>
      <c r="M375">
        <v>1502946000</v>
      </c>
      <c r="N375" s="8">
        <f t="shared" si="22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94736.5</v>
      </c>
      <c r="G376">
        <f t="shared" si="23"/>
        <v>13</v>
      </c>
      <c r="H376" t="s">
        <v>14</v>
      </c>
      <c r="I376">
        <v>441</v>
      </c>
      <c r="J376" t="s">
        <v>21</v>
      </c>
      <c r="K376" t="s">
        <v>22</v>
      </c>
      <c r="L376" s="8">
        <f t="shared" si="21"/>
        <v>43476.25</v>
      </c>
      <c r="M376">
        <v>1547186400</v>
      </c>
      <c r="N376" s="8">
        <f t="shared" si="22"/>
        <v>43481.25</v>
      </c>
      <c r="O376">
        <v>1547618400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2089.5</v>
      </c>
      <c r="G377">
        <f t="shared" si="23"/>
        <v>55</v>
      </c>
      <c r="H377" t="s">
        <v>14</v>
      </c>
      <c r="I377">
        <v>25</v>
      </c>
      <c r="J377" t="s">
        <v>21</v>
      </c>
      <c r="K377" t="s">
        <v>22</v>
      </c>
      <c r="L377" s="8">
        <f t="shared" si="21"/>
        <v>42293.208333333328</v>
      </c>
      <c r="M377">
        <v>1444971600</v>
      </c>
      <c r="N377" s="8">
        <f t="shared" si="22"/>
        <v>42350.25</v>
      </c>
      <c r="O377">
        <v>1449900000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7837.5</v>
      </c>
      <c r="G378">
        <f t="shared" si="23"/>
        <v>361</v>
      </c>
      <c r="H378" t="s">
        <v>20</v>
      </c>
      <c r="I378">
        <v>131</v>
      </c>
      <c r="J378" t="s">
        <v>21</v>
      </c>
      <c r="K378" t="s">
        <v>22</v>
      </c>
      <c r="L378" s="8">
        <f t="shared" si="21"/>
        <v>41826.208333333336</v>
      </c>
      <c r="M378">
        <v>1404622800</v>
      </c>
      <c r="N378" s="8">
        <f t="shared" si="22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27399</v>
      </c>
      <c r="G379">
        <f t="shared" si="23"/>
        <v>10</v>
      </c>
      <c r="H379" t="s">
        <v>14</v>
      </c>
      <c r="I379">
        <v>127</v>
      </c>
      <c r="J379" t="s">
        <v>21</v>
      </c>
      <c r="K379" t="s">
        <v>22</v>
      </c>
      <c r="L379" s="8">
        <f t="shared" si="21"/>
        <v>43760.208333333328</v>
      </c>
      <c r="M379">
        <v>1571720400</v>
      </c>
      <c r="N379" s="8">
        <f t="shared" si="22"/>
        <v>43774.25</v>
      </c>
      <c r="O379">
        <v>1572933600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101541</v>
      </c>
      <c r="G380">
        <f t="shared" si="23"/>
        <v>14</v>
      </c>
      <c r="H380" t="s">
        <v>14</v>
      </c>
      <c r="I380">
        <v>355</v>
      </c>
      <c r="J380" t="s">
        <v>21</v>
      </c>
      <c r="K380" t="s">
        <v>22</v>
      </c>
      <c r="L380" s="8">
        <f t="shared" si="21"/>
        <v>43241.208333333328</v>
      </c>
      <c r="M380">
        <v>1526878800</v>
      </c>
      <c r="N380" s="8">
        <f t="shared" si="22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5056</v>
      </c>
      <c r="G381">
        <f t="shared" si="23"/>
        <v>40</v>
      </c>
      <c r="H381" t="s">
        <v>14</v>
      </c>
      <c r="I381">
        <v>44</v>
      </c>
      <c r="J381" t="s">
        <v>40</v>
      </c>
      <c r="K381" t="s">
        <v>41</v>
      </c>
      <c r="L381" s="8">
        <f t="shared" si="21"/>
        <v>40843.208333333336</v>
      </c>
      <c r="M381">
        <v>1319691600</v>
      </c>
      <c r="N381" s="8">
        <f t="shared" si="22"/>
        <v>40857.25</v>
      </c>
      <c r="O381">
        <v>1320904800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3254</v>
      </c>
      <c r="G382">
        <f t="shared" si="23"/>
        <v>160</v>
      </c>
      <c r="H382" t="s">
        <v>20</v>
      </c>
      <c r="I382">
        <v>84</v>
      </c>
      <c r="J382" t="s">
        <v>21</v>
      </c>
      <c r="K382" t="s">
        <v>22</v>
      </c>
      <c r="L382" s="8">
        <f t="shared" si="21"/>
        <v>41448.208333333336</v>
      </c>
      <c r="M382">
        <v>1371963600</v>
      </c>
      <c r="N382" s="8">
        <f t="shared" si="22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7524.5</v>
      </c>
      <c r="G383">
        <f t="shared" si="23"/>
        <v>184</v>
      </c>
      <c r="H383" t="s">
        <v>20</v>
      </c>
      <c r="I383">
        <v>155</v>
      </c>
      <c r="J383" t="s">
        <v>21</v>
      </c>
      <c r="K383" t="s">
        <v>22</v>
      </c>
      <c r="L383" s="8">
        <f t="shared" si="21"/>
        <v>42163.208333333328</v>
      </c>
      <c r="M383">
        <v>1433739600</v>
      </c>
      <c r="N383" s="8">
        <f t="shared" si="22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7451.5</v>
      </c>
      <c r="G384">
        <f t="shared" si="23"/>
        <v>64</v>
      </c>
      <c r="H384" t="s">
        <v>14</v>
      </c>
      <c r="I384">
        <v>67</v>
      </c>
      <c r="J384" t="s">
        <v>21</v>
      </c>
      <c r="K384" t="s">
        <v>22</v>
      </c>
      <c r="L384" s="8">
        <f t="shared" si="21"/>
        <v>43024.208333333328</v>
      </c>
      <c r="M384">
        <v>1508130000</v>
      </c>
      <c r="N384" s="8">
        <f t="shared" si="22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10249.5</v>
      </c>
      <c r="G385">
        <f t="shared" si="23"/>
        <v>225</v>
      </c>
      <c r="H385" t="s">
        <v>20</v>
      </c>
      <c r="I385">
        <v>189</v>
      </c>
      <c r="J385" t="s">
        <v>21</v>
      </c>
      <c r="K385" t="s">
        <v>22</v>
      </c>
      <c r="L385" s="8">
        <f t="shared" si="21"/>
        <v>43509.25</v>
      </c>
      <c r="M385">
        <v>1550037600</v>
      </c>
      <c r="N385" s="8">
        <f t="shared" si="22"/>
        <v>43515.25</v>
      </c>
      <c r="O385">
        <v>1550556000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155589.5</v>
      </c>
      <c r="G386">
        <f t="shared" si="23"/>
        <v>172</v>
      </c>
      <c r="H386" t="s">
        <v>20</v>
      </c>
      <c r="I386">
        <v>4799</v>
      </c>
      <c r="J386" t="s">
        <v>21</v>
      </c>
      <c r="K386" t="s">
        <v>22</v>
      </c>
      <c r="L386" s="8">
        <f t="shared" si="21"/>
        <v>42776.25</v>
      </c>
      <c r="M386">
        <v>1486706400</v>
      </c>
      <c r="N386" s="8">
        <f t="shared" si="22"/>
        <v>42803.25</v>
      </c>
      <c r="O386">
        <v>1489039200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AVERAGE(D387,E387)</f>
        <v>47879.5</v>
      </c>
      <c r="G387">
        <f t="shared" si="23"/>
        <v>146</v>
      </c>
      <c r="H387" t="s">
        <v>20</v>
      </c>
      <c r="I387">
        <v>1137</v>
      </c>
      <c r="J387" t="s">
        <v>21</v>
      </c>
      <c r="K387" t="s">
        <v>22</v>
      </c>
      <c r="L387" s="8">
        <f t="shared" ref="L387:L450" si="25">(((M387/60)/60)/24)+DATE(1970,1,1)</f>
        <v>43553.208333333328</v>
      </c>
      <c r="M387">
        <v>1553835600</v>
      </c>
      <c r="N387" s="8">
        <f t="shared" ref="N387:N450" si="26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119527</v>
      </c>
      <c r="G388">
        <f t="shared" ref="G388:G451" si="27">ROUND(((E388/D388)*100),0)</f>
        <v>76</v>
      </c>
      <c r="H388" t="s">
        <v>14</v>
      </c>
      <c r="I388">
        <v>1068</v>
      </c>
      <c r="J388" t="s">
        <v>21</v>
      </c>
      <c r="K388" t="s">
        <v>22</v>
      </c>
      <c r="L388" s="8">
        <f t="shared" si="25"/>
        <v>40355.208333333336</v>
      </c>
      <c r="M388">
        <v>1277528400</v>
      </c>
      <c r="N388" s="8">
        <f t="shared" si="26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75897.5</v>
      </c>
      <c r="G389">
        <f t="shared" si="27"/>
        <v>39</v>
      </c>
      <c r="H389" t="s">
        <v>14</v>
      </c>
      <c r="I389">
        <v>424</v>
      </c>
      <c r="J389" t="s">
        <v>21</v>
      </c>
      <c r="K389" t="s">
        <v>22</v>
      </c>
      <c r="L389" s="8">
        <f t="shared" si="25"/>
        <v>41072.208333333336</v>
      </c>
      <c r="M389">
        <v>1339477200</v>
      </c>
      <c r="N389" s="8">
        <f t="shared" si="26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63869</v>
      </c>
      <c r="G390">
        <f t="shared" si="27"/>
        <v>11</v>
      </c>
      <c r="H390" t="s">
        <v>74</v>
      </c>
      <c r="I390">
        <v>145</v>
      </c>
      <c r="J390" t="s">
        <v>98</v>
      </c>
      <c r="K390" t="s">
        <v>99</v>
      </c>
      <c r="L390" s="8">
        <f t="shared" si="25"/>
        <v>40912.25</v>
      </c>
      <c r="M390">
        <v>1325656800</v>
      </c>
      <c r="N390" s="8">
        <f t="shared" si="26"/>
        <v>40914.25</v>
      </c>
      <c r="O390">
        <v>1325829600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92176</v>
      </c>
      <c r="G391">
        <f t="shared" si="27"/>
        <v>122</v>
      </c>
      <c r="H391" t="s">
        <v>20</v>
      </c>
      <c r="I391">
        <v>1152</v>
      </c>
      <c r="J391" t="s">
        <v>21</v>
      </c>
      <c r="K391" t="s">
        <v>22</v>
      </c>
      <c r="L391" s="8">
        <f t="shared" si="25"/>
        <v>40479.208333333336</v>
      </c>
      <c r="M391">
        <v>1288242000</v>
      </c>
      <c r="N391" s="8">
        <f t="shared" si="26"/>
        <v>40506.25</v>
      </c>
      <c r="O391">
        <v>1290578400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3438.5</v>
      </c>
      <c r="G392">
        <f t="shared" si="27"/>
        <v>187</v>
      </c>
      <c r="H392" t="s">
        <v>20</v>
      </c>
      <c r="I392">
        <v>50</v>
      </c>
      <c r="J392" t="s">
        <v>21</v>
      </c>
      <c r="K392" t="s">
        <v>22</v>
      </c>
      <c r="L392" s="8">
        <f t="shared" si="25"/>
        <v>41530.208333333336</v>
      </c>
      <c r="M392">
        <v>1379048400</v>
      </c>
      <c r="N392" s="8">
        <f t="shared" si="26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32396.5</v>
      </c>
      <c r="G393">
        <f t="shared" si="27"/>
        <v>7</v>
      </c>
      <c r="H393" t="s">
        <v>14</v>
      </c>
      <c r="I393">
        <v>151</v>
      </c>
      <c r="J393" t="s">
        <v>21</v>
      </c>
      <c r="K393" t="s">
        <v>22</v>
      </c>
      <c r="L393" s="8">
        <f t="shared" si="25"/>
        <v>41653.25</v>
      </c>
      <c r="M393">
        <v>1389679200</v>
      </c>
      <c r="N393" s="8">
        <f t="shared" si="26"/>
        <v>41655.25</v>
      </c>
      <c r="O393">
        <v>1389852000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85223</v>
      </c>
      <c r="G394">
        <f t="shared" si="27"/>
        <v>66</v>
      </c>
      <c r="H394" t="s">
        <v>14</v>
      </c>
      <c r="I394">
        <v>1608</v>
      </c>
      <c r="J394" t="s">
        <v>21</v>
      </c>
      <c r="K394" t="s">
        <v>22</v>
      </c>
      <c r="L394" s="8">
        <f t="shared" si="25"/>
        <v>40549.25</v>
      </c>
      <c r="M394">
        <v>1294293600</v>
      </c>
      <c r="N394" s="8">
        <f t="shared" si="26"/>
        <v>40551.25</v>
      </c>
      <c r="O394">
        <v>1294466400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103294</v>
      </c>
      <c r="G395">
        <f t="shared" si="27"/>
        <v>229</v>
      </c>
      <c r="H395" t="s">
        <v>20</v>
      </c>
      <c r="I395">
        <v>3059</v>
      </c>
      <c r="J395" t="s">
        <v>15</v>
      </c>
      <c r="K395" t="s">
        <v>16</v>
      </c>
      <c r="L395" s="8">
        <f t="shared" si="25"/>
        <v>42933.208333333328</v>
      </c>
      <c r="M395">
        <v>1500267600</v>
      </c>
      <c r="N395" s="8">
        <f t="shared" si="26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2277.5</v>
      </c>
      <c r="G396">
        <f t="shared" si="27"/>
        <v>469</v>
      </c>
      <c r="H396" t="s">
        <v>20</v>
      </c>
      <c r="I396">
        <v>34</v>
      </c>
      <c r="J396" t="s">
        <v>21</v>
      </c>
      <c r="K396" t="s">
        <v>22</v>
      </c>
      <c r="L396" s="8">
        <f t="shared" si="25"/>
        <v>41484.208333333336</v>
      </c>
      <c r="M396">
        <v>1375074000</v>
      </c>
      <c r="N396" s="8">
        <f t="shared" si="26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8169</v>
      </c>
      <c r="G397">
        <f t="shared" si="27"/>
        <v>130</v>
      </c>
      <c r="H397" t="s">
        <v>20</v>
      </c>
      <c r="I397">
        <v>220</v>
      </c>
      <c r="J397" t="s">
        <v>21</v>
      </c>
      <c r="K397" t="s">
        <v>22</v>
      </c>
      <c r="L397" s="8">
        <f t="shared" si="25"/>
        <v>40885.25</v>
      </c>
      <c r="M397">
        <v>1323324000</v>
      </c>
      <c r="N397" s="8">
        <f t="shared" si="26"/>
        <v>40886.25</v>
      </c>
      <c r="O397">
        <v>1323410400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61556</v>
      </c>
      <c r="G398">
        <f t="shared" si="27"/>
        <v>167</v>
      </c>
      <c r="H398" t="s">
        <v>20</v>
      </c>
      <c r="I398">
        <v>1604</v>
      </c>
      <c r="J398" t="s">
        <v>26</v>
      </c>
      <c r="K398" t="s">
        <v>27</v>
      </c>
      <c r="L398" s="8">
        <f t="shared" si="25"/>
        <v>43378.208333333328</v>
      </c>
      <c r="M398">
        <v>1538715600</v>
      </c>
      <c r="N398" s="8">
        <f t="shared" si="26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11091.5</v>
      </c>
      <c r="G399">
        <f t="shared" si="27"/>
        <v>174</v>
      </c>
      <c r="H399" t="s">
        <v>20</v>
      </c>
      <c r="I399">
        <v>454</v>
      </c>
      <c r="J399" t="s">
        <v>21</v>
      </c>
      <c r="K399" t="s">
        <v>22</v>
      </c>
      <c r="L399" s="8">
        <f t="shared" si="25"/>
        <v>41417.208333333336</v>
      </c>
      <c r="M399">
        <v>1369285200</v>
      </c>
      <c r="N399" s="8">
        <f t="shared" si="26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6951</v>
      </c>
      <c r="G400">
        <f t="shared" si="27"/>
        <v>718</v>
      </c>
      <c r="H400" t="s">
        <v>20</v>
      </c>
      <c r="I400">
        <v>123</v>
      </c>
      <c r="J400" t="s">
        <v>107</v>
      </c>
      <c r="K400" t="s">
        <v>108</v>
      </c>
      <c r="L400" s="8">
        <f t="shared" si="25"/>
        <v>43228.208333333328</v>
      </c>
      <c r="M400">
        <v>1525755600</v>
      </c>
      <c r="N400" s="8">
        <f t="shared" si="26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79713.5</v>
      </c>
      <c r="G401">
        <f t="shared" si="27"/>
        <v>64</v>
      </c>
      <c r="H401" t="s">
        <v>14</v>
      </c>
      <c r="I401">
        <v>941</v>
      </c>
      <c r="J401" t="s">
        <v>21</v>
      </c>
      <c r="K401" t="s">
        <v>22</v>
      </c>
      <c r="L401" s="8">
        <f t="shared" si="25"/>
        <v>40576.25</v>
      </c>
      <c r="M401">
        <v>1296626400</v>
      </c>
      <c r="N401" s="8">
        <f t="shared" si="26"/>
        <v>40583.25</v>
      </c>
      <c r="O401">
        <v>1297231200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51</v>
      </c>
      <c r="G402">
        <f t="shared" si="27"/>
        <v>2</v>
      </c>
      <c r="H402" t="s">
        <v>14</v>
      </c>
      <c r="I402">
        <v>1</v>
      </c>
      <c r="J402" t="s">
        <v>21</v>
      </c>
      <c r="K402" t="s">
        <v>22</v>
      </c>
      <c r="L402" s="8">
        <f t="shared" si="25"/>
        <v>41502.208333333336</v>
      </c>
      <c r="M402">
        <v>1376629200</v>
      </c>
      <c r="N402" s="8">
        <f t="shared" si="26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7336</v>
      </c>
      <c r="G403">
        <f t="shared" si="27"/>
        <v>1530</v>
      </c>
      <c r="H403" t="s">
        <v>20</v>
      </c>
      <c r="I403">
        <v>299</v>
      </c>
      <c r="J403" t="s">
        <v>21</v>
      </c>
      <c r="K403" t="s">
        <v>22</v>
      </c>
      <c r="L403" s="8">
        <f t="shared" si="25"/>
        <v>43765.208333333328</v>
      </c>
      <c r="M403">
        <v>1572152400</v>
      </c>
      <c r="N403" s="8">
        <f t="shared" si="26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5123</v>
      </c>
      <c r="G404">
        <f t="shared" si="27"/>
        <v>40</v>
      </c>
      <c r="H404" t="s">
        <v>14</v>
      </c>
      <c r="I404">
        <v>40</v>
      </c>
      <c r="J404" t="s">
        <v>21</v>
      </c>
      <c r="K404" t="s">
        <v>22</v>
      </c>
      <c r="L404" s="8">
        <f t="shared" si="25"/>
        <v>40914.25</v>
      </c>
      <c r="M404">
        <v>1325829600</v>
      </c>
      <c r="N404" s="8">
        <f t="shared" si="26"/>
        <v>40961.25</v>
      </c>
      <c r="O404">
        <v>1329890400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182310</v>
      </c>
      <c r="G405">
        <f t="shared" si="27"/>
        <v>86</v>
      </c>
      <c r="H405" t="s">
        <v>14</v>
      </c>
      <c r="I405">
        <v>3015</v>
      </c>
      <c r="J405" t="s">
        <v>15</v>
      </c>
      <c r="K405" t="s">
        <v>16</v>
      </c>
      <c r="L405" s="8">
        <f t="shared" si="25"/>
        <v>40310.208333333336</v>
      </c>
      <c r="M405">
        <v>1273640400</v>
      </c>
      <c r="N405" s="8">
        <f t="shared" si="26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101610.5</v>
      </c>
      <c r="G406">
        <f t="shared" si="27"/>
        <v>316</v>
      </c>
      <c r="H406" t="s">
        <v>20</v>
      </c>
      <c r="I406">
        <v>2237</v>
      </c>
      <c r="J406" t="s">
        <v>21</v>
      </c>
      <c r="K406" t="s">
        <v>22</v>
      </c>
      <c r="L406" s="8">
        <f t="shared" si="25"/>
        <v>43053.25</v>
      </c>
      <c r="M406">
        <v>1510639200</v>
      </c>
      <c r="N406" s="8">
        <f t="shared" si="26"/>
        <v>43056.25</v>
      </c>
      <c r="O406">
        <v>1510898400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28063.5</v>
      </c>
      <c r="G407">
        <f t="shared" si="27"/>
        <v>90</v>
      </c>
      <c r="H407" t="s">
        <v>14</v>
      </c>
      <c r="I407">
        <v>435</v>
      </c>
      <c r="J407" t="s">
        <v>21</v>
      </c>
      <c r="K407" t="s">
        <v>22</v>
      </c>
      <c r="L407" s="8">
        <f t="shared" si="25"/>
        <v>43255.208333333328</v>
      </c>
      <c r="M407">
        <v>1528088400</v>
      </c>
      <c r="N407" s="8">
        <f t="shared" si="26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55441.5</v>
      </c>
      <c r="G408">
        <f t="shared" si="27"/>
        <v>182</v>
      </c>
      <c r="H408" t="s">
        <v>20</v>
      </c>
      <c r="I408">
        <v>645</v>
      </c>
      <c r="J408" t="s">
        <v>21</v>
      </c>
      <c r="K408" t="s">
        <v>22</v>
      </c>
      <c r="L408" s="8">
        <f t="shared" si="25"/>
        <v>41304.25</v>
      </c>
      <c r="M408">
        <v>1359525600</v>
      </c>
      <c r="N408" s="8">
        <f t="shared" si="26"/>
        <v>41316.25</v>
      </c>
      <c r="O408">
        <v>1360562400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7750</v>
      </c>
      <c r="G409">
        <f t="shared" si="27"/>
        <v>356</v>
      </c>
      <c r="H409" t="s">
        <v>20</v>
      </c>
      <c r="I409">
        <v>484</v>
      </c>
      <c r="J409" t="s">
        <v>36</v>
      </c>
      <c r="K409" t="s">
        <v>37</v>
      </c>
      <c r="L409" s="8">
        <f t="shared" si="25"/>
        <v>43751.208333333328</v>
      </c>
      <c r="M409">
        <v>1570942800</v>
      </c>
      <c r="N409" s="8">
        <f t="shared" si="26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10664.5</v>
      </c>
      <c r="G410">
        <f t="shared" si="27"/>
        <v>132</v>
      </c>
      <c r="H410" t="s">
        <v>20</v>
      </c>
      <c r="I410">
        <v>154</v>
      </c>
      <c r="J410" t="s">
        <v>15</v>
      </c>
      <c r="K410" t="s">
        <v>16</v>
      </c>
      <c r="L410" s="8">
        <f t="shared" si="25"/>
        <v>42541.208333333328</v>
      </c>
      <c r="M410">
        <v>1466398800</v>
      </c>
      <c r="N410" s="8">
        <f t="shared" si="26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99202</v>
      </c>
      <c r="G411">
        <f t="shared" si="27"/>
        <v>46</v>
      </c>
      <c r="H411" t="s">
        <v>14</v>
      </c>
      <c r="I411">
        <v>714</v>
      </c>
      <c r="J411" t="s">
        <v>21</v>
      </c>
      <c r="K411" t="s">
        <v>22</v>
      </c>
      <c r="L411" s="8">
        <f t="shared" si="25"/>
        <v>42843.208333333328</v>
      </c>
      <c r="M411">
        <v>1492491600</v>
      </c>
      <c r="N411" s="8">
        <f t="shared" si="26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104618</v>
      </c>
      <c r="G412">
        <f t="shared" si="27"/>
        <v>36</v>
      </c>
      <c r="H412" t="s">
        <v>47</v>
      </c>
      <c r="I412">
        <v>1111</v>
      </c>
      <c r="J412" t="s">
        <v>21</v>
      </c>
      <c r="K412" t="s">
        <v>22</v>
      </c>
      <c r="L412" s="8">
        <f t="shared" si="25"/>
        <v>42122.208333333328</v>
      </c>
      <c r="M412">
        <v>1430197200</v>
      </c>
      <c r="N412" s="8">
        <f t="shared" si="26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7980.5</v>
      </c>
      <c r="G413">
        <f t="shared" si="27"/>
        <v>105</v>
      </c>
      <c r="H413" t="s">
        <v>20</v>
      </c>
      <c r="I413">
        <v>82</v>
      </c>
      <c r="J413" t="s">
        <v>21</v>
      </c>
      <c r="K413" t="s">
        <v>22</v>
      </c>
      <c r="L413" s="8">
        <f t="shared" si="25"/>
        <v>42884.208333333328</v>
      </c>
      <c r="M413">
        <v>1496034000</v>
      </c>
      <c r="N413" s="8">
        <f t="shared" si="26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8073</v>
      </c>
      <c r="G414">
        <f t="shared" si="27"/>
        <v>669</v>
      </c>
      <c r="H414" t="s">
        <v>20</v>
      </c>
      <c r="I414">
        <v>134</v>
      </c>
      <c r="J414" t="s">
        <v>21</v>
      </c>
      <c r="K414" t="s">
        <v>22</v>
      </c>
      <c r="L414" s="8">
        <f t="shared" si="25"/>
        <v>41642.25</v>
      </c>
      <c r="M414">
        <v>1388728800</v>
      </c>
      <c r="N414" s="8">
        <f t="shared" si="26"/>
        <v>41652.25</v>
      </c>
      <c r="O414">
        <v>1389592800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153564</v>
      </c>
      <c r="G415">
        <f t="shared" si="27"/>
        <v>62</v>
      </c>
      <c r="H415" t="s">
        <v>47</v>
      </c>
      <c r="I415">
        <v>1089</v>
      </c>
      <c r="J415" t="s">
        <v>21</v>
      </c>
      <c r="K415" t="s">
        <v>22</v>
      </c>
      <c r="L415" s="8">
        <f t="shared" si="25"/>
        <v>43431.25</v>
      </c>
      <c r="M415">
        <v>1543298400</v>
      </c>
      <c r="N415" s="8">
        <f t="shared" si="26"/>
        <v>43458.25</v>
      </c>
      <c r="O415">
        <v>1545631200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173802.5</v>
      </c>
      <c r="G416">
        <f t="shared" si="27"/>
        <v>85</v>
      </c>
      <c r="H416" t="s">
        <v>14</v>
      </c>
      <c r="I416">
        <v>5497</v>
      </c>
      <c r="J416" t="s">
        <v>21</v>
      </c>
      <c r="K416" t="s">
        <v>22</v>
      </c>
      <c r="L416" s="8">
        <f t="shared" si="25"/>
        <v>40288.208333333336</v>
      </c>
      <c r="M416">
        <v>1271739600</v>
      </c>
      <c r="N416" s="8">
        <f t="shared" si="26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63026</v>
      </c>
      <c r="G417">
        <f t="shared" si="27"/>
        <v>11</v>
      </c>
      <c r="H417" t="s">
        <v>14</v>
      </c>
      <c r="I417">
        <v>418</v>
      </c>
      <c r="J417" t="s">
        <v>21</v>
      </c>
      <c r="K417" t="s">
        <v>22</v>
      </c>
      <c r="L417" s="8">
        <f t="shared" si="25"/>
        <v>40921.25</v>
      </c>
      <c r="M417">
        <v>1326434400</v>
      </c>
      <c r="N417" s="8">
        <f t="shared" si="26"/>
        <v>40938.25</v>
      </c>
      <c r="O417">
        <v>1327903200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96803.5</v>
      </c>
      <c r="G418">
        <f t="shared" si="27"/>
        <v>44</v>
      </c>
      <c r="H418" t="s">
        <v>14</v>
      </c>
      <c r="I418">
        <v>1439</v>
      </c>
      <c r="J418" t="s">
        <v>21</v>
      </c>
      <c r="K418" t="s">
        <v>22</v>
      </c>
      <c r="L418" s="8">
        <f t="shared" si="25"/>
        <v>40560.25</v>
      </c>
      <c r="M418">
        <v>1295244000</v>
      </c>
      <c r="N418" s="8">
        <f t="shared" si="26"/>
        <v>40569.25</v>
      </c>
      <c r="O418">
        <v>1296021600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1321.5</v>
      </c>
      <c r="G419">
        <f t="shared" si="27"/>
        <v>55</v>
      </c>
      <c r="H419" t="s">
        <v>14</v>
      </c>
      <c r="I419">
        <v>15</v>
      </c>
      <c r="J419" t="s">
        <v>21</v>
      </c>
      <c r="K419" t="s">
        <v>22</v>
      </c>
      <c r="L419" s="8">
        <f t="shared" si="25"/>
        <v>43407.208333333328</v>
      </c>
      <c r="M419">
        <v>1541221200</v>
      </c>
      <c r="N419" s="8">
        <f t="shared" si="26"/>
        <v>43431.25</v>
      </c>
      <c r="O419">
        <v>1543298400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128831.5</v>
      </c>
      <c r="G420">
        <f t="shared" si="27"/>
        <v>57</v>
      </c>
      <c r="H420" t="s">
        <v>14</v>
      </c>
      <c r="I420">
        <v>1999</v>
      </c>
      <c r="J420" t="s">
        <v>15</v>
      </c>
      <c r="K420" t="s">
        <v>16</v>
      </c>
      <c r="L420" s="8">
        <f t="shared" si="25"/>
        <v>41035.208333333336</v>
      </c>
      <c r="M420">
        <v>1336280400</v>
      </c>
      <c r="N420" s="8">
        <f t="shared" si="26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127134.5</v>
      </c>
      <c r="G421">
        <f t="shared" si="27"/>
        <v>123</v>
      </c>
      <c r="H421" t="s">
        <v>20</v>
      </c>
      <c r="I421">
        <v>5203</v>
      </c>
      <c r="J421" t="s">
        <v>21</v>
      </c>
      <c r="K421" t="s">
        <v>22</v>
      </c>
      <c r="L421" s="8">
        <f t="shared" si="25"/>
        <v>40899.25</v>
      </c>
      <c r="M421">
        <v>1324533600</v>
      </c>
      <c r="N421" s="8">
        <f t="shared" si="26"/>
        <v>40905.25</v>
      </c>
      <c r="O421">
        <v>1325052000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5711.5</v>
      </c>
      <c r="G422">
        <f t="shared" si="27"/>
        <v>128</v>
      </c>
      <c r="H422" t="s">
        <v>20</v>
      </c>
      <c r="I422">
        <v>94</v>
      </c>
      <c r="J422" t="s">
        <v>21</v>
      </c>
      <c r="K422" t="s">
        <v>22</v>
      </c>
      <c r="L422" s="8">
        <f t="shared" si="25"/>
        <v>42911.208333333328</v>
      </c>
      <c r="M422">
        <v>1498366800</v>
      </c>
      <c r="N422" s="8">
        <f t="shared" si="26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7707.5</v>
      </c>
      <c r="G423">
        <f t="shared" si="27"/>
        <v>64</v>
      </c>
      <c r="H423" t="s">
        <v>14</v>
      </c>
      <c r="I423">
        <v>118</v>
      </c>
      <c r="J423" t="s">
        <v>21</v>
      </c>
      <c r="K423" t="s">
        <v>22</v>
      </c>
      <c r="L423" s="8">
        <f t="shared" si="25"/>
        <v>42915.208333333328</v>
      </c>
      <c r="M423">
        <v>1498712400</v>
      </c>
      <c r="N423" s="8">
        <f t="shared" si="26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9887.5</v>
      </c>
      <c r="G424">
        <f t="shared" si="27"/>
        <v>127</v>
      </c>
      <c r="H424" t="s">
        <v>20</v>
      </c>
      <c r="I424">
        <v>205</v>
      </c>
      <c r="J424" t="s">
        <v>21</v>
      </c>
      <c r="K424" t="s">
        <v>22</v>
      </c>
      <c r="L424" s="8">
        <f t="shared" si="25"/>
        <v>40285.208333333336</v>
      </c>
      <c r="M424">
        <v>1271480400</v>
      </c>
      <c r="N424" s="8">
        <f t="shared" si="26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81761.5</v>
      </c>
      <c r="G425">
        <f t="shared" si="27"/>
        <v>11</v>
      </c>
      <c r="H425" t="s">
        <v>14</v>
      </c>
      <c r="I425">
        <v>162</v>
      </c>
      <c r="J425" t="s">
        <v>21</v>
      </c>
      <c r="K425" t="s">
        <v>22</v>
      </c>
      <c r="L425" s="8">
        <f t="shared" si="25"/>
        <v>40808.208333333336</v>
      </c>
      <c r="M425">
        <v>1316667600</v>
      </c>
      <c r="N425" s="8">
        <f t="shared" si="26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3582</v>
      </c>
      <c r="G426">
        <f t="shared" si="27"/>
        <v>40</v>
      </c>
      <c r="H426" t="s">
        <v>14</v>
      </c>
      <c r="I426">
        <v>83</v>
      </c>
      <c r="J426" t="s">
        <v>21</v>
      </c>
      <c r="K426" t="s">
        <v>22</v>
      </c>
      <c r="L426" s="8">
        <f t="shared" si="25"/>
        <v>43208.208333333328</v>
      </c>
      <c r="M426">
        <v>1524027600</v>
      </c>
      <c r="N426" s="8">
        <f t="shared" si="26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5233.5</v>
      </c>
      <c r="G427">
        <f t="shared" si="27"/>
        <v>288</v>
      </c>
      <c r="H427" t="s">
        <v>20</v>
      </c>
      <c r="I427">
        <v>92</v>
      </c>
      <c r="J427" t="s">
        <v>21</v>
      </c>
      <c r="K427" t="s">
        <v>22</v>
      </c>
      <c r="L427" s="8">
        <f t="shared" si="25"/>
        <v>42213.208333333328</v>
      </c>
      <c r="M427">
        <v>1438059600</v>
      </c>
      <c r="N427" s="8">
        <f t="shared" si="26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6056.5</v>
      </c>
      <c r="G428">
        <f t="shared" si="27"/>
        <v>573</v>
      </c>
      <c r="H428" t="s">
        <v>20</v>
      </c>
      <c r="I428">
        <v>219</v>
      </c>
      <c r="J428" t="s">
        <v>21</v>
      </c>
      <c r="K428" t="s">
        <v>22</v>
      </c>
      <c r="L428" s="8">
        <f t="shared" si="25"/>
        <v>41332.25</v>
      </c>
      <c r="M428">
        <v>1361944800</v>
      </c>
      <c r="N428" s="8">
        <f t="shared" si="26"/>
        <v>41339.25</v>
      </c>
      <c r="O428">
        <v>1362549600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185759</v>
      </c>
      <c r="G429">
        <f t="shared" si="27"/>
        <v>113</v>
      </c>
      <c r="H429" t="s">
        <v>20</v>
      </c>
      <c r="I429">
        <v>2526</v>
      </c>
      <c r="J429" t="s">
        <v>21</v>
      </c>
      <c r="K429" t="s">
        <v>22</v>
      </c>
      <c r="L429" s="8">
        <f t="shared" si="25"/>
        <v>41895.208333333336</v>
      </c>
      <c r="M429">
        <v>1410584400</v>
      </c>
      <c r="N429" s="8">
        <f t="shared" si="26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74218.5</v>
      </c>
      <c r="G430">
        <f t="shared" si="27"/>
        <v>46</v>
      </c>
      <c r="H430" t="s">
        <v>14</v>
      </c>
      <c r="I430">
        <v>747</v>
      </c>
      <c r="J430" t="s">
        <v>21</v>
      </c>
      <c r="K430" t="s">
        <v>22</v>
      </c>
      <c r="L430" s="8">
        <f t="shared" si="25"/>
        <v>40585.25</v>
      </c>
      <c r="M430">
        <v>1297404000</v>
      </c>
      <c r="N430" s="8">
        <f t="shared" si="26"/>
        <v>40592.25</v>
      </c>
      <c r="O430">
        <v>1298008800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182095.5</v>
      </c>
      <c r="G431">
        <f t="shared" si="27"/>
        <v>91</v>
      </c>
      <c r="H431" t="s">
        <v>74</v>
      </c>
      <c r="I431">
        <v>2138</v>
      </c>
      <c r="J431" t="s">
        <v>21</v>
      </c>
      <c r="K431" t="s">
        <v>22</v>
      </c>
      <c r="L431" s="8">
        <f t="shared" si="25"/>
        <v>41680.25</v>
      </c>
      <c r="M431">
        <v>1392012000</v>
      </c>
      <c r="N431" s="8">
        <f t="shared" si="26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6793.5</v>
      </c>
      <c r="G432">
        <f t="shared" si="27"/>
        <v>68</v>
      </c>
      <c r="H432" t="s">
        <v>14</v>
      </c>
      <c r="I432">
        <v>84</v>
      </c>
      <c r="J432" t="s">
        <v>21</v>
      </c>
      <c r="K432" t="s">
        <v>22</v>
      </c>
      <c r="L432" s="8">
        <f t="shared" si="25"/>
        <v>43737.208333333328</v>
      </c>
      <c r="M432">
        <v>1569733200</v>
      </c>
      <c r="N432" s="8">
        <f t="shared" si="26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7458.5</v>
      </c>
      <c r="G433">
        <f t="shared" si="27"/>
        <v>192</v>
      </c>
      <c r="H433" t="s">
        <v>20</v>
      </c>
      <c r="I433">
        <v>94</v>
      </c>
      <c r="J433" t="s">
        <v>21</v>
      </c>
      <c r="K433" t="s">
        <v>22</v>
      </c>
      <c r="L433" s="8">
        <f t="shared" si="25"/>
        <v>43273.208333333328</v>
      </c>
      <c r="M433">
        <v>1529643600</v>
      </c>
      <c r="N433" s="8">
        <f t="shared" si="26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7034.5</v>
      </c>
      <c r="G434">
        <f t="shared" si="27"/>
        <v>83</v>
      </c>
      <c r="H434" t="s">
        <v>14</v>
      </c>
      <c r="I434">
        <v>91</v>
      </c>
      <c r="J434" t="s">
        <v>21</v>
      </c>
      <c r="K434" t="s">
        <v>22</v>
      </c>
      <c r="L434" s="8">
        <f t="shared" si="25"/>
        <v>41761.208333333336</v>
      </c>
      <c r="M434">
        <v>1399006800</v>
      </c>
      <c r="N434" s="8">
        <f t="shared" si="26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93577.5</v>
      </c>
      <c r="G435">
        <f t="shared" si="27"/>
        <v>54</v>
      </c>
      <c r="H435" t="s">
        <v>14</v>
      </c>
      <c r="I435">
        <v>792</v>
      </c>
      <c r="J435" t="s">
        <v>21</v>
      </c>
      <c r="K435" t="s">
        <v>22</v>
      </c>
      <c r="L435" s="8">
        <f t="shared" si="25"/>
        <v>41603.25</v>
      </c>
      <c r="M435">
        <v>1385359200</v>
      </c>
      <c r="N435" s="8">
        <f t="shared" si="26"/>
        <v>41619.25</v>
      </c>
      <c r="O435">
        <v>1386741600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3151.5</v>
      </c>
      <c r="G436">
        <f t="shared" si="27"/>
        <v>17</v>
      </c>
      <c r="H436" t="s">
        <v>74</v>
      </c>
      <c r="I436">
        <v>10</v>
      </c>
      <c r="J436" t="s">
        <v>15</v>
      </c>
      <c r="K436" t="s">
        <v>16</v>
      </c>
      <c r="L436" s="8">
        <f t="shared" si="25"/>
        <v>42705.25</v>
      </c>
      <c r="M436">
        <v>1480572000</v>
      </c>
      <c r="N436" s="8">
        <f t="shared" si="26"/>
        <v>42719.25</v>
      </c>
      <c r="O436">
        <v>1481781600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165260</v>
      </c>
      <c r="G437">
        <f t="shared" si="27"/>
        <v>117</v>
      </c>
      <c r="H437" t="s">
        <v>20</v>
      </c>
      <c r="I437">
        <v>1713</v>
      </c>
      <c r="J437" t="s">
        <v>107</v>
      </c>
      <c r="K437" t="s">
        <v>108</v>
      </c>
      <c r="L437" s="8">
        <f t="shared" si="25"/>
        <v>41988.25</v>
      </c>
      <c r="M437">
        <v>1418623200</v>
      </c>
      <c r="N437" s="8">
        <f t="shared" si="26"/>
        <v>42000.25</v>
      </c>
      <c r="O437">
        <v>1419660000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7489</v>
      </c>
      <c r="G438">
        <f t="shared" si="27"/>
        <v>1052</v>
      </c>
      <c r="H438" t="s">
        <v>20</v>
      </c>
      <c r="I438">
        <v>249</v>
      </c>
      <c r="J438" t="s">
        <v>21</v>
      </c>
      <c r="K438" t="s">
        <v>22</v>
      </c>
      <c r="L438" s="8">
        <f t="shared" si="25"/>
        <v>43575.208333333328</v>
      </c>
      <c r="M438">
        <v>1555736400</v>
      </c>
      <c r="N438" s="8">
        <f t="shared" si="26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9034.5</v>
      </c>
      <c r="G439">
        <f t="shared" si="27"/>
        <v>123</v>
      </c>
      <c r="H439" t="s">
        <v>20</v>
      </c>
      <c r="I439">
        <v>192</v>
      </c>
      <c r="J439" t="s">
        <v>21</v>
      </c>
      <c r="K439" t="s">
        <v>22</v>
      </c>
      <c r="L439" s="8">
        <f t="shared" si="25"/>
        <v>42260.208333333328</v>
      </c>
      <c r="M439">
        <v>1442120400</v>
      </c>
      <c r="N439" s="8">
        <f t="shared" si="26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11563.5</v>
      </c>
      <c r="G440">
        <f t="shared" si="27"/>
        <v>179</v>
      </c>
      <c r="H440" t="s">
        <v>20</v>
      </c>
      <c r="I440">
        <v>247</v>
      </c>
      <c r="J440" t="s">
        <v>21</v>
      </c>
      <c r="K440" t="s">
        <v>22</v>
      </c>
      <c r="L440" s="8">
        <f t="shared" si="25"/>
        <v>41337.25</v>
      </c>
      <c r="M440">
        <v>1362376800</v>
      </c>
      <c r="N440" s="8">
        <f t="shared" si="26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64650</v>
      </c>
      <c r="G441">
        <f t="shared" si="27"/>
        <v>355</v>
      </c>
      <c r="H441" t="s">
        <v>20</v>
      </c>
      <c r="I441">
        <v>2293</v>
      </c>
      <c r="J441" t="s">
        <v>21</v>
      </c>
      <c r="K441" t="s">
        <v>22</v>
      </c>
      <c r="L441" s="8">
        <f t="shared" si="25"/>
        <v>42680.208333333328</v>
      </c>
      <c r="M441">
        <v>1478408400</v>
      </c>
      <c r="N441" s="8">
        <f t="shared" si="26"/>
        <v>42687.25</v>
      </c>
      <c r="O441">
        <v>1479016800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134227</v>
      </c>
      <c r="G442">
        <f t="shared" si="27"/>
        <v>162</v>
      </c>
      <c r="H442" t="s">
        <v>20</v>
      </c>
      <c r="I442">
        <v>3131</v>
      </c>
      <c r="J442" t="s">
        <v>21</v>
      </c>
      <c r="K442" t="s">
        <v>22</v>
      </c>
      <c r="L442" s="8">
        <f t="shared" si="25"/>
        <v>42916.208333333328</v>
      </c>
      <c r="M442">
        <v>1498798800</v>
      </c>
      <c r="N442" s="8">
        <f t="shared" si="26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4372</v>
      </c>
      <c r="G443">
        <f t="shared" si="27"/>
        <v>25</v>
      </c>
      <c r="H443" t="s">
        <v>14</v>
      </c>
      <c r="I443">
        <v>32</v>
      </c>
      <c r="J443" t="s">
        <v>21</v>
      </c>
      <c r="K443" t="s">
        <v>22</v>
      </c>
      <c r="L443" s="8">
        <f t="shared" si="25"/>
        <v>41025.208333333336</v>
      </c>
      <c r="M443">
        <v>1335416400</v>
      </c>
      <c r="N443" s="8">
        <f t="shared" si="26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8065.5</v>
      </c>
      <c r="G444">
        <f t="shared" si="27"/>
        <v>199</v>
      </c>
      <c r="H444" t="s">
        <v>20</v>
      </c>
      <c r="I444">
        <v>143</v>
      </c>
      <c r="J444" t="s">
        <v>107</v>
      </c>
      <c r="K444" t="s">
        <v>108</v>
      </c>
      <c r="L444" s="8">
        <f t="shared" si="25"/>
        <v>42980.208333333328</v>
      </c>
      <c r="M444">
        <v>1504328400</v>
      </c>
      <c r="N444" s="8">
        <f t="shared" si="26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6266</v>
      </c>
      <c r="G445">
        <f t="shared" si="27"/>
        <v>35</v>
      </c>
      <c r="H445" t="s">
        <v>74</v>
      </c>
      <c r="I445">
        <v>90</v>
      </c>
      <c r="J445" t="s">
        <v>21</v>
      </c>
      <c r="K445" t="s">
        <v>22</v>
      </c>
      <c r="L445" s="8">
        <f t="shared" si="25"/>
        <v>40451.208333333336</v>
      </c>
      <c r="M445">
        <v>1285822800</v>
      </c>
      <c r="N445" s="8">
        <f t="shared" si="26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8569</v>
      </c>
      <c r="G446">
        <f t="shared" si="27"/>
        <v>176</v>
      </c>
      <c r="H446" t="s">
        <v>20</v>
      </c>
      <c r="I446">
        <v>296</v>
      </c>
      <c r="J446" t="s">
        <v>21</v>
      </c>
      <c r="K446" t="s">
        <v>22</v>
      </c>
      <c r="L446" s="8">
        <f t="shared" si="25"/>
        <v>40748.208333333336</v>
      </c>
      <c r="M446">
        <v>1311483600</v>
      </c>
      <c r="N446" s="8">
        <f t="shared" si="26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6419.5</v>
      </c>
      <c r="G447">
        <f t="shared" si="27"/>
        <v>511</v>
      </c>
      <c r="H447" t="s">
        <v>20</v>
      </c>
      <c r="I447">
        <v>170</v>
      </c>
      <c r="J447" t="s">
        <v>21</v>
      </c>
      <c r="K447" t="s">
        <v>22</v>
      </c>
      <c r="L447" s="8">
        <f t="shared" si="25"/>
        <v>40515.25</v>
      </c>
      <c r="M447">
        <v>1291356000</v>
      </c>
      <c r="N447" s="8">
        <f t="shared" si="26"/>
        <v>40536.25</v>
      </c>
      <c r="O447">
        <v>1293170400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6189.5</v>
      </c>
      <c r="G448">
        <f t="shared" si="27"/>
        <v>82</v>
      </c>
      <c r="H448" t="s">
        <v>14</v>
      </c>
      <c r="I448">
        <v>186</v>
      </c>
      <c r="J448" t="s">
        <v>21</v>
      </c>
      <c r="K448" t="s">
        <v>22</v>
      </c>
      <c r="L448" s="8">
        <f t="shared" si="25"/>
        <v>41261.25</v>
      </c>
      <c r="M448">
        <v>1355810400</v>
      </c>
      <c r="N448" s="8">
        <f t="shared" si="26"/>
        <v>41263.25</v>
      </c>
      <c r="O448">
        <v>1355983200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96477</v>
      </c>
      <c r="G449">
        <f t="shared" si="27"/>
        <v>24</v>
      </c>
      <c r="H449" t="s">
        <v>74</v>
      </c>
      <c r="I449">
        <v>439</v>
      </c>
      <c r="J449" t="s">
        <v>40</v>
      </c>
      <c r="K449" t="s">
        <v>41</v>
      </c>
      <c r="L449" s="8">
        <f t="shared" si="25"/>
        <v>43088.25</v>
      </c>
      <c r="M449">
        <v>1513663200</v>
      </c>
      <c r="N449" s="8">
        <f t="shared" si="26"/>
        <v>43104.25</v>
      </c>
      <c r="O449">
        <v>1515045600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67642</v>
      </c>
      <c r="G450">
        <f t="shared" si="27"/>
        <v>50</v>
      </c>
      <c r="H450" t="s">
        <v>14</v>
      </c>
      <c r="I450">
        <v>605</v>
      </c>
      <c r="J450" t="s">
        <v>21</v>
      </c>
      <c r="K450" t="s">
        <v>22</v>
      </c>
      <c r="L450" s="8">
        <f t="shared" si="25"/>
        <v>41378.208333333336</v>
      </c>
      <c r="M450">
        <v>1365915600</v>
      </c>
      <c r="N450" s="8">
        <f t="shared" si="26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AVERAGE(D451,E451)</f>
        <v>4801.5</v>
      </c>
      <c r="G451">
        <f t="shared" si="27"/>
        <v>967</v>
      </c>
      <c r="H451" t="s">
        <v>20</v>
      </c>
      <c r="I451">
        <v>86</v>
      </c>
      <c r="J451" t="s">
        <v>36</v>
      </c>
      <c r="K451" t="s">
        <v>37</v>
      </c>
      <c r="L451" s="8">
        <f t="shared" ref="L451:L514" si="29">(((M451/60)/60)/24)+DATE(1970,1,1)</f>
        <v>43530.25</v>
      </c>
      <c r="M451">
        <v>1551852000</v>
      </c>
      <c r="N451" s="8">
        <f t="shared" ref="N451:N514" si="30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52</v>
      </c>
      <c r="G452">
        <f t="shared" ref="G452:G515" si="31">ROUND(((E452/D452)*100),0)</f>
        <v>4</v>
      </c>
      <c r="H452" t="s">
        <v>14</v>
      </c>
      <c r="I452">
        <v>1</v>
      </c>
      <c r="J452" t="s">
        <v>15</v>
      </c>
      <c r="K452" t="s">
        <v>16</v>
      </c>
      <c r="L452" s="8">
        <f t="shared" si="29"/>
        <v>43394.208333333328</v>
      </c>
      <c r="M452">
        <v>1540098000</v>
      </c>
      <c r="N452" s="8">
        <f t="shared" si="30"/>
        <v>43417.25</v>
      </c>
      <c r="O452">
        <v>1542088800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165351</v>
      </c>
      <c r="G453">
        <f t="shared" si="31"/>
        <v>123</v>
      </c>
      <c r="H453" t="s">
        <v>20</v>
      </c>
      <c r="I453">
        <v>6286</v>
      </c>
      <c r="J453" t="s">
        <v>21</v>
      </c>
      <c r="K453" t="s">
        <v>22</v>
      </c>
      <c r="L453" s="8">
        <f t="shared" si="29"/>
        <v>42935.208333333328</v>
      </c>
      <c r="M453">
        <v>1500440400</v>
      </c>
      <c r="N453" s="8">
        <f t="shared" si="30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3922.5</v>
      </c>
      <c r="G454">
        <f t="shared" si="31"/>
        <v>63</v>
      </c>
      <c r="H454" t="s">
        <v>14</v>
      </c>
      <c r="I454">
        <v>31</v>
      </c>
      <c r="J454" t="s">
        <v>21</v>
      </c>
      <c r="K454" t="s">
        <v>22</v>
      </c>
      <c r="L454" s="8">
        <f t="shared" si="29"/>
        <v>40365.208333333336</v>
      </c>
      <c r="M454">
        <v>1278392400</v>
      </c>
      <c r="N454" s="8">
        <f t="shared" si="30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142574.5</v>
      </c>
      <c r="G455">
        <f t="shared" si="31"/>
        <v>56</v>
      </c>
      <c r="H455" t="s">
        <v>14</v>
      </c>
      <c r="I455">
        <v>1181</v>
      </c>
      <c r="J455" t="s">
        <v>21</v>
      </c>
      <c r="K455" t="s">
        <v>22</v>
      </c>
      <c r="L455" s="8">
        <f t="shared" si="29"/>
        <v>42705.25</v>
      </c>
      <c r="M455">
        <v>1480572000</v>
      </c>
      <c r="N455" s="8">
        <f t="shared" si="30"/>
        <v>42746.25</v>
      </c>
      <c r="O455">
        <v>1484114400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2881.5</v>
      </c>
      <c r="G456">
        <f t="shared" si="31"/>
        <v>44</v>
      </c>
      <c r="H456" t="s">
        <v>14</v>
      </c>
      <c r="I456">
        <v>39</v>
      </c>
      <c r="J456" t="s">
        <v>21</v>
      </c>
      <c r="K456" t="s">
        <v>22</v>
      </c>
      <c r="L456" s="8">
        <f t="shared" si="29"/>
        <v>41568.208333333336</v>
      </c>
      <c r="M456">
        <v>1382331600</v>
      </c>
      <c r="N456" s="8">
        <f t="shared" si="30"/>
        <v>41604.25</v>
      </c>
      <c r="O456">
        <v>1385445600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127202</v>
      </c>
      <c r="G457">
        <f t="shared" si="31"/>
        <v>118</v>
      </c>
      <c r="H457" t="s">
        <v>20</v>
      </c>
      <c r="I457">
        <v>3727</v>
      </c>
      <c r="J457" t="s">
        <v>21</v>
      </c>
      <c r="K457" t="s">
        <v>22</v>
      </c>
      <c r="L457" s="8">
        <f t="shared" si="29"/>
        <v>40809.208333333336</v>
      </c>
      <c r="M457">
        <v>1316754000</v>
      </c>
      <c r="N457" s="8">
        <f t="shared" si="30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149419</v>
      </c>
      <c r="G458">
        <f t="shared" si="31"/>
        <v>104</v>
      </c>
      <c r="H458" t="s">
        <v>20</v>
      </c>
      <c r="I458">
        <v>1605</v>
      </c>
      <c r="J458" t="s">
        <v>21</v>
      </c>
      <c r="K458" t="s">
        <v>22</v>
      </c>
      <c r="L458" s="8">
        <f t="shared" si="29"/>
        <v>43141.25</v>
      </c>
      <c r="M458">
        <v>1518242400</v>
      </c>
      <c r="N458" s="8">
        <f t="shared" si="30"/>
        <v>43141.25</v>
      </c>
      <c r="O458">
        <v>1518242400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3166</v>
      </c>
      <c r="G459">
        <f t="shared" si="31"/>
        <v>27</v>
      </c>
      <c r="H459" t="s">
        <v>14</v>
      </c>
      <c r="I459">
        <v>46</v>
      </c>
      <c r="J459" t="s">
        <v>21</v>
      </c>
      <c r="K459" t="s">
        <v>22</v>
      </c>
      <c r="L459" s="8">
        <f t="shared" si="29"/>
        <v>42657.208333333328</v>
      </c>
      <c r="M459">
        <v>1476421200</v>
      </c>
      <c r="N459" s="8">
        <f t="shared" si="30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76253</v>
      </c>
      <c r="G460">
        <f t="shared" si="31"/>
        <v>351</v>
      </c>
      <c r="H460" t="s">
        <v>20</v>
      </c>
      <c r="I460">
        <v>2120</v>
      </c>
      <c r="J460" t="s">
        <v>21</v>
      </c>
      <c r="K460" t="s">
        <v>22</v>
      </c>
      <c r="L460" s="8">
        <f t="shared" si="29"/>
        <v>40265.208333333336</v>
      </c>
      <c r="M460">
        <v>1269752400</v>
      </c>
      <c r="N460" s="8">
        <f t="shared" si="30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5987</v>
      </c>
      <c r="G461">
        <f t="shared" si="31"/>
        <v>90</v>
      </c>
      <c r="H461" t="s">
        <v>14</v>
      </c>
      <c r="I461">
        <v>105</v>
      </c>
      <c r="J461" t="s">
        <v>21</v>
      </c>
      <c r="K461" t="s">
        <v>22</v>
      </c>
      <c r="L461" s="8">
        <f t="shared" si="29"/>
        <v>42001.25</v>
      </c>
      <c r="M461">
        <v>1419746400</v>
      </c>
      <c r="N461" s="8">
        <f t="shared" si="30"/>
        <v>42026.25</v>
      </c>
      <c r="O461">
        <v>1421906400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3259.5</v>
      </c>
      <c r="G462">
        <f t="shared" si="31"/>
        <v>172</v>
      </c>
      <c r="H462" t="s">
        <v>20</v>
      </c>
      <c r="I462">
        <v>50</v>
      </c>
      <c r="J462" t="s">
        <v>21</v>
      </c>
      <c r="K462" t="s">
        <v>22</v>
      </c>
      <c r="L462" s="8">
        <f t="shared" si="29"/>
        <v>40399.208333333336</v>
      </c>
      <c r="M462">
        <v>1281330000</v>
      </c>
      <c r="N462" s="8">
        <f t="shared" si="30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119077</v>
      </c>
      <c r="G463">
        <f t="shared" si="31"/>
        <v>141</v>
      </c>
      <c r="H463" t="s">
        <v>20</v>
      </c>
      <c r="I463">
        <v>2080</v>
      </c>
      <c r="J463" t="s">
        <v>21</v>
      </c>
      <c r="K463" t="s">
        <v>22</v>
      </c>
      <c r="L463" s="8">
        <f t="shared" si="29"/>
        <v>41757.208333333336</v>
      </c>
      <c r="M463">
        <v>1398661200</v>
      </c>
      <c r="N463" s="8">
        <f t="shared" si="30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123267</v>
      </c>
      <c r="G464">
        <f t="shared" si="31"/>
        <v>31</v>
      </c>
      <c r="H464" t="s">
        <v>14</v>
      </c>
      <c r="I464">
        <v>535</v>
      </c>
      <c r="J464" t="s">
        <v>21</v>
      </c>
      <c r="K464" t="s">
        <v>22</v>
      </c>
      <c r="L464" s="8">
        <f t="shared" si="29"/>
        <v>41304.25</v>
      </c>
      <c r="M464">
        <v>1359525600</v>
      </c>
      <c r="N464" s="8">
        <f t="shared" si="30"/>
        <v>41342.25</v>
      </c>
      <c r="O464">
        <v>1362808800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139782.5</v>
      </c>
      <c r="G465">
        <f t="shared" si="31"/>
        <v>108</v>
      </c>
      <c r="H465" t="s">
        <v>20</v>
      </c>
      <c r="I465">
        <v>2105</v>
      </c>
      <c r="J465" t="s">
        <v>21</v>
      </c>
      <c r="K465" t="s">
        <v>22</v>
      </c>
      <c r="L465" s="8">
        <f t="shared" si="29"/>
        <v>41639.25</v>
      </c>
      <c r="M465">
        <v>1388469600</v>
      </c>
      <c r="N465" s="8">
        <f t="shared" si="30"/>
        <v>41643.25</v>
      </c>
      <c r="O465">
        <v>1388815200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83110</v>
      </c>
      <c r="G466">
        <f t="shared" si="31"/>
        <v>133</v>
      </c>
      <c r="H466" t="s">
        <v>20</v>
      </c>
      <c r="I466">
        <v>2436</v>
      </c>
      <c r="J466" t="s">
        <v>21</v>
      </c>
      <c r="K466" t="s">
        <v>22</v>
      </c>
      <c r="L466" s="8">
        <f t="shared" si="29"/>
        <v>43142.25</v>
      </c>
      <c r="M466">
        <v>1518328800</v>
      </c>
      <c r="N466" s="8">
        <f t="shared" si="30"/>
        <v>43156.25</v>
      </c>
      <c r="O466">
        <v>1519538400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6764.5</v>
      </c>
      <c r="G467">
        <f t="shared" si="31"/>
        <v>188</v>
      </c>
      <c r="H467" t="s">
        <v>20</v>
      </c>
      <c r="I467">
        <v>80</v>
      </c>
      <c r="J467" t="s">
        <v>21</v>
      </c>
      <c r="K467" t="s">
        <v>22</v>
      </c>
      <c r="L467" s="8">
        <f t="shared" si="29"/>
        <v>43127.25</v>
      </c>
      <c r="M467">
        <v>1517032800</v>
      </c>
      <c r="N467" s="8">
        <f t="shared" si="30"/>
        <v>43136.25</v>
      </c>
      <c r="O467">
        <v>1517810400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2592</v>
      </c>
      <c r="G468">
        <f t="shared" si="31"/>
        <v>332</v>
      </c>
      <c r="H468" t="s">
        <v>20</v>
      </c>
      <c r="I468">
        <v>42</v>
      </c>
      <c r="J468" t="s">
        <v>21</v>
      </c>
      <c r="K468" t="s">
        <v>22</v>
      </c>
      <c r="L468" s="8">
        <f t="shared" si="29"/>
        <v>41409.208333333336</v>
      </c>
      <c r="M468">
        <v>1368594000</v>
      </c>
      <c r="N468" s="8">
        <f t="shared" si="30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4726.5</v>
      </c>
      <c r="G469">
        <f t="shared" si="31"/>
        <v>575</v>
      </c>
      <c r="H469" t="s">
        <v>20</v>
      </c>
      <c r="I469">
        <v>139</v>
      </c>
      <c r="J469" t="s">
        <v>15</v>
      </c>
      <c r="K469" t="s">
        <v>16</v>
      </c>
      <c r="L469" s="8">
        <f t="shared" si="29"/>
        <v>42331.25</v>
      </c>
      <c r="M469">
        <v>1448258400</v>
      </c>
      <c r="N469" s="8">
        <f t="shared" si="30"/>
        <v>42338.25</v>
      </c>
      <c r="O469">
        <v>1448863200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2810</v>
      </c>
      <c r="G470">
        <f t="shared" si="31"/>
        <v>41</v>
      </c>
      <c r="H470" t="s">
        <v>14</v>
      </c>
      <c r="I470">
        <v>16</v>
      </c>
      <c r="J470" t="s">
        <v>21</v>
      </c>
      <c r="K470" t="s">
        <v>22</v>
      </c>
      <c r="L470" s="8">
        <f t="shared" si="29"/>
        <v>43569.208333333328</v>
      </c>
      <c r="M470">
        <v>1555218000</v>
      </c>
      <c r="N470" s="8">
        <f t="shared" si="30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7964</v>
      </c>
      <c r="G471">
        <f t="shared" si="31"/>
        <v>184</v>
      </c>
      <c r="H471" t="s">
        <v>20</v>
      </c>
      <c r="I471">
        <v>159</v>
      </c>
      <c r="J471" t="s">
        <v>21</v>
      </c>
      <c r="K471" t="s">
        <v>22</v>
      </c>
      <c r="L471" s="8">
        <f t="shared" si="29"/>
        <v>42142.208333333328</v>
      </c>
      <c r="M471">
        <v>1431925200</v>
      </c>
      <c r="N471" s="8">
        <f t="shared" si="30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6944.5</v>
      </c>
      <c r="G472">
        <f t="shared" si="31"/>
        <v>286</v>
      </c>
      <c r="H472" t="s">
        <v>20</v>
      </c>
      <c r="I472">
        <v>381</v>
      </c>
      <c r="J472" t="s">
        <v>21</v>
      </c>
      <c r="K472" t="s">
        <v>22</v>
      </c>
      <c r="L472" s="8">
        <f t="shared" si="29"/>
        <v>42716.25</v>
      </c>
      <c r="M472">
        <v>1481522400</v>
      </c>
      <c r="N472" s="8">
        <f t="shared" si="30"/>
        <v>42723.25</v>
      </c>
      <c r="O472">
        <v>1482127200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6494.5</v>
      </c>
      <c r="G473">
        <f t="shared" si="31"/>
        <v>319</v>
      </c>
      <c r="H473" t="s">
        <v>20</v>
      </c>
      <c r="I473">
        <v>194</v>
      </c>
      <c r="J473" t="s">
        <v>40</v>
      </c>
      <c r="K473" t="s">
        <v>41</v>
      </c>
      <c r="L473" s="8">
        <f t="shared" si="29"/>
        <v>41031.208333333336</v>
      </c>
      <c r="M473">
        <v>1335934800</v>
      </c>
      <c r="N473" s="8">
        <f t="shared" si="30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107071</v>
      </c>
      <c r="G474">
        <f t="shared" si="31"/>
        <v>39</v>
      </c>
      <c r="H474" t="s">
        <v>14</v>
      </c>
      <c r="I474">
        <v>575</v>
      </c>
      <c r="J474" t="s">
        <v>21</v>
      </c>
      <c r="K474" t="s">
        <v>22</v>
      </c>
      <c r="L474" s="8">
        <f t="shared" si="29"/>
        <v>43535.208333333328</v>
      </c>
      <c r="M474">
        <v>1552280400</v>
      </c>
      <c r="N474" s="8">
        <f t="shared" si="30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6953.5</v>
      </c>
      <c r="G475">
        <f t="shared" si="31"/>
        <v>178</v>
      </c>
      <c r="H475" t="s">
        <v>20</v>
      </c>
      <c r="I475">
        <v>106</v>
      </c>
      <c r="J475" t="s">
        <v>21</v>
      </c>
      <c r="K475" t="s">
        <v>22</v>
      </c>
      <c r="L475" s="8">
        <f t="shared" si="29"/>
        <v>43277.208333333328</v>
      </c>
      <c r="M475">
        <v>1529989200</v>
      </c>
      <c r="N475" s="8">
        <f t="shared" si="30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9303</v>
      </c>
      <c r="G476">
        <f t="shared" si="31"/>
        <v>365</v>
      </c>
      <c r="H476" t="s">
        <v>20</v>
      </c>
      <c r="I476">
        <v>142</v>
      </c>
      <c r="J476" t="s">
        <v>21</v>
      </c>
      <c r="K476" t="s">
        <v>22</v>
      </c>
      <c r="L476" s="8">
        <f t="shared" si="29"/>
        <v>41989.25</v>
      </c>
      <c r="M476">
        <v>1418709600</v>
      </c>
      <c r="N476" s="8">
        <f t="shared" si="30"/>
        <v>41990.25</v>
      </c>
      <c r="O476">
        <v>1418796000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7916</v>
      </c>
      <c r="G477">
        <f t="shared" si="31"/>
        <v>114</v>
      </c>
      <c r="H477" t="s">
        <v>20</v>
      </c>
      <c r="I477">
        <v>211</v>
      </c>
      <c r="J477" t="s">
        <v>21</v>
      </c>
      <c r="K477" t="s">
        <v>22</v>
      </c>
      <c r="L477" s="8">
        <f t="shared" si="29"/>
        <v>41450.208333333336</v>
      </c>
      <c r="M477">
        <v>1372136400</v>
      </c>
      <c r="N477" s="8">
        <f t="shared" si="30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124311</v>
      </c>
      <c r="G478">
        <f t="shared" si="31"/>
        <v>30</v>
      </c>
      <c r="H478" t="s">
        <v>14</v>
      </c>
      <c r="I478">
        <v>1120</v>
      </c>
      <c r="J478" t="s">
        <v>21</v>
      </c>
      <c r="K478" t="s">
        <v>22</v>
      </c>
      <c r="L478" s="8">
        <f t="shared" si="29"/>
        <v>43322.208333333328</v>
      </c>
      <c r="M478">
        <v>1533877200</v>
      </c>
      <c r="N478" s="8">
        <f t="shared" si="30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6556.5</v>
      </c>
      <c r="G479">
        <f t="shared" si="31"/>
        <v>54</v>
      </c>
      <c r="H479" t="s">
        <v>14</v>
      </c>
      <c r="I479">
        <v>113</v>
      </c>
      <c r="J479" t="s">
        <v>21</v>
      </c>
      <c r="K479" t="s">
        <v>22</v>
      </c>
      <c r="L479" s="8">
        <f t="shared" si="29"/>
        <v>40720.208333333336</v>
      </c>
      <c r="M479">
        <v>1309064400</v>
      </c>
      <c r="N479" s="8">
        <f t="shared" si="30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115701.5</v>
      </c>
      <c r="G480">
        <f t="shared" si="31"/>
        <v>236</v>
      </c>
      <c r="H480" t="s">
        <v>20</v>
      </c>
      <c r="I480">
        <v>2756</v>
      </c>
      <c r="J480" t="s">
        <v>21</v>
      </c>
      <c r="K480" t="s">
        <v>22</v>
      </c>
      <c r="L480" s="8">
        <f t="shared" si="29"/>
        <v>42072.208333333328</v>
      </c>
      <c r="M480">
        <v>1425877200</v>
      </c>
      <c r="N480" s="8">
        <f t="shared" si="30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7355</v>
      </c>
      <c r="G481">
        <f t="shared" si="31"/>
        <v>513</v>
      </c>
      <c r="H481" t="s">
        <v>20</v>
      </c>
      <c r="I481">
        <v>173</v>
      </c>
      <c r="J481" t="s">
        <v>40</v>
      </c>
      <c r="K481" t="s">
        <v>41</v>
      </c>
      <c r="L481" s="8">
        <f t="shared" si="29"/>
        <v>42945.208333333328</v>
      </c>
      <c r="M481">
        <v>1501304400</v>
      </c>
      <c r="N481" s="8">
        <f t="shared" si="30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8628</v>
      </c>
      <c r="G482">
        <f t="shared" si="31"/>
        <v>101</v>
      </c>
      <c r="H482" t="s">
        <v>20</v>
      </c>
      <c r="I482">
        <v>87</v>
      </c>
      <c r="J482" t="s">
        <v>21</v>
      </c>
      <c r="K482" t="s">
        <v>22</v>
      </c>
      <c r="L482" s="8">
        <f t="shared" si="29"/>
        <v>40248.25</v>
      </c>
      <c r="M482">
        <v>1268287200</v>
      </c>
      <c r="N482" s="8">
        <f t="shared" si="30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178265.5</v>
      </c>
      <c r="G483">
        <f t="shared" si="31"/>
        <v>81</v>
      </c>
      <c r="H483" t="s">
        <v>14</v>
      </c>
      <c r="I483">
        <v>1538</v>
      </c>
      <c r="J483" t="s">
        <v>21</v>
      </c>
      <c r="K483" t="s">
        <v>22</v>
      </c>
      <c r="L483" s="8">
        <f t="shared" si="29"/>
        <v>41913.208333333336</v>
      </c>
      <c r="M483">
        <v>1412139600</v>
      </c>
      <c r="N483" s="8">
        <f t="shared" si="30"/>
        <v>41955.25</v>
      </c>
      <c r="O483">
        <v>1415772000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2444.5</v>
      </c>
      <c r="G484">
        <f t="shared" si="31"/>
        <v>16</v>
      </c>
      <c r="H484" t="s">
        <v>14</v>
      </c>
      <c r="I484">
        <v>9</v>
      </c>
      <c r="J484" t="s">
        <v>21</v>
      </c>
      <c r="K484" t="s">
        <v>22</v>
      </c>
      <c r="L484" s="8">
        <f t="shared" si="29"/>
        <v>40963.25</v>
      </c>
      <c r="M484">
        <v>1330063200</v>
      </c>
      <c r="N484" s="8">
        <f t="shared" si="30"/>
        <v>40974.25</v>
      </c>
      <c r="O484">
        <v>1331013600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69818</v>
      </c>
      <c r="G485">
        <f t="shared" si="31"/>
        <v>53</v>
      </c>
      <c r="H485" t="s">
        <v>14</v>
      </c>
      <c r="I485">
        <v>554</v>
      </c>
      <c r="J485" t="s">
        <v>21</v>
      </c>
      <c r="K485" t="s">
        <v>22</v>
      </c>
      <c r="L485" s="8">
        <f t="shared" si="29"/>
        <v>43811.25</v>
      </c>
      <c r="M485">
        <v>1576130400</v>
      </c>
      <c r="N485" s="8">
        <f t="shared" si="30"/>
        <v>43818.25</v>
      </c>
      <c r="O485">
        <v>1576735200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53310.5</v>
      </c>
      <c r="G486">
        <f t="shared" si="31"/>
        <v>260</v>
      </c>
      <c r="H486" t="s">
        <v>20</v>
      </c>
      <c r="I486">
        <v>1572</v>
      </c>
      <c r="J486" t="s">
        <v>40</v>
      </c>
      <c r="K486" t="s">
        <v>41</v>
      </c>
      <c r="L486" s="8">
        <f t="shared" si="29"/>
        <v>41855.208333333336</v>
      </c>
      <c r="M486">
        <v>1407128400</v>
      </c>
      <c r="N486" s="8">
        <f t="shared" si="30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59222</v>
      </c>
      <c r="G487">
        <f t="shared" si="31"/>
        <v>31</v>
      </c>
      <c r="H487" t="s">
        <v>14</v>
      </c>
      <c r="I487">
        <v>648</v>
      </c>
      <c r="J487" t="s">
        <v>40</v>
      </c>
      <c r="K487" t="s">
        <v>41</v>
      </c>
      <c r="L487" s="8">
        <f t="shared" si="29"/>
        <v>43626.208333333328</v>
      </c>
      <c r="M487">
        <v>1560142800</v>
      </c>
      <c r="N487" s="8">
        <f t="shared" si="30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2951</v>
      </c>
      <c r="G488">
        <f t="shared" si="31"/>
        <v>14</v>
      </c>
      <c r="H488" t="s">
        <v>14</v>
      </c>
      <c r="I488">
        <v>21</v>
      </c>
      <c r="J488" t="s">
        <v>40</v>
      </c>
      <c r="K488" t="s">
        <v>41</v>
      </c>
      <c r="L488" s="8">
        <f t="shared" si="29"/>
        <v>43168.25</v>
      </c>
      <c r="M488">
        <v>1520575200</v>
      </c>
      <c r="N488" s="8">
        <f t="shared" si="30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153662</v>
      </c>
      <c r="G489">
        <f t="shared" si="31"/>
        <v>179</v>
      </c>
      <c r="H489" t="s">
        <v>20</v>
      </c>
      <c r="I489">
        <v>2346</v>
      </c>
      <c r="J489" t="s">
        <v>21</v>
      </c>
      <c r="K489" t="s">
        <v>22</v>
      </c>
      <c r="L489" s="8">
        <f t="shared" si="29"/>
        <v>42845.208333333328</v>
      </c>
      <c r="M489">
        <v>1492664400</v>
      </c>
      <c r="N489" s="8">
        <f t="shared" si="30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8481.5</v>
      </c>
      <c r="G490">
        <f t="shared" si="31"/>
        <v>220</v>
      </c>
      <c r="H490" t="s">
        <v>20</v>
      </c>
      <c r="I490">
        <v>115</v>
      </c>
      <c r="J490" t="s">
        <v>21</v>
      </c>
      <c r="K490" t="s">
        <v>22</v>
      </c>
      <c r="L490" s="8">
        <f t="shared" si="29"/>
        <v>42403.25</v>
      </c>
      <c r="M490">
        <v>1454479200</v>
      </c>
      <c r="N490" s="8">
        <f t="shared" si="30"/>
        <v>42420.25</v>
      </c>
      <c r="O490">
        <v>1455948000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9269.5</v>
      </c>
      <c r="G491">
        <f t="shared" si="31"/>
        <v>102</v>
      </c>
      <c r="H491" t="s">
        <v>20</v>
      </c>
      <c r="I491">
        <v>85</v>
      </c>
      <c r="J491" t="s">
        <v>107</v>
      </c>
      <c r="K491" t="s">
        <v>108</v>
      </c>
      <c r="L491" s="8">
        <f t="shared" si="29"/>
        <v>40406.208333333336</v>
      </c>
      <c r="M491">
        <v>1281934800</v>
      </c>
      <c r="N491" s="8">
        <f t="shared" si="30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3498</v>
      </c>
      <c r="G492">
        <f t="shared" si="31"/>
        <v>192</v>
      </c>
      <c r="H492" t="s">
        <v>20</v>
      </c>
      <c r="I492">
        <v>144</v>
      </c>
      <c r="J492" t="s">
        <v>21</v>
      </c>
      <c r="K492" t="s">
        <v>22</v>
      </c>
      <c r="L492" s="8">
        <f t="shared" si="29"/>
        <v>43786.25</v>
      </c>
      <c r="M492">
        <v>1573970400</v>
      </c>
      <c r="N492" s="8">
        <f t="shared" si="30"/>
        <v>43793.25</v>
      </c>
      <c r="O492">
        <v>1574575200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115118.5</v>
      </c>
      <c r="G493">
        <f t="shared" si="31"/>
        <v>305</v>
      </c>
      <c r="H493" t="s">
        <v>20</v>
      </c>
      <c r="I493">
        <v>2443</v>
      </c>
      <c r="J493" t="s">
        <v>21</v>
      </c>
      <c r="K493" t="s">
        <v>22</v>
      </c>
      <c r="L493" s="8">
        <f t="shared" si="29"/>
        <v>41456.208333333336</v>
      </c>
      <c r="M493">
        <v>1372654800</v>
      </c>
      <c r="N493" s="8">
        <f t="shared" si="30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118415.5</v>
      </c>
      <c r="G494">
        <f t="shared" si="31"/>
        <v>24</v>
      </c>
      <c r="H494" t="s">
        <v>74</v>
      </c>
      <c r="I494">
        <v>595</v>
      </c>
      <c r="J494" t="s">
        <v>21</v>
      </c>
      <c r="K494" t="s">
        <v>22</v>
      </c>
      <c r="L494" s="8">
        <f t="shared" si="29"/>
        <v>40336.208333333336</v>
      </c>
      <c r="M494">
        <v>1275886800</v>
      </c>
      <c r="N494" s="8">
        <f t="shared" si="30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3707</v>
      </c>
      <c r="G495">
        <f t="shared" si="31"/>
        <v>724</v>
      </c>
      <c r="H495" t="s">
        <v>20</v>
      </c>
      <c r="I495">
        <v>64</v>
      </c>
      <c r="J495" t="s">
        <v>21</v>
      </c>
      <c r="K495" t="s">
        <v>22</v>
      </c>
      <c r="L495" s="8">
        <f t="shared" si="29"/>
        <v>43645.208333333328</v>
      </c>
      <c r="M495">
        <v>1561784400</v>
      </c>
      <c r="N495" s="8">
        <f t="shared" si="30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8092</v>
      </c>
      <c r="G496">
        <f t="shared" si="31"/>
        <v>547</v>
      </c>
      <c r="H496" t="s">
        <v>20</v>
      </c>
      <c r="I496">
        <v>268</v>
      </c>
      <c r="J496" t="s">
        <v>21</v>
      </c>
      <c r="K496" t="s">
        <v>22</v>
      </c>
      <c r="L496" s="8">
        <f t="shared" si="29"/>
        <v>40990.208333333336</v>
      </c>
      <c r="M496">
        <v>1332392400</v>
      </c>
      <c r="N496" s="8">
        <f t="shared" si="30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8232</v>
      </c>
      <c r="G497">
        <f t="shared" si="31"/>
        <v>415</v>
      </c>
      <c r="H497" t="s">
        <v>20</v>
      </c>
      <c r="I497">
        <v>195</v>
      </c>
      <c r="J497" t="s">
        <v>36</v>
      </c>
      <c r="K497" t="s">
        <v>37</v>
      </c>
      <c r="L497" s="8">
        <f t="shared" si="29"/>
        <v>41800.208333333336</v>
      </c>
      <c r="M497">
        <v>1402376400</v>
      </c>
      <c r="N497" s="8">
        <f t="shared" si="30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92733.5</v>
      </c>
      <c r="G498">
        <f t="shared" si="31"/>
        <v>1</v>
      </c>
      <c r="H498" t="s">
        <v>14</v>
      </c>
      <c r="I498">
        <v>54</v>
      </c>
      <c r="J498" t="s">
        <v>21</v>
      </c>
      <c r="K498" t="s">
        <v>22</v>
      </c>
      <c r="L498" s="8">
        <f t="shared" si="29"/>
        <v>42876.208333333328</v>
      </c>
      <c r="M498">
        <v>1495342800</v>
      </c>
      <c r="N498" s="8">
        <f t="shared" si="30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6574.5</v>
      </c>
      <c r="G499">
        <f t="shared" si="31"/>
        <v>34</v>
      </c>
      <c r="H499" t="s">
        <v>14</v>
      </c>
      <c r="I499">
        <v>120</v>
      </c>
      <c r="J499" t="s">
        <v>21</v>
      </c>
      <c r="K499" t="s">
        <v>22</v>
      </c>
      <c r="L499" s="8">
        <f t="shared" si="29"/>
        <v>42724.25</v>
      </c>
      <c r="M499">
        <v>1482213600</v>
      </c>
      <c r="N499" s="8">
        <f t="shared" si="30"/>
        <v>42724.25</v>
      </c>
      <c r="O499">
        <v>1482213600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119858.5</v>
      </c>
      <c r="G500">
        <f t="shared" si="31"/>
        <v>24</v>
      </c>
      <c r="H500" t="s">
        <v>14</v>
      </c>
      <c r="I500">
        <v>579</v>
      </c>
      <c r="J500" t="s">
        <v>36</v>
      </c>
      <c r="K500" t="s">
        <v>37</v>
      </c>
      <c r="L500" s="8">
        <f t="shared" si="29"/>
        <v>42005.25</v>
      </c>
      <c r="M500">
        <v>1420092000</v>
      </c>
      <c r="N500" s="8">
        <f t="shared" si="30"/>
        <v>42007.25</v>
      </c>
      <c r="O500">
        <v>1420264800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121271.5</v>
      </c>
      <c r="G501">
        <f t="shared" si="31"/>
        <v>48</v>
      </c>
      <c r="H501" t="s">
        <v>14</v>
      </c>
      <c r="I501">
        <v>2072</v>
      </c>
      <c r="J501" t="s">
        <v>21</v>
      </c>
      <c r="K501" t="s">
        <v>22</v>
      </c>
      <c r="L501" s="8">
        <f t="shared" si="29"/>
        <v>42444.208333333328</v>
      </c>
      <c r="M501">
        <v>1458018000</v>
      </c>
      <c r="N501" s="8">
        <f t="shared" si="30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50</v>
      </c>
      <c r="G502">
        <f t="shared" si="31"/>
        <v>0</v>
      </c>
      <c r="H502" t="s">
        <v>14</v>
      </c>
      <c r="I502">
        <v>0</v>
      </c>
      <c r="J502" t="s">
        <v>21</v>
      </c>
      <c r="K502" t="s">
        <v>22</v>
      </c>
      <c r="L502" s="8">
        <f t="shared" si="29"/>
        <v>41395.208333333336</v>
      </c>
      <c r="M502">
        <v>1367384400</v>
      </c>
      <c r="N502" s="8">
        <f t="shared" si="30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130671.5</v>
      </c>
      <c r="G503">
        <f t="shared" si="31"/>
        <v>70</v>
      </c>
      <c r="H503" t="s">
        <v>14</v>
      </c>
      <c r="I503">
        <v>1796</v>
      </c>
      <c r="J503" t="s">
        <v>21</v>
      </c>
      <c r="K503" t="s">
        <v>22</v>
      </c>
      <c r="L503" s="8">
        <f t="shared" si="29"/>
        <v>41345.208333333336</v>
      </c>
      <c r="M503">
        <v>1363064400</v>
      </c>
      <c r="N503" s="8">
        <f t="shared" si="30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4094.5</v>
      </c>
      <c r="G504">
        <f t="shared" si="31"/>
        <v>530</v>
      </c>
      <c r="H504" t="s">
        <v>20</v>
      </c>
      <c r="I504">
        <v>186</v>
      </c>
      <c r="J504" t="s">
        <v>26</v>
      </c>
      <c r="K504" t="s">
        <v>27</v>
      </c>
      <c r="L504" s="8">
        <f t="shared" si="29"/>
        <v>41117.208333333336</v>
      </c>
      <c r="M504">
        <v>1343365200</v>
      </c>
      <c r="N504" s="8">
        <f t="shared" si="30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35741.5</v>
      </c>
      <c r="G505">
        <f t="shared" si="31"/>
        <v>180</v>
      </c>
      <c r="H505" t="s">
        <v>20</v>
      </c>
      <c r="I505">
        <v>460</v>
      </c>
      <c r="J505" t="s">
        <v>21</v>
      </c>
      <c r="K505" t="s">
        <v>22</v>
      </c>
      <c r="L505" s="8">
        <f t="shared" si="29"/>
        <v>42186.208333333328</v>
      </c>
      <c r="M505">
        <v>1435726800</v>
      </c>
      <c r="N505" s="8">
        <f t="shared" si="30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7212</v>
      </c>
      <c r="G506">
        <f t="shared" si="31"/>
        <v>92</v>
      </c>
      <c r="H506" t="s">
        <v>14</v>
      </c>
      <c r="I506">
        <v>62</v>
      </c>
      <c r="J506" t="s">
        <v>107</v>
      </c>
      <c r="K506" t="s">
        <v>108</v>
      </c>
      <c r="L506" s="8">
        <f t="shared" si="29"/>
        <v>42142.208333333328</v>
      </c>
      <c r="M506">
        <v>1431925200</v>
      </c>
      <c r="N506" s="8">
        <f t="shared" si="30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51198.5</v>
      </c>
      <c r="G507">
        <f t="shared" si="31"/>
        <v>14</v>
      </c>
      <c r="H507" t="s">
        <v>14</v>
      </c>
      <c r="I507">
        <v>347</v>
      </c>
      <c r="J507" t="s">
        <v>21</v>
      </c>
      <c r="K507" t="s">
        <v>22</v>
      </c>
      <c r="L507" s="8">
        <f t="shared" si="29"/>
        <v>41341.25</v>
      </c>
      <c r="M507">
        <v>1362722400</v>
      </c>
      <c r="N507" s="8">
        <f t="shared" si="30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92437</v>
      </c>
      <c r="G508">
        <f t="shared" si="31"/>
        <v>927</v>
      </c>
      <c r="H508" t="s">
        <v>20</v>
      </c>
      <c r="I508">
        <v>2528</v>
      </c>
      <c r="J508" t="s">
        <v>21</v>
      </c>
      <c r="K508" t="s">
        <v>22</v>
      </c>
      <c r="L508" s="8">
        <f t="shared" si="29"/>
        <v>43062.25</v>
      </c>
      <c r="M508">
        <v>1511416800</v>
      </c>
      <c r="N508" s="8">
        <f t="shared" si="30"/>
        <v>43079.25</v>
      </c>
      <c r="O508">
        <v>1512885600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1468.5</v>
      </c>
      <c r="G509">
        <f t="shared" si="31"/>
        <v>40</v>
      </c>
      <c r="H509" t="s">
        <v>14</v>
      </c>
      <c r="I509">
        <v>19</v>
      </c>
      <c r="J509" t="s">
        <v>21</v>
      </c>
      <c r="K509" t="s">
        <v>22</v>
      </c>
      <c r="L509" s="8">
        <f t="shared" si="29"/>
        <v>41373.208333333336</v>
      </c>
      <c r="M509">
        <v>1365483600</v>
      </c>
      <c r="N509" s="8">
        <f t="shared" si="30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183260</v>
      </c>
      <c r="G510">
        <f t="shared" si="31"/>
        <v>112</v>
      </c>
      <c r="H510" t="s">
        <v>20</v>
      </c>
      <c r="I510">
        <v>3657</v>
      </c>
      <c r="J510" t="s">
        <v>21</v>
      </c>
      <c r="K510" t="s">
        <v>22</v>
      </c>
      <c r="L510" s="8">
        <f t="shared" si="29"/>
        <v>43310.208333333328</v>
      </c>
      <c r="M510">
        <v>1532840400</v>
      </c>
      <c r="N510" s="8">
        <f t="shared" si="30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144005</v>
      </c>
      <c r="G511">
        <f t="shared" si="31"/>
        <v>71</v>
      </c>
      <c r="H511" t="s">
        <v>14</v>
      </c>
      <c r="I511">
        <v>1258</v>
      </c>
      <c r="J511" t="s">
        <v>21</v>
      </c>
      <c r="K511" t="s">
        <v>22</v>
      </c>
      <c r="L511" s="8">
        <f t="shared" si="29"/>
        <v>41034.208333333336</v>
      </c>
      <c r="M511">
        <v>1336194000</v>
      </c>
      <c r="N511" s="8">
        <f t="shared" si="30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8544.5</v>
      </c>
      <c r="G512">
        <f t="shared" si="31"/>
        <v>119</v>
      </c>
      <c r="H512" t="s">
        <v>20</v>
      </c>
      <c r="I512">
        <v>131</v>
      </c>
      <c r="J512" t="s">
        <v>26</v>
      </c>
      <c r="K512" t="s">
        <v>27</v>
      </c>
      <c r="L512" s="8">
        <f t="shared" si="29"/>
        <v>43251.208333333328</v>
      </c>
      <c r="M512">
        <v>1527742800</v>
      </c>
      <c r="N512" s="8">
        <f t="shared" si="30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91649</v>
      </c>
      <c r="G513">
        <f t="shared" si="31"/>
        <v>24</v>
      </c>
      <c r="H513" t="s">
        <v>14</v>
      </c>
      <c r="I513">
        <v>362</v>
      </c>
      <c r="J513" t="s">
        <v>21</v>
      </c>
      <c r="K513" t="s">
        <v>22</v>
      </c>
      <c r="L513" s="8">
        <f t="shared" si="29"/>
        <v>43671.208333333328</v>
      </c>
      <c r="M513">
        <v>1564030800</v>
      </c>
      <c r="N513" s="8">
        <f t="shared" si="30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10889</v>
      </c>
      <c r="G514">
        <f t="shared" si="31"/>
        <v>139</v>
      </c>
      <c r="H514" t="s">
        <v>20</v>
      </c>
      <c r="I514">
        <v>239</v>
      </c>
      <c r="J514" t="s">
        <v>21</v>
      </c>
      <c r="K514" t="s">
        <v>22</v>
      </c>
      <c r="L514" s="8">
        <f t="shared" si="29"/>
        <v>41825.208333333336</v>
      </c>
      <c r="M514">
        <v>1404536400</v>
      </c>
      <c r="N514" s="8">
        <f t="shared" si="30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AVERAGE(D515,E515)</f>
        <v>5780</v>
      </c>
      <c r="G515">
        <f t="shared" si="31"/>
        <v>39</v>
      </c>
      <c r="H515" t="s">
        <v>74</v>
      </c>
      <c r="I515">
        <v>35</v>
      </c>
      <c r="J515" t="s">
        <v>21</v>
      </c>
      <c r="K515" t="s">
        <v>22</v>
      </c>
      <c r="L515" s="8">
        <f t="shared" ref="L515:L578" si="33">(((M515/60)/60)/24)+DATE(1970,1,1)</f>
        <v>40430.208333333336</v>
      </c>
      <c r="M515">
        <v>1284008400</v>
      </c>
      <c r="N515" s="8">
        <f t="shared" ref="N515:N578" si="34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84911.5</v>
      </c>
      <c r="G516">
        <f t="shared" ref="G516:G579" si="35">ROUND(((E516/D516)*100),0)</f>
        <v>22</v>
      </c>
      <c r="H516" t="s">
        <v>74</v>
      </c>
      <c r="I516">
        <v>528</v>
      </c>
      <c r="J516" t="s">
        <v>98</v>
      </c>
      <c r="K516" t="s">
        <v>99</v>
      </c>
      <c r="L516" s="8">
        <f t="shared" si="33"/>
        <v>41614.25</v>
      </c>
      <c r="M516">
        <v>1386309600</v>
      </c>
      <c r="N516" s="8">
        <f t="shared" si="34"/>
        <v>41619.25</v>
      </c>
      <c r="O516">
        <v>1386741600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6698.5</v>
      </c>
      <c r="G517">
        <f t="shared" si="35"/>
        <v>56</v>
      </c>
      <c r="H517" t="s">
        <v>14</v>
      </c>
      <c r="I517">
        <v>133</v>
      </c>
      <c r="J517" t="s">
        <v>15</v>
      </c>
      <c r="K517" t="s">
        <v>16</v>
      </c>
      <c r="L517" s="8">
        <f t="shared" si="33"/>
        <v>40900.25</v>
      </c>
      <c r="M517">
        <v>1324620000</v>
      </c>
      <c r="N517" s="8">
        <f t="shared" si="34"/>
        <v>40902.25</v>
      </c>
      <c r="O517">
        <v>1324792800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89362</v>
      </c>
      <c r="G518">
        <f t="shared" si="35"/>
        <v>43</v>
      </c>
      <c r="H518" t="s">
        <v>14</v>
      </c>
      <c r="I518">
        <v>846</v>
      </c>
      <c r="J518" t="s">
        <v>21</v>
      </c>
      <c r="K518" t="s">
        <v>22</v>
      </c>
      <c r="L518" s="8">
        <f t="shared" si="33"/>
        <v>40396.208333333336</v>
      </c>
      <c r="M518">
        <v>1281070800</v>
      </c>
      <c r="N518" s="8">
        <f t="shared" si="34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6254</v>
      </c>
      <c r="G519">
        <f t="shared" si="35"/>
        <v>112</v>
      </c>
      <c r="H519" t="s">
        <v>20</v>
      </c>
      <c r="I519">
        <v>78</v>
      </c>
      <c r="J519" t="s">
        <v>21</v>
      </c>
      <c r="K519" t="s">
        <v>22</v>
      </c>
      <c r="L519" s="8">
        <f t="shared" si="33"/>
        <v>42860.208333333328</v>
      </c>
      <c r="M519">
        <v>1493960400</v>
      </c>
      <c r="N519" s="8">
        <f t="shared" si="34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4711</v>
      </c>
      <c r="G520">
        <f t="shared" si="35"/>
        <v>7</v>
      </c>
      <c r="H520" t="s">
        <v>14</v>
      </c>
      <c r="I520">
        <v>10</v>
      </c>
      <c r="J520" t="s">
        <v>21</v>
      </c>
      <c r="K520" t="s">
        <v>22</v>
      </c>
      <c r="L520" s="8">
        <f t="shared" si="33"/>
        <v>43154.25</v>
      </c>
      <c r="M520">
        <v>1519365600</v>
      </c>
      <c r="N520" s="8">
        <f t="shared" si="34"/>
        <v>43156.25</v>
      </c>
      <c r="O520">
        <v>1519538400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179251</v>
      </c>
      <c r="G521">
        <f t="shared" si="35"/>
        <v>102</v>
      </c>
      <c r="H521" t="s">
        <v>20</v>
      </c>
      <c r="I521">
        <v>1773</v>
      </c>
      <c r="J521" t="s">
        <v>21</v>
      </c>
      <c r="K521" t="s">
        <v>22</v>
      </c>
      <c r="L521" s="8">
        <f t="shared" si="33"/>
        <v>42012.25</v>
      </c>
      <c r="M521">
        <v>1420696800</v>
      </c>
      <c r="N521" s="8">
        <f t="shared" si="34"/>
        <v>42026.25</v>
      </c>
      <c r="O521">
        <v>1421906400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2103</v>
      </c>
      <c r="G522">
        <f t="shared" si="35"/>
        <v>426</v>
      </c>
      <c r="H522" t="s">
        <v>20</v>
      </c>
      <c r="I522">
        <v>32</v>
      </c>
      <c r="J522" t="s">
        <v>21</v>
      </c>
      <c r="K522" t="s">
        <v>22</v>
      </c>
      <c r="L522" s="8">
        <f t="shared" si="33"/>
        <v>43574.208333333328</v>
      </c>
      <c r="M522">
        <v>1555650000</v>
      </c>
      <c r="N522" s="8">
        <f t="shared" si="34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9330.5</v>
      </c>
      <c r="G523">
        <f t="shared" si="35"/>
        <v>146</v>
      </c>
      <c r="H523" t="s">
        <v>20</v>
      </c>
      <c r="I523">
        <v>369</v>
      </c>
      <c r="J523" t="s">
        <v>21</v>
      </c>
      <c r="K523" t="s">
        <v>22</v>
      </c>
      <c r="L523" s="8">
        <f t="shared" si="33"/>
        <v>42605.208333333328</v>
      </c>
      <c r="M523">
        <v>1471928400</v>
      </c>
      <c r="N523" s="8">
        <f t="shared" si="34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33444.5</v>
      </c>
      <c r="G524">
        <f t="shared" si="35"/>
        <v>32</v>
      </c>
      <c r="H524" t="s">
        <v>14</v>
      </c>
      <c r="I524">
        <v>191</v>
      </c>
      <c r="J524" t="s">
        <v>21</v>
      </c>
      <c r="K524" t="s">
        <v>22</v>
      </c>
      <c r="L524" s="8">
        <f t="shared" si="33"/>
        <v>41093.208333333336</v>
      </c>
      <c r="M524">
        <v>1341291600</v>
      </c>
      <c r="N524" s="8">
        <f t="shared" si="34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3601.5</v>
      </c>
      <c r="G525">
        <f t="shared" si="35"/>
        <v>700</v>
      </c>
      <c r="H525" t="s">
        <v>20</v>
      </c>
      <c r="I525">
        <v>89</v>
      </c>
      <c r="J525" t="s">
        <v>21</v>
      </c>
      <c r="K525" t="s">
        <v>22</v>
      </c>
      <c r="L525" s="8">
        <f t="shared" si="33"/>
        <v>40241.25</v>
      </c>
      <c r="M525">
        <v>1267682400</v>
      </c>
      <c r="N525" s="8">
        <f t="shared" si="34"/>
        <v>40246.25</v>
      </c>
      <c r="O525">
        <v>1268114400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88918</v>
      </c>
      <c r="G526">
        <f t="shared" si="35"/>
        <v>84</v>
      </c>
      <c r="H526" t="s">
        <v>14</v>
      </c>
      <c r="I526">
        <v>1979</v>
      </c>
      <c r="J526" t="s">
        <v>21</v>
      </c>
      <c r="K526" t="s">
        <v>22</v>
      </c>
      <c r="L526" s="8">
        <f t="shared" si="33"/>
        <v>40294.208333333336</v>
      </c>
      <c r="M526">
        <v>1272258000</v>
      </c>
      <c r="N526" s="8">
        <f t="shared" si="34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1934</v>
      </c>
      <c r="G527">
        <f t="shared" si="35"/>
        <v>84</v>
      </c>
      <c r="H527" t="s">
        <v>14</v>
      </c>
      <c r="I527">
        <v>63</v>
      </c>
      <c r="J527" t="s">
        <v>21</v>
      </c>
      <c r="K527" t="s">
        <v>22</v>
      </c>
      <c r="L527" s="8">
        <f t="shared" si="33"/>
        <v>40505.25</v>
      </c>
      <c r="M527">
        <v>1290492000</v>
      </c>
      <c r="N527" s="8">
        <f t="shared" si="34"/>
        <v>40509.25</v>
      </c>
      <c r="O527">
        <v>1290837600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10622</v>
      </c>
      <c r="G528">
        <f t="shared" si="35"/>
        <v>156</v>
      </c>
      <c r="H528" t="s">
        <v>20</v>
      </c>
      <c r="I528">
        <v>147</v>
      </c>
      <c r="J528" t="s">
        <v>21</v>
      </c>
      <c r="K528" t="s">
        <v>22</v>
      </c>
      <c r="L528" s="8">
        <f t="shared" si="33"/>
        <v>42364.25</v>
      </c>
      <c r="M528">
        <v>1451109600</v>
      </c>
      <c r="N528" s="8">
        <f t="shared" si="34"/>
        <v>42401.25</v>
      </c>
      <c r="O528">
        <v>1454306400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188840</v>
      </c>
      <c r="G529">
        <f t="shared" si="35"/>
        <v>100</v>
      </c>
      <c r="H529" t="s">
        <v>14</v>
      </c>
      <c r="I529">
        <v>6080</v>
      </c>
      <c r="J529" t="s">
        <v>15</v>
      </c>
      <c r="K529" t="s">
        <v>16</v>
      </c>
      <c r="L529" s="8">
        <f t="shared" si="33"/>
        <v>42405.25</v>
      </c>
      <c r="M529">
        <v>1454652000</v>
      </c>
      <c r="N529" s="8">
        <f t="shared" si="34"/>
        <v>42441.25</v>
      </c>
      <c r="O529">
        <v>1457762400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8113.5</v>
      </c>
      <c r="G530">
        <f t="shared" si="35"/>
        <v>80</v>
      </c>
      <c r="H530" t="s">
        <v>14</v>
      </c>
      <c r="I530">
        <v>80</v>
      </c>
      <c r="J530" t="s">
        <v>40</v>
      </c>
      <c r="K530" t="s">
        <v>41</v>
      </c>
      <c r="L530" s="8">
        <f t="shared" si="33"/>
        <v>41601.25</v>
      </c>
      <c r="M530">
        <v>1385186400</v>
      </c>
      <c r="N530" s="8">
        <f t="shared" si="34"/>
        <v>41646.25</v>
      </c>
      <c r="O530">
        <v>1389074400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2837</v>
      </c>
      <c r="G531">
        <f t="shared" si="35"/>
        <v>11</v>
      </c>
      <c r="H531" t="s">
        <v>14</v>
      </c>
      <c r="I531">
        <v>9</v>
      </c>
      <c r="J531" t="s">
        <v>21</v>
      </c>
      <c r="K531" t="s">
        <v>22</v>
      </c>
      <c r="L531" s="8">
        <f t="shared" si="33"/>
        <v>41769.208333333336</v>
      </c>
      <c r="M531">
        <v>1399698000</v>
      </c>
      <c r="N531" s="8">
        <f t="shared" si="34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100664</v>
      </c>
      <c r="G532">
        <f t="shared" si="35"/>
        <v>92</v>
      </c>
      <c r="H532" t="s">
        <v>14</v>
      </c>
      <c r="I532">
        <v>1784</v>
      </c>
      <c r="J532" t="s">
        <v>21</v>
      </c>
      <c r="K532" t="s">
        <v>22</v>
      </c>
      <c r="L532" s="8">
        <f t="shared" si="33"/>
        <v>40421.208333333336</v>
      </c>
      <c r="M532">
        <v>1283230800</v>
      </c>
      <c r="N532" s="8">
        <f t="shared" si="34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182519</v>
      </c>
      <c r="G533">
        <f t="shared" si="35"/>
        <v>96</v>
      </c>
      <c r="H533" t="s">
        <v>47</v>
      </c>
      <c r="I533">
        <v>3640</v>
      </c>
      <c r="J533" t="s">
        <v>98</v>
      </c>
      <c r="K533" t="s">
        <v>99</v>
      </c>
      <c r="L533" s="8">
        <f t="shared" si="33"/>
        <v>41589.25</v>
      </c>
      <c r="M533">
        <v>1384149600</v>
      </c>
      <c r="N533" s="8">
        <f t="shared" si="34"/>
        <v>41645.25</v>
      </c>
      <c r="O533">
        <v>1388988000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4823</v>
      </c>
      <c r="G534">
        <f t="shared" si="35"/>
        <v>503</v>
      </c>
      <c r="H534" t="s">
        <v>20</v>
      </c>
      <c r="I534">
        <v>126</v>
      </c>
      <c r="J534" t="s">
        <v>15</v>
      </c>
      <c r="K534" t="s">
        <v>16</v>
      </c>
      <c r="L534" s="8">
        <f t="shared" si="33"/>
        <v>43125.25</v>
      </c>
      <c r="M534">
        <v>1516860000</v>
      </c>
      <c r="N534" s="8">
        <f t="shared" si="34"/>
        <v>43126.25</v>
      </c>
      <c r="O534">
        <v>1516946400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149843</v>
      </c>
      <c r="G535">
        <f t="shared" si="35"/>
        <v>159</v>
      </c>
      <c r="H535" t="s">
        <v>20</v>
      </c>
      <c r="I535">
        <v>2218</v>
      </c>
      <c r="J535" t="s">
        <v>40</v>
      </c>
      <c r="K535" t="s">
        <v>41</v>
      </c>
      <c r="L535" s="8">
        <f t="shared" si="33"/>
        <v>41479.208333333336</v>
      </c>
      <c r="M535">
        <v>1374642000</v>
      </c>
      <c r="N535" s="8">
        <f t="shared" si="34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51242.5</v>
      </c>
      <c r="G536">
        <f t="shared" si="35"/>
        <v>15</v>
      </c>
      <c r="H536" t="s">
        <v>14</v>
      </c>
      <c r="I536">
        <v>243</v>
      </c>
      <c r="J536" t="s">
        <v>21</v>
      </c>
      <c r="K536" t="s">
        <v>22</v>
      </c>
      <c r="L536" s="8">
        <f t="shared" si="33"/>
        <v>43329.208333333328</v>
      </c>
      <c r="M536">
        <v>1534482000</v>
      </c>
      <c r="N536" s="8">
        <f t="shared" si="34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7566.5</v>
      </c>
      <c r="G537">
        <f t="shared" si="35"/>
        <v>482</v>
      </c>
      <c r="H537" t="s">
        <v>20</v>
      </c>
      <c r="I537">
        <v>202</v>
      </c>
      <c r="J537" t="s">
        <v>107</v>
      </c>
      <c r="K537" t="s">
        <v>108</v>
      </c>
      <c r="L537" s="8">
        <f t="shared" si="33"/>
        <v>43259.208333333328</v>
      </c>
      <c r="M537">
        <v>1528434000</v>
      </c>
      <c r="N537" s="8">
        <f t="shared" si="34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12248.5</v>
      </c>
      <c r="G538">
        <f t="shared" si="35"/>
        <v>150</v>
      </c>
      <c r="H538" t="s">
        <v>20</v>
      </c>
      <c r="I538">
        <v>140</v>
      </c>
      <c r="J538" t="s">
        <v>107</v>
      </c>
      <c r="K538" t="s">
        <v>108</v>
      </c>
      <c r="L538" s="8">
        <f t="shared" si="33"/>
        <v>40414.208333333336</v>
      </c>
      <c r="M538">
        <v>1282626000</v>
      </c>
      <c r="N538" s="8">
        <f t="shared" si="34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91667.5</v>
      </c>
      <c r="G539">
        <f t="shared" si="35"/>
        <v>117</v>
      </c>
      <c r="H539" t="s">
        <v>20</v>
      </c>
      <c r="I539">
        <v>1052</v>
      </c>
      <c r="J539" t="s">
        <v>36</v>
      </c>
      <c r="K539" t="s">
        <v>37</v>
      </c>
      <c r="L539" s="8">
        <f t="shared" si="33"/>
        <v>43342.208333333328</v>
      </c>
      <c r="M539">
        <v>1535605200</v>
      </c>
      <c r="N539" s="8">
        <f t="shared" si="34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104167</v>
      </c>
      <c r="G540">
        <f t="shared" si="35"/>
        <v>38</v>
      </c>
      <c r="H540" t="s">
        <v>14</v>
      </c>
      <c r="I540">
        <v>1296</v>
      </c>
      <c r="J540" t="s">
        <v>21</v>
      </c>
      <c r="K540" t="s">
        <v>22</v>
      </c>
      <c r="L540" s="8">
        <f t="shared" si="33"/>
        <v>41539.208333333336</v>
      </c>
      <c r="M540">
        <v>1379826000</v>
      </c>
      <c r="N540" s="8">
        <f t="shared" si="34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8460</v>
      </c>
      <c r="G541">
        <f t="shared" si="35"/>
        <v>73</v>
      </c>
      <c r="H541" t="s">
        <v>14</v>
      </c>
      <c r="I541">
        <v>77</v>
      </c>
      <c r="J541" t="s">
        <v>21</v>
      </c>
      <c r="K541" t="s">
        <v>22</v>
      </c>
      <c r="L541" s="8">
        <f t="shared" si="33"/>
        <v>43647.208333333328</v>
      </c>
      <c r="M541">
        <v>1561957200</v>
      </c>
      <c r="N541" s="8">
        <f t="shared" si="34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9698.5</v>
      </c>
      <c r="G542">
        <f t="shared" si="35"/>
        <v>266</v>
      </c>
      <c r="H542" t="s">
        <v>20</v>
      </c>
      <c r="I542">
        <v>247</v>
      </c>
      <c r="J542" t="s">
        <v>21</v>
      </c>
      <c r="K542" t="s">
        <v>22</v>
      </c>
      <c r="L542" s="8">
        <f t="shared" si="33"/>
        <v>43225.208333333328</v>
      </c>
      <c r="M542">
        <v>1525496400</v>
      </c>
      <c r="N542" s="8">
        <f t="shared" si="34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110543</v>
      </c>
      <c r="G543">
        <f t="shared" si="35"/>
        <v>24</v>
      </c>
      <c r="H543" t="s">
        <v>14</v>
      </c>
      <c r="I543">
        <v>395</v>
      </c>
      <c r="J543" t="s">
        <v>107</v>
      </c>
      <c r="K543" t="s">
        <v>108</v>
      </c>
      <c r="L543" s="8">
        <f t="shared" si="33"/>
        <v>42165.208333333328</v>
      </c>
      <c r="M543">
        <v>1433912400</v>
      </c>
      <c r="N543" s="8">
        <f t="shared" si="34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39465</v>
      </c>
      <c r="G544">
        <f t="shared" si="35"/>
        <v>3</v>
      </c>
      <c r="H544" t="s">
        <v>14</v>
      </c>
      <c r="I544">
        <v>49</v>
      </c>
      <c r="J544" t="s">
        <v>40</v>
      </c>
      <c r="K544" t="s">
        <v>41</v>
      </c>
      <c r="L544" s="8">
        <f t="shared" si="33"/>
        <v>42391.25</v>
      </c>
      <c r="M544">
        <v>1453442400</v>
      </c>
      <c r="N544" s="8">
        <f t="shared" si="34"/>
        <v>42421.25</v>
      </c>
      <c r="O544">
        <v>1456034400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49382</v>
      </c>
      <c r="G545">
        <f t="shared" si="35"/>
        <v>16</v>
      </c>
      <c r="H545" t="s">
        <v>14</v>
      </c>
      <c r="I545">
        <v>180</v>
      </c>
      <c r="J545" t="s">
        <v>21</v>
      </c>
      <c r="K545" t="s">
        <v>22</v>
      </c>
      <c r="L545" s="8">
        <f t="shared" si="33"/>
        <v>41528.208333333336</v>
      </c>
      <c r="M545">
        <v>1378875600</v>
      </c>
      <c r="N545" s="8">
        <f t="shared" si="34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5271</v>
      </c>
      <c r="G546">
        <f t="shared" si="35"/>
        <v>277</v>
      </c>
      <c r="H546" t="s">
        <v>20</v>
      </c>
      <c r="I546">
        <v>84</v>
      </c>
      <c r="J546" t="s">
        <v>21</v>
      </c>
      <c r="K546" t="s">
        <v>22</v>
      </c>
      <c r="L546" s="8">
        <f t="shared" si="33"/>
        <v>42377.25</v>
      </c>
      <c r="M546">
        <v>1452232800</v>
      </c>
      <c r="N546" s="8">
        <f t="shared" si="34"/>
        <v>42390.25</v>
      </c>
      <c r="O546">
        <v>1453356000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174454.5</v>
      </c>
      <c r="G547">
        <f t="shared" si="35"/>
        <v>89</v>
      </c>
      <c r="H547" t="s">
        <v>14</v>
      </c>
      <c r="I547">
        <v>2690</v>
      </c>
      <c r="J547" t="s">
        <v>21</v>
      </c>
      <c r="K547" t="s">
        <v>22</v>
      </c>
      <c r="L547" s="8">
        <f t="shared" si="33"/>
        <v>43824.25</v>
      </c>
      <c r="M547">
        <v>1577253600</v>
      </c>
      <c r="N547" s="8">
        <f t="shared" si="34"/>
        <v>43844.25</v>
      </c>
      <c r="O547">
        <v>1578981600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5535</v>
      </c>
      <c r="G548">
        <f t="shared" si="35"/>
        <v>164</v>
      </c>
      <c r="H548" t="s">
        <v>20</v>
      </c>
      <c r="I548">
        <v>88</v>
      </c>
      <c r="J548" t="s">
        <v>21</v>
      </c>
      <c r="K548" t="s">
        <v>22</v>
      </c>
      <c r="L548" s="8">
        <f t="shared" si="33"/>
        <v>43360.208333333328</v>
      </c>
      <c r="M548">
        <v>1537160400</v>
      </c>
      <c r="N548" s="8">
        <f t="shared" si="34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6948.5</v>
      </c>
      <c r="G549">
        <f t="shared" si="35"/>
        <v>969</v>
      </c>
      <c r="H549" t="s">
        <v>20</v>
      </c>
      <c r="I549">
        <v>156</v>
      </c>
      <c r="J549" t="s">
        <v>21</v>
      </c>
      <c r="K549" t="s">
        <v>22</v>
      </c>
      <c r="L549" s="8">
        <f t="shared" si="33"/>
        <v>42029.25</v>
      </c>
      <c r="M549">
        <v>1422165600</v>
      </c>
      <c r="N549" s="8">
        <f t="shared" si="34"/>
        <v>42041.25</v>
      </c>
      <c r="O549">
        <v>1423202400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122587</v>
      </c>
      <c r="G550">
        <f t="shared" si="35"/>
        <v>271</v>
      </c>
      <c r="H550" t="s">
        <v>20</v>
      </c>
      <c r="I550">
        <v>2985</v>
      </c>
      <c r="J550" t="s">
        <v>21</v>
      </c>
      <c r="K550" t="s">
        <v>22</v>
      </c>
      <c r="L550" s="8">
        <f t="shared" si="33"/>
        <v>42461.208333333328</v>
      </c>
      <c r="M550">
        <v>1459486800</v>
      </c>
      <c r="N550" s="8">
        <f t="shared" si="34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56671.5</v>
      </c>
      <c r="G551">
        <f t="shared" si="35"/>
        <v>284</v>
      </c>
      <c r="H551" t="s">
        <v>20</v>
      </c>
      <c r="I551">
        <v>762</v>
      </c>
      <c r="J551" t="s">
        <v>21</v>
      </c>
      <c r="K551" t="s">
        <v>22</v>
      </c>
      <c r="L551" s="8">
        <f t="shared" si="33"/>
        <v>41422.208333333336</v>
      </c>
      <c r="M551">
        <v>1369717200</v>
      </c>
      <c r="N551" s="8">
        <f t="shared" si="34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52</v>
      </c>
      <c r="G552">
        <f t="shared" si="35"/>
        <v>4</v>
      </c>
      <c r="H552" t="s">
        <v>74</v>
      </c>
      <c r="I552">
        <v>1</v>
      </c>
      <c r="J552" t="s">
        <v>98</v>
      </c>
      <c r="K552" t="s">
        <v>99</v>
      </c>
      <c r="L552" s="8">
        <f t="shared" si="33"/>
        <v>40968.25</v>
      </c>
      <c r="M552">
        <v>1330495200</v>
      </c>
      <c r="N552" s="8">
        <f t="shared" si="34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142849</v>
      </c>
      <c r="G553">
        <f t="shared" si="35"/>
        <v>59</v>
      </c>
      <c r="H553" t="s">
        <v>14</v>
      </c>
      <c r="I553">
        <v>2779</v>
      </c>
      <c r="J553" t="s">
        <v>26</v>
      </c>
      <c r="K553" t="s">
        <v>27</v>
      </c>
      <c r="L553" s="8">
        <f t="shared" si="33"/>
        <v>41993.25</v>
      </c>
      <c r="M553">
        <v>1419055200</v>
      </c>
      <c r="N553" s="8">
        <f t="shared" si="34"/>
        <v>42033.25</v>
      </c>
      <c r="O553">
        <v>1422511200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8933</v>
      </c>
      <c r="G554">
        <f t="shared" si="35"/>
        <v>99</v>
      </c>
      <c r="H554" t="s">
        <v>14</v>
      </c>
      <c r="I554">
        <v>92</v>
      </c>
      <c r="J554" t="s">
        <v>21</v>
      </c>
      <c r="K554" t="s">
        <v>22</v>
      </c>
      <c r="L554" s="8">
        <f t="shared" si="33"/>
        <v>42700.25</v>
      </c>
      <c r="M554">
        <v>1480140000</v>
      </c>
      <c r="N554" s="8">
        <f t="shared" si="34"/>
        <v>42702.25</v>
      </c>
      <c r="O554">
        <v>1480312800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122811</v>
      </c>
      <c r="G555">
        <f t="shared" si="35"/>
        <v>44</v>
      </c>
      <c r="H555" t="s">
        <v>14</v>
      </c>
      <c r="I555">
        <v>1028</v>
      </c>
      <c r="J555" t="s">
        <v>21</v>
      </c>
      <c r="K555" t="s">
        <v>22</v>
      </c>
      <c r="L555" s="8">
        <f t="shared" si="33"/>
        <v>40545.25</v>
      </c>
      <c r="M555">
        <v>1293948000</v>
      </c>
      <c r="N555" s="8">
        <f t="shared" si="34"/>
        <v>40546.25</v>
      </c>
      <c r="O555">
        <v>1294034400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11954</v>
      </c>
      <c r="G556">
        <f t="shared" si="35"/>
        <v>152</v>
      </c>
      <c r="H556" t="s">
        <v>20</v>
      </c>
      <c r="I556">
        <v>554</v>
      </c>
      <c r="J556" t="s">
        <v>15</v>
      </c>
      <c r="K556" t="s">
        <v>16</v>
      </c>
      <c r="L556" s="8">
        <f t="shared" si="33"/>
        <v>42723.25</v>
      </c>
      <c r="M556">
        <v>1482127200</v>
      </c>
      <c r="N556" s="8">
        <f t="shared" si="34"/>
        <v>42729.25</v>
      </c>
      <c r="O556">
        <v>1482645600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10194.5</v>
      </c>
      <c r="G557">
        <f t="shared" si="35"/>
        <v>224</v>
      </c>
      <c r="H557" t="s">
        <v>20</v>
      </c>
      <c r="I557">
        <v>135</v>
      </c>
      <c r="J557" t="s">
        <v>36</v>
      </c>
      <c r="K557" t="s">
        <v>37</v>
      </c>
      <c r="L557" s="8">
        <f t="shared" si="33"/>
        <v>41731.208333333336</v>
      </c>
      <c r="M557">
        <v>1396414800</v>
      </c>
      <c r="N557" s="8">
        <f t="shared" si="34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8833.5</v>
      </c>
      <c r="G558">
        <f t="shared" si="35"/>
        <v>240</v>
      </c>
      <c r="H558" t="s">
        <v>20</v>
      </c>
      <c r="I558">
        <v>122</v>
      </c>
      <c r="J558" t="s">
        <v>21</v>
      </c>
      <c r="K558" t="s">
        <v>22</v>
      </c>
      <c r="L558" s="8">
        <f t="shared" si="33"/>
        <v>40792.208333333336</v>
      </c>
      <c r="M558">
        <v>1315285200</v>
      </c>
      <c r="N558" s="8">
        <f t="shared" si="34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8980</v>
      </c>
      <c r="G559">
        <f t="shared" si="35"/>
        <v>199</v>
      </c>
      <c r="H559" t="s">
        <v>20</v>
      </c>
      <c r="I559">
        <v>221</v>
      </c>
      <c r="J559" t="s">
        <v>21</v>
      </c>
      <c r="K559" t="s">
        <v>22</v>
      </c>
      <c r="L559" s="8">
        <f t="shared" si="33"/>
        <v>42279.208333333328</v>
      </c>
      <c r="M559">
        <v>1443762000</v>
      </c>
      <c r="N559" s="8">
        <f t="shared" si="34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6883</v>
      </c>
      <c r="G560">
        <f t="shared" si="35"/>
        <v>137</v>
      </c>
      <c r="H560" t="s">
        <v>20</v>
      </c>
      <c r="I560">
        <v>126</v>
      </c>
      <c r="J560" t="s">
        <v>21</v>
      </c>
      <c r="K560" t="s">
        <v>22</v>
      </c>
      <c r="L560" s="8">
        <f t="shared" si="33"/>
        <v>42424.25</v>
      </c>
      <c r="M560">
        <v>1456293600</v>
      </c>
      <c r="N560" s="8">
        <f t="shared" si="34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105810.5</v>
      </c>
      <c r="G561">
        <f t="shared" si="35"/>
        <v>101</v>
      </c>
      <c r="H561" t="s">
        <v>20</v>
      </c>
      <c r="I561">
        <v>1022</v>
      </c>
      <c r="J561" t="s">
        <v>21</v>
      </c>
      <c r="K561" t="s">
        <v>22</v>
      </c>
      <c r="L561" s="8">
        <f t="shared" si="33"/>
        <v>42584.208333333328</v>
      </c>
      <c r="M561">
        <v>1470114000</v>
      </c>
      <c r="N561" s="8">
        <f t="shared" si="34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89416</v>
      </c>
      <c r="G562">
        <f t="shared" si="35"/>
        <v>794</v>
      </c>
      <c r="H562" t="s">
        <v>20</v>
      </c>
      <c r="I562">
        <v>3177</v>
      </c>
      <c r="J562" t="s">
        <v>21</v>
      </c>
      <c r="K562" t="s">
        <v>22</v>
      </c>
      <c r="L562" s="8">
        <f t="shared" si="33"/>
        <v>40865.25</v>
      </c>
      <c r="M562">
        <v>1321596000</v>
      </c>
      <c r="N562" s="8">
        <f t="shared" si="34"/>
        <v>40905.25</v>
      </c>
      <c r="O562">
        <v>1325052000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7045.5</v>
      </c>
      <c r="G563">
        <f t="shared" si="35"/>
        <v>370</v>
      </c>
      <c r="H563" t="s">
        <v>20</v>
      </c>
      <c r="I563">
        <v>198</v>
      </c>
      <c r="J563" t="s">
        <v>98</v>
      </c>
      <c r="K563" t="s">
        <v>99</v>
      </c>
      <c r="L563" s="8">
        <f t="shared" si="33"/>
        <v>40833.208333333336</v>
      </c>
      <c r="M563">
        <v>1318827600</v>
      </c>
      <c r="N563" s="8">
        <f t="shared" si="34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5584.5</v>
      </c>
      <c r="G564">
        <f t="shared" si="35"/>
        <v>13</v>
      </c>
      <c r="H564" t="s">
        <v>14</v>
      </c>
      <c r="I564">
        <v>26</v>
      </c>
      <c r="J564" t="s">
        <v>98</v>
      </c>
      <c r="K564" t="s">
        <v>99</v>
      </c>
      <c r="L564" s="8">
        <f t="shared" si="33"/>
        <v>43536.208333333328</v>
      </c>
      <c r="M564">
        <v>1552366800</v>
      </c>
      <c r="N564" s="8">
        <f t="shared" si="34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4403.5</v>
      </c>
      <c r="G565">
        <f t="shared" si="35"/>
        <v>138</v>
      </c>
      <c r="H565" t="s">
        <v>20</v>
      </c>
      <c r="I565">
        <v>85</v>
      </c>
      <c r="J565" t="s">
        <v>26</v>
      </c>
      <c r="K565" t="s">
        <v>27</v>
      </c>
      <c r="L565" s="8">
        <f t="shared" si="33"/>
        <v>43417.25</v>
      </c>
      <c r="M565">
        <v>1542088800</v>
      </c>
      <c r="N565" s="8">
        <f t="shared" si="34"/>
        <v>43437.25</v>
      </c>
      <c r="O565">
        <v>1543816800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155046.5</v>
      </c>
      <c r="G566">
        <f t="shared" si="35"/>
        <v>84</v>
      </c>
      <c r="H566" t="s">
        <v>14</v>
      </c>
      <c r="I566">
        <v>1790</v>
      </c>
      <c r="J566" t="s">
        <v>21</v>
      </c>
      <c r="K566" t="s">
        <v>22</v>
      </c>
      <c r="L566" s="8">
        <f t="shared" si="33"/>
        <v>42078.208333333328</v>
      </c>
      <c r="M566">
        <v>1426395600</v>
      </c>
      <c r="N566" s="8">
        <f t="shared" si="34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144533</v>
      </c>
      <c r="G567">
        <f t="shared" si="35"/>
        <v>205</v>
      </c>
      <c r="H567" t="s">
        <v>20</v>
      </c>
      <c r="I567">
        <v>3596</v>
      </c>
      <c r="J567" t="s">
        <v>21</v>
      </c>
      <c r="K567" t="s">
        <v>22</v>
      </c>
      <c r="L567" s="8">
        <f t="shared" si="33"/>
        <v>40862.25</v>
      </c>
      <c r="M567">
        <v>1321336800</v>
      </c>
      <c r="N567" s="8">
        <f t="shared" si="34"/>
        <v>40882.25</v>
      </c>
      <c r="O567">
        <v>1323064800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6712</v>
      </c>
      <c r="G568">
        <f t="shared" si="35"/>
        <v>44</v>
      </c>
      <c r="H568" t="s">
        <v>14</v>
      </c>
      <c r="I568">
        <v>37</v>
      </c>
      <c r="J568" t="s">
        <v>21</v>
      </c>
      <c r="K568" t="s">
        <v>22</v>
      </c>
      <c r="L568" s="8">
        <f t="shared" si="33"/>
        <v>42424.25</v>
      </c>
      <c r="M568">
        <v>1456293600</v>
      </c>
      <c r="N568" s="8">
        <f t="shared" si="34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10832.5</v>
      </c>
      <c r="G569">
        <f t="shared" si="35"/>
        <v>219</v>
      </c>
      <c r="H569" t="s">
        <v>20</v>
      </c>
      <c r="I569">
        <v>244</v>
      </c>
      <c r="J569" t="s">
        <v>21</v>
      </c>
      <c r="K569" t="s">
        <v>22</v>
      </c>
      <c r="L569" s="8">
        <f t="shared" si="33"/>
        <v>41830.208333333336</v>
      </c>
      <c r="M569">
        <v>1404968400</v>
      </c>
      <c r="N569" s="8">
        <f t="shared" si="34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103544</v>
      </c>
      <c r="G570">
        <f t="shared" si="35"/>
        <v>186</v>
      </c>
      <c r="H570" t="s">
        <v>20</v>
      </c>
      <c r="I570">
        <v>5180</v>
      </c>
      <c r="J570" t="s">
        <v>21</v>
      </c>
      <c r="K570" t="s">
        <v>22</v>
      </c>
      <c r="L570" s="8">
        <f t="shared" si="33"/>
        <v>40374.208333333336</v>
      </c>
      <c r="M570">
        <v>1279170000</v>
      </c>
      <c r="N570" s="8">
        <f t="shared" si="34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33902.5</v>
      </c>
      <c r="G571">
        <f t="shared" si="35"/>
        <v>237</v>
      </c>
      <c r="H571" t="s">
        <v>20</v>
      </c>
      <c r="I571">
        <v>589</v>
      </c>
      <c r="J571" t="s">
        <v>107</v>
      </c>
      <c r="K571" t="s">
        <v>108</v>
      </c>
      <c r="L571" s="8">
        <f t="shared" si="33"/>
        <v>40554.25</v>
      </c>
      <c r="M571">
        <v>1294725600</v>
      </c>
      <c r="N571" s="8">
        <f t="shared" si="34"/>
        <v>40566.25</v>
      </c>
      <c r="O571">
        <v>1295762400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63282</v>
      </c>
      <c r="G572">
        <f t="shared" si="35"/>
        <v>306</v>
      </c>
      <c r="H572" t="s">
        <v>20</v>
      </c>
      <c r="I572">
        <v>2725</v>
      </c>
      <c r="J572" t="s">
        <v>21</v>
      </c>
      <c r="K572" t="s">
        <v>22</v>
      </c>
      <c r="L572" s="8">
        <f t="shared" si="33"/>
        <v>41993.25</v>
      </c>
      <c r="M572">
        <v>1419055200</v>
      </c>
      <c r="N572" s="8">
        <f t="shared" si="34"/>
        <v>41999.25</v>
      </c>
      <c r="O572">
        <v>1419573600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3397.5</v>
      </c>
      <c r="G573">
        <f t="shared" si="35"/>
        <v>94</v>
      </c>
      <c r="H573" t="s">
        <v>14</v>
      </c>
      <c r="I573">
        <v>35</v>
      </c>
      <c r="J573" t="s">
        <v>107</v>
      </c>
      <c r="K573" t="s">
        <v>108</v>
      </c>
      <c r="L573" s="8">
        <f t="shared" si="33"/>
        <v>42174.208333333328</v>
      </c>
      <c r="M573">
        <v>1434690000</v>
      </c>
      <c r="N573" s="8">
        <f t="shared" si="34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6948</v>
      </c>
      <c r="G574">
        <f t="shared" si="35"/>
        <v>54</v>
      </c>
      <c r="H574" t="s">
        <v>74</v>
      </c>
      <c r="I574">
        <v>94</v>
      </c>
      <c r="J574" t="s">
        <v>21</v>
      </c>
      <c r="K574" t="s">
        <v>22</v>
      </c>
      <c r="L574" s="8">
        <f t="shared" si="33"/>
        <v>42275.208333333328</v>
      </c>
      <c r="M574">
        <v>1443416400</v>
      </c>
      <c r="N574" s="8">
        <f t="shared" si="34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7098</v>
      </c>
      <c r="G575">
        <f t="shared" si="35"/>
        <v>112</v>
      </c>
      <c r="H575" t="s">
        <v>20</v>
      </c>
      <c r="I575">
        <v>300</v>
      </c>
      <c r="J575" t="s">
        <v>21</v>
      </c>
      <c r="K575" t="s">
        <v>22</v>
      </c>
      <c r="L575" s="8">
        <f t="shared" si="33"/>
        <v>41761.208333333336</v>
      </c>
      <c r="M575">
        <v>1399006800</v>
      </c>
      <c r="N575" s="8">
        <f t="shared" si="34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6333.5</v>
      </c>
      <c r="G576">
        <f t="shared" si="35"/>
        <v>369</v>
      </c>
      <c r="H576" t="s">
        <v>20</v>
      </c>
      <c r="I576">
        <v>144</v>
      </c>
      <c r="J576" t="s">
        <v>21</v>
      </c>
      <c r="K576" t="s">
        <v>22</v>
      </c>
      <c r="L576" s="8">
        <f t="shared" si="33"/>
        <v>43806.25</v>
      </c>
      <c r="M576">
        <v>1575698400</v>
      </c>
      <c r="N576" s="8">
        <f t="shared" si="34"/>
        <v>43816.25</v>
      </c>
      <c r="O576">
        <v>1576562400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67860.5</v>
      </c>
      <c r="G577">
        <f t="shared" si="35"/>
        <v>63</v>
      </c>
      <c r="H577" t="s">
        <v>14</v>
      </c>
      <c r="I577">
        <v>558</v>
      </c>
      <c r="J577" t="s">
        <v>21</v>
      </c>
      <c r="K577" t="s">
        <v>22</v>
      </c>
      <c r="L577" s="8">
        <f t="shared" si="33"/>
        <v>41779.208333333336</v>
      </c>
      <c r="M577">
        <v>1400562000</v>
      </c>
      <c r="N577" s="8">
        <f t="shared" si="34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7999</v>
      </c>
      <c r="G578">
        <f t="shared" si="35"/>
        <v>65</v>
      </c>
      <c r="H578" t="s">
        <v>14</v>
      </c>
      <c r="I578">
        <v>64</v>
      </c>
      <c r="J578" t="s">
        <v>21</v>
      </c>
      <c r="K578" t="s">
        <v>22</v>
      </c>
      <c r="L578" s="8">
        <f t="shared" si="33"/>
        <v>43040.208333333328</v>
      </c>
      <c r="M578">
        <v>1509512400</v>
      </c>
      <c r="N578" s="8">
        <f t="shared" si="34"/>
        <v>43057.25</v>
      </c>
      <c r="O578">
        <v>1510984800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AVERAGE(D579,E579)</f>
        <v>4873</v>
      </c>
      <c r="G579">
        <f t="shared" si="35"/>
        <v>19</v>
      </c>
      <c r="H579" t="s">
        <v>74</v>
      </c>
      <c r="I579">
        <v>37</v>
      </c>
      <c r="J579" t="s">
        <v>21</v>
      </c>
      <c r="K579" t="s">
        <v>22</v>
      </c>
      <c r="L579" s="8">
        <f t="shared" ref="L579:L642" si="37">(((M579/60)/60)/24)+DATE(1970,1,1)</f>
        <v>40613.25</v>
      </c>
      <c r="M579">
        <v>1299823200</v>
      </c>
      <c r="N579" s="8">
        <f t="shared" ref="N579:N642" si="38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56334</v>
      </c>
      <c r="G580">
        <f t="shared" ref="G580:G643" si="39">ROUND(((E580/D580)*100),0)</f>
        <v>17</v>
      </c>
      <c r="H580" t="s">
        <v>14</v>
      </c>
      <c r="I580">
        <v>245</v>
      </c>
      <c r="J580" t="s">
        <v>21</v>
      </c>
      <c r="K580" t="s">
        <v>22</v>
      </c>
      <c r="L580" s="8">
        <f t="shared" si="37"/>
        <v>40878.25</v>
      </c>
      <c r="M580">
        <v>1322719200</v>
      </c>
      <c r="N580" s="8">
        <f t="shared" si="38"/>
        <v>40881.25</v>
      </c>
      <c r="O580">
        <v>1322978400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6234.5</v>
      </c>
      <c r="G581">
        <f t="shared" si="39"/>
        <v>101</v>
      </c>
      <c r="H581" t="s">
        <v>20</v>
      </c>
      <c r="I581">
        <v>87</v>
      </c>
      <c r="J581" t="s">
        <v>21</v>
      </c>
      <c r="K581" t="s">
        <v>22</v>
      </c>
      <c r="L581" s="8">
        <f t="shared" si="37"/>
        <v>40762.208333333336</v>
      </c>
      <c r="M581">
        <v>1312693200</v>
      </c>
      <c r="N581" s="8">
        <f t="shared" si="38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96689</v>
      </c>
      <c r="G582">
        <f t="shared" si="39"/>
        <v>342</v>
      </c>
      <c r="H582" t="s">
        <v>20</v>
      </c>
      <c r="I582">
        <v>3116</v>
      </c>
      <c r="J582" t="s">
        <v>21</v>
      </c>
      <c r="K582" t="s">
        <v>22</v>
      </c>
      <c r="L582" s="8">
        <f t="shared" si="37"/>
        <v>41696.25</v>
      </c>
      <c r="M582">
        <v>1393394400</v>
      </c>
      <c r="N582" s="8">
        <f t="shared" si="38"/>
        <v>41704.25</v>
      </c>
      <c r="O582">
        <v>1394085600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4920.5</v>
      </c>
      <c r="G583">
        <f t="shared" si="39"/>
        <v>64</v>
      </c>
      <c r="H583" t="s">
        <v>14</v>
      </c>
      <c r="I583">
        <v>71</v>
      </c>
      <c r="J583" t="s">
        <v>21</v>
      </c>
      <c r="K583" t="s">
        <v>22</v>
      </c>
      <c r="L583" s="8">
        <f t="shared" si="37"/>
        <v>40662.208333333336</v>
      </c>
      <c r="M583">
        <v>1304053200</v>
      </c>
      <c r="N583" s="8">
        <f t="shared" si="38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6615.5</v>
      </c>
      <c r="G584">
        <f t="shared" si="39"/>
        <v>52</v>
      </c>
      <c r="H584" t="s">
        <v>14</v>
      </c>
      <c r="I584">
        <v>42</v>
      </c>
      <c r="J584" t="s">
        <v>21</v>
      </c>
      <c r="K584" t="s">
        <v>22</v>
      </c>
      <c r="L584" s="8">
        <f t="shared" si="37"/>
        <v>42165.208333333328</v>
      </c>
      <c r="M584">
        <v>1433912400</v>
      </c>
      <c r="N584" s="8">
        <f t="shared" si="38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39917</v>
      </c>
      <c r="G585">
        <f t="shared" si="39"/>
        <v>322</v>
      </c>
      <c r="H585" t="s">
        <v>20</v>
      </c>
      <c r="I585">
        <v>909</v>
      </c>
      <c r="J585" t="s">
        <v>21</v>
      </c>
      <c r="K585" t="s">
        <v>22</v>
      </c>
      <c r="L585" s="8">
        <f t="shared" si="37"/>
        <v>40959.25</v>
      </c>
      <c r="M585">
        <v>1329717600</v>
      </c>
      <c r="N585" s="8">
        <f t="shared" si="38"/>
        <v>40976.25</v>
      </c>
      <c r="O585">
        <v>1331186400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94827.5</v>
      </c>
      <c r="G586">
        <f t="shared" si="39"/>
        <v>120</v>
      </c>
      <c r="H586" t="s">
        <v>20</v>
      </c>
      <c r="I586">
        <v>1613</v>
      </c>
      <c r="J586" t="s">
        <v>21</v>
      </c>
      <c r="K586" t="s">
        <v>22</v>
      </c>
      <c r="L586" s="8">
        <f t="shared" si="37"/>
        <v>41024.208333333336</v>
      </c>
      <c r="M586">
        <v>1335330000</v>
      </c>
      <c r="N586" s="8">
        <f t="shared" si="38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10982.5</v>
      </c>
      <c r="G587">
        <f t="shared" si="39"/>
        <v>147</v>
      </c>
      <c r="H587" t="s">
        <v>20</v>
      </c>
      <c r="I587">
        <v>136</v>
      </c>
      <c r="J587" t="s">
        <v>21</v>
      </c>
      <c r="K587" t="s">
        <v>22</v>
      </c>
      <c r="L587" s="8">
        <f t="shared" si="37"/>
        <v>40255.208333333336</v>
      </c>
      <c r="M587">
        <v>1268888400</v>
      </c>
      <c r="N587" s="8">
        <f t="shared" si="38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3677</v>
      </c>
      <c r="G588">
        <f t="shared" si="39"/>
        <v>951</v>
      </c>
      <c r="H588" t="s">
        <v>20</v>
      </c>
      <c r="I588">
        <v>130</v>
      </c>
      <c r="J588" t="s">
        <v>21</v>
      </c>
      <c r="K588" t="s">
        <v>22</v>
      </c>
      <c r="L588" s="8">
        <f t="shared" si="37"/>
        <v>40499.25</v>
      </c>
      <c r="M588">
        <v>1289973600</v>
      </c>
      <c r="N588" s="8">
        <f t="shared" si="38"/>
        <v>40518.25</v>
      </c>
      <c r="O588">
        <v>1291615200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8126</v>
      </c>
      <c r="G589">
        <f t="shared" si="39"/>
        <v>73</v>
      </c>
      <c r="H589" t="s">
        <v>14</v>
      </c>
      <c r="I589">
        <v>156</v>
      </c>
      <c r="J589" t="s">
        <v>15</v>
      </c>
      <c r="K589" t="s">
        <v>16</v>
      </c>
      <c r="L589" s="8">
        <f t="shared" si="37"/>
        <v>43484.25</v>
      </c>
      <c r="M589">
        <v>1547877600</v>
      </c>
      <c r="N589" s="8">
        <f t="shared" si="38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141058.5</v>
      </c>
      <c r="G590">
        <f t="shared" si="39"/>
        <v>79</v>
      </c>
      <c r="H590" t="s">
        <v>14</v>
      </c>
      <c r="I590">
        <v>1368</v>
      </c>
      <c r="J590" t="s">
        <v>40</v>
      </c>
      <c r="K590" t="s">
        <v>41</v>
      </c>
      <c r="L590" s="8">
        <f t="shared" si="37"/>
        <v>40262.208333333336</v>
      </c>
      <c r="M590">
        <v>1269493200</v>
      </c>
      <c r="N590" s="8">
        <f t="shared" si="38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6506.5</v>
      </c>
      <c r="G591">
        <f t="shared" si="39"/>
        <v>65</v>
      </c>
      <c r="H591" t="s">
        <v>14</v>
      </c>
      <c r="I591">
        <v>102</v>
      </c>
      <c r="J591" t="s">
        <v>21</v>
      </c>
      <c r="K591" t="s">
        <v>22</v>
      </c>
      <c r="L591" s="8">
        <f t="shared" si="37"/>
        <v>42190.208333333328</v>
      </c>
      <c r="M591">
        <v>1436072400</v>
      </c>
      <c r="N591" s="8">
        <f t="shared" si="38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6462</v>
      </c>
      <c r="G592">
        <f t="shared" si="39"/>
        <v>82</v>
      </c>
      <c r="H592" t="s">
        <v>14</v>
      </c>
      <c r="I592">
        <v>86</v>
      </c>
      <c r="J592" t="s">
        <v>26</v>
      </c>
      <c r="K592" t="s">
        <v>27</v>
      </c>
      <c r="L592" s="8">
        <f t="shared" si="37"/>
        <v>41994.25</v>
      </c>
      <c r="M592">
        <v>1419141600</v>
      </c>
      <c r="N592" s="8">
        <f t="shared" si="38"/>
        <v>42005.25</v>
      </c>
      <c r="O592">
        <v>1420092000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3413</v>
      </c>
      <c r="G593">
        <f t="shared" si="39"/>
        <v>1038</v>
      </c>
      <c r="H593" t="s">
        <v>20</v>
      </c>
      <c r="I593">
        <v>102</v>
      </c>
      <c r="J593" t="s">
        <v>21</v>
      </c>
      <c r="K593" t="s">
        <v>22</v>
      </c>
      <c r="L593" s="8">
        <f t="shared" si="37"/>
        <v>40373.208333333336</v>
      </c>
      <c r="M593">
        <v>1279083600</v>
      </c>
      <c r="N593" s="8">
        <f t="shared" si="38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88521.5</v>
      </c>
      <c r="G594">
        <f t="shared" si="39"/>
        <v>13</v>
      </c>
      <c r="H594" t="s">
        <v>14</v>
      </c>
      <c r="I594">
        <v>253</v>
      </c>
      <c r="J594" t="s">
        <v>21</v>
      </c>
      <c r="K594" t="s">
        <v>22</v>
      </c>
      <c r="L594" s="8">
        <f t="shared" si="37"/>
        <v>41789.208333333336</v>
      </c>
      <c r="M594">
        <v>1401426000</v>
      </c>
      <c r="N594" s="8">
        <f t="shared" si="38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154944</v>
      </c>
      <c r="G595">
        <f t="shared" si="39"/>
        <v>155</v>
      </c>
      <c r="H595" t="s">
        <v>20</v>
      </c>
      <c r="I595">
        <v>4006</v>
      </c>
      <c r="J595" t="s">
        <v>21</v>
      </c>
      <c r="K595" t="s">
        <v>22</v>
      </c>
      <c r="L595" s="8">
        <f t="shared" si="37"/>
        <v>41724.208333333336</v>
      </c>
      <c r="M595">
        <v>1395810000</v>
      </c>
      <c r="N595" s="8">
        <f t="shared" si="38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84233.5</v>
      </c>
      <c r="G596">
        <f t="shared" si="39"/>
        <v>7</v>
      </c>
      <c r="H596" t="s">
        <v>14</v>
      </c>
      <c r="I596">
        <v>157</v>
      </c>
      <c r="J596" t="s">
        <v>21</v>
      </c>
      <c r="K596" t="s">
        <v>22</v>
      </c>
      <c r="L596" s="8">
        <f t="shared" si="37"/>
        <v>42548.208333333328</v>
      </c>
      <c r="M596">
        <v>1467003600</v>
      </c>
      <c r="N596" s="8">
        <f t="shared" si="38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108447.5</v>
      </c>
      <c r="G597">
        <f t="shared" si="39"/>
        <v>209</v>
      </c>
      <c r="H597" t="s">
        <v>20</v>
      </c>
      <c r="I597">
        <v>1629</v>
      </c>
      <c r="J597" t="s">
        <v>21</v>
      </c>
      <c r="K597" t="s">
        <v>22</v>
      </c>
      <c r="L597" s="8">
        <f t="shared" si="37"/>
        <v>40253.208333333336</v>
      </c>
      <c r="M597">
        <v>1268715600</v>
      </c>
      <c r="N597" s="8">
        <f t="shared" si="38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7887.5</v>
      </c>
      <c r="G598">
        <f t="shared" si="39"/>
        <v>100</v>
      </c>
      <c r="H598" t="s">
        <v>14</v>
      </c>
      <c r="I598">
        <v>183</v>
      </c>
      <c r="J598" t="s">
        <v>21</v>
      </c>
      <c r="K598" t="s">
        <v>22</v>
      </c>
      <c r="L598" s="8">
        <f t="shared" si="37"/>
        <v>42434.25</v>
      </c>
      <c r="M598">
        <v>1457157600</v>
      </c>
      <c r="N598" s="8">
        <f t="shared" si="38"/>
        <v>42441.25</v>
      </c>
      <c r="O598">
        <v>1457762400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111289.5</v>
      </c>
      <c r="G599">
        <f t="shared" si="39"/>
        <v>202</v>
      </c>
      <c r="H599" t="s">
        <v>20</v>
      </c>
      <c r="I599">
        <v>2188</v>
      </c>
      <c r="J599" t="s">
        <v>21</v>
      </c>
      <c r="K599" t="s">
        <v>22</v>
      </c>
      <c r="L599" s="8">
        <f t="shared" si="37"/>
        <v>43786.25</v>
      </c>
      <c r="M599">
        <v>1573970400</v>
      </c>
      <c r="N599" s="8">
        <f t="shared" si="38"/>
        <v>43804.25</v>
      </c>
      <c r="O599">
        <v>1575525600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142184</v>
      </c>
      <c r="G600">
        <f t="shared" si="39"/>
        <v>162</v>
      </c>
      <c r="H600" t="s">
        <v>20</v>
      </c>
      <c r="I600">
        <v>2409</v>
      </c>
      <c r="J600" t="s">
        <v>107</v>
      </c>
      <c r="K600" t="s">
        <v>108</v>
      </c>
      <c r="L600" s="8">
        <f t="shared" si="37"/>
        <v>40344.208333333336</v>
      </c>
      <c r="M600">
        <v>1276578000</v>
      </c>
      <c r="N600" s="8">
        <f t="shared" si="38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72706</v>
      </c>
      <c r="G601">
        <f t="shared" si="39"/>
        <v>4</v>
      </c>
      <c r="H601" t="s">
        <v>14</v>
      </c>
      <c r="I601">
        <v>82</v>
      </c>
      <c r="J601" t="s">
        <v>36</v>
      </c>
      <c r="K601" t="s">
        <v>37</v>
      </c>
      <c r="L601" s="8">
        <f t="shared" si="37"/>
        <v>42047.25</v>
      </c>
      <c r="M601">
        <v>1423720800</v>
      </c>
      <c r="N601" s="8">
        <f t="shared" si="38"/>
        <v>42055.25</v>
      </c>
      <c r="O601">
        <v>1424412000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52.5</v>
      </c>
      <c r="G602">
        <f t="shared" si="39"/>
        <v>5</v>
      </c>
      <c r="H602" t="s">
        <v>14</v>
      </c>
      <c r="I602">
        <v>1</v>
      </c>
      <c r="J602" t="s">
        <v>40</v>
      </c>
      <c r="K602" t="s">
        <v>41</v>
      </c>
      <c r="L602" s="8">
        <f t="shared" si="37"/>
        <v>41485.208333333336</v>
      </c>
      <c r="M602">
        <v>1375160400</v>
      </c>
      <c r="N602" s="8">
        <f t="shared" si="38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9659</v>
      </c>
      <c r="G603">
        <f t="shared" si="39"/>
        <v>207</v>
      </c>
      <c r="H603" t="s">
        <v>20</v>
      </c>
      <c r="I603">
        <v>194</v>
      </c>
      <c r="J603" t="s">
        <v>21</v>
      </c>
      <c r="K603" t="s">
        <v>22</v>
      </c>
      <c r="L603" s="8">
        <f t="shared" si="37"/>
        <v>41789.208333333336</v>
      </c>
      <c r="M603">
        <v>1401426000</v>
      </c>
      <c r="N603" s="8">
        <f t="shared" si="38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81138</v>
      </c>
      <c r="G604">
        <f t="shared" si="39"/>
        <v>128</v>
      </c>
      <c r="H604" t="s">
        <v>20</v>
      </c>
      <c r="I604">
        <v>1140</v>
      </c>
      <c r="J604" t="s">
        <v>21</v>
      </c>
      <c r="K604" t="s">
        <v>22</v>
      </c>
      <c r="L604" s="8">
        <f t="shared" si="37"/>
        <v>42160.208333333328</v>
      </c>
      <c r="M604">
        <v>1433480400</v>
      </c>
      <c r="N604" s="8">
        <f t="shared" si="38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5821</v>
      </c>
      <c r="G605">
        <f t="shared" si="39"/>
        <v>120</v>
      </c>
      <c r="H605" t="s">
        <v>20</v>
      </c>
      <c r="I605">
        <v>102</v>
      </c>
      <c r="J605" t="s">
        <v>21</v>
      </c>
      <c r="K605" t="s">
        <v>22</v>
      </c>
      <c r="L605" s="8">
        <f t="shared" si="37"/>
        <v>43573.208333333328</v>
      </c>
      <c r="M605">
        <v>1555563600</v>
      </c>
      <c r="N605" s="8">
        <f t="shared" si="38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120069</v>
      </c>
      <c r="G606">
        <f t="shared" si="39"/>
        <v>171</v>
      </c>
      <c r="H606" t="s">
        <v>20</v>
      </c>
      <c r="I606">
        <v>2857</v>
      </c>
      <c r="J606" t="s">
        <v>21</v>
      </c>
      <c r="K606" t="s">
        <v>22</v>
      </c>
      <c r="L606" s="8">
        <f t="shared" si="37"/>
        <v>40565.25</v>
      </c>
      <c r="M606">
        <v>1295676000</v>
      </c>
      <c r="N606" s="8">
        <f t="shared" si="38"/>
        <v>40586.25</v>
      </c>
      <c r="O606">
        <v>1297490400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4739</v>
      </c>
      <c r="G607">
        <f t="shared" si="39"/>
        <v>187</v>
      </c>
      <c r="H607" t="s">
        <v>20</v>
      </c>
      <c r="I607">
        <v>107</v>
      </c>
      <c r="J607" t="s">
        <v>21</v>
      </c>
      <c r="K607" t="s">
        <v>22</v>
      </c>
      <c r="L607" s="8">
        <f t="shared" si="37"/>
        <v>42280.208333333328</v>
      </c>
      <c r="M607">
        <v>1443848400</v>
      </c>
      <c r="N607" s="8">
        <f t="shared" si="38"/>
        <v>42321.25</v>
      </c>
      <c r="O607">
        <v>1447394400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4902.5</v>
      </c>
      <c r="G608">
        <f t="shared" si="39"/>
        <v>188</v>
      </c>
      <c r="H608" t="s">
        <v>20</v>
      </c>
      <c r="I608">
        <v>160</v>
      </c>
      <c r="J608" t="s">
        <v>40</v>
      </c>
      <c r="K608" t="s">
        <v>41</v>
      </c>
      <c r="L608" s="8">
        <f t="shared" si="37"/>
        <v>42436.25</v>
      </c>
      <c r="M608">
        <v>1457330400</v>
      </c>
      <c r="N608" s="8">
        <f t="shared" si="38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159133.5</v>
      </c>
      <c r="G609">
        <f t="shared" si="39"/>
        <v>131</v>
      </c>
      <c r="H609" t="s">
        <v>20</v>
      </c>
      <c r="I609">
        <v>2230</v>
      </c>
      <c r="J609" t="s">
        <v>21</v>
      </c>
      <c r="K609" t="s">
        <v>22</v>
      </c>
      <c r="L609" s="8">
        <f t="shared" si="37"/>
        <v>41721.208333333336</v>
      </c>
      <c r="M609">
        <v>1395550800</v>
      </c>
      <c r="N609" s="8">
        <f t="shared" si="38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7487.5</v>
      </c>
      <c r="G610">
        <f t="shared" si="39"/>
        <v>284</v>
      </c>
      <c r="H610" t="s">
        <v>20</v>
      </c>
      <c r="I610">
        <v>316</v>
      </c>
      <c r="J610" t="s">
        <v>21</v>
      </c>
      <c r="K610" t="s">
        <v>22</v>
      </c>
      <c r="L610" s="8">
        <f t="shared" si="37"/>
        <v>43530.25</v>
      </c>
      <c r="M610">
        <v>1551852000</v>
      </c>
      <c r="N610" s="8">
        <f t="shared" si="38"/>
        <v>43534.25</v>
      </c>
      <c r="O610">
        <v>1552197600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11021</v>
      </c>
      <c r="G611">
        <f t="shared" si="39"/>
        <v>120</v>
      </c>
      <c r="H611" t="s">
        <v>20</v>
      </c>
      <c r="I611">
        <v>117</v>
      </c>
      <c r="J611" t="s">
        <v>21</v>
      </c>
      <c r="K611" t="s">
        <v>22</v>
      </c>
      <c r="L611" s="8">
        <f t="shared" si="37"/>
        <v>43481.25</v>
      </c>
      <c r="M611">
        <v>1547618400</v>
      </c>
      <c r="N611" s="8">
        <f t="shared" si="38"/>
        <v>43498.25</v>
      </c>
      <c r="O611">
        <v>1549087200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111078</v>
      </c>
      <c r="G612">
        <f t="shared" si="39"/>
        <v>419</v>
      </c>
      <c r="H612" t="s">
        <v>20</v>
      </c>
      <c r="I612">
        <v>6406</v>
      </c>
      <c r="J612" t="s">
        <v>21</v>
      </c>
      <c r="K612" t="s">
        <v>22</v>
      </c>
      <c r="L612" s="8">
        <f t="shared" si="37"/>
        <v>41259.25</v>
      </c>
      <c r="M612">
        <v>1355637600</v>
      </c>
      <c r="N612" s="8">
        <f t="shared" si="38"/>
        <v>41273.25</v>
      </c>
      <c r="O612">
        <v>1356847200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4668</v>
      </c>
      <c r="G613">
        <f t="shared" si="39"/>
        <v>14</v>
      </c>
      <c r="H613" t="s">
        <v>74</v>
      </c>
      <c r="I613">
        <v>15</v>
      </c>
      <c r="J613" t="s">
        <v>21</v>
      </c>
      <c r="K613" t="s">
        <v>22</v>
      </c>
      <c r="L613" s="8">
        <f t="shared" si="37"/>
        <v>41480.208333333336</v>
      </c>
      <c r="M613">
        <v>1374728400</v>
      </c>
      <c r="N613" s="8">
        <f t="shared" si="38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7422.5</v>
      </c>
      <c r="G614">
        <f t="shared" si="39"/>
        <v>139</v>
      </c>
      <c r="H614" t="s">
        <v>20</v>
      </c>
      <c r="I614">
        <v>192</v>
      </c>
      <c r="J614" t="s">
        <v>21</v>
      </c>
      <c r="K614" t="s">
        <v>22</v>
      </c>
      <c r="L614" s="8">
        <f t="shared" si="37"/>
        <v>40474.208333333336</v>
      </c>
      <c r="M614">
        <v>1287810000</v>
      </c>
      <c r="N614" s="8">
        <f t="shared" si="38"/>
        <v>40497.25</v>
      </c>
      <c r="O614">
        <v>1289800800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1507</v>
      </c>
      <c r="G615">
        <f t="shared" si="39"/>
        <v>174</v>
      </c>
      <c r="H615" t="s">
        <v>20</v>
      </c>
      <c r="I615">
        <v>26</v>
      </c>
      <c r="J615" t="s">
        <v>15</v>
      </c>
      <c r="K615" t="s">
        <v>16</v>
      </c>
      <c r="L615" s="8">
        <f t="shared" si="37"/>
        <v>42973.208333333328</v>
      </c>
      <c r="M615">
        <v>1503723600</v>
      </c>
      <c r="N615" s="8">
        <f t="shared" si="38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33852.5</v>
      </c>
      <c r="G616">
        <f t="shared" si="39"/>
        <v>155</v>
      </c>
      <c r="H616" t="s">
        <v>20</v>
      </c>
      <c r="I616">
        <v>723</v>
      </c>
      <c r="J616" t="s">
        <v>21</v>
      </c>
      <c r="K616" t="s">
        <v>22</v>
      </c>
      <c r="L616" s="8">
        <f t="shared" si="37"/>
        <v>42746.25</v>
      </c>
      <c r="M616">
        <v>1484114400</v>
      </c>
      <c r="N616" s="8">
        <f t="shared" si="38"/>
        <v>42764.25</v>
      </c>
      <c r="O616">
        <v>1485669600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11494</v>
      </c>
      <c r="G617">
        <f t="shared" si="39"/>
        <v>170</v>
      </c>
      <c r="H617" t="s">
        <v>20</v>
      </c>
      <c r="I617">
        <v>170</v>
      </c>
      <c r="J617" t="s">
        <v>107</v>
      </c>
      <c r="K617" t="s">
        <v>108</v>
      </c>
      <c r="L617" s="8">
        <f t="shared" si="37"/>
        <v>42489.208333333328</v>
      </c>
      <c r="M617">
        <v>1461906000</v>
      </c>
      <c r="N617" s="8">
        <f t="shared" si="38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9264.5</v>
      </c>
      <c r="G618">
        <f t="shared" si="39"/>
        <v>190</v>
      </c>
      <c r="H618" t="s">
        <v>20</v>
      </c>
      <c r="I618">
        <v>238</v>
      </c>
      <c r="J618" t="s">
        <v>40</v>
      </c>
      <c r="K618" t="s">
        <v>41</v>
      </c>
      <c r="L618" s="8">
        <f t="shared" si="37"/>
        <v>41537.208333333336</v>
      </c>
      <c r="M618">
        <v>1379653200</v>
      </c>
      <c r="N618" s="8">
        <f t="shared" si="38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2448</v>
      </c>
      <c r="G619">
        <f t="shared" si="39"/>
        <v>250</v>
      </c>
      <c r="H619" t="s">
        <v>20</v>
      </c>
      <c r="I619">
        <v>55</v>
      </c>
      <c r="J619" t="s">
        <v>21</v>
      </c>
      <c r="K619" t="s">
        <v>22</v>
      </c>
      <c r="L619" s="8">
        <f t="shared" si="37"/>
        <v>41794.208333333336</v>
      </c>
      <c r="M619">
        <v>1401858000</v>
      </c>
      <c r="N619" s="8">
        <f t="shared" si="38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147818.5</v>
      </c>
      <c r="G620">
        <f t="shared" si="39"/>
        <v>49</v>
      </c>
      <c r="H620" t="s">
        <v>14</v>
      </c>
      <c r="I620">
        <v>1198</v>
      </c>
      <c r="J620" t="s">
        <v>21</v>
      </c>
      <c r="K620" t="s">
        <v>22</v>
      </c>
      <c r="L620" s="8">
        <f t="shared" si="37"/>
        <v>41396.208333333336</v>
      </c>
      <c r="M620">
        <v>1367470800</v>
      </c>
      <c r="N620" s="8">
        <f t="shared" si="38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125828.5</v>
      </c>
      <c r="G621">
        <f t="shared" si="39"/>
        <v>28</v>
      </c>
      <c r="H621" t="s">
        <v>14</v>
      </c>
      <c r="I621">
        <v>648</v>
      </c>
      <c r="J621" t="s">
        <v>21</v>
      </c>
      <c r="K621" t="s">
        <v>22</v>
      </c>
      <c r="L621" s="8">
        <f t="shared" si="37"/>
        <v>40669.208333333336</v>
      </c>
      <c r="M621">
        <v>1304658000</v>
      </c>
      <c r="N621" s="8">
        <f t="shared" si="38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7912.5</v>
      </c>
      <c r="G622">
        <f t="shared" si="39"/>
        <v>268</v>
      </c>
      <c r="H622" t="s">
        <v>20</v>
      </c>
      <c r="I622">
        <v>128</v>
      </c>
      <c r="J622" t="s">
        <v>26</v>
      </c>
      <c r="K622" t="s">
        <v>27</v>
      </c>
      <c r="L622" s="8">
        <f t="shared" si="37"/>
        <v>42559.208333333328</v>
      </c>
      <c r="M622">
        <v>1467954000</v>
      </c>
      <c r="N622" s="8">
        <f t="shared" si="38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92134.5</v>
      </c>
      <c r="G623">
        <f t="shared" si="39"/>
        <v>620</v>
      </c>
      <c r="H623" t="s">
        <v>20</v>
      </c>
      <c r="I623">
        <v>2144</v>
      </c>
      <c r="J623" t="s">
        <v>21</v>
      </c>
      <c r="K623" t="s">
        <v>22</v>
      </c>
      <c r="L623" s="8">
        <f t="shared" si="37"/>
        <v>42626.208333333328</v>
      </c>
      <c r="M623">
        <v>1473742800</v>
      </c>
      <c r="N623" s="8">
        <f t="shared" si="38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97458</v>
      </c>
      <c r="G624">
        <f t="shared" si="39"/>
        <v>3</v>
      </c>
      <c r="H624" t="s">
        <v>14</v>
      </c>
      <c r="I624">
        <v>64</v>
      </c>
      <c r="J624" t="s">
        <v>21</v>
      </c>
      <c r="K624" t="s">
        <v>22</v>
      </c>
      <c r="L624" s="8">
        <f t="shared" si="37"/>
        <v>43205.208333333328</v>
      </c>
      <c r="M624">
        <v>1523768400</v>
      </c>
      <c r="N624" s="8">
        <f t="shared" si="38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122553</v>
      </c>
      <c r="G625">
        <f t="shared" si="39"/>
        <v>160</v>
      </c>
      <c r="H625" t="s">
        <v>20</v>
      </c>
      <c r="I625">
        <v>2693</v>
      </c>
      <c r="J625" t="s">
        <v>40</v>
      </c>
      <c r="K625" t="s">
        <v>41</v>
      </c>
      <c r="L625" s="8">
        <f t="shared" si="37"/>
        <v>42201.208333333328</v>
      </c>
      <c r="M625">
        <v>1437022800</v>
      </c>
      <c r="N625" s="8">
        <f t="shared" si="38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9674.5</v>
      </c>
      <c r="G626">
        <f t="shared" si="39"/>
        <v>279</v>
      </c>
      <c r="H626" t="s">
        <v>20</v>
      </c>
      <c r="I626">
        <v>432</v>
      </c>
      <c r="J626" t="s">
        <v>21</v>
      </c>
      <c r="K626" t="s">
        <v>22</v>
      </c>
      <c r="L626" s="8">
        <f t="shared" si="37"/>
        <v>42029.25</v>
      </c>
      <c r="M626">
        <v>1422165600</v>
      </c>
      <c r="N626" s="8">
        <f t="shared" si="38"/>
        <v>42035.25</v>
      </c>
      <c r="O626">
        <v>1422684000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6651.5</v>
      </c>
      <c r="G627">
        <f t="shared" si="39"/>
        <v>77</v>
      </c>
      <c r="H627" t="s">
        <v>14</v>
      </c>
      <c r="I627">
        <v>62</v>
      </c>
      <c r="J627" t="s">
        <v>21</v>
      </c>
      <c r="K627" t="s">
        <v>22</v>
      </c>
      <c r="L627" s="8">
        <f t="shared" si="37"/>
        <v>43857.25</v>
      </c>
      <c r="M627">
        <v>1580104800</v>
      </c>
      <c r="N627" s="8">
        <f t="shared" si="38"/>
        <v>43871.25</v>
      </c>
      <c r="O627">
        <v>1581314400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9802.5</v>
      </c>
      <c r="G628">
        <f t="shared" si="39"/>
        <v>206</v>
      </c>
      <c r="H628" t="s">
        <v>20</v>
      </c>
      <c r="I628">
        <v>189</v>
      </c>
      <c r="J628" t="s">
        <v>21</v>
      </c>
      <c r="K628" t="s">
        <v>22</v>
      </c>
      <c r="L628" s="8">
        <f t="shared" si="37"/>
        <v>40449.208333333336</v>
      </c>
      <c r="M628">
        <v>1285650000</v>
      </c>
      <c r="N628" s="8">
        <f t="shared" si="38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6354</v>
      </c>
      <c r="G629">
        <f t="shared" si="39"/>
        <v>694</v>
      </c>
      <c r="H629" t="s">
        <v>20</v>
      </c>
      <c r="I629">
        <v>154</v>
      </c>
      <c r="J629" t="s">
        <v>40</v>
      </c>
      <c r="K629" t="s">
        <v>41</v>
      </c>
      <c r="L629" s="8">
        <f t="shared" si="37"/>
        <v>40345.208333333336</v>
      </c>
      <c r="M629">
        <v>1276664400</v>
      </c>
      <c r="N629" s="8">
        <f t="shared" si="38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2392</v>
      </c>
      <c r="G630">
        <f t="shared" si="39"/>
        <v>152</v>
      </c>
      <c r="H630" t="s">
        <v>20</v>
      </c>
      <c r="I630">
        <v>96</v>
      </c>
      <c r="J630" t="s">
        <v>21</v>
      </c>
      <c r="K630" t="s">
        <v>22</v>
      </c>
      <c r="L630" s="8">
        <f t="shared" si="37"/>
        <v>40455.208333333336</v>
      </c>
      <c r="M630">
        <v>1286168400</v>
      </c>
      <c r="N630" s="8">
        <f t="shared" si="38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70688</v>
      </c>
      <c r="G631">
        <f t="shared" si="39"/>
        <v>65</v>
      </c>
      <c r="H631" t="s">
        <v>14</v>
      </c>
      <c r="I631">
        <v>750</v>
      </c>
      <c r="J631" t="s">
        <v>21</v>
      </c>
      <c r="K631" t="s">
        <v>22</v>
      </c>
      <c r="L631" s="8">
        <f t="shared" si="37"/>
        <v>42557.208333333328</v>
      </c>
      <c r="M631">
        <v>1467781200</v>
      </c>
      <c r="N631" s="8">
        <f t="shared" si="38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7736.5</v>
      </c>
      <c r="G632">
        <f t="shared" si="39"/>
        <v>63</v>
      </c>
      <c r="H632" t="s">
        <v>74</v>
      </c>
      <c r="I632">
        <v>87</v>
      </c>
      <c r="J632" t="s">
        <v>21</v>
      </c>
      <c r="K632" t="s">
        <v>22</v>
      </c>
      <c r="L632" s="8">
        <f t="shared" si="37"/>
        <v>43586.208333333328</v>
      </c>
      <c r="M632">
        <v>1556686800</v>
      </c>
      <c r="N632" s="8">
        <f t="shared" si="38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121478</v>
      </c>
      <c r="G633">
        <f t="shared" si="39"/>
        <v>310</v>
      </c>
      <c r="H633" t="s">
        <v>20</v>
      </c>
      <c r="I633">
        <v>3063</v>
      </c>
      <c r="J633" t="s">
        <v>21</v>
      </c>
      <c r="K633" t="s">
        <v>22</v>
      </c>
      <c r="L633" s="8">
        <f t="shared" si="37"/>
        <v>43550.208333333328</v>
      </c>
      <c r="M633">
        <v>1553576400</v>
      </c>
      <c r="N633" s="8">
        <f t="shared" si="38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51501</v>
      </c>
      <c r="G634">
        <f t="shared" si="39"/>
        <v>43</v>
      </c>
      <c r="H634" t="s">
        <v>47</v>
      </c>
      <c r="I634">
        <v>278</v>
      </c>
      <c r="J634" t="s">
        <v>21</v>
      </c>
      <c r="K634" t="s">
        <v>22</v>
      </c>
      <c r="L634" s="8">
        <f t="shared" si="37"/>
        <v>41945.208333333336</v>
      </c>
      <c r="M634">
        <v>1414904400</v>
      </c>
      <c r="N634" s="8">
        <f t="shared" si="38"/>
        <v>41963.25</v>
      </c>
      <c r="O634">
        <v>1416463200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6134.5</v>
      </c>
      <c r="G635">
        <f t="shared" si="39"/>
        <v>83</v>
      </c>
      <c r="H635" t="s">
        <v>14</v>
      </c>
      <c r="I635">
        <v>105</v>
      </c>
      <c r="J635" t="s">
        <v>21</v>
      </c>
      <c r="K635" t="s">
        <v>22</v>
      </c>
      <c r="L635" s="8">
        <f t="shared" si="37"/>
        <v>42315.25</v>
      </c>
      <c r="M635">
        <v>1446876000</v>
      </c>
      <c r="N635" s="8">
        <f t="shared" si="38"/>
        <v>42319.25</v>
      </c>
      <c r="O635">
        <v>1447221600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105512</v>
      </c>
      <c r="G636">
        <f t="shared" si="39"/>
        <v>79</v>
      </c>
      <c r="H636" t="s">
        <v>74</v>
      </c>
      <c r="I636">
        <v>1658</v>
      </c>
      <c r="J636" t="s">
        <v>21</v>
      </c>
      <c r="K636" t="s">
        <v>22</v>
      </c>
      <c r="L636" s="8">
        <f t="shared" si="37"/>
        <v>42819.208333333328</v>
      </c>
      <c r="M636">
        <v>1490418000</v>
      </c>
      <c r="N636" s="8">
        <f t="shared" si="38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148795</v>
      </c>
      <c r="G637">
        <f t="shared" si="39"/>
        <v>114</v>
      </c>
      <c r="H637" t="s">
        <v>20</v>
      </c>
      <c r="I637">
        <v>2266</v>
      </c>
      <c r="J637" t="s">
        <v>21</v>
      </c>
      <c r="K637" t="s">
        <v>22</v>
      </c>
      <c r="L637" s="8">
        <f t="shared" si="37"/>
        <v>41314.25</v>
      </c>
      <c r="M637">
        <v>1360389600</v>
      </c>
      <c r="N637" s="8">
        <f t="shared" si="38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162645.5</v>
      </c>
      <c r="G638">
        <f t="shared" si="39"/>
        <v>65</v>
      </c>
      <c r="H638" t="s">
        <v>14</v>
      </c>
      <c r="I638">
        <v>2604</v>
      </c>
      <c r="J638" t="s">
        <v>36</v>
      </c>
      <c r="K638" t="s">
        <v>37</v>
      </c>
      <c r="L638" s="8">
        <f t="shared" si="37"/>
        <v>40926.25</v>
      </c>
      <c r="M638">
        <v>1326866400</v>
      </c>
      <c r="N638" s="8">
        <f t="shared" si="38"/>
        <v>40971.25</v>
      </c>
      <c r="O638">
        <v>1330754400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7625</v>
      </c>
      <c r="G639">
        <f t="shared" si="39"/>
        <v>79</v>
      </c>
      <c r="H639" t="s">
        <v>14</v>
      </c>
      <c r="I639">
        <v>65</v>
      </c>
      <c r="J639" t="s">
        <v>21</v>
      </c>
      <c r="K639" t="s">
        <v>22</v>
      </c>
      <c r="L639" s="8">
        <f t="shared" si="37"/>
        <v>42688.25</v>
      </c>
      <c r="M639">
        <v>1479103200</v>
      </c>
      <c r="N639" s="8">
        <f t="shared" si="38"/>
        <v>42696.25</v>
      </c>
      <c r="O639">
        <v>1479794400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45459</v>
      </c>
      <c r="G640">
        <f t="shared" si="39"/>
        <v>11</v>
      </c>
      <c r="H640" t="s">
        <v>14</v>
      </c>
      <c r="I640">
        <v>94</v>
      </c>
      <c r="J640" t="s">
        <v>21</v>
      </c>
      <c r="K640" t="s">
        <v>22</v>
      </c>
      <c r="L640" s="8">
        <f t="shared" si="37"/>
        <v>40386.208333333336</v>
      </c>
      <c r="M640">
        <v>1280206800</v>
      </c>
      <c r="N640" s="8">
        <f t="shared" si="38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6716</v>
      </c>
      <c r="G641">
        <f t="shared" si="39"/>
        <v>56</v>
      </c>
      <c r="H641" t="s">
        <v>47</v>
      </c>
      <c r="I641">
        <v>45</v>
      </c>
      <c r="J641" t="s">
        <v>21</v>
      </c>
      <c r="K641" t="s">
        <v>22</v>
      </c>
      <c r="L641" s="8">
        <f t="shared" si="37"/>
        <v>43309.208333333328</v>
      </c>
      <c r="M641">
        <v>1532754000</v>
      </c>
      <c r="N641" s="8">
        <f t="shared" si="38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69784.5</v>
      </c>
      <c r="G642">
        <f t="shared" si="39"/>
        <v>17</v>
      </c>
      <c r="H642" t="s">
        <v>14</v>
      </c>
      <c r="I642">
        <v>257</v>
      </c>
      <c r="J642" t="s">
        <v>21</v>
      </c>
      <c r="K642" t="s">
        <v>22</v>
      </c>
      <c r="L642" s="8">
        <f t="shared" si="37"/>
        <v>42387.25</v>
      </c>
      <c r="M642">
        <v>1453096800</v>
      </c>
      <c r="N642" s="8">
        <f t="shared" si="38"/>
        <v>42390.25</v>
      </c>
      <c r="O642">
        <v>1453356000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AVERAGE(D643,E643)</f>
        <v>10338.5</v>
      </c>
      <c r="G643">
        <f t="shared" si="39"/>
        <v>120</v>
      </c>
      <c r="H643" t="s">
        <v>20</v>
      </c>
      <c r="I643">
        <v>194</v>
      </c>
      <c r="J643" t="s">
        <v>98</v>
      </c>
      <c r="K643" t="s">
        <v>99</v>
      </c>
      <c r="L643" s="8">
        <f t="shared" ref="L643:L706" si="41">(((M643/60)/60)/24)+DATE(1970,1,1)</f>
        <v>42786.25</v>
      </c>
      <c r="M643">
        <v>1487570400</v>
      </c>
      <c r="N643" s="8">
        <f t="shared" ref="N643:N706" si="42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11291</v>
      </c>
      <c r="G644">
        <f t="shared" ref="G644:G707" si="43">ROUND(((E644/D644)*100),0)</f>
        <v>145</v>
      </c>
      <c r="H644" t="s">
        <v>20</v>
      </c>
      <c r="I644">
        <v>129</v>
      </c>
      <c r="J644" t="s">
        <v>15</v>
      </c>
      <c r="K644" t="s">
        <v>16</v>
      </c>
      <c r="L644" s="8">
        <f t="shared" si="41"/>
        <v>43451.25</v>
      </c>
      <c r="M644">
        <v>1545026400</v>
      </c>
      <c r="N644" s="8">
        <f t="shared" si="42"/>
        <v>43460.25</v>
      </c>
      <c r="O644">
        <v>1545804000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23943</v>
      </c>
      <c r="G645">
        <f t="shared" si="43"/>
        <v>221</v>
      </c>
      <c r="H645" t="s">
        <v>20</v>
      </c>
      <c r="I645">
        <v>375</v>
      </c>
      <c r="J645" t="s">
        <v>21</v>
      </c>
      <c r="K645" t="s">
        <v>22</v>
      </c>
      <c r="L645" s="8">
        <f t="shared" si="41"/>
        <v>42795.25</v>
      </c>
      <c r="M645">
        <v>1488348000</v>
      </c>
      <c r="N645" s="8">
        <f t="shared" si="42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125692</v>
      </c>
      <c r="G646">
        <f t="shared" si="43"/>
        <v>48</v>
      </c>
      <c r="H646" t="s">
        <v>14</v>
      </c>
      <c r="I646">
        <v>2928</v>
      </c>
      <c r="J646" t="s">
        <v>15</v>
      </c>
      <c r="K646" t="s">
        <v>16</v>
      </c>
      <c r="L646" s="8">
        <f t="shared" si="41"/>
        <v>43452.25</v>
      </c>
      <c r="M646">
        <v>1545112800</v>
      </c>
      <c r="N646" s="8">
        <f t="shared" si="42"/>
        <v>43468.25</v>
      </c>
      <c r="O646">
        <v>1546495200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185291.5</v>
      </c>
      <c r="G647">
        <f t="shared" si="43"/>
        <v>93</v>
      </c>
      <c r="H647" t="s">
        <v>14</v>
      </c>
      <c r="I647">
        <v>4697</v>
      </c>
      <c r="J647" t="s">
        <v>21</v>
      </c>
      <c r="K647" t="s">
        <v>22</v>
      </c>
      <c r="L647" s="8">
        <f t="shared" si="41"/>
        <v>43369.208333333328</v>
      </c>
      <c r="M647">
        <v>1537938000</v>
      </c>
      <c r="N647" s="8">
        <f t="shared" si="42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93074</v>
      </c>
      <c r="G648">
        <f t="shared" si="43"/>
        <v>89</v>
      </c>
      <c r="H648" t="s">
        <v>14</v>
      </c>
      <c r="I648">
        <v>2915</v>
      </c>
      <c r="J648" t="s">
        <v>21</v>
      </c>
      <c r="K648" t="s">
        <v>22</v>
      </c>
      <c r="L648" s="8">
        <f t="shared" si="41"/>
        <v>41346.208333333336</v>
      </c>
      <c r="M648">
        <v>1363150800</v>
      </c>
      <c r="N648" s="8">
        <f t="shared" si="42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3181.5</v>
      </c>
      <c r="G649">
        <f t="shared" si="43"/>
        <v>41</v>
      </c>
      <c r="H649" t="s">
        <v>14</v>
      </c>
      <c r="I649">
        <v>18</v>
      </c>
      <c r="J649" t="s">
        <v>21</v>
      </c>
      <c r="K649" t="s">
        <v>22</v>
      </c>
      <c r="L649" s="8">
        <f t="shared" si="41"/>
        <v>43199.208333333328</v>
      </c>
      <c r="M649">
        <v>1523250000</v>
      </c>
      <c r="N649" s="8">
        <f t="shared" si="42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80387</v>
      </c>
      <c r="G650">
        <f t="shared" si="43"/>
        <v>63</v>
      </c>
      <c r="H650" t="s">
        <v>74</v>
      </c>
      <c r="I650">
        <v>723</v>
      </c>
      <c r="J650" t="s">
        <v>21</v>
      </c>
      <c r="K650" t="s">
        <v>22</v>
      </c>
      <c r="L650" s="8">
        <f t="shared" si="41"/>
        <v>42922.208333333328</v>
      </c>
      <c r="M650">
        <v>1499317200</v>
      </c>
      <c r="N650" s="8">
        <f t="shared" si="42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90351.5</v>
      </c>
      <c r="G651">
        <f t="shared" si="43"/>
        <v>48</v>
      </c>
      <c r="H651" t="s">
        <v>14</v>
      </c>
      <c r="I651">
        <v>602</v>
      </c>
      <c r="J651" t="s">
        <v>98</v>
      </c>
      <c r="K651" t="s">
        <v>99</v>
      </c>
      <c r="L651" s="8">
        <f t="shared" si="41"/>
        <v>40471.208333333336</v>
      </c>
      <c r="M651">
        <v>1287550800</v>
      </c>
      <c r="N651" s="8">
        <f t="shared" si="42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51</v>
      </c>
      <c r="G652">
        <f t="shared" si="43"/>
        <v>2</v>
      </c>
      <c r="H652" t="s">
        <v>14</v>
      </c>
      <c r="I652">
        <v>1</v>
      </c>
      <c r="J652" t="s">
        <v>21</v>
      </c>
      <c r="K652" t="s">
        <v>22</v>
      </c>
      <c r="L652" s="8">
        <f t="shared" si="41"/>
        <v>41828.208333333336</v>
      </c>
      <c r="M652">
        <v>1404795600</v>
      </c>
      <c r="N652" s="8">
        <f t="shared" si="42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185369.5</v>
      </c>
      <c r="G653">
        <f t="shared" si="43"/>
        <v>88</v>
      </c>
      <c r="H653" t="s">
        <v>14</v>
      </c>
      <c r="I653">
        <v>3868</v>
      </c>
      <c r="J653" t="s">
        <v>107</v>
      </c>
      <c r="K653" t="s">
        <v>108</v>
      </c>
      <c r="L653" s="8">
        <f t="shared" si="41"/>
        <v>41692.25</v>
      </c>
      <c r="M653">
        <v>1393048800</v>
      </c>
      <c r="N653" s="8">
        <f t="shared" si="42"/>
        <v>41707.25</v>
      </c>
      <c r="O653">
        <v>1394344800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11342</v>
      </c>
      <c r="G654">
        <f t="shared" si="43"/>
        <v>127</v>
      </c>
      <c r="H654" t="s">
        <v>20</v>
      </c>
      <c r="I654">
        <v>409</v>
      </c>
      <c r="J654" t="s">
        <v>21</v>
      </c>
      <c r="K654" t="s">
        <v>22</v>
      </c>
      <c r="L654" s="8">
        <f t="shared" si="41"/>
        <v>42587.208333333328</v>
      </c>
      <c r="M654">
        <v>1470373200</v>
      </c>
      <c r="N654" s="8">
        <f t="shared" si="42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7316.5</v>
      </c>
      <c r="G655">
        <f t="shared" si="43"/>
        <v>2339</v>
      </c>
      <c r="H655" t="s">
        <v>20</v>
      </c>
      <c r="I655">
        <v>234</v>
      </c>
      <c r="J655" t="s">
        <v>21</v>
      </c>
      <c r="K655" t="s">
        <v>22</v>
      </c>
      <c r="L655" s="8">
        <f t="shared" si="41"/>
        <v>42468.208333333328</v>
      </c>
      <c r="M655">
        <v>1460091600</v>
      </c>
      <c r="N655" s="8">
        <f t="shared" si="42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106468</v>
      </c>
      <c r="G656">
        <f t="shared" si="43"/>
        <v>508</v>
      </c>
      <c r="H656" t="s">
        <v>20</v>
      </c>
      <c r="I656">
        <v>3016</v>
      </c>
      <c r="J656" t="s">
        <v>21</v>
      </c>
      <c r="K656" t="s">
        <v>22</v>
      </c>
      <c r="L656" s="8">
        <f t="shared" si="41"/>
        <v>42240.208333333328</v>
      </c>
      <c r="M656">
        <v>1440392400</v>
      </c>
      <c r="N656" s="8">
        <f t="shared" si="42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10056</v>
      </c>
      <c r="G657">
        <f t="shared" si="43"/>
        <v>191</v>
      </c>
      <c r="H657" t="s">
        <v>20</v>
      </c>
      <c r="I657">
        <v>264</v>
      </c>
      <c r="J657" t="s">
        <v>21</v>
      </c>
      <c r="K657" t="s">
        <v>22</v>
      </c>
      <c r="L657" s="8">
        <f t="shared" si="41"/>
        <v>42796.25</v>
      </c>
      <c r="M657">
        <v>1488434400</v>
      </c>
      <c r="N657" s="8">
        <f t="shared" si="42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84139.5</v>
      </c>
      <c r="G658">
        <f t="shared" si="43"/>
        <v>42</v>
      </c>
      <c r="H658" t="s">
        <v>14</v>
      </c>
      <c r="I658">
        <v>504</v>
      </c>
      <c r="J658" t="s">
        <v>26</v>
      </c>
      <c r="K658" t="s">
        <v>27</v>
      </c>
      <c r="L658" s="8">
        <f t="shared" si="41"/>
        <v>43097.25</v>
      </c>
      <c r="M658">
        <v>1514440800</v>
      </c>
      <c r="N658" s="8">
        <f t="shared" si="42"/>
        <v>43102.25</v>
      </c>
      <c r="O658">
        <v>1514872800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5412</v>
      </c>
      <c r="G659">
        <f t="shared" si="43"/>
        <v>8</v>
      </c>
      <c r="H659" t="s">
        <v>14</v>
      </c>
      <c r="I659">
        <v>14</v>
      </c>
      <c r="J659" t="s">
        <v>21</v>
      </c>
      <c r="K659" t="s">
        <v>22</v>
      </c>
      <c r="L659" s="8">
        <f t="shared" si="41"/>
        <v>43096.25</v>
      </c>
      <c r="M659">
        <v>1514354400</v>
      </c>
      <c r="N659" s="8">
        <f t="shared" si="42"/>
        <v>43112.25</v>
      </c>
      <c r="O659">
        <v>1515736800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42097</v>
      </c>
      <c r="G660">
        <f t="shared" si="43"/>
        <v>60</v>
      </c>
      <c r="H660" t="s">
        <v>74</v>
      </c>
      <c r="I660">
        <v>390</v>
      </c>
      <c r="J660" t="s">
        <v>21</v>
      </c>
      <c r="K660" t="s">
        <v>22</v>
      </c>
      <c r="L660" s="8">
        <f t="shared" si="41"/>
        <v>42246.208333333328</v>
      </c>
      <c r="M660">
        <v>1440910800</v>
      </c>
      <c r="N660" s="8">
        <f t="shared" si="42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88855</v>
      </c>
      <c r="G661">
        <f t="shared" si="43"/>
        <v>47</v>
      </c>
      <c r="H661" t="s">
        <v>14</v>
      </c>
      <c r="I661">
        <v>750</v>
      </c>
      <c r="J661" t="s">
        <v>40</v>
      </c>
      <c r="K661" t="s">
        <v>41</v>
      </c>
      <c r="L661" s="8">
        <f t="shared" si="41"/>
        <v>40570.25</v>
      </c>
      <c r="M661">
        <v>1296108000</v>
      </c>
      <c r="N661" s="8">
        <f t="shared" si="42"/>
        <v>40571.25</v>
      </c>
      <c r="O661">
        <v>1296194400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8269</v>
      </c>
      <c r="G662">
        <f t="shared" si="43"/>
        <v>82</v>
      </c>
      <c r="H662" t="s">
        <v>14</v>
      </c>
      <c r="I662">
        <v>77</v>
      </c>
      <c r="J662" t="s">
        <v>21</v>
      </c>
      <c r="K662" t="s">
        <v>22</v>
      </c>
      <c r="L662" s="8">
        <f t="shared" si="41"/>
        <v>42237.208333333328</v>
      </c>
      <c r="M662">
        <v>1440133200</v>
      </c>
      <c r="N662" s="8">
        <f t="shared" si="42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82336</v>
      </c>
      <c r="G663">
        <f t="shared" si="43"/>
        <v>54</v>
      </c>
      <c r="H663" t="s">
        <v>14</v>
      </c>
      <c r="I663">
        <v>752</v>
      </c>
      <c r="J663" t="s">
        <v>36</v>
      </c>
      <c r="K663" t="s">
        <v>37</v>
      </c>
      <c r="L663" s="8">
        <f t="shared" si="41"/>
        <v>40996.208333333336</v>
      </c>
      <c r="M663">
        <v>1332910800</v>
      </c>
      <c r="N663" s="8">
        <f t="shared" si="42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9003</v>
      </c>
      <c r="G664">
        <f t="shared" si="43"/>
        <v>98</v>
      </c>
      <c r="H664" t="s">
        <v>14</v>
      </c>
      <c r="I664">
        <v>131</v>
      </c>
      <c r="J664" t="s">
        <v>21</v>
      </c>
      <c r="K664" t="s">
        <v>22</v>
      </c>
      <c r="L664" s="8">
        <f t="shared" si="41"/>
        <v>43443.25</v>
      </c>
      <c r="M664">
        <v>1544335200</v>
      </c>
      <c r="N664" s="8">
        <f t="shared" si="42"/>
        <v>43447.25</v>
      </c>
      <c r="O664">
        <v>1544680800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8862</v>
      </c>
      <c r="G665">
        <f t="shared" si="43"/>
        <v>77</v>
      </c>
      <c r="H665" t="s">
        <v>14</v>
      </c>
      <c r="I665">
        <v>87</v>
      </c>
      <c r="J665" t="s">
        <v>21</v>
      </c>
      <c r="K665" t="s">
        <v>22</v>
      </c>
      <c r="L665" s="8">
        <f t="shared" si="41"/>
        <v>40458.208333333336</v>
      </c>
      <c r="M665">
        <v>1286427600</v>
      </c>
      <c r="N665" s="8">
        <f t="shared" si="42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52985.5</v>
      </c>
      <c r="G666">
        <f t="shared" si="43"/>
        <v>33</v>
      </c>
      <c r="H666" t="s">
        <v>14</v>
      </c>
      <c r="I666">
        <v>1063</v>
      </c>
      <c r="J666" t="s">
        <v>21</v>
      </c>
      <c r="K666" t="s">
        <v>22</v>
      </c>
      <c r="L666" s="8">
        <f t="shared" si="41"/>
        <v>40959.25</v>
      </c>
      <c r="M666">
        <v>1329717600</v>
      </c>
      <c r="N666" s="8">
        <f t="shared" si="42"/>
        <v>40969.25</v>
      </c>
      <c r="O666">
        <v>1330581600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8659.5</v>
      </c>
      <c r="G667">
        <f t="shared" si="43"/>
        <v>240</v>
      </c>
      <c r="H667" t="s">
        <v>20</v>
      </c>
      <c r="I667">
        <v>272</v>
      </c>
      <c r="J667" t="s">
        <v>21</v>
      </c>
      <c r="K667" t="s">
        <v>22</v>
      </c>
      <c r="L667" s="8">
        <f t="shared" si="41"/>
        <v>40733.208333333336</v>
      </c>
      <c r="M667">
        <v>1310187600</v>
      </c>
      <c r="N667" s="8">
        <f t="shared" si="42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2542.5</v>
      </c>
      <c r="G668">
        <f t="shared" si="43"/>
        <v>64</v>
      </c>
      <c r="H668" t="s">
        <v>74</v>
      </c>
      <c r="I668">
        <v>25</v>
      </c>
      <c r="J668" t="s">
        <v>21</v>
      </c>
      <c r="K668" t="s">
        <v>22</v>
      </c>
      <c r="L668" s="8">
        <f t="shared" si="41"/>
        <v>41516.208333333336</v>
      </c>
      <c r="M668">
        <v>1377838800</v>
      </c>
      <c r="N668" s="8">
        <f t="shared" si="42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9527.5</v>
      </c>
      <c r="G669">
        <f t="shared" si="43"/>
        <v>176</v>
      </c>
      <c r="H669" t="s">
        <v>20</v>
      </c>
      <c r="I669">
        <v>419</v>
      </c>
      <c r="J669" t="s">
        <v>21</v>
      </c>
      <c r="K669" t="s">
        <v>22</v>
      </c>
      <c r="L669" s="8">
        <f t="shared" si="41"/>
        <v>41892.208333333336</v>
      </c>
      <c r="M669">
        <v>1410325200</v>
      </c>
      <c r="N669" s="8">
        <f t="shared" si="42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16546.5</v>
      </c>
      <c r="G670">
        <f t="shared" si="43"/>
        <v>20</v>
      </c>
      <c r="H670" t="s">
        <v>14</v>
      </c>
      <c r="I670">
        <v>76</v>
      </c>
      <c r="J670" t="s">
        <v>21</v>
      </c>
      <c r="K670" t="s">
        <v>22</v>
      </c>
      <c r="L670" s="8">
        <f t="shared" si="41"/>
        <v>41122.208333333336</v>
      </c>
      <c r="M670">
        <v>1343797200</v>
      </c>
      <c r="N670" s="8">
        <f t="shared" si="42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111910</v>
      </c>
      <c r="G671">
        <f t="shared" si="43"/>
        <v>359</v>
      </c>
      <c r="H671" t="s">
        <v>20</v>
      </c>
      <c r="I671">
        <v>1621</v>
      </c>
      <c r="J671" t="s">
        <v>107</v>
      </c>
      <c r="K671" t="s">
        <v>108</v>
      </c>
      <c r="L671" s="8">
        <f t="shared" si="41"/>
        <v>42912.208333333328</v>
      </c>
      <c r="M671">
        <v>1498453200</v>
      </c>
      <c r="N671" s="8">
        <f t="shared" si="42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46077.5</v>
      </c>
      <c r="G672">
        <f t="shared" si="43"/>
        <v>469</v>
      </c>
      <c r="H672" t="s">
        <v>20</v>
      </c>
      <c r="I672">
        <v>1101</v>
      </c>
      <c r="J672" t="s">
        <v>21</v>
      </c>
      <c r="K672" t="s">
        <v>22</v>
      </c>
      <c r="L672" s="8">
        <f t="shared" si="41"/>
        <v>42425.25</v>
      </c>
      <c r="M672">
        <v>1456380000</v>
      </c>
      <c r="N672" s="8">
        <f t="shared" si="42"/>
        <v>42437.25</v>
      </c>
      <c r="O672">
        <v>1457416800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108363.5</v>
      </c>
      <c r="G673">
        <f t="shared" si="43"/>
        <v>122</v>
      </c>
      <c r="H673" t="s">
        <v>20</v>
      </c>
      <c r="I673">
        <v>1073</v>
      </c>
      <c r="J673" t="s">
        <v>21</v>
      </c>
      <c r="K673" t="s">
        <v>22</v>
      </c>
      <c r="L673" s="8">
        <f t="shared" si="41"/>
        <v>40390.208333333336</v>
      </c>
      <c r="M673">
        <v>1280552400</v>
      </c>
      <c r="N673" s="8">
        <f t="shared" si="42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154294.5</v>
      </c>
      <c r="G674">
        <f t="shared" si="43"/>
        <v>56</v>
      </c>
      <c r="H674" t="s">
        <v>14</v>
      </c>
      <c r="I674">
        <v>4428</v>
      </c>
      <c r="J674" t="s">
        <v>26</v>
      </c>
      <c r="K674" t="s">
        <v>27</v>
      </c>
      <c r="L674" s="8">
        <f t="shared" si="41"/>
        <v>43180.208333333328</v>
      </c>
      <c r="M674">
        <v>1521608400</v>
      </c>
      <c r="N674" s="8">
        <f t="shared" si="42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4022.5</v>
      </c>
      <c r="G675">
        <f t="shared" si="43"/>
        <v>44</v>
      </c>
      <c r="H675" t="s">
        <v>14</v>
      </c>
      <c r="I675">
        <v>58</v>
      </c>
      <c r="J675" t="s">
        <v>107</v>
      </c>
      <c r="K675" t="s">
        <v>108</v>
      </c>
      <c r="L675" s="8">
        <f t="shared" si="41"/>
        <v>42475.208333333328</v>
      </c>
      <c r="M675">
        <v>1460696400</v>
      </c>
      <c r="N675" s="8">
        <f t="shared" si="42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113975</v>
      </c>
      <c r="G676">
        <f t="shared" si="43"/>
        <v>34</v>
      </c>
      <c r="H676" t="s">
        <v>74</v>
      </c>
      <c r="I676">
        <v>1218</v>
      </c>
      <c r="J676" t="s">
        <v>21</v>
      </c>
      <c r="K676" t="s">
        <v>22</v>
      </c>
      <c r="L676" s="8">
        <f t="shared" si="41"/>
        <v>40774.208333333336</v>
      </c>
      <c r="M676">
        <v>1313730000</v>
      </c>
      <c r="N676" s="8">
        <f t="shared" si="42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10814.5</v>
      </c>
      <c r="G677">
        <f t="shared" si="43"/>
        <v>123</v>
      </c>
      <c r="H677" t="s">
        <v>20</v>
      </c>
      <c r="I677">
        <v>331</v>
      </c>
      <c r="J677" t="s">
        <v>21</v>
      </c>
      <c r="K677" t="s">
        <v>22</v>
      </c>
      <c r="L677" s="8">
        <f t="shared" si="41"/>
        <v>43719.208333333328</v>
      </c>
      <c r="M677">
        <v>1568178000</v>
      </c>
      <c r="N677" s="8">
        <f t="shared" si="42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90257</v>
      </c>
      <c r="G678">
        <f t="shared" si="43"/>
        <v>190</v>
      </c>
      <c r="H678" t="s">
        <v>20</v>
      </c>
      <c r="I678">
        <v>1170</v>
      </c>
      <c r="J678" t="s">
        <v>21</v>
      </c>
      <c r="K678" t="s">
        <v>22</v>
      </c>
      <c r="L678" s="8">
        <f t="shared" si="41"/>
        <v>41178.208333333336</v>
      </c>
      <c r="M678">
        <v>1348635600</v>
      </c>
      <c r="N678" s="8">
        <f t="shared" si="42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4866</v>
      </c>
      <c r="G679">
        <f t="shared" si="43"/>
        <v>84</v>
      </c>
      <c r="H679" t="s">
        <v>14</v>
      </c>
      <c r="I679">
        <v>111</v>
      </c>
      <c r="J679" t="s">
        <v>21</v>
      </c>
      <c r="K679" t="s">
        <v>22</v>
      </c>
      <c r="L679" s="8">
        <f t="shared" si="41"/>
        <v>42561.208333333328</v>
      </c>
      <c r="M679">
        <v>1468126800</v>
      </c>
      <c r="N679" s="8">
        <f t="shared" si="42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58689.5</v>
      </c>
      <c r="G680">
        <f t="shared" si="43"/>
        <v>18</v>
      </c>
      <c r="H680" t="s">
        <v>74</v>
      </c>
      <c r="I680">
        <v>215</v>
      </c>
      <c r="J680" t="s">
        <v>21</v>
      </c>
      <c r="K680" t="s">
        <v>22</v>
      </c>
      <c r="L680" s="8">
        <f t="shared" si="41"/>
        <v>43484.25</v>
      </c>
      <c r="M680">
        <v>1547877600</v>
      </c>
      <c r="N680" s="8">
        <f t="shared" si="42"/>
        <v>43486.25</v>
      </c>
      <c r="O680">
        <v>1548050400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7955.5</v>
      </c>
      <c r="G681">
        <f t="shared" si="43"/>
        <v>1037</v>
      </c>
      <c r="H681" t="s">
        <v>20</v>
      </c>
      <c r="I681">
        <v>363</v>
      </c>
      <c r="J681" t="s">
        <v>21</v>
      </c>
      <c r="K681" t="s">
        <v>22</v>
      </c>
      <c r="L681" s="8">
        <f t="shared" si="41"/>
        <v>43756.208333333328</v>
      </c>
      <c r="M681">
        <v>1571374800</v>
      </c>
      <c r="N681" s="8">
        <f t="shared" si="42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143711</v>
      </c>
      <c r="G682">
        <f t="shared" si="43"/>
        <v>97</v>
      </c>
      <c r="H682" t="s">
        <v>14</v>
      </c>
      <c r="I682">
        <v>2955</v>
      </c>
      <c r="J682" t="s">
        <v>21</v>
      </c>
      <c r="K682" t="s">
        <v>22</v>
      </c>
      <c r="L682" s="8">
        <f t="shared" si="41"/>
        <v>43813.25</v>
      </c>
      <c r="M682">
        <v>1576303200</v>
      </c>
      <c r="N682" s="8">
        <f t="shared" si="42"/>
        <v>43815.25</v>
      </c>
      <c r="O682">
        <v>1576476000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171568.5</v>
      </c>
      <c r="G683">
        <f t="shared" si="43"/>
        <v>86</v>
      </c>
      <c r="H683" t="s">
        <v>14</v>
      </c>
      <c r="I683">
        <v>1657</v>
      </c>
      <c r="J683" t="s">
        <v>21</v>
      </c>
      <c r="K683" t="s">
        <v>22</v>
      </c>
      <c r="L683" s="8">
        <f t="shared" si="41"/>
        <v>40898.25</v>
      </c>
      <c r="M683">
        <v>1324447200</v>
      </c>
      <c r="N683" s="8">
        <f t="shared" si="42"/>
        <v>40904.25</v>
      </c>
      <c r="O683">
        <v>1324965600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6754.5</v>
      </c>
      <c r="G684">
        <f t="shared" si="43"/>
        <v>150</v>
      </c>
      <c r="H684" t="s">
        <v>20</v>
      </c>
      <c r="I684">
        <v>103</v>
      </c>
      <c r="J684" t="s">
        <v>21</v>
      </c>
      <c r="K684" t="s">
        <v>22</v>
      </c>
      <c r="L684" s="8">
        <f t="shared" si="41"/>
        <v>41619.25</v>
      </c>
      <c r="M684">
        <v>1386741600</v>
      </c>
      <c r="N684" s="8">
        <f t="shared" si="42"/>
        <v>41628.25</v>
      </c>
      <c r="O684">
        <v>1387519200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5272</v>
      </c>
      <c r="G685">
        <f t="shared" si="43"/>
        <v>358</v>
      </c>
      <c r="H685" t="s">
        <v>20</v>
      </c>
      <c r="I685">
        <v>147</v>
      </c>
      <c r="J685" t="s">
        <v>21</v>
      </c>
      <c r="K685" t="s">
        <v>22</v>
      </c>
      <c r="L685" s="8">
        <f t="shared" si="41"/>
        <v>43359.208333333328</v>
      </c>
      <c r="M685">
        <v>1537074000</v>
      </c>
      <c r="N685" s="8">
        <f t="shared" si="42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4500</v>
      </c>
      <c r="G686">
        <f t="shared" si="43"/>
        <v>543</v>
      </c>
      <c r="H686" t="s">
        <v>20</v>
      </c>
      <c r="I686">
        <v>110</v>
      </c>
      <c r="J686" t="s">
        <v>15</v>
      </c>
      <c r="K686" t="s">
        <v>16</v>
      </c>
      <c r="L686" s="8">
        <f t="shared" si="41"/>
        <v>40358.208333333336</v>
      </c>
      <c r="M686">
        <v>1277787600</v>
      </c>
      <c r="N686" s="8">
        <f t="shared" si="42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117250.5</v>
      </c>
      <c r="G687">
        <f t="shared" si="43"/>
        <v>68</v>
      </c>
      <c r="H687" t="s">
        <v>14</v>
      </c>
      <c r="I687">
        <v>926</v>
      </c>
      <c r="J687" t="s">
        <v>15</v>
      </c>
      <c r="K687" t="s">
        <v>16</v>
      </c>
      <c r="L687" s="8">
        <f t="shared" si="41"/>
        <v>42239.208333333328</v>
      </c>
      <c r="M687">
        <v>1440306000</v>
      </c>
      <c r="N687" s="8">
        <f t="shared" si="42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10940.5</v>
      </c>
      <c r="G688">
        <f t="shared" si="43"/>
        <v>192</v>
      </c>
      <c r="H688" t="s">
        <v>20</v>
      </c>
      <c r="I688">
        <v>134</v>
      </c>
      <c r="J688" t="s">
        <v>21</v>
      </c>
      <c r="K688" t="s">
        <v>22</v>
      </c>
      <c r="L688" s="8">
        <f t="shared" si="41"/>
        <v>43186.208333333328</v>
      </c>
      <c r="M688">
        <v>1522126800</v>
      </c>
      <c r="N688" s="8">
        <f t="shared" si="42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7740</v>
      </c>
      <c r="G689">
        <f t="shared" si="43"/>
        <v>932</v>
      </c>
      <c r="H689" t="s">
        <v>20</v>
      </c>
      <c r="I689">
        <v>269</v>
      </c>
      <c r="J689" t="s">
        <v>21</v>
      </c>
      <c r="K689" t="s">
        <v>22</v>
      </c>
      <c r="L689" s="8">
        <f t="shared" si="41"/>
        <v>42806.25</v>
      </c>
      <c r="M689">
        <v>1489298400</v>
      </c>
      <c r="N689" s="8">
        <f t="shared" si="42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7674.5</v>
      </c>
      <c r="G690">
        <f t="shared" si="43"/>
        <v>429</v>
      </c>
      <c r="H690" t="s">
        <v>20</v>
      </c>
      <c r="I690">
        <v>175</v>
      </c>
      <c r="J690" t="s">
        <v>21</v>
      </c>
      <c r="K690" t="s">
        <v>22</v>
      </c>
      <c r="L690" s="8">
        <f t="shared" si="41"/>
        <v>43475.25</v>
      </c>
      <c r="M690">
        <v>1547100000</v>
      </c>
      <c r="N690" s="8">
        <f t="shared" si="42"/>
        <v>43491.25</v>
      </c>
      <c r="O690">
        <v>1548482400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7324</v>
      </c>
      <c r="G691">
        <f t="shared" si="43"/>
        <v>101</v>
      </c>
      <c r="H691" t="s">
        <v>20</v>
      </c>
      <c r="I691">
        <v>69</v>
      </c>
      <c r="J691" t="s">
        <v>21</v>
      </c>
      <c r="K691" t="s">
        <v>22</v>
      </c>
      <c r="L691" s="8">
        <f t="shared" si="41"/>
        <v>41576.208333333336</v>
      </c>
      <c r="M691">
        <v>1383022800</v>
      </c>
      <c r="N691" s="8">
        <f t="shared" si="42"/>
        <v>41588.25</v>
      </c>
      <c r="O691">
        <v>1384063200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5879</v>
      </c>
      <c r="G692">
        <f t="shared" si="43"/>
        <v>227</v>
      </c>
      <c r="H692" t="s">
        <v>20</v>
      </c>
      <c r="I692">
        <v>190</v>
      </c>
      <c r="J692" t="s">
        <v>21</v>
      </c>
      <c r="K692" t="s">
        <v>22</v>
      </c>
      <c r="L692" s="8">
        <f t="shared" si="41"/>
        <v>40874.25</v>
      </c>
      <c r="M692">
        <v>1322373600</v>
      </c>
      <c r="N692" s="8">
        <f t="shared" si="42"/>
        <v>40880.25</v>
      </c>
      <c r="O692">
        <v>1322892000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6059.5</v>
      </c>
      <c r="G693">
        <f t="shared" si="43"/>
        <v>142</v>
      </c>
      <c r="H693" t="s">
        <v>20</v>
      </c>
      <c r="I693">
        <v>237</v>
      </c>
      <c r="J693" t="s">
        <v>21</v>
      </c>
      <c r="K693" t="s">
        <v>22</v>
      </c>
      <c r="L693" s="8">
        <f t="shared" si="41"/>
        <v>41185.208333333336</v>
      </c>
      <c r="M693">
        <v>1349240400</v>
      </c>
      <c r="N693" s="8">
        <f t="shared" si="42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5719</v>
      </c>
      <c r="G694">
        <f t="shared" si="43"/>
        <v>91</v>
      </c>
      <c r="H694" t="s">
        <v>14</v>
      </c>
      <c r="I694">
        <v>77</v>
      </c>
      <c r="J694" t="s">
        <v>40</v>
      </c>
      <c r="K694" t="s">
        <v>41</v>
      </c>
      <c r="L694" s="8">
        <f t="shared" si="41"/>
        <v>43655.208333333328</v>
      </c>
      <c r="M694">
        <v>1562648400</v>
      </c>
      <c r="N694" s="8">
        <f t="shared" si="42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147898</v>
      </c>
      <c r="G695">
        <f t="shared" si="43"/>
        <v>64</v>
      </c>
      <c r="H695" t="s">
        <v>14</v>
      </c>
      <c r="I695">
        <v>1748</v>
      </c>
      <c r="J695" t="s">
        <v>21</v>
      </c>
      <c r="K695" t="s">
        <v>22</v>
      </c>
      <c r="L695" s="8">
        <f t="shared" si="41"/>
        <v>43025.208333333328</v>
      </c>
      <c r="M695">
        <v>1508216400</v>
      </c>
      <c r="N695" s="8">
        <f t="shared" si="42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8378</v>
      </c>
      <c r="G696">
        <f t="shared" si="43"/>
        <v>84</v>
      </c>
      <c r="H696" t="s">
        <v>14</v>
      </c>
      <c r="I696">
        <v>79</v>
      </c>
      <c r="J696" t="s">
        <v>21</v>
      </c>
      <c r="K696" t="s">
        <v>22</v>
      </c>
      <c r="L696" s="8">
        <f t="shared" si="41"/>
        <v>43066.25</v>
      </c>
      <c r="M696">
        <v>1511762400</v>
      </c>
      <c r="N696" s="8">
        <f t="shared" si="42"/>
        <v>43103.25</v>
      </c>
      <c r="O696">
        <v>1514959200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10761</v>
      </c>
      <c r="G697">
        <f t="shared" si="43"/>
        <v>134</v>
      </c>
      <c r="H697" t="s">
        <v>20</v>
      </c>
      <c r="I697">
        <v>196</v>
      </c>
      <c r="J697" t="s">
        <v>107</v>
      </c>
      <c r="K697" t="s">
        <v>108</v>
      </c>
      <c r="L697" s="8">
        <f t="shared" si="41"/>
        <v>42322.25</v>
      </c>
      <c r="M697">
        <v>1447480800</v>
      </c>
      <c r="N697" s="8">
        <f t="shared" si="42"/>
        <v>42338.25</v>
      </c>
      <c r="O697">
        <v>1448863200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130494</v>
      </c>
      <c r="G698">
        <f t="shared" si="43"/>
        <v>59</v>
      </c>
      <c r="H698" t="s">
        <v>14</v>
      </c>
      <c r="I698">
        <v>889</v>
      </c>
      <c r="J698" t="s">
        <v>21</v>
      </c>
      <c r="K698" t="s">
        <v>22</v>
      </c>
      <c r="L698" s="8">
        <f t="shared" si="41"/>
        <v>42114.208333333328</v>
      </c>
      <c r="M698">
        <v>1429506000</v>
      </c>
      <c r="N698" s="8">
        <f t="shared" si="42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162930</v>
      </c>
      <c r="G699">
        <f t="shared" si="43"/>
        <v>153</v>
      </c>
      <c r="H699" t="s">
        <v>20</v>
      </c>
      <c r="I699">
        <v>7295</v>
      </c>
      <c r="J699" t="s">
        <v>21</v>
      </c>
      <c r="K699" t="s">
        <v>22</v>
      </c>
      <c r="L699" s="8">
        <f t="shared" si="41"/>
        <v>43190.208333333328</v>
      </c>
      <c r="M699">
        <v>1522472400</v>
      </c>
      <c r="N699" s="8">
        <f t="shared" si="42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115078.5</v>
      </c>
      <c r="G700">
        <f t="shared" si="43"/>
        <v>447</v>
      </c>
      <c r="H700" t="s">
        <v>20</v>
      </c>
      <c r="I700">
        <v>2893</v>
      </c>
      <c r="J700" t="s">
        <v>15</v>
      </c>
      <c r="K700" t="s">
        <v>16</v>
      </c>
      <c r="L700" s="8">
        <f t="shared" si="41"/>
        <v>40871.25</v>
      </c>
      <c r="M700">
        <v>1322114400</v>
      </c>
      <c r="N700" s="8">
        <f t="shared" si="42"/>
        <v>40885.25</v>
      </c>
      <c r="O700">
        <v>1323324000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6822.5</v>
      </c>
      <c r="G701">
        <f t="shared" si="43"/>
        <v>84</v>
      </c>
      <c r="H701" t="s">
        <v>14</v>
      </c>
      <c r="I701">
        <v>56</v>
      </c>
      <c r="J701" t="s">
        <v>21</v>
      </c>
      <c r="K701" t="s">
        <v>22</v>
      </c>
      <c r="L701" s="8">
        <f t="shared" si="41"/>
        <v>43641.208333333328</v>
      </c>
      <c r="M701">
        <v>1561438800</v>
      </c>
      <c r="N701" s="8">
        <f t="shared" si="42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51.5</v>
      </c>
      <c r="G702">
        <f t="shared" si="43"/>
        <v>3</v>
      </c>
      <c r="H702" t="s">
        <v>14</v>
      </c>
      <c r="I702">
        <v>1</v>
      </c>
      <c r="J702" t="s">
        <v>21</v>
      </c>
      <c r="K702" t="s">
        <v>22</v>
      </c>
      <c r="L702" s="8">
        <f t="shared" si="41"/>
        <v>40203.25</v>
      </c>
      <c r="M702">
        <v>1264399200</v>
      </c>
      <c r="N702" s="8">
        <f t="shared" si="42"/>
        <v>40218.25</v>
      </c>
      <c r="O702">
        <v>1265695200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71507</v>
      </c>
      <c r="G703">
        <f t="shared" si="43"/>
        <v>175</v>
      </c>
      <c r="H703" t="s">
        <v>20</v>
      </c>
      <c r="I703">
        <v>820</v>
      </c>
      <c r="J703" t="s">
        <v>21</v>
      </c>
      <c r="K703" t="s">
        <v>22</v>
      </c>
      <c r="L703" s="8">
        <f t="shared" si="41"/>
        <v>40629.208333333336</v>
      </c>
      <c r="M703">
        <v>1301202000</v>
      </c>
      <c r="N703" s="8">
        <f t="shared" si="42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6705</v>
      </c>
      <c r="G704">
        <f t="shared" si="43"/>
        <v>54</v>
      </c>
      <c r="H704" t="s">
        <v>14</v>
      </c>
      <c r="I704">
        <v>83</v>
      </c>
      <c r="J704" t="s">
        <v>21</v>
      </c>
      <c r="K704" t="s">
        <v>22</v>
      </c>
      <c r="L704" s="8">
        <f t="shared" si="41"/>
        <v>41477.208333333336</v>
      </c>
      <c r="M704">
        <v>1374469200</v>
      </c>
      <c r="N704" s="8">
        <f t="shared" si="42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130564</v>
      </c>
      <c r="G705">
        <f t="shared" si="43"/>
        <v>312</v>
      </c>
      <c r="H705" t="s">
        <v>20</v>
      </c>
      <c r="I705">
        <v>2038</v>
      </c>
      <c r="J705" t="s">
        <v>21</v>
      </c>
      <c r="K705" t="s">
        <v>22</v>
      </c>
      <c r="L705" s="8">
        <f t="shared" si="41"/>
        <v>41020.208333333336</v>
      </c>
      <c r="M705">
        <v>1334984400</v>
      </c>
      <c r="N705" s="8">
        <f t="shared" si="42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9691</v>
      </c>
      <c r="G706">
        <f t="shared" si="43"/>
        <v>123</v>
      </c>
      <c r="H706" t="s">
        <v>20</v>
      </c>
      <c r="I706">
        <v>116</v>
      </c>
      <c r="J706" t="s">
        <v>21</v>
      </c>
      <c r="K706" t="s">
        <v>22</v>
      </c>
      <c r="L706" s="8">
        <f t="shared" si="41"/>
        <v>42555.208333333328</v>
      </c>
      <c r="M706">
        <v>1467608400</v>
      </c>
      <c r="N706" s="8">
        <f t="shared" si="42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AVERAGE(D707,E707)</f>
        <v>168874</v>
      </c>
      <c r="G707">
        <f t="shared" si="43"/>
        <v>99</v>
      </c>
      <c r="H707" t="s">
        <v>14</v>
      </c>
      <c r="I707">
        <v>2025</v>
      </c>
      <c r="J707" t="s">
        <v>40</v>
      </c>
      <c r="K707" t="s">
        <v>41</v>
      </c>
      <c r="L707" s="8">
        <f t="shared" ref="L707:L770" si="45">(((M707/60)/60)/24)+DATE(1970,1,1)</f>
        <v>41619.25</v>
      </c>
      <c r="M707">
        <v>1386741600</v>
      </c>
      <c r="N707" s="8">
        <f t="shared" ref="N707:N770" si="46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123493</v>
      </c>
      <c r="G708">
        <f t="shared" ref="G708:G771" si="47">ROUND(((E708/D708)*100),0)</f>
        <v>128</v>
      </c>
      <c r="H708" t="s">
        <v>20</v>
      </c>
      <c r="I708">
        <v>1345</v>
      </c>
      <c r="J708" t="s">
        <v>26</v>
      </c>
      <c r="K708" t="s">
        <v>27</v>
      </c>
      <c r="L708" s="8">
        <f t="shared" si="45"/>
        <v>43471.25</v>
      </c>
      <c r="M708">
        <v>1546754400</v>
      </c>
      <c r="N708" s="8">
        <f t="shared" si="46"/>
        <v>43479.25</v>
      </c>
      <c r="O708">
        <v>1547445600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9439.5</v>
      </c>
      <c r="G709">
        <f t="shared" si="47"/>
        <v>159</v>
      </c>
      <c r="H709" t="s">
        <v>20</v>
      </c>
      <c r="I709">
        <v>168</v>
      </c>
      <c r="J709" t="s">
        <v>21</v>
      </c>
      <c r="K709" t="s">
        <v>22</v>
      </c>
      <c r="L709" s="8">
        <f t="shared" si="45"/>
        <v>43442.25</v>
      </c>
      <c r="M709">
        <v>1544248800</v>
      </c>
      <c r="N709" s="8">
        <f t="shared" si="46"/>
        <v>43478.25</v>
      </c>
      <c r="O709">
        <v>1547359200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6860</v>
      </c>
      <c r="G710">
        <f t="shared" si="47"/>
        <v>707</v>
      </c>
      <c r="H710" t="s">
        <v>20</v>
      </c>
      <c r="I710">
        <v>137</v>
      </c>
      <c r="J710" t="s">
        <v>98</v>
      </c>
      <c r="K710" t="s">
        <v>99</v>
      </c>
      <c r="L710" s="8">
        <f t="shared" si="45"/>
        <v>42877.208333333328</v>
      </c>
      <c r="M710">
        <v>1495429200</v>
      </c>
      <c r="N710" s="8">
        <f t="shared" si="46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11877</v>
      </c>
      <c r="G711">
        <f t="shared" si="47"/>
        <v>142</v>
      </c>
      <c r="H711" t="s">
        <v>20</v>
      </c>
      <c r="I711">
        <v>186</v>
      </c>
      <c r="J711" t="s">
        <v>107</v>
      </c>
      <c r="K711" t="s">
        <v>108</v>
      </c>
      <c r="L711" s="8">
        <f t="shared" si="45"/>
        <v>41018.208333333336</v>
      </c>
      <c r="M711">
        <v>1334811600</v>
      </c>
      <c r="N711" s="8">
        <f t="shared" si="46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5329</v>
      </c>
      <c r="G712">
        <f t="shared" si="47"/>
        <v>148</v>
      </c>
      <c r="H712" t="s">
        <v>20</v>
      </c>
      <c r="I712">
        <v>125</v>
      </c>
      <c r="J712" t="s">
        <v>21</v>
      </c>
      <c r="K712" t="s">
        <v>22</v>
      </c>
      <c r="L712" s="8">
        <f t="shared" si="45"/>
        <v>43295.208333333328</v>
      </c>
      <c r="M712">
        <v>1531544400</v>
      </c>
      <c r="N712" s="8">
        <f t="shared" si="46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3730</v>
      </c>
      <c r="G713">
        <f t="shared" si="47"/>
        <v>20</v>
      </c>
      <c r="H713" t="s">
        <v>14</v>
      </c>
      <c r="I713">
        <v>14</v>
      </c>
      <c r="J713" t="s">
        <v>107</v>
      </c>
      <c r="K713" t="s">
        <v>108</v>
      </c>
      <c r="L713" s="8">
        <f t="shared" si="45"/>
        <v>42393.25</v>
      </c>
      <c r="M713">
        <v>1453615200</v>
      </c>
      <c r="N713" s="8">
        <f t="shared" si="46"/>
        <v>42395.25</v>
      </c>
      <c r="O713">
        <v>1453788000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7762.5</v>
      </c>
      <c r="G714">
        <f t="shared" si="47"/>
        <v>1841</v>
      </c>
      <c r="H714" t="s">
        <v>20</v>
      </c>
      <c r="I714">
        <v>202</v>
      </c>
      <c r="J714" t="s">
        <v>21</v>
      </c>
      <c r="K714" t="s">
        <v>22</v>
      </c>
      <c r="L714" s="8">
        <f t="shared" si="45"/>
        <v>42559.208333333328</v>
      </c>
      <c r="M714">
        <v>1467954000</v>
      </c>
      <c r="N714" s="8">
        <f t="shared" si="46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9037</v>
      </c>
      <c r="G715">
        <f t="shared" si="47"/>
        <v>162</v>
      </c>
      <c r="H715" t="s">
        <v>20</v>
      </c>
      <c r="I715">
        <v>103</v>
      </c>
      <c r="J715" t="s">
        <v>21</v>
      </c>
      <c r="K715" t="s">
        <v>22</v>
      </c>
      <c r="L715" s="8">
        <f t="shared" si="45"/>
        <v>42604.208333333328</v>
      </c>
      <c r="M715">
        <v>1471842000</v>
      </c>
      <c r="N715" s="8">
        <f t="shared" si="46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110268</v>
      </c>
      <c r="G716">
        <f t="shared" si="47"/>
        <v>473</v>
      </c>
      <c r="H716" t="s">
        <v>20</v>
      </c>
      <c r="I716">
        <v>1785</v>
      </c>
      <c r="J716" t="s">
        <v>21</v>
      </c>
      <c r="K716" t="s">
        <v>22</v>
      </c>
      <c r="L716" s="8">
        <f t="shared" si="45"/>
        <v>41870.208333333336</v>
      </c>
      <c r="M716">
        <v>1408424400</v>
      </c>
      <c r="N716" s="8">
        <f t="shared" si="46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73435</v>
      </c>
      <c r="G717">
        <f t="shared" si="47"/>
        <v>24</v>
      </c>
      <c r="H717" t="s">
        <v>14</v>
      </c>
      <c r="I717">
        <v>656</v>
      </c>
      <c r="J717" t="s">
        <v>21</v>
      </c>
      <c r="K717" t="s">
        <v>22</v>
      </c>
      <c r="L717" s="8">
        <f t="shared" si="45"/>
        <v>40397.208333333336</v>
      </c>
      <c r="M717">
        <v>1281157200</v>
      </c>
      <c r="N717" s="8">
        <f t="shared" si="46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6176.5</v>
      </c>
      <c r="G718">
        <f t="shared" si="47"/>
        <v>518</v>
      </c>
      <c r="H718" t="s">
        <v>20</v>
      </c>
      <c r="I718">
        <v>157</v>
      </c>
      <c r="J718" t="s">
        <v>21</v>
      </c>
      <c r="K718" t="s">
        <v>22</v>
      </c>
      <c r="L718" s="8">
        <f t="shared" si="45"/>
        <v>41465.208333333336</v>
      </c>
      <c r="M718">
        <v>1373432400</v>
      </c>
      <c r="N718" s="8">
        <f t="shared" si="46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9734</v>
      </c>
      <c r="G719">
        <f t="shared" si="47"/>
        <v>248</v>
      </c>
      <c r="H719" t="s">
        <v>20</v>
      </c>
      <c r="I719">
        <v>555</v>
      </c>
      <c r="J719" t="s">
        <v>21</v>
      </c>
      <c r="K719" t="s">
        <v>22</v>
      </c>
      <c r="L719" s="8">
        <f t="shared" si="45"/>
        <v>40777.208333333336</v>
      </c>
      <c r="M719">
        <v>1313989200</v>
      </c>
      <c r="N719" s="8">
        <f t="shared" si="46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8308.5</v>
      </c>
      <c r="G720">
        <f t="shared" si="47"/>
        <v>100</v>
      </c>
      <c r="H720" t="s">
        <v>20</v>
      </c>
      <c r="I720">
        <v>297</v>
      </c>
      <c r="J720" t="s">
        <v>21</v>
      </c>
      <c r="K720" t="s">
        <v>22</v>
      </c>
      <c r="L720" s="8">
        <f t="shared" si="45"/>
        <v>41442.208333333336</v>
      </c>
      <c r="M720">
        <v>1371445200</v>
      </c>
      <c r="N720" s="8">
        <f t="shared" si="46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8728.5</v>
      </c>
      <c r="G721">
        <f t="shared" si="47"/>
        <v>153</v>
      </c>
      <c r="H721" t="s">
        <v>20</v>
      </c>
      <c r="I721">
        <v>123</v>
      </c>
      <c r="J721" t="s">
        <v>21</v>
      </c>
      <c r="K721" t="s">
        <v>22</v>
      </c>
      <c r="L721" s="8">
        <f t="shared" si="45"/>
        <v>41058.208333333336</v>
      </c>
      <c r="M721">
        <v>1338267600</v>
      </c>
      <c r="N721" s="8">
        <f t="shared" si="46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5963.5</v>
      </c>
      <c r="G722">
        <f t="shared" si="47"/>
        <v>37</v>
      </c>
      <c r="H722" t="s">
        <v>74</v>
      </c>
      <c r="I722">
        <v>38</v>
      </c>
      <c r="J722" t="s">
        <v>36</v>
      </c>
      <c r="K722" t="s">
        <v>37</v>
      </c>
      <c r="L722" s="8">
        <f t="shared" si="45"/>
        <v>43152.25</v>
      </c>
      <c r="M722">
        <v>1519192800</v>
      </c>
      <c r="N722" s="8">
        <f t="shared" si="46"/>
        <v>43166.25</v>
      </c>
      <c r="O722">
        <v>1520402400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64514.5</v>
      </c>
      <c r="G723">
        <f t="shared" si="47"/>
        <v>4</v>
      </c>
      <c r="H723" t="s">
        <v>74</v>
      </c>
      <c r="I723">
        <v>60</v>
      </c>
      <c r="J723" t="s">
        <v>21</v>
      </c>
      <c r="K723" t="s">
        <v>22</v>
      </c>
      <c r="L723" s="8">
        <f t="shared" si="45"/>
        <v>43194.208333333328</v>
      </c>
      <c r="M723">
        <v>1522818000</v>
      </c>
      <c r="N723" s="8">
        <f t="shared" si="46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62203</v>
      </c>
      <c r="G724">
        <f t="shared" si="47"/>
        <v>157</v>
      </c>
      <c r="H724" t="s">
        <v>20</v>
      </c>
      <c r="I724">
        <v>3036</v>
      </c>
      <c r="J724" t="s">
        <v>21</v>
      </c>
      <c r="K724" t="s">
        <v>22</v>
      </c>
      <c r="L724" s="8">
        <f t="shared" si="45"/>
        <v>43045.25</v>
      </c>
      <c r="M724">
        <v>1509948000</v>
      </c>
      <c r="N724" s="8">
        <f t="shared" si="46"/>
        <v>43072.25</v>
      </c>
      <c r="O724">
        <v>1512280800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9075</v>
      </c>
      <c r="G725">
        <f t="shared" si="47"/>
        <v>270</v>
      </c>
      <c r="H725" t="s">
        <v>20</v>
      </c>
      <c r="I725">
        <v>144</v>
      </c>
      <c r="J725" t="s">
        <v>26</v>
      </c>
      <c r="K725" t="s">
        <v>27</v>
      </c>
      <c r="L725" s="8">
        <f t="shared" si="45"/>
        <v>42431.25</v>
      </c>
      <c r="M725">
        <v>1456898400</v>
      </c>
      <c r="N725" s="8">
        <f t="shared" si="46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9830.5</v>
      </c>
      <c r="G726">
        <f t="shared" si="47"/>
        <v>134</v>
      </c>
      <c r="H726" t="s">
        <v>20</v>
      </c>
      <c r="I726">
        <v>121</v>
      </c>
      <c r="J726" t="s">
        <v>40</v>
      </c>
      <c r="K726" t="s">
        <v>41</v>
      </c>
      <c r="L726" s="8">
        <f t="shared" si="45"/>
        <v>41934.208333333336</v>
      </c>
      <c r="M726">
        <v>1413954000</v>
      </c>
      <c r="N726" s="8">
        <f t="shared" si="46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145284.5</v>
      </c>
      <c r="G727">
        <f t="shared" si="47"/>
        <v>50</v>
      </c>
      <c r="H727" t="s">
        <v>14</v>
      </c>
      <c r="I727">
        <v>1596</v>
      </c>
      <c r="J727" t="s">
        <v>21</v>
      </c>
      <c r="K727" t="s">
        <v>22</v>
      </c>
      <c r="L727" s="8">
        <f t="shared" si="45"/>
        <v>41958.25</v>
      </c>
      <c r="M727">
        <v>1416031200</v>
      </c>
      <c r="N727" s="8">
        <f t="shared" si="46"/>
        <v>41960.25</v>
      </c>
      <c r="O727">
        <v>1416204000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51263.5</v>
      </c>
      <c r="G728">
        <f t="shared" si="47"/>
        <v>89</v>
      </c>
      <c r="H728" t="s">
        <v>74</v>
      </c>
      <c r="I728">
        <v>524</v>
      </c>
      <c r="J728" t="s">
        <v>21</v>
      </c>
      <c r="K728" t="s">
        <v>22</v>
      </c>
      <c r="L728" s="8">
        <f t="shared" si="45"/>
        <v>40476.208333333336</v>
      </c>
      <c r="M728">
        <v>1287982800</v>
      </c>
      <c r="N728" s="8">
        <f t="shared" si="46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11792.5</v>
      </c>
      <c r="G729">
        <f t="shared" si="47"/>
        <v>165</v>
      </c>
      <c r="H729" t="s">
        <v>20</v>
      </c>
      <c r="I729">
        <v>181</v>
      </c>
      <c r="J729" t="s">
        <v>21</v>
      </c>
      <c r="K729" t="s">
        <v>22</v>
      </c>
      <c r="L729" s="8">
        <f t="shared" si="45"/>
        <v>43485.25</v>
      </c>
      <c r="M729">
        <v>1547964000</v>
      </c>
      <c r="N729" s="8">
        <f t="shared" si="46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2467.5</v>
      </c>
      <c r="G730">
        <f t="shared" si="47"/>
        <v>18</v>
      </c>
      <c r="H730" t="s">
        <v>14</v>
      </c>
      <c r="I730">
        <v>10</v>
      </c>
      <c r="J730" t="s">
        <v>21</v>
      </c>
      <c r="K730" t="s">
        <v>22</v>
      </c>
      <c r="L730" s="8">
        <f t="shared" si="45"/>
        <v>42515.208333333328</v>
      </c>
      <c r="M730">
        <v>1464152400</v>
      </c>
      <c r="N730" s="8">
        <f t="shared" si="46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7998.5</v>
      </c>
      <c r="G731">
        <f t="shared" si="47"/>
        <v>186</v>
      </c>
      <c r="H731" t="s">
        <v>20</v>
      </c>
      <c r="I731">
        <v>122</v>
      </c>
      <c r="J731" t="s">
        <v>21</v>
      </c>
      <c r="K731" t="s">
        <v>22</v>
      </c>
      <c r="L731" s="8">
        <f t="shared" si="45"/>
        <v>41309.25</v>
      </c>
      <c r="M731">
        <v>1359957600</v>
      </c>
      <c r="N731" s="8">
        <f t="shared" si="46"/>
        <v>41311.25</v>
      </c>
      <c r="O731">
        <v>1360130400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73823.5</v>
      </c>
      <c r="G732">
        <f t="shared" si="47"/>
        <v>413</v>
      </c>
      <c r="H732" t="s">
        <v>20</v>
      </c>
      <c r="I732">
        <v>1071</v>
      </c>
      <c r="J732" t="s">
        <v>15</v>
      </c>
      <c r="K732" t="s">
        <v>16</v>
      </c>
      <c r="L732" s="8">
        <f t="shared" si="45"/>
        <v>42147.208333333328</v>
      </c>
      <c r="M732">
        <v>1432357200</v>
      </c>
      <c r="N732" s="8">
        <f t="shared" si="46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7610</v>
      </c>
      <c r="G733">
        <f t="shared" si="47"/>
        <v>90</v>
      </c>
      <c r="H733" t="s">
        <v>74</v>
      </c>
      <c r="I733">
        <v>219</v>
      </c>
      <c r="J733" t="s">
        <v>21</v>
      </c>
      <c r="K733" t="s">
        <v>22</v>
      </c>
      <c r="L733" s="8">
        <f t="shared" si="45"/>
        <v>42939.208333333328</v>
      </c>
      <c r="M733">
        <v>1500786000</v>
      </c>
      <c r="N733" s="8">
        <f t="shared" si="46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112311</v>
      </c>
      <c r="G734">
        <f t="shared" si="47"/>
        <v>92</v>
      </c>
      <c r="H734" t="s">
        <v>14</v>
      </c>
      <c r="I734">
        <v>1121</v>
      </c>
      <c r="J734" t="s">
        <v>21</v>
      </c>
      <c r="K734" t="s">
        <v>22</v>
      </c>
      <c r="L734" s="8">
        <f t="shared" si="45"/>
        <v>42816.208333333328</v>
      </c>
      <c r="M734">
        <v>1490158800</v>
      </c>
      <c r="N734" s="8">
        <f t="shared" si="46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49533.5</v>
      </c>
      <c r="G735">
        <f t="shared" si="47"/>
        <v>527</v>
      </c>
      <c r="H735" t="s">
        <v>20</v>
      </c>
      <c r="I735">
        <v>980</v>
      </c>
      <c r="J735" t="s">
        <v>21</v>
      </c>
      <c r="K735" t="s">
        <v>22</v>
      </c>
      <c r="L735" s="8">
        <f t="shared" si="45"/>
        <v>41844.208333333336</v>
      </c>
      <c r="M735">
        <v>1406178000</v>
      </c>
      <c r="N735" s="8">
        <f t="shared" si="46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8802</v>
      </c>
      <c r="G736">
        <f t="shared" si="47"/>
        <v>319</v>
      </c>
      <c r="H736" t="s">
        <v>20</v>
      </c>
      <c r="I736">
        <v>536</v>
      </c>
      <c r="J736" t="s">
        <v>21</v>
      </c>
      <c r="K736" t="s">
        <v>22</v>
      </c>
      <c r="L736" s="8">
        <f t="shared" si="45"/>
        <v>42763.25</v>
      </c>
      <c r="M736">
        <v>1485583200</v>
      </c>
      <c r="N736" s="8">
        <f t="shared" si="46"/>
        <v>42775.25</v>
      </c>
      <c r="O736">
        <v>1486620000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84252</v>
      </c>
      <c r="G737">
        <f t="shared" si="47"/>
        <v>354</v>
      </c>
      <c r="H737" t="s">
        <v>20</v>
      </c>
      <c r="I737">
        <v>1991</v>
      </c>
      <c r="J737" t="s">
        <v>21</v>
      </c>
      <c r="K737" t="s">
        <v>22</v>
      </c>
      <c r="L737" s="8">
        <f t="shared" si="45"/>
        <v>42459.208333333328</v>
      </c>
      <c r="M737">
        <v>1459314000</v>
      </c>
      <c r="N737" s="8">
        <f t="shared" si="46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5116.5</v>
      </c>
      <c r="G738">
        <f t="shared" si="47"/>
        <v>33</v>
      </c>
      <c r="H738" t="s">
        <v>74</v>
      </c>
      <c r="I738">
        <v>29</v>
      </c>
      <c r="J738" t="s">
        <v>21</v>
      </c>
      <c r="K738" t="s">
        <v>22</v>
      </c>
      <c r="L738" s="8">
        <f t="shared" si="45"/>
        <v>42055.25</v>
      </c>
      <c r="M738">
        <v>1424412000</v>
      </c>
      <c r="N738" s="8">
        <f t="shared" si="46"/>
        <v>42059.25</v>
      </c>
      <c r="O738">
        <v>1424757600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4364</v>
      </c>
      <c r="G739">
        <f t="shared" si="47"/>
        <v>136</v>
      </c>
      <c r="H739" t="s">
        <v>20</v>
      </c>
      <c r="I739">
        <v>180</v>
      </c>
      <c r="J739" t="s">
        <v>21</v>
      </c>
      <c r="K739" t="s">
        <v>22</v>
      </c>
      <c r="L739" s="8">
        <f t="shared" si="45"/>
        <v>42685.25</v>
      </c>
      <c r="M739">
        <v>1478844000</v>
      </c>
      <c r="N739" s="8">
        <f t="shared" si="46"/>
        <v>42697.25</v>
      </c>
      <c r="O739">
        <v>1479880800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38128.5</v>
      </c>
      <c r="G740">
        <f t="shared" si="47"/>
        <v>2</v>
      </c>
      <c r="H740" t="s">
        <v>14</v>
      </c>
      <c r="I740">
        <v>15</v>
      </c>
      <c r="J740" t="s">
        <v>21</v>
      </c>
      <c r="K740" t="s">
        <v>22</v>
      </c>
      <c r="L740" s="8">
        <f t="shared" si="45"/>
        <v>41959.25</v>
      </c>
      <c r="M740">
        <v>1416117600</v>
      </c>
      <c r="N740" s="8">
        <f t="shared" si="46"/>
        <v>41981.25</v>
      </c>
      <c r="O740">
        <v>1418018400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8050</v>
      </c>
      <c r="G741">
        <f t="shared" si="47"/>
        <v>61</v>
      </c>
      <c r="H741" t="s">
        <v>14</v>
      </c>
      <c r="I741">
        <v>191</v>
      </c>
      <c r="J741" t="s">
        <v>21</v>
      </c>
      <c r="K741" t="s">
        <v>22</v>
      </c>
      <c r="L741" s="8">
        <f t="shared" si="45"/>
        <v>41089.208333333336</v>
      </c>
      <c r="M741">
        <v>1340946000</v>
      </c>
      <c r="N741" s="8">
        <f t="shared" si="46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3446</v>
      </c>
      <c r="G742">
        <f t="shared" si="47"/>
        <v>30</v>
      </c>
      <c r="H742" t="s">
        <v>14</v>
      </c>
      <c r="I742">
        <v>16</v>
      </c>
      <c r="J742" t="s">
        <v>21</v>
      </c>
      <c r="K742" t="s">
        <v>22</v>
      </c>
      <c r="L742" s="8">
        <f t="shared" si="45"/>
        <v>42769.25</v>
      </c>
      <c r="M742">
        <v>1486101600</v>
      </c>
      <c r="N742" s="8">
        <f t="shared" si="46"/>
        <v>42772.25</v>
      </c>
      <c r="O742">
        <v>1486360800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7675</v>
      </c>
      <c r="G743">
        <f t="shared" si="47"/>
        <v>1179</v>
      </c>
      <c r="H743" t="s">
        <v>20</v>
      </c>
      <c r="I743">
        <v>130</v>
      </c>
      <c r="J743" t="s">
        <v>21</v>
      </c>
      <c r="K743" t="s">
        <v>22</v>
      </c>
      <c r="L743" s="8">
        <f t="shared" si="45"/>
        <v>40321.208333333336</v>
      </c>
      <c r="M743">
        <v>1274590800</v>
      </c>
      <c r="N743" s="8">
        <f t="shared" si="46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7356.5</v>
      </c>
      <c r="G744">
        <f t="shared" si="47"/>
        <v>1126</v>
      </c>
      <c r="H744" t="s">
        <v>20</v>
      </c>
      <c r="I744">
        <v>122</v>
      </c>
      <c r="J744" t="s">
        <v>21</v>
      </c>
      <c r="K744" t="s">
        <v>22</v>
      </c>
      <c r="L744" s="8">
        <f t="shared" si="45"/>
        <v>40197.25</v>
      </c>
      <c r="M744">
        <v>1263880800</v>
      </c>
      <c r="N744" s="8">
        <f t="shared" si="46"/>
        <v>40239.25</v>
      </c>
      <c r="O744">
        <v>1267509600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2202</v>
      </c>
      <c r="G745">
        <f t="shared" si="47"/>
        <v>13</v>
      </c>
      <c r="H745" t="s">
        <v>14</v>
      </c>
      <c r="I745">
        <v>17</v>
      </c>
      <c r="J745" t="s">
        <v>21</v>
      </c>
      <c r="K745" t="s">
        <v>22</v>
      </c>
      <c r="L745" s="8">
        <f t="shared" si="45"/>
        <v>42298.208333333328</v>
      </c>
      <c r="M745">
        <v>1445403600</v>
      </c>
      <c r="N745" s="8">
        <f t="shared" si="46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8120</v>
      </c>
      <c r="G746">
        <f t="shared" si="47"/>
        <v>712</v>
      </c>
      <c r="H746" t="s">
        <v>20</v>
      </c>
      <c r="I746">
        <v>140</v>
      </c>
      <c r="J746" t="s">
        <v>21</v>
      </c>
      <c r="K746" t="s">
        <v>22</v>
      </c>
      <c r="L746" s="8">
        <f t="shared" si="45"/>
        <v>43322.208333333328</v>
      </c>
      <c r="M746">
        <v>1533877200</v>
      </c>
      <c r="N746" s="8">
        <f t="shared" si="46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4495.5</v>
      </c>
      <c r="G747">
        <f t="shared" si="47"/>
        <v>30</v>
      </c>
      <c r="H747" t="s">
        <v>14</v>
      </c>
      <c r="I747">
        <v>34</v>
      </c>
      <c r="J747" t="s">
        <v>21</v>
      </c>
      <c r="K747" t="s">
        <v>22</v>
      </c>
      <c r="L747" s="8">
        <f t="shared" si="45"/>
        <v>40328.208333333336</v>
      </c>
      <c r="M747">
        <v>1275195600</v>
      </c>
      <c r="N747" s="8">
        <f t="shared" si="46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87190</v>
      </c>
      <c r="G748">
        <f t="shared" si="47"/>
        <v>213</v>
      </c>
      <c r="H748" t="s">
        <v>20</v>
      </c>
      <c r="I748">
        <v>3388</v>
      </c>
      <c r="J748" t="s">
        <v>21</v>
      </c>
      <c r="K748" t="s">
        <v>22</v>
      </c>
      <c r="L748" s="8">
        <f t="shared" si="45"/>
        <v>40825.208333333336</v>
      </c>
      <c r="M748">
        <v>1318136400</v>
      </c>
      <c r="N748" s="8">
        <f t="shared" si="46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8057</v>
      </c>
      <c r="G749">
        <f t="shared" si="47"/>
        <v>229</v>
      </c>
      <c r="H749" t="s">
        <v>20</v>
      </c>
      <c r="I749">
        <v>280</v>
      </c>
      <c r="J749" t="s">
        <v>21</v>
      </c>
      <c r="K749" t="s">
        <v>22</v>
      </c>
      <c r="L749" s="8">
        <f t="shared" si="45"/>
        <v>40423.208333333336</v>
      </c>
      <c r="M749">
        <v>1283403600</v>
      </c>
      <c r="N749" s="8">
        <f t="shared" si="46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131518.5</v>
      </c>
      <c r="G750">
        <f t="shared" si="47"/>
        <v>35</v>
      </c>
      <c r="H750" t="s">
        <v>74</v>
      </c>
      <c r="I750">
        <v>614</v>
      </c>
      <c r="J750" t="s">
        <v>21</v>
      </c>
      <c r="K750" t="s">
        <v>22</v>
      </c>
      <c r="L750" s="8">
        <f t="shared" si="45"/>
        <v>40238.25</v>
      </c>
      <c r="M750">
        <v>1267423200</v>
      </c>
      <c r="N750" s="8">
        <f t="shared" si="46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11063.5</v>
      </c>
      <c r="G751">
        <f t="shared" si="47"/>
        <v>157</v>
      </c>
      <c r="H751" t="s">
        <v>20</v>
      </c>
      <c r="I751">
        <v>366</v>
      </c>
      <c r="J751" t="s">
        <v>107</v>
      </c>
      <c r="K751" t="s">
        <v>108</v>
      </c>
      <c r="L751" s="8">
        <f t="shared" si="45"/>
        <v>41920.208333333336</v>
      </c>
      <c r="M751">
        <v>1412744400</v>
      </c>
      <c r="N751" s="8">
        <f t="shared" si="46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50.5</v>
      </c>
      <c r="G752">
        <f t="shared" si="47"/>
        <v>1</v>
      </c>
      <c r="H752" t="s">
        <v>14</v>
      </c>
      <c r="I752">
        <v>1</v>
      </c>
      <c r="J752" t="s">
        <v>40</v>
      </c>
      <c r="K752" t="s">
        <v>41</v>
      </c>
      <c r="L752" s="8">
        <f t="shared" si="45"/>
        <v>40360.208333333336</v>
      </c>
      <c r="M752">
        <v>1277960400</v>
      </c>
      <c r="N752" s="8">
        <f t="shared" si="46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5981.5</v>
      </c>
      <c r="G753">
        <f t="shared" si="47"/>
        <v>232</v>
      </c>
      <c r="H753" t="s">
        <v>20</v>
      </c>
      <c r="I753">
        <v>270</v>
      </c>
      <c r="J753" t="s">
        <v>21</v>
      </c>
      <c r="K753" t="s">
        <v>22</v>
      </c>
      <c r="L753" s="8">
        <f t="shared" si="45"/>
        <v>42446.208333333328</v>
      </c>
      <c r="M753">
        <v>1458190800</v>
      </c>
      <c r="N753" s="8">
        <f t="shared" si="46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5581</v>
      </c>
      <c r="G754">
        <f t="shared" si="47"/>
        <v>92</v>
      </c>
      <c r="H754" t="s">
        <v>74</v>
      </c>
      <c r="I754">
        <v>114</v>
      </c>
      <c r="J754" t="s">
        <v>21</v>
      </c>
      <c r="K754" t="s">
        <v>22</v>
      </c>
      <c r="L754" s="8">
        <f t="shared" si="45"/>
        <v>40395.208333333336</v>
      </c>
      <c r="M754">
        <v>1280984400</v>
      </c>
      <c r="N754" s="8">
        <f t="shared" si="46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8382.5</v>
      </c>
      <c r="G755">
        <f t="shared" si="47"/>
        <v>257</v>
      </c>
      <c r="H755" t="s">
        <v>20</v>
      </c>
      <c r="I755">
        <v>137</v>
      </c>
      <c r="J755" t="s">
        <v>21</v>
      </c>
      <c r="K755" t="s">
        <v>22</v>
      </c>
      <c r="L755" s="8">
        <f t="shared" si="45"/>
        <v>40321.208333333336</v>
      </c>
      <c r="M755">
        <v>1274590800</v>
      </c>
      <c r="N755" s="8">
        <f t="shared" si="46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94501.5</v>
      </c>
      <c r="G756">
        <f t="shared" si="47"/>
        <v>168</v>
      </c>
      <c r="H756" t="s">
        <v>20</v>
      </c>
      <c r="I756">
        <v>3205</v>
      </c>
      <c r="J756" t="s">
        <v>21</v>
      </c>
      <c r="K756" t="s">
        <v>22</v>
      </c>
      <c r="L756" s="8">
        <f t="shared" si="45"/>
        <v>41210.208333333336</v>
      </c>
      <c r="M756">
        <v>1351400400</v>
      </c>
      <c r="N756" s="8">
        <f t="shared" si="46"/>
        <v>41263.25</v>
      </c>
      <c r="O756">
        <v>1355983200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5998</v>
      </c>
      <c r="G757">
        <f t="shared" si="47"/>
        <v>167</v>
      </c>
      <c r="H757" t="s">
        <v>20</v>
      </c>
      <c r="I757">
        <v>288</v>
      </c>
      <c r="J757" t="s">
        <v>36</v>
      </c>
      <c r="K757" t="s">
        <v>37</v>
      </c>
      <c r="L757" s="8">
        <f t="shared" si="45"/>
        <v>43096.25</v>
      </c>
      <c r="M757">
        <v>1514354400</v>
      </c>
      <c r="N757" s="8">
        <f t="shared" si="46"/>
        <v>43108.25</v>
      </c>
      <c r="O757">
        <v>1515391200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5668.5</v>
      </c>
      <c r="G758">
        <f t="shared" si="47"/>
        <v>772</v>
      </c>
      <c r="H758" t="s">
        <v>20</v>
      </c>
      <c r="I758">
        <v>148</v>
      </c>
      <c r="J758" t="s">
        <v>21</v>
      </c>
      <c r="K758" t="s">
        <v>22</v>
      </c>
      <c r="L758" s="8">
        <f t="shared" si="45"/>
        <v>42024.25</v>
      </c>
      <c r="M758">
        <v>1421733600</v>
      </c>
      <c r="N758" s="8">
        <f t="shared" si="46"/>
        <v>42030.25</v>
      </c>
      <c r="O758">
        <v>1422252000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3548</v>
      </c>
      <c r="G759">
        <f t="shared" si="47"/>
        <v>407</v>
      </c>
      <c r="H759" t="s">
        <v>20</v>
      </c>
      <c r="I759">
        <v>114</v>
      </c>
      <c r="J759" t="s">
        <v>21</v>
      </c>
      <c r="K759" t="s">
        <v>22</v>
      </c>
      <c r="L759" s="8">
        <f t="shared" si="45"/>
        <v>40675.208333333336</v>
      </c>
      <c r="M759">
        <v>1305176400</v>
      </c>
      <c r="N759" s="8">
        <f t="shared" si="46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98302.5</v>
      </c>
      <c r="G760">
        <f t="shared" si="47"/>
        <v>564</v>
      </c>
      <c r="H760" t="s">
        <v>20</v>
      </c>
      <c r="I760">
        <v>1518</v>
      </c>
      <c r="J760" t="s">
        <v>15</v>
      </c>
      <c r="K760" t="s">
        <v>16</v>
      </c>
      <c r="L760" s="8">
        <f t="shared" si="45"/>
        <v>41936.208333333336</v>
      </c>
      <c r="M760">
        <v>1414126800</v>
      </c>
      <c r="N760" s="8">
        <f t="shared" si="46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141057.5</v>
      </c>
      <c r="G761">
        <f t="shared" si="47"/>
        <v>68</v>
      </c>
      <c r="H761" t="s">
        <v>14</v>
      </c>
      <c r="I761">
        <v>1274</v>
      </c>
      <c r="J761" t="s">
        <v>21</v>
      </c>
      <c r="K761" t="s">
        <v>22</v>
      </c>
      <c r="L761" s="8">
        <f t="shared" si="45"/>
        <v>43136.25</v>
      </c>
      <c r="M761">
        <v>1517810400</v>
      </c>
      <c r="N761" s="8">
        <f t="shared" si="46"/>
        <v>43166.25</v>
      </c>
      <c r="O761">
        <v>1520402400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32446</v>
      </c>
      <c r="G762">
        <f t="shared" si="47"/>
        <v>34</v>
      </c>
      <c r="H762" t="s">
        <v>14</v>
      </c>
      <c r="I762">
        <v>210</v>
      </c>
      <c r="J762" t="s">
        <v>107</v>
      </c>
      <c r="K762" t="s">
        <v>108</v>
      </c>
      <c r="L762" s="8">
        <f t="shared" si="45"/>
        <v>43678.208333333328</v>
      </c>
      <c r="M762">
        <v>1564635600</v>
      </c>
      <c r="N762" s="8">
        <f t="shared" si="46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8310</v>
      </c>
      <c r="G763">
        <f t="shared" si="47"/>
        <v>655</v>
      </c>
      <c r="H763" t="s">
        <v>20</v>
      </c>
      <c r="I763">
        <v>166</v>
      </c>
      <c r="J763" t="s">
        <v>21</v>
      </c>
      <c r="K763" t="s">
        <v>22</v>
      </c>
      <c r="L763" s="8">
        <f t="shared" si="45"/>
        <v>42938.208333333328</v>
      </c>
      <c r="M763">
        <v>1500699600</v>
      </c>
      <c r="N763" s="8">
        <f t="shared" si="46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4852</v>
      </c>
      <c r="G764">
        <f t="shared" si="47"/>
        <v>177</v>
      </c>
      <c r="H764" t="s">
        <v>20</v>
      </c>
      <c r="I764">
        <v>100</v>
      </c>
      <c r="J764" t="s">
        <v>26</v>
      </c>
      <c r="K764" t="s">
        <v>27</v>
      </c>
      <c r="L764" s="8">
        <f t="shared" si="45"/>
        <v>41241.25</v>
      </c>
      <c r="M764">
        <v>1354082400</v>
      </c>
      <c r="N764" s="8">
        <f t="shared" si="46"/>
        <v>41252.25</v>
      </c>
      <c r="O764">
        <v>1355032800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5969</v>
      </c>
      <c r="G765">
        <f t="shared" si="47"/>
        <v>113</v>
      </c>
      <c r="H765" t="s">
        <v>20</v>
      </c>
      <c r="I765">
        <v>235</v>
      </c>
      <c r="J765" t="s">
        <v>21</v>
      </c>
      <c r="K765" t="s">
        <v>22</v>
      </c>
      <c r="L765" s="8">
        <f t="shared" si="45"/>
        <v>41037.208333333336</v>
      </c>
      <c r="M765">
        <v>1336453200</v>
      </c>
      <c r="N765" s="8">
        <f t="shared" si="46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4555</v>
      </c>
      <c r="G766">
        <f t="shared" si="47"/>
        <v>728</v>
      </c>
      <c r="H766" t="s">
        <v>20</v>
      </c>
      <c r="I766">
        <v>148</v>
      </c>
      <c r="J766" t="s">
        <v>21</v>
      </c>
      <c r="K766" t="s">
        <v>22</v>
      </c>
      <c r="L766" s="8">
        <f t="shared" si="45"/>
        <v>40676.208333333336</v>
      </c>
      <c r="M766">
        <v>1305262800</v>
      </c>
      <c r="N766" s="8">
        <f t="shared" si="46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6012.5</v>
      </c>
      <c r="G767">
        <f t="shared" si="47"/>
        <v>208</v>
      </c>
      <c r="H767" t="s">
        <v>20</v>
      </c>
      <c r="I767">
        <v>198</v>
      </c>
      <c r="J767" t="s">
        <v>21</v>
      </c>
      <c r="K767" t="s">
        <v>22</v>
      </c>
      <c r="L767" s="8">
        <f t="shared" si="45"/>
        <v>42840.208333333328</v>
      </c>
      <c r="M767">
        <v>1492232400</v>
      </c>
      <c r="N767" s="8">
        <f t="shared" si="46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28726.5</v>
      </c>
      <c r="G768">
        <f t="shared" si="47"/>
        <v>31</v>
      </c>
      <c r="H768" t="s">
        <v>14</v>
      </c>
      <c r="I768">
        <v>248</v>
      </c>
      <c r="J768" t="s">
        <v>26</v>
      </c>
      <c r="K768" t="s">
        <v>27</v>
      </c>
      <c r="L768" s="8">
        <f t="shared" si="45"/>
        <v>43362.208333333328</v>
      </c>
      <c r="M768">
        <v>1537333200</v>
      </c>
      <c r="N768" s="8">
        <f t="shared" si="46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76286</v>
      </c>
      <c r="G769">
        <f t="shared" si="47"/>
        <v>57</v>
      </c>
      <c r="H769" t="s">
        <v>14</v>
      </c>
      <c r="I769">
        <v>513</v>
      </c>
      <c r="J769" t="s">
        <v>21</v>
      </c>
      <c r="K769" t="s">
        <v>22</v>
      </c>
      <c r="L769" s="8">
        <f t="shared" si="45"/>
        <v>42283.208333333328</v>
      </c>
      <c r="M769">
        <v>1444107600</v>
      </c>
      <c r="N769" s="8">
        <f t="shared" si="46"/>
        <v>42328.25</v>
      </c>
      <c r="O769">
        <v>1447999200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7944</v>
      </c>
      <c r="G770">
        <f t="shared" si="47"/>
        <v>231</v>
      </c>
      <c r="H770" t="s">
        <v>20</v>
      </c>
      <c r="I770">
        <v>150</v>
      </c>
      <c r="J770" t="s">
        <v>21</v>
      </c>
      <c r="K770" t="s">
        <v>22</v>
      </c>
      <c r="L770" s="8">
        <f t="shared" si="45"/>
        <v>41619.25</v>
      </c>
      <c r="M770">
        <v>1386741600</v>
      </c>
      <c r="N770" s="8">
        <f t="shared" si="46"/>
        <v>41634.25</v>
      </c>
      <c r="O770">
        <v>1388037600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AVERAGE(D771,E771)</f>
        <v>117353</v>
      </c>
      <c r="G771">
        <f t="shared" si="47"/>
        <v>87</v>
      </c>
      <c r="H771" t="s">
        <v>14</v>
      </c>
      <c r="I771">
        <v>3410</v>
      </c>
      <c r="J771" t="s">
        <v>21</v>
      </c>
      <c r="K771" t="s">
        <v>22</v>
      </c>
      <c r="L771" s="8">
        <f t="shared" ref="L771:L834" si="49">(((M771/60)/60)/24)+DATE(1970,1,1)</f>
        <v>41501.208333333336</v>
      </c>
      <c r="M771">
        <v>1376542800</v>
      </c>
      <c r="N771" s="8">
        <f t="shared" ref="N771:N834" si="50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7971</v>
      </c>
      <c r="G772">
        <f t="shared" ref="G772:G835" si="51">ROUND(((E772/D772)*100),0)</f>
        <v>271</v>
      </c>
      <c r="H772" t="s">
        <v>20</v>
      </c>
      <c r="I772">
        <v>216</v>
      </c>
      <c r="J772" t="s">
        <v>107</v>
      </c>
      <c r="K772" t="s">
        <v>108</v>
      </c>
      <c r="L772" s="8">
        <f t="shared" si="49"/>
        <v>41743.208333333336</v>
      </c>
      <c r="M772">
        <v>1397451600</v>
      </c>
      <c r="N772" s="8">
        <f t="shared" si="50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4184.5</v>
      </c>
      <c r="G773">
        <f t="shared" si="51"/>
        <v>49</v>
      </c>
      <c r="H773" t="s">
        <v>74</v>
      </c>
      <c r="I773">
        <v>26</v>
      </c>
      <c r="J773" t="s">
        <v>21</v>
      </c>
      <c r="K773" t="s">
        <v>22</v>
      </c>
      <c r="L773" s="8">
        <f t="shared" si="49"/>
        <v>43491.25</v>
      </c>
      <c r="M773">
        <v>1548482400</v>
      </c>
      <c r="N773" s="8">
        <f t="shared" si="50"/>
        <v>43518.25</v>
      </c>
      <c r="O773">
        <v>1550815200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159593</v>
      </c>
      <c r="G774">
        <f t="shared" si="51"/>
        <v>113</v>
      </c>
      <c r="H774" t="s">
        <v>20</v>
      </c>
      <c r="I774">
        <v>5139</v>
      </c>
      <c r="J774" t="s">
        <v>21</v>
      </c>
      <c r="K774" t="s">
        <v>22</v>
      </c>
      <c r="L774" s="8">
        <f t="shared" si="49"/>
        <v>43505.25</v>
      </c>
      <c r="M774">
        <v>1549692000</v>
      </c>
      <c r="N774" s="8">
        <f t="shared" si="50"/>
        <v>43509.25</v>
      </c>
      <c r="O774">
        <v>1550037600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77142.5</v>
      </c>
      <c r="G775">
        <f t="shared" si="51"/>
        <v>191</v>
      </c>
      <c r="H775" t="s">
        <v>20</v>
      </c>
      <c r="I775">
        <v>2353</v>
      </c>
      <c r="J775" t="s">
        <v>21</v>
      </c>
      <c r="K775" t="s">
        <v>22</v>
      </c>
      <c r="L775" s="8">
        <f t="shared" si="49"/>
        <v>42838.208333333328</v>
      </c>
      <c r="M775">
        <v>1492059600</v>
      </c>
      <c r="N775" s="8">
        <f t="shared" si="50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5887.5</v>
      </c>
      <c r="G776">
        <f t="shared" si="51"/>
        <v>136</v>
      </c>
      <c r="H776" t="s">
        <v>20</v>
      </c>
      <c r="I776">
        <v>78</v>
      </c>
      <c r="J776" t="s">
        <v>107</v>
      </c>
      <c r="K776" t="s">
        <v>108</v>
      </c>
      <c r="L776" s="8">
        <f t="shared" si="49"/>
        <v>42513.208333333328</v>
      </c>
      <c r="M776">
        <v>1463979600</v>
      </c>
      <c r="N776" s="8">
        <f t="shared" si="50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5184</v>
      </c>
      <c r="G777">
        <f t="shared" si="51"/>
        <v>10</v>
      </c>
      <c r="H777" t="s">
        <v>14</v>
      </c>
      <c r="I777">
        <v>10</v>
      </c>
      <c r="J777" t="s">
        <v>21</v>
      </c>
      <c r="K777" t="s">
        <v>22</v>
      </c>
      <c r="L777" s="8">
        <f t="shared" si="49"/>
        <v>41949.25</v>
      </c>
      <c r="M777">
        <v>1415253600</v>
      </c>
      <c r="N777" s="8">
        <f t="shared" si="50"/>
        <v>41959.25</v>
      </c>
      <c r="O777">
        <v>1416117600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91711.5</v>
      </c>
      <c r="G778">
        <f t="shared" si="51"/>
        <v>66</v>
      </c>
      <c r="H778" t="s">
        <v>14</v>
      </c>
      <c r="I778">
        <v>2201</v>
      </c>
      <c r="J778" t="s">
        <v>21</v>
      </c>
      <c r="K778" t="s">
        <v>22</v>
      </c>
      <c r="L778" s="8">
        <f t="shared" si="49"/>
        <v>43650.208333333328</v>
      </c>
      <c r="M778">
        <v>1562216400</v>
      </c>
      <c r="N778" s="8">
        <f t="shared" si="50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69893.5</v>
      </c>
      <c r="G779">
        <f t="shared" si="51"/>
        <v>49</v>
      </c>
      <c r="H779" t="s">
        <v>14</v>
      </c>
      <c r="I779">
        <v>676</v>
      </c>
      <c r="J779" t="s">
        <v>21</v>
      </c>
      <c r="K779" t="s">
        <v>22</v>
      </c>
      <c r="L779" s="8">
        <f t="shared" si="49"/>
        <v>40809.208333333336</v>
      </c>
      <c r="M779">
        <v>1316754000</v>
      </c>
      <c r="N779" s="8">
        <f t="shared" si="50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5771.5</v>
      </c>
      <c r="G780">
        <f t="shared" si="51"/>
        <v>788</v>
      </c>
      <c r="H780" t="s">
        <v>20</v>
      </c>
      <c r="I780">
        <v>174</v>
      </c>
      <c r="J780" t="s">
        <v>98</v>
      </c>
      <c r="K780" t="s">
        <v>99</v>
      </c>
      <c r="L780" s="8">
        <f t="shared" si="49"/>
        <v>40768.208333333336</v>
      </c>
      <c r="M780">
        <v>1313211600</v>
      </c>
      <c r="N780" s="8">
        <f t="shared" si="50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97996.5</v>
      </c>
      <c r="G781">
        <f t="shared" si="51"/>
        <v>80</v>
      </c>
      <c r="H781" t="s">
        <v>14</v>
      </c>
      <c r="I781">
        <v>831</v>
      </c>
      <c r="J781" t="s">
        <v>21</v>
      </c>
      <c r="K781" t="s">
        <v>22</v>
      </c>
      <c r="L781" s="8">
        <f t="shared" si="49"/>
        <v>42230.208333333328</v>
      </c>
      <c r="M781">
        <v>1439528400</v>
      </c>
      <c r="N781" s="8">
        <f t="shared" si="50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5260.5</v>
      </c>
      <c r="G782">
        <f t="shared" si="51"/>
        <v>106</v>
      </c>
      <c r="H782" t="s">
        <v>20</v>
      </c>
      <c r="I782">
        <v>164</v>
      </c>
      <c r="J782" t="s">
        <v>21</v>
      </c>
      <c r="K782" t="s">
        <v>22</v>
      </c>
      <c r="L782" s="8">
        <f t="shared" si="49"/>
        <v>42573.208333333328</v>
      </c>
      <c r="M782">
        <v>1469163600</v>
      </c>
      <c r="N782" s="8">
        <f t="shared" si="50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6557</v>
      </c>
      <c r="G783">
        <f t="shared" si="51"/>
        <v>51</v>
      </c>
      <c r="H783" t="s">
        <v>74</v>
      </c>
      <c r="I783">
        <v>56</v>
      </c>
      <c r="J783" t="s">
        <v>98</v>
      </c>
      <c r="K783" t="s">
        <v>99</v>
      </c>
      <c r="L783" s="8">
        <f t="shared" si="49"/>
        <v>40482.208333333336</v>
      </c>
      <c r="M783">
        <v>1288501200</v>
      </c>
      <c r="N783" s="8">
        <f t="shared" si="50"/>
        <v>40533.25</v>
      </c>
      <c r="O783">
        <v>1292911200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8040.5</v>
      </c>
      <c r="G784">
        <f t="shared" si="51"/>
        <v>215</v>
      </c>
      <c r="H784" t="s">
        <v>20</v>
      </c>
      <c r="I784">
        <v>161</v>
      </c>
      <c r="J784" t="s">
        <v>21</v>
      </c>
      <c r="K784" t="s">
        <v>22</v>
      </c>
      <c r="L784" s="8">
        <f t="shared" si="49"/>
        <v>40603.25</v>
      </c>
      <c r="M784">
        <v>1298959200</v>
      </c>
      <c r="N784" s="8">
        <f t="shared" si="50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8925.5</v>
      </c>
      <c r="G785">
        <f t="shared" si="51"/>
        <v>141</v>
      </c>
      <c r="H785" t="s">
        <v>20</v>
      </c>
      <c r="I785">
        <v>138</v>
      </c>
      <c r="J785" t="s">
        <v>21</v>
      </c>
      <c r="K785" t="s">
        <v>22</v>
      </c>
      <c r="L785" s="8">
        <f t="shared" si="49"/>
        <v>41625.25</v>
      </c>
      <c r="M785">
        <v>1387260000</v>
      </c>
      <c r="N785" s="8">
        <f t="shared" si="50"/>
        <v>41632.25</v>
      </c>
      <c r="O785">
        <v>1387864800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95717.5</v>
      </c>
      <c r="G786">
        <f t="shared" si="51"/>
        <v>115</v>
      </c>
      <c r="H786" t="s">
        <v>20</v>
      </c>
      <c r="I786">
        <v>3308</v>
      </c>
      <c r="J786" t="s">
        <v>21</v>
      </c>
      <c r="K786" t="s">
        <v>22</v>
      </c>
      <c r="L786" s="8">
        <f t="shared" si="49"/>
        <v>42435.25</v>
      </c>
      <c r="M786">
        <v>1457244000</v>
      </c>
      <c r="N786" s="8">
        <f t="shared" si="50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9819.5</v>
      </c>
      <c r="G787">
        <f t="shared" si="51"/>
        <v>193</v>
      </c>
      <c r="H787" t="s">
        <v>20</v>
      </c>
      <c r="I787">
        <v>127</v>
      </c>
      <c r="J787" t="s">
        <v>26</v>
      </c>
      <c r="K787" t="s">
        <v>27</v>
      </c>
      <c r="L787" s="8">
        <f t="shared" si="49"/>
        <v>43582.208333333328</v>
      </c>
      <c r="M787">
        <v>1556341200</v>
      </c>
      <c r="N787" s="8">
        <f t="shared" si="50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6223</v>
      </c>
      <c r="G788">
        <f t="shared" si="51"/>
        <v>730</v>
      </c>
      <c r="H788" t="s">
        <v>20</v>
      </c>
      <c r="I788">
        <v>207</v>
      </c>
      <c r="J788" t="s">
        <v>107</v>
      </c>
      <c r="K788" t="s">
        <v>108</v>
      </c>
      <c r="L788" s="8">
        <f t="shared" si="49"/>
        <v>43186.208333333328</v>
      </c>
      <c r="M788">
        <v>1522126800</v>
      </c>
      <c r="N788" s="8">
        <f t="shared" si="50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61097</v>
      </c>
      <c r="G789">
        <f t="shared" si="51"/>
        <v>100</v>
      </c>
      <c r="H789" t="s">
        <v>14</v>
      </c>
      <c r="I789">
        <v>859</v>
      </c>
      <c r="J789" t="s">
        <v>15</v>
      </c>
      <c r="K789" t="s">
        <v>16</v>
      </c>
      <c r="L789" s="8">
        <f t="shared" si="49"/>
        <v>40684.208333333336</v>
      </c>
      <c r="M789">
        <v>1305954000</v>
      </c>
      <c r="N789" s="8">
        <f t="shared" si="50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3387</v>
      </c>
      <c r="G790">
        <f t="shared" si="51"/>
        <v>88</v>
      </c>
      <c r="H790" t="s">
        <v>47</v>
      </c>
      <c r="I790">
        <v>31</v>
      </c>
      <c r="J790" t="s">
        <v>21</v>
      </c>
      <c r="K790" t="s">
        <v>22</v>
      </c>
      <c r="L790" s="8">
        <f t="shared" si="49"/>
        <v>41202.208333333336</v>
      </c>
      <c r="M790">
        <v>1350709200</v>
      </c>
      <c r="N790" s="8">
        <f t="shared" si="50"/>
        <v>41223.25</v>
      </c>
      <c r="O790">
        <v>1352527200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6175.5</v>
      </c>
      <c r="G791">
        <f t="shared" si="51"/>
        <v>37</v>
      </c>
      <c r="H791" t="s">
        <v>14</v>
      </c>
      <c r="I791">
        <v>45</v>
      </c>
      <c r="J791" t="s">
        <v>21</v>
      </c>
      <c r="K791" t="s">
        <v>22</v>
      </c>
      <c r="L791" s="8">
        <f t="shared" si="49"/>
        <v>41786.208333333336</v>
      </c>
      <c r="M791">
        <v>1401166800</v>
      </c>
      <c r="N791" s="8">
        <f t="shared" si="50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121337</v>
      </c>
      <c r="G792">
        <f t="shared" si="51"/>
        <v>31</v>
      </c>
      <c r="H792" t="s">
        <v>74</v>
      </c>
      <c r="I792">
        <v>1113</v>
      </c>
      <c r="J792" t="s">
        <v>21</v>
      </c>
      <c r="K792" t="s">
        <v>22</v>
      </c>
      <c r="L792" s="8">
        <f t="shared" si="49"/>
        <v>40223.25</v>
      </c>
      <c r="M792">
        <v>1266127200</v>
      </c>
      <c r="N792" s="8">
        <f t="shared" si="50"/>
        <v>40229.25</v>
      </c>
      <c r="O792">
        <v>1266645600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1320</v>
      </c>
      <c r="G793">
        <f t="shared" si="51"/>
        <v>26</v>
      </c>
      <c r="H793" t="s">
        <v>14</v>
      </c>
      <c r="I793">
        <v>6</v>
      </c>
      <c r="J793" t="s">
        <v>21</v>
      </c>
      <c r="K793" t="s">
        <v>22</v>
      </c>
      <c r="L793" s="8">
        <f t="shared" si="49"/>
        <v>42715.25</v>
      </c>
      <c r="M793">
        <v>1481436000</v>
      </c>
      <c r="N793" s="8">
        <f t="shared" si="50"/>
        <v>42731.25</v>
      </c>
      <c r="O793">
        <v>1482818400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1340</v>
      </c>
      <c r="G794">
        <f t="shared" si="51"/>
        <v>34</v>
      </c>
      <c r="H794" t="s">
        <v>14</v>
      </c>
      <c r="I794">
        <v>7</v>
      </c>
      <c r="J794" t="s">
        <v>21</v>
      </c>
      <c r="K794" t="s">
        <v>22</v>
      </c>
      <c r="L794" s="8">
        <f t="shared" si="49"/>
        <v>41451.208333333336</v>
      </c>
      <c r="M794">
        <v>1372222800</v>
      </c>
      <c r="N794" s="8">
        <f t="shared" si="50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7072.5</v>
      </c>
      <c r="G795">
        <f t="shared" si="51"/>
        <v>1186</v>
      </c>
      <c r="H795" t="s">
        <v>20</v>
      </c>
      <c r="I795">
        <v>181</v>
      </c>
      <c r="J795" t="s">
        <v>98</v>
      </c>
      <c r="K795" t="s">
        <v>99</v>
      </c>
      <c r="L795" s="8">
        <f t="shared" si="49"/>
        <v>41450.208333333336</v>
      </c>
      <c r="M795">
        <v>1372136400</v>
      </c>
      <c r="N795" s="8">
        <f t="shared" si="50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7438</v>
      </c>
      <c r="G796">
        <f t="shared" si="51"/>
        <v>125</v>
      </c>
      <c r="H796" t="s">
        <v>20</v>
      </c>
      <c r="I796">
        <v>110</v>
      </c>
      <c r="J796" t="s">
        <v>21</v>
      </c>
      <c r="K796" t="s">
        <v>22</v>
      </c>
      <c r="L796" s="8">
        <f t="shared" si="49"/>
        <v>43091.25</v>
      </c>
      <c r="M796">
        <v>1513922400</v>
      </c>
      <c r="N796" s="8">
        <f t="shared" si="50"/>
        <v>43103.25</v>
      </c>
      <c r="O796">
        <v>1514959200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4061</v>
      </c>
      <c r="G797">
        <f t="shared" si="51"/>
        <v>14</v>
      </c>
      <c r="H797" t="s">
        <v>14</v>
      </c>
      <c r="I797">
        <v>31</v>
      </c>
      <c r="J797" t="s">
        <v>21</v>
      </c>
      <c r="K797" t="s">
        <v>22</v>
      </c>
      <c r="L797" s="8">
        <f t="shared" si="49"/>
        <v>42675.208333333328</v>
      </c>
      <c r="M797">
        <v>1477976400</v>
      </c>
      <c r="N797" s="8">
        <f t="shared" si="50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6037.5</v>
      </c>
      <c r="G798">
        <f t="shared" si="51"/>
        <v>55</v>
      </c>
      <c r="H798" t="s">
        <v>14</v>
      </c>
      <c r="I798">
        <v>78</v>
      </c>
      <c r="J798" t="s">
        <v>21</v>
      </c>
      <c r="K798" t="s">
        <v>22</v>
      </c>
      <c r="L798" s="8">
        <f t="shared" si="49"/>
        <v>41859.208333333336</v>
      </c>
      <c r="M798">
        <v>1407474000</v>
      </c>
      <c r="N798" s="8">
        <f t="shared" si="50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7966</v>
      </c>
      <c r="G799">
        <f t="shared" si="51"/>
        <v>110</v>
      </c>
      <c r="H799" t="s">
        <v>20</v>
      </c>
      <c r="I799">
        <v>185</v>
      </c>
      <c r="J799" t="s">
        <v>21</v>
      </c>
      <c r="K799" t="s">
        <v>22</v>
      </c>
      <c r="L799" s="8">
        <f t="shared" si="49"/>
        <v>43464.25</v>
      </c>
      <c r="M799">
        <v>1546149600</v>
      </c>
      <c r="N799" s="8">
        <f t="shared" si="50"/>
        <v>43487.25</v>
      </c>
      <c r="O799">
        <v>1548136800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4904</v>
      </c>
      <c r="G800">
        <f t="shared" si="51"/>
        <v>188</v>
      </c>
      <c r="H800" t="s">
        <v>20</v>
      </c>
      <c r="I800">
        <v>121</v>
      </c>
      <c r="J800" t="s">
        <v>21</v>
      </c>
      <c r="K800" t="s">
        <v>22</v>
      </c>
      <c r="L800" s="8">
        <f t="shared" si="49"/>
        <v>41060.208333333336</v>
      </c>
      <c r="M800">
        <v>1338440400</v>
      </c>
      <c r="N800" s="8">
        <f t="shared" si="50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79011</v>
      </c>
      <c r="G801">
        <f t="shared" si="51"/>
        <v>87</v>
      </c>
      <c r="H801" t="s">
        <v>14</v>
      </c>
      <c r="I801">
        <v>1225</v>
      </c>
      <c r="J801" t="s">
        <v>40</v>
      </c>
      <c r="K801" t="s">
        <v>41</v>
      </c>
      <c r="L801" s="8">
        <f t="shared" si="49"/>
        <v>42399.25</v>
      </c>
      <c r="M801">
        <v>1454133600</v>
      </c>
      <c r="N801" s="8">
        <f t="shared" si="50"/>
        <v>42403.25</v>
      </c>
      <c r="O801">
        <v>1454479200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50.5</v>
      </c>
      <c r="G802">
        <f t="shared" si="51"/>
        <v>1</v>
      </c>
      <c r="H802" t="s">
        <v>14</v>
      </c>
      <c r="I802">
        <v>1</v>
      </c>
      <c r="J802" t="s">
        <v>98</v>
      </c>
      <c r="K802" t="s">
        <v>99</v>
      </c>
      <c r="L802" s="8">
        <f t="shared" si="49"/>
        <v>42167.208333333328</v>
      </c>
      <c r="M802">
        <v>1434085200</v>
      </c>
      <c r="N802" s="8">
        <f t="shared" si="50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3483.5</v>
      </c>
      <c r="G803">
        <f t="shared" si="51"/>
        <v>203</v>
      </c>
      <c r="H803" t="s">
        <v>20</v>
      </c>
      <c r="I803">
        <v>106</v>
      </c>
      <c r="J803" t="s">
        <v>21</v>
      </c>
      <c r="K803" t="s">
        <v>22</v>
      </c>
      <c r="L803" s="8">
        <f t="shared" si="49"/>
        <v>43830.25</v>
      </c>
      <c r="M803">
        <v>1577772000</v>
      </c>
      <c r="N803" s="8">
        <f t="shared" si="50"/>
        <v>43852.25</v>
      </c>
      <c r="O803">
        <v>1579672800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9208</v>
      </c>
      <c r="G804">
        <f t="shared" si="51"/>
        <v>197</v>
      </c>
      <c r="H804" t="s">
        <v>20</v>
      </c>
      <c r="I804">
        <v>142</v>
      </c>
      <c r="J804" t="s">
        <v>21</v>
      </c>
      <c r="K804" t="s">
        <v>22</v>
      </c>
      <c r="L804" s="8">
        <f t="shared" si="49"/>
        <v>43650.208333333328</v>
      </c>
      <c r="M804">
        <v>1562216400</v>
      </c>
      <c r="N804" s="8">
        <f t="shared" si="50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6313.5</v>
      </c>
      <c r="G805">
        <f t="shared" si="51"/>
        <v>107</v>
      </c>
      <c r="H805" t="s">
        <v>20</v>
      </c>
      <c r="I805">
        <v>233</v>
      </c>
      <c r="J805" t="s">
        <v>21</v>
      </c>
      <c r="K805" t="s">
        <v>22</v>
      </c>
      <c r="L805" s="8">
        <f t="shared" si="49"/>
        <v>43492.25</v>
      </c>
      <c r="M805">
        <v>1548568800</v>
      </c>
      <c r="N805" s="8">
        <f t="shared" si="50"/>
        <v>43526.25</v>
      </c>
      <c r="O805">
        <v>1551506400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4793.5</v>
      </c>
      <c r="G806">
        <f t="shared" si="51"/>
        <v>269</v>
      </c>
      <c r="H806" t="s">
        <v>20</v>
      </c>
      <c r="I806">
        <v>218</v>
      </c>
      <c r="J806" t="s">
        <v>21</v>
      </c>
      <c r="K806" t="s">
        <v>22</v>
      </c>
      <c r="L806" s="8">
        <f t="shared" si="49"/>
        <v>43102.25</v>
      </c>
      <c r="M806">
        <v>1514872800</v>
      </c>
      <c r="N806" s="8">
        <f t="shared" si="50"/>
        <v>43122.25</v>
      </c>
      <c r="O806">
        <v>1516600800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7316</v>
      </c>
      <c r="G807">
        <f t="shared" si="51"/>
        <v>51</v>
      </c>
      <c r="H807" t="s">
        <v>14</v>
      </c>
      <c r="I807">
        <v>67</v>
      </c>
      <c r="J807" t="s">
        <v>26</v>
      </c>
      <c r="K807" t="s">
        <v>27</v>
      </c>
      <c r="L807" s="8">
        <f t="shared" si="49"/>
        <v>41958.25</v>
      </c>
      <c r="M807">
        <v>1416031200</v>
      </c>
      <c r="N807" s="8">
        <f t="shared" si="50"/>
        <v>42009.25</v>
      </c>
      <c r="O807">
        <v>1420437600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4481</v>
      </c>
      <c r="G808">
        <f t="shared" si="51"/>
        <v>1180</v>
      </c>
      <c r="H808" t="s">
        <v>20</v>
      </c>
      <c r="I808">
        <v>76</v>
      </c>
      <c r="J808" t="s">
        <v>21</v>
      </c>
      <c r="K808" t="s">
        <v>22</v>
      </c>
      <c r="L808" s="8">
        <f t="shared" si="49"/>
        <v>40973.25</v>
      </c>
      <c r="M808">
        <v>1330927200</v>
      </c>
      <c r="N808" s="8">
        <f t="shared" si="50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1274</v>
      </c>
      <c r="G809">
        <f t="shared" si="51"/>
        <v>264</v>
      </c>
      <c r="H809" t="s">
        <v>20</v>
      </c>
      <c r="I809">
        <v>43</v>
      </c>
      <c r="J809" t="s">
        <v>21</v>
      </c>
      <c r="K809" t="s">
        <v>22</v>
      </c>
      <c r="L809" s="8">
        <f t="shared" si="49"/>
        <v>43753.208333333328</v>
      </c>
      <c r="M809">
        <v>1571115600</v>
      </c>
      <c r="N809" s="8">
        <f t="shared" si="50"/>
        <v>43797.25</v>
      </c>
      <c r="O809">
        <v>1574920800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3391.5</v>
      </c>
      <c r="G810">
        <f t="shared" si="51"/>
        <v>30</v>
      </c>
      <c r="H810" t="s">
        <v>14</v>
      </c>
      <c r="I810">
        <v>19</v>
      </c>
      <c r="J810" t="s">
        <v>21</v>
      </c>
      <c r="K810" t="s">
        <v>22</v>
      </c>
      <c r="L810" s="8">
        <f t="shared" si="49"/>
        <v>42507.208333333328</v>
      </c>
      <c r="M810">
        <v>1463461200</v>
      </c>
      <c r="N810" s="8">
        <f t="shared" si="50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114668</v>
      </c>
      <c r="G811">
        <f t="shared" si="51"/>
        <v>63</v>
      </c>
      <c r="H811" t="s">
        <v>14</v>
      </c>
      <c r="I811">
        <v>2108</v>
      </c>
      <c r="J811" t="s">
        <v>98</v>
      </c>
      <c r="K811" t="s">
        <v>99</v>
      </c>
      <c r="L811" s="8">
        <f t="shared" si="49"/>
        <v>41135.208333333336</v>
      </c>
      <c r="M811">
        <v>1344920400</v>
      </c>
      <c r="N811" s="8">
        <f t="shared" si="50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9380</v>
      </c>
      <c r="G812">
        <f t="shared" si="51"/>
        <v>193</v>
      </c>
      <c r="H812" t="s">
        <v>20</v>
      </c>
      <c r="I812">
        <v>221</v>
      </c>
      <c r="J812" t="s">
        <v>21</v>
      </c>
      <c r="K812" t="s">
        <v>22</v>
      </c>
      <c r="L812" s="8">
        <f t="shared" si="49"/>
        <v>43067.25</v>
      </c>
      <c r="M812">
        <v>1511848800</v>
      </c>
      <c r="N812" s="8">
        <f t="shared" si="50"/>
        <v>43077.25</v>
      </c>
      <c r="O812">
        <v>1512712800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81910</v>
      </c>
      <c r="G813">
        <f t="shared" si="51"/>
        <v>77</v>
      </c>
      <c r="H813" t="s">
        <v>14</v>
      </c>
      <c r="I813">
        <v>679</v>
      </c>
      <c r="J813" t="s">
        <v>21</v>
      </c>
      <c r="K813" t="s">
        <v>22</v>
      </c>
      <c r="L813" s="8">
        <f t="shared" si="49"/>
        <v>42378.25</v>
      </c>
      <c r="M813">
        <v>1452319200</v>
      </c>
      <c r="N813" s="8">
        <f t="shared" si="50"/>
        <v>42380.25</v>
      </c>
      <c r="O813">
        <v>1452492000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97170</v>
      </c>
      <c r="G814">
        <f t="shared" si="51"/>
        <v>226</v>
      </c>
      <c r="H814" t="s">
        <v>20</v>
      </c>
      <c r="I814">
        <v>2805</v>
      </c>
      <c r="J814" t="s">
        <v>15</v>
      </c>
      <c r="K814" t="s">
        <v>16</v>
      </c>
      <c r="L814" s="8">
        <f t="shared" si="49"/>
        <v>43206.208333333328</v>
      </c>
      <c r="M814">
        <v>1523854800</v>
      </c>
      <c r="N814" s="8">
        <f t="shared" si="50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5430.5</v>
      </c>
      <c r="G815">
        <f t="shared" si="51"/>
        <v>239</v>
      </c>
      <c r="H815" t="s">
        <v>20</v>
      </c>
      <c r="I815">
        <v>68</v>
      </c>
      <c r="J815" t="s">
        <v>21</v>
      </c>
      <c r="K815" t="s">
        <v>22</v>
      </c>
      <c r="L815" s="8">
        <f t="shared" si="49"/>
        <v>41148.208333333336</v>
      </c>
      <c r="M815">
        <v>1346043600</v>
      </c>
      <c r="N815" s="8">
        <f t="shared" si="50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3075</v>
      </c>
      <c r="G816">
        <f t="shared" si="51"/>
        <v>92</v>
      </c>
      <c r="H816" t="s">
        <v>14</v>
      </c>
      <c r="I816">
        <v>36</v>
      </c>
      <c r="J816" t="s">
        <v>36</v>
      </c>
      <c r="K816" t="s">
        <v>37</v>
      </c>
      <c r="L816" s="8">
        <f t="shared" si="49"/>
        <v>42517.208333333328</v>
      </c>
      <c r="M816">
        <v>1464325200</v>
      </c>
      <c r="N816" s="8">
        <f t="shared" si="50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10360.5</v>
      </c>
      <c r="G817">
        <f t="shared" si="51"/>
        <v>130</v>
      </c>
      <c r="H817" t="s">
        <v>20</v>
      </c>
      <c r="I817">
        <v>183</v>
      </c>
      <c r="J817" t="s">
        <v>15</v>
      </c>
      <c r="K817" t="s">
        <v>16</v>
      </c>
      <c r="L817" s="8">
        <f t="shared" si="49"/>
        <v>43068.25</v>
      </c>
      <c r="M817">
        <v>1511935200</v>
      </c>
      <c r="N817" s="8">
        <f t="shared" si="50"/>
        <v>43094.25</v>
      </c>
      <c r="O817">
        <v>1514181600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8225</v>
      </c>
      <c r="G818">
        <f t="shared" si="51"/>
        <v>615</v>
      </c>
      <c r="H818" t="s">
        <v>20</v>
      </c>
      <c r="I818">
        <v>133</v>
      </c>
      <c r="J818" t="s">
        <v>21</v>
      </c>
      <c r="K818" t="s">
        <v>22</v>
      </c>
      <c r="L818" s="8">
        <f t="shared" si="49"/>
        <v>41680.25</v>
      </c>
      <c r="M818">
        <v>1392012000</v>
      </c>
      <c r="N818" s="8">
        <f t="shared" si="50"/>
        <v>41682.25</v>
      </c>
      <c r="O818">
        <v>1392184800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120246</v>
      </c>
      <c r="G819">
        <f t="shared" si="51"/>
        <v>369</v>
      </c>
      <c r="H819" t="s">
        <v>20</v>
      </c>
      <c r="I819">
        <v>2489</v>
      </c>
      <c r="J819" t="s">
        <v>107</v>
      </c>
      <c r="K819" t="s">
        <v>108</v>
      </c>
      <c r="L819" s="8">
        <f t="shared" si="49"/>
        <v>43589.208333333328</v>
      </c>
      <c r="M819">
        <v>1556946000</v>
      </c>
      <c r="N819" s="8">
        <f t="shared" si="50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4182</v>
      </c>
      <c r="G820">
        <f t="shared" si="51"/>
        <v>1095</v>
      </c>
      <c r="H820" t="s">
        <v>20</v>
      </c>
      <c r="I820">
        <v>69</v>
      </c>
      <c r="J820" t="s">
        <v>21</v>
      </c>
      <c r="K820" t="s">
        <v>22</v>
      </c>
      <c r="L820" s="8">
        <f t="shared" si="49"/>
        <v>43486.25</v>
      </c>
      <c r="M820">
        <v>1548050400</v>
      </c>
      <c r="N820" s="8">
        <f t="shared" si="50"/>
        <v>43499.25</v>
      </c>
      <c r="O820">
        <v>1549173600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6704.5</v>
      </c>
      <c r="G821">
        <f t="shared" si="51"/>
        <v>51</v>
      </c>
      <c r="H821" t="s">
        <v>14</v>
      </c>
      <c r="I821">
        <v>47</v>
      </c>
      <c r="J821" t="s">
        <v>21</v>
      </c>
      <c r="K821" t="s">
        <v>22</v>
      </c>
      <c r="L821" s="8">
        <f t="shared" si="49"/>
        <v>41237.25</v>
      </c>
      <c r="M821">
        <v>1353736800</v>
      </c>
      <c r="N821" s="8">
        <f t="shared" si="50"/>
        <v>41252.25</v>
      </c>
      <c r="O821">
        <v>1355032800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6754.5</v>
      </c>
      <c r="G822">
        <f t="shared" si="51"/>
        <v>801</v>
      </c>
      <c r="H822" t="s">
        <v>20</v>
      </c>
      <c r="I822">
        <v>279</v>
      </c>
      <c r="J822" t="s">
        <v>40</v>
      </c>
      <c r="K822" t="s">
        <v>41</v>
      </c>
      <c r="L822" s="8">
        <f t="shared" si="49"/>
        <v>43310.208333333328</v>
      </c>
      <c r="M822">
        <v>1532840400</v>
      </c>
      <c r="N822" s="8">
        <f t="shared" si="50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9586.5</v>
      </c>
      <c r="G823">
        <f t="shared" si="51"/>
        <v>291</v>
      </c>
      <c r="H823" t="s">
        <v>20</v>
      </c>
      <c r="I823">
        <v>210</v>
      </c>
      <c r="J823" t="s">
        <v>21</v>
      </c>
      <c r="K823" t="s">
        <v>22</v>
      </c>
      <c r="L823" s="8">
        <f t="shared" si="49"/>
        <v>42794.25</v>
      </c>
      <c r="M823">
        <v>1488261600</v>
      </c>
      <c r="N823" s="8">
        <f t="shared" si="50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121491</v>
      </c>
      <c r="G824">
        <f t="shared" si="51"/>
        <v>350</v>
      </c>
      <c r="H824" t="s">
        <v>20</v>
      </c>
      <c r="I824">
        <v>2100</v>
      </c>
      <c r="J824" t="s">
        <v>21</v>
      </c>
      <c r="K824" t="s">
        <v>22</v>
      </c>
      <c r="L824" s="8">
        <f t="shared" si="49"/>
        <v>41698.25</v>
      </c>
      <c r="M824">
        <v>1393567200</v>
      </c>
      <c r="N824" s="8">
        <f t="shared" si="50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9370</v>
      </c>
      <c r="G825">
        <f t="shared" si="51"/>
        <v>357</v>
      </c>
      <c r="H825" t="s">
        <v>20</v>
      </c>
      <c r="I825">
        <v>252</v>
      </c>
      <c r="J825" t="s">
        <v>21</v>
      </c>
      <c r="K825" t="s">
        <v>22</v>
      </c>
      <c r="L825" s="8">
        <f t="shared" si="49"/>
        <v>41892.208333333336</v>
      </c>
      <c r="M825">
        <v>1410325200</v>
      </c>
      <c r="N825" s="8">
        <f t="shared" si="50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96258</v>
      </c>
      <c r="G826">
        <f t="shared" si="51"/>
        <v>126</v>
      </c>
      <c r="H826" t="s">
        <v>20</v>
      </c>
      <c r="I826">
        <v>1280</v>
      </c>
      <c r="J826" t="s">
        <v>21</v>
      </c>
      <c r="K826" t="s">
        <v>22</v>
      </c>
      <c r="L826" s="8">
        <f t="shared" si="49"/>
        <v>40348.208333333336</v>
      </c>
      <c r="M826">
        <v>1276923600</v>
      </c>
      <c r="N826" s="8">
        <f t="shared" si="50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8775</v>
      </c>
      <c r="G827">
        <f t="shared" si="51"/>
        <v>388</v>
      </c>
      <c r="H827" t="s">
        <v>20</v>
      </c>
      <c r="I827">
        <v>157</v>
      </c>
      <c r="J827" t="s">
        <v>40</v>
      </c>
      <c r="K827" t="s">
        <v>41</v>
      </c>
      <c r="L827" s="8">
        <f t="shared" si="49"/>
        <v>42941.208333333328</v>
      </c>
      <c r="M827">
        <v>1500958800</v>
      </c>
      <c r="N827" s="8">
        <f t="shared" si="50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7798.5</v>
      </c>
      <c r="G828">
        <f t="shared" si="51"/>
        <v>457</v>
      </c>
      <c r="H828" t="s">
        <v>20</v>
      </c>
      <c r="I828">
        <v>194</v>
      </c>
      <c r="J828" t="s">
        <v>21</v>
      </c>
      <c r="K828" t="s">
        <v>22</v>
      </c>
      <c r="L828" s="8">
        <f t="shared" si="49"/>
        <v>40525.25</v>
      </c>
      <c r="M828">
        <v>1292220000</v>
      </c>
      <c r="N828" s="8">
        <f t="shared" si="50"/>
        <v>40553.25</v>
      </c>
      <c r="O828">
        <v>1294639200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4217</v>
      </c>
      <c r="G829">
        <f t="shared" si="51"/>
        <v>267</v>
      </c>
      <c r="H829" t="s">
        <v>20</v>
      </c>
      <c r="I829">
        <v>82</v>
      </c>
      <c r="J829" t="s">
        <v>26</v>
      </c>
      <c r="K829" t="s">
        <v>27</v>
      </c>
      <c r="L829" s="8">
        <f t="shared" si="49"/>
        <v>40666.208333333336</v>
      </c>
      <c r="M829">
        <v>1304398800</v>
      </c>
      <c r="N829" s="8">
        <f t="shared" si="50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5999.5</v>
      </c>
      <c r="G830">
        <f t="shared" si="51"/>
        <v>69</v>
      </c>
      <c r="H830" t="s">
        <v>14</v>
      </c>
      <c r="I830">
        <v>70</v>
      </c>
      <c r="J830" t="s">
        <v>21</v>
      </c>
      <c r="K830" t="s">
        <v>22</v>
      </c>
      <c r="L830" s="8">
        <f t="shared" si="49"/>
        <v>43340.208333333328</v>
      </c>
      <c r="M830">
        <v>1535432400</v>
      </c>
      <c r="N830" s="8">
        <f t="shared" si="50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7264.5</v>
      </c>
      <c r="G831">
        <f t="shared" si="51"/>
        <v>51</v>
      </c>
      <c r="H831" t="s">
        <v>14</v>
      </c>
      <c r="I831">
        <v>154</v>
      </c>
      <c r="J831" t="s">
        <v>21</v>
      </c>
      <c r="K831" t="s">
        <v>22</v>
      </c>
      <c r="L831" s="8">
        <f t="shared" si="49"/>
        <v>42164.208333333328</v>
      </c>
      <c r="M831">
        <v>1433826000</v>
      </c>
      <c r="N831" s="8">
        <f t="shared" si="50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61512</v>
      </c>
      <c r="G832">
        <f t="shared" si="51"/>
        <v>1</v>
      </c>
      <c r="H832" t="s">
        <v>14</v>
      </c>
      <c r="I832">
        <v>22</v>
      </c>
      <c r="J832" t="s">
        <v>21</v>
      </c>
      <c r="K832" t="s">
        <v>22</v>
      </c>
      <c r="L832" s="8">
        <f t="shared" si="49"/>
        <v>43103.25</v>
      </c>
      <c r="M832">
        <v>1514959200</v>
      </c>
      <c r="N832" s="8">
        <f t="shared" si="50"/>
        <v>43162.25</v>
      </c>
      <c r="O832">
        <v>1520056800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101458.5</v>
      </c>
      <c r="G833">
        <f t="shared" si="51"/>
        <v>109</v>
      </c>
      <c r="H833" t="s">
        <v>20</v>
      </c>
      <c r="I833">
        <v>4233</v>
      </c>
      <c r="J833" t="s">
        <v>21</v>
      </c>
      <c r="K833" t="s">
        <v>22</v>
      </c>
      <c r="L833" s="8">
        <f t="shared" si="49"/>
        <v>40994.208333333336</v>
      </c>
      <c r="M833">
        <v>1332738000</v>
      </c>
      <c r="N833" s="8">
        <f t="shared" si="50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89678</v>
      </c>
      <c r="G834">
        <f t="shared" si="51"/>
        <v>315</v>
      </c>
      <c r="H834" t="s">
        <v>20</v>
      </c>
      <c r="I834">
        <v>1297</v>
      </c>
      <c r="J834" t="s">
        <v>36</v>
      </c>
      <c r="K834" t="s">
        <v>37</v>
      </c>
      <c r="L834" s="8">
        <f t="shared" si="49"/>
        <v>42299.208333333328</v>
      </c>
      <c r="M834">
        <v>1445490000</v>
      </c>
      <c r="N834" s="8">
        <f t="shared" si="50"/>
        <v>42333.25</v>
      </c>
      <c r="O834">
        <v>1448431200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AVERAGE(D835,E835)</f>
        <v>8761.5</v>
      </c>
      <c r="G835">
        <f t="shared" si="51"/>
        <v>158</v>
      </c>
      <c r="H835" t="s">
        <v>20</v>
      </c>
      <c r="I835">
        <v>165</v>
      </c>
      <c r="J835" t="s">
        <v>36</v>
      </c>
      <c r="K835" t="s">
        <v>37</v>
      </c>
      <c r="L835" s="8">
        <f t="shared" ref="L835:L898" si="53">(((M835/60)/60)/24)+DATE(1970,1,1)</f>
        <v>40588.25</v>
      </c>
      <c r="M835">
        <v>1297663200</v>
      </c>
      <c r="N835" s="8">
        <f t="shared" ref="N835:N898" si="54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9264</v>
      </c>
      <c r="G836">
        <f t="shared" ref="G836:G899" si="55">ROUND(((E836/D836)*100),0)</f>
        <v>154</v>
      </c>
      <c r="H836" t="s">
        <v>20</v>
      </c>
      <c r="I836">
        <v>119</v>
      </c>
      <c r="J836" t="s">
        <v>21</v>
      </c>
      <c r="K836" t="s">
        <v>22</v>
      </c>
      <c r="L836" s="8">
        <f t="shared" si="53"/>
        <v>41448.208333333336</v>
      </c>
      <c r="M836">
        <v>1371963600</v>
      </c>
      <c r="N836" s="8">
        <f t="shared" si="54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81777.5</v>
      </c>
      <c r="G837">
        <f t="shared" si="55"/>
        <v>90</v>
      </c>
      <c r="H837" t="s">
        <v>14</v>
      </c>
      <c r="I837">
        <v>1758</v>
      </c>
      <c r="J837" t="s">
        <v>21</v>
      </c>
      <c r="K837" t="s">
        <v>22</v>
      </c>
      <c r="L837" s="8">
        <f t="shared" si="53"/>
        <v>42063.25</v>
      </c>
      <c r="M837">
        <v>1425103200</v>
      </c>
      <c r="N837" s="8">
        <f t="shared" si="54"/>
        <v>42069.25</v>
      </c>
      <c r="O837">
        <v>1425621600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7093</v>
      </c>
      <c r="G838">
        <f t="shared" si="55"/>
        <v>75</v>
      </c>
      <c r="H838" t="s">
        <v>14</v>
      </c>
      <c r="I838">
        <v>94</v>
      </c>
      <c r="J838" t="s">
        <v>21</v>
      </c>
      <c r="K838" t="s">
        <v>22</v>
      </c>
      <c r="L838" s="8">
        <f t="shared" si="53"/>
        <v>40214.25</v>
      </c>
      <c r="M838">
        <v>1265349600</v>
      </c>
      <c r="N838" s="8">
        <f t="shared" si="54"/>
        <v>40225.25</v>
      </c>
      <c r="O838">
        <v>1266300000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84330</v>
      </c>
      <c r="G839">
        <f t="shared" si="55"/>
        <v>853</v>
      </c>
      <c r="H839" t="s">
        <v>20</v>
      </c>
      <c r="I839">
        <v>1797</v>
      </c>
      <c r="J839" t="s">
        <v>21</v>
      </c>
      <c r="K839" t="s">
        <v>22</v>
      </c>
      <c r="L839" s="8">
        <f t="shared" si="53"/>
        <v>40629.208333333336</v>
      </c>
      <c r="M839">
        <v>1301202000</v>
      </c>
      <c r="N839" s="8">
        <f t="shared" si="54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7645</v>
      </c>
      <c r="G840">
        <f t="shared" si="55"/>
        <v>139</v>
      </c>
      <c r="H840" t="s">
        <v>20</v>
      </c>
      <c r="I840">
        <v>261</v>
      </c>
      <c r="J840" t="s">
        <v>21</v>
      </c>
      <c r="K840" t="s">
        <v>22</v>
      </c>
      <c r="L840" s="8">
        <f t="shared" si="53"/>
        <v>43370.208333333328</v>
      </c>
      <c r="M840">
        <v>1538024400</v>
      </c>
      <c r="N840" s="8">
        <f t="shared" si="54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11172</v>
      </c>
      <c r="G841">
        <f t="shared" si="55"/>
        <v>190</v>
      </c>
      <c r="H841" t="s">
        <v>20</v>
      </c>
      <c r="I841">
        <v>157</v>
      </c>
      <c r="J841" t="s">
        <v>21</v>
      </c>
      <c r="K841" t="s">
        <v>22</v>
      </c>
      <c r="L841" s="8">
        <f t="shared" si="53"/>
        <v>41715.208333333336</v>
      </c>
      <c r="M841">
        <v>1395032400</v>
      </c>
      <c r="N841" s="8">
        <f t="shared" si="54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116441.5</v>
      </c>
      <c r="G842">
        <f t="shared" si="55"/>
        <v>100</v>
      </c>
      <c r="H842" t="s">
        <v>20</v>
      </c>
      <c r="I842">
        <v>3533</v>
      </c>
      <c r="J842" t="s">
        <v>21</v>
      </c>
      <c r="K842" t="s">
        <v>22</v>
      </c>
      <c r="L842" s="8">
        <f t="shared" si="53"/>
        <v>41836.208333333336</v>
      </c>
      <c r="M842">
        <v>1405486800</v>
      </c>
      <c r="N842" s="8">
        <f t="shared" si="54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11045.5</v>
      </c>
      <c r="G843">
        <f t="shared" si="55"/>
        <v>143</v>
      </c>
      <c r="H843" t="s">
        <v>20</v>
      </c>
      <c r="I843">
        <v>155</v>
      </c>
      <c r="J843" t="s">
        <v>21</v>
      </c>
      <c r="K843" t="s">
        <v>22</v>
      </c>
      <c r="L843" s="8">
        <f t="shared" si="53"/>
        <v>42419.25</v>
      </c>
      <c r="M843">
        <v>1455861600</v>
      </c>
      <c r="N843" s="8">
        <f t="shared" si="54"/>
        <v>42435.25</v>
      </c>
      <c r="O843">
        <v>1457244000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4973.5</v>
      </c>
      <c r="G844">
        <f t="shared" si="55"/>
        <v>563</v>
      </c>
      <c r="H844" t="s">
        <v>20</v>
      </c>
      <c r="I844">
        <v>132</v>
      </c>
      <c r="J844" t="s">
        <v>107</v>
      </c>
      <c r="K844" t="s">
        <v>108</v>
      </c>
      <c r="L844" s="8">
        <f t="shared" si="53"/>
        <v>43266.208333333328</v>
      </c>
      <c r="M844">
        <v>1529038800</v>
      </c>
      <c r="N844" s="8">
        <f t="shared" si="54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5751.5</v>
      </c>
      <c r="G845">
        <f t="shared" si="55"/>
        <v>31</v>
      </c>
      <c r="H845" t="s">
        <v>14</v>
      </c>
      <c r="I845">
        <v>33</v>
      </c>
      <c r="J845" t="s">
        <v>21</v>
      </c>
      <c r="K845" t="s">
        <v>22</v>
      </c>
      <c r="L845" s="8">
        <f t="shared" si="53"/>
        <v>43338.208333333328</v>
      </c>
      <c r="M845">
        <v>1535259600</v>
      </c>
      <c r="N845" s="8">
        <f t="shared" si="54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8773.5</v>
      </c>
      <c r="G846">
        <f t="shared" si="55"/>
        <v>99</v>
      </c>
      <c r="H846" t="s">
        <v>74</v>
      </c>
      <c r="I846">
        <v>94</v>
      </c>
      <c r="J846" t="s">
        <v>21</v>
      </c>
      <c r="K846" t="s">
        <v>22</v>
      </c>
      <c r="L846" s="8">
        <f t="shared" si="53"/>
        <v>40930.25</v>
      </c>
      <c r="M846">
        <v>1327212000</v>
      </c>
      <c r="N846" s="8">
        <f t="shared" si="54"/>
        <v>40933.25</v>
      </c>
      <c r="O846">
        <v>1327471200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103993.5</v>
      </c>
      <c r="G847">
        <f t="shared" si="55"/>
        <v>198</v>
      </c>
      <c r="H847" t="s">
        <v>20</v>
      </c>
      <c r="I847">
        <v>1354</v>
      </c>
      <c r="J847" t="s">
        <v>40</v>
      </c>
      <c r="K847" t="s">
        <v>41</v>
      </c>
      <c r="L847" s="8">
        <f t="shared" si="53"/>
        <v>43235.208333333328</v>
      </c>
      <c r="M847">
        <v>1526360400</v>
      </c>
      <c r="N847" s="8">
        <f t="shared" si="54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3042.5</v>
      </c>
      <c r="G848">
        <f t="shared" si="55"/>
        <v>509</v>
      </c>
      <c r="H848" t="s">
        <v>20</v>
      </c>
      <c r="I848">
        <v>48</v>
      </c>
      <c r="J848" t="s">
        <v>21</v>
      </c>
      <c r="K848" t="s">
        <v>22</v>
      </c>
      <c r="L848" s="8">
        <f t="shared" si="53"/>
        <v>43302.208333333328</v>
      </c>
      <c r="M848">
        <v>1532149200</v>
      </c>
      <c r="N848" s="8">
        <f t="shared" si="54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7937</v>
      </c>
      <c r="G849">
        <f t="shared" si="55"/>
        <v>238</v>
      </c>
      <c r="H849" t="s">
        <v>20</v>
      </c>
      <c r="I849">
        <v>110</v>
      </c>
      <c r="J849" t="s">
        <v>21</v>
      </c>
      <c r="K849" t="s">
        <v>22</v>
      </c>
      <c r="L849" s="8">
        <f t="shared" si="53"/>
        <v>43107.25</v>
      </c>
      <c r="M849">
        <v>1515304800</v>
      </c>
      <c r="N849" s="8">
        <f t="shared" si="54"/>
        <v>43110.25</v>
      </c>
      <c r="O849">
        <v>1515564000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7015.5</v>
      </c>
      <c r="G850">
        <f t="shared" si="55"/>
        <v>338</v>
      </c>
      <c r="H850" t="s">
        <v>20</v>
      </c>
      <c r="I850">
        <v>172</v>
      </c>
      <c r="J850" t="s">
        <v>21</v>
      </c>
      <c r="K850" t="s">
        <v>22</v>
      </c>
      <c r="L850" s="8">
        <f t="shared" si="53"/>
        <v>40341.208333333336</v>
      </c>
      <c r="M850">
        <v>1276318800</v>
      </c>
      <c r="N850" s="8">
        <f t="shared" si="54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7808.5</v>
      </c>
      <c r="G851">
        <f t="shared" si="55"/>
        <v>133</v>
      </c>
      <c r="H851" t="s">
        <v>20</v>
      </c>
      <c r="I851">
        <v>307</v>
      </c>
      <c r="J851" t="s">
        <v>21</v>
      </c>
      <c r="K851" t="s">
        <v>22</v>
      </c>
      <c r="L851" s="8">
        <f t="shared" si="53"/>
        <v>40948.25</v>
      </c>
      <c r="M851">
        <v>1328767200</v>
      </c>
      <c r="N851" s="8">
        <f t="shared" si="54"/>
        <v>40951.25</v>
      </c>
      <c r="O851">
        <v>1329026400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50.5</v>
      </c>
      <c r="G852">
        <f t="shared" si="55"/>
        <v>1</v>
      </c>
      <c r="H852" t="s">
        <v>14</v>
      </c>
      <c r="I852">
        <v>1</v>
      </c>
      <c r="J852" t="s">
        <v>21</v>
      </c>
      <c r="K852" t="s">
        <v>22</v>
      </c>
      <c r="L852" s="8">
        <f t="shared" si="53"/>
        <v>40866.25</v>
      </c>
      <c r="M852">
        <v>1321682400</v>
      </c>
      <c r="N852" s="8">
        <f t="shared" si="54"/>
        <v>40881.25</v>
      </c>
      <c r="O852">
        <v>1322978400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9234</v>
      </c>
      <c r="G853">
        <f t="shared" si="55"/>
        <v>208</v>
      </c>
      <c r="H853" t="s">
        <v>20</v>
      </c>
      <c r="I853">
        <v>160</v>
      </c>
      <c r="J853" t="s">
        <v>21</v>
      </c>
      <c r="K853" t="s">
        <v>22</v>
      </c>
      <c r="L853" s="8">
        <f t="shared" si="53"/>
        <v>41031.208333333336</v>
      </c>
      <c r="M853">
        <v>1335934800</v>
      </c>
      <c r="N853" s="8">
        <f t="shared" si="54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3702.5</v>
      </c>
      <c r="G854">
        <f t="shared" si="55"/>
        <v>51</v>
      </c>
      <c r="H854" t="s">
        <v>14</v>
      </c>
      <c r="I854">
        <v>31</v>
      </c>
      <c r="J854" t="s">
        <v>21</v>
      </c>
      <c r="K854" t="s">
        <v>22</v>
      </c>
      <c r="L854" s="8">
        <f t="shared" si="53"/>
        <v>40740.208333333336</v>
      </c>
      <c r="M854">
        <v>1310792400</v>
      </c>
      <c r="N854" s="8">
        <f t="shared" si="54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64301</v>
      </c>
      <c r="G855">
        <f t="shared" si="55"/>
        <v>652</v>
      </c>
      <c r="H855" t="s">
        <v>20</v>
      </c>
      <c r="I855">
        <v>1467</v>
      </c>
      <c r="J855" t="s">
        <v>15</v>
      </c>
      <c r="K855" t="s">
        <v>16</v>
      </c>
      <c r="L855" s="8">
        <f t="shared" si="53"/>
        <v>40714.208333333336</v>
      </c>
      <c r="M855">
        <v>1308546000</v>
      </c>
      <c r="N855" s="8">
        <f t="shared" si="54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182654.5</v>
      </c>
      <c r="G856">
        <f t="shared" si="55"/>
        <v>114</v>
      </c>
      <c r="H856" t="s">
        <v>20</v>
      </c>
      <c r="I856">
        <v>2662</v>
      </c>
      <c r="J856" t="s">
        <v>15</v>
      </c>
      <c r="K856" t="s">
        <v>16</v>
      </c>
      <c r="L856" s="8">
        <f t="shared" si="53"/>
        <v>43787.25</v>
      </c>
      <c r="M856">
        <v>1574056800</v>
      </c>
      <c r="N856" s="8">
        <f t="shared" si="54"/>
        <v>43814.25</v>
      </c>
      <c r="O856">
        <v>1576389600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23678</v>
      </c>
      <c r="G857">
        <f t="shared" si="55"/>
        <v>102</v>
      </c>
      <c r="H857" t="s">
        <v>20</v>
      </c>
      <c r="I857">
        <v>452</v>
      </c>
      <c r="J857" t="s">
        <v>26</v>
      </c>
      <c r="K857" t="s">
        <v>27</v>
      </c>
      <c r="L857" s="8">
        <f t="shared" si="53"/>
        <v>40712.208333333336</v>
      </c>
      <c r="M857">
        <v>1308373200</v>
      </c>
      <c r="N857" s="8">
        <f t="shared" si="54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5479</v>
      </c>
      <c r="G858">
        <f t="shared" si="55"/>
        <v>357</v>
      </c>
      <c r="H858" t="s">
        <v>20</v>
      </c>
      <c r="I858">
        <v>158</v>
      </c>
      <c r="J858" t="s">
        <v>21</v>
      </c>
      <c r="K858" t="s">
        <v>22</v>
      </c>
      <c r="L858" s="8">
        <f t="shared" si="53"/>
        <v>41023.208333333336</v>
      </c>
      <c r="M858">
        <v>1335243600</v>
      </c>
      <c r="N858" s="8">
        <f t="shared" si="54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6356.5</v>
      </c>
      <c r="G859">
        <f t="shared" si="55"/>
        <v>140</v>
      </c>
      <c r="H859" t="s">
        <v>20</v>
      </c>
      <c r="I859">
        <v>225</v>
      </c>
      <c r="J859" t="s">
        <v>98</v>
      </c>
      <c r="K859" t="s">
        <v>99</v>
      </c>
      <c r="L859" s="8">
        <f t="shared" si="53"/>
        <v>40944.25</v>
      </c>
      <c r="M859">
        <v>1328421600</v>
      </c>
      <c r="N859" s="8">
        <f t="shared" si="54"/>
        <v>40967.25</v>
      </c>
      <c r="O859">
        <v>1330408800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3389</v>
      </c>
      <c r="G860">
        <f t="shared" si="55"/>
        <v>69</v>
      </c>
      <c r="H860" t="s">
        <v>14</v>
      </c>
      <c r="I860">
        <v>35</v>
      </c>
      <c r="J860" t="s">
        <v>21</v>
      </c>
      <c r="K860" t="s">
        <v>22</v>
      </c>
      <c r="L860" s="8">
        <f t="shared" si="53"/>
        <v>43211.208333333328</v>
      </c>
      <c r="M860">
        <v>1524286800</v>
      </c>
      <c r="N860" s="8">
        <f t="shared" si="54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4947</v>
      </c>
      <c r="G861">
        <f t="shared" si="55"/>
        <v>36</v>
      </c>
      <c r="H861" t="s">
        <v>14</v>
      </c>
      <c r="I861">
        <v>63</v>
      </c>
      <c r="J861" t="s">
        <v>21</v>
      </c>
      <c r="K861" t="s">
        <v>22</v>
      </c>
      <c r="L861" s="8">
        <f t="shared" si="53"/>
        <v>41334.25</v>
      </c>
      <c r="M861">
        <v>1362117600</v>
      </c>
      <c r="N861" s="8">
        <f t="shared" si="54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3516.5</v>
      </c>
      <c r="G862">
        <f t="shared" si="55"/>
        <v>252</v>
      </c>
      <c r="H862" t="s">
        <v>20</v>
      </c>
      <c r="I862">
        <v>65</v>
      </c>
      <c r="J862" t="s">
        <v>21</v>
      </c>
      <c r="K862" t="s">
        <v>22</v>
      </c>
      <c r="L862" s="8">
        <f t="shared" si="53"/>
        <v>43515.25</v>
      </c>
      <c r="M862">
        <v>1550556000</v>
      </c>
      <c r="N862" s="8">
        <f t="shared" si="54"/>
        <v>43525.25</v>
      </c>
      <c r="O862">
        <v>1551420000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9058.5</v>
      </c>
      <c r="G863">
        <f t="shared" si="55"/>
        <v>106</v>
      </c>
      <c r="H863" t="s">
        <v>20</v>
      </c>
      <c r="I863">
        <v>163</v>
      </c>
      <c r="J863" t="s">
        <v>21</v>
      </c>
      <c r="K863" t="s">
        <v>22</v>
      </c>
      <c r="L863" s="8">
        <f t="shared" si="53"/>
        <v>40258.208333333336</v>
      </c>
      <c r="M863">
        <v>1269147600</v>
      </c>
      <c r="N863" s="8">
        <f t="shared" si="54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5030</v>
      </c>
      <c r="G864">
        <f t="shared" si="55"/>
        <v>187</v>
      </c>
      <c r="H864" t="s">
        <v>20</v>
      </c>
      <c r="I864">
        <v>85</v>
      </c>
      <c r="J864" t="s">
        <v>21</v>
      </c>
      <c r="K864" t="s">
        <v>22</v>
      </c>
      <c r="L864" s="8">
        <f t="shared" si="53"/>
        <v>40756.208333333336</v>
      </c>
      <c r="M864">
        <v>1312174800</v>
      </c>
      <c r="N864" s="8">
        <f t="shared" si="54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3407.5</v>
      </c>
      <c r="G865">
        <f t="shared" si="55"/>
        <v>387</v>
      </c>
      <c r="H865" t="s">
        <v>20</v>
      </c>
      <c r="I865">
        <v>217</v>
      </c>
      <c r="J865" t="s">
        <v>21</v>
      </c>
      <c r="K865" t="s">
        <v>22</v>
      </c>
      <c r="L865" s="8">
        <f t="shared" si="53"/>
        <v>42172.208333333328</v>
      </c>
      <c r="M865">
        <v>1434517200</v>
      </c>
      <c r="N865" s="8">
        <f t="shared" si="54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9388.5</v>
      </c>
      <c r="G866">
        <f t="shared" si="55"/>
        <v>347</v>
      </c>
      <c r="H866" t="s">
        <v>20</v>
      </c>
      <c r="I866">
        <v>150</v>
      </c>
      <c r="J866" t="s">
        <v>21</v>
      </c>
      <c r="K866" t="s">
        <v>22</v>
      </c>
      <c r="L866" s="8">
        <f t="shared" si="53"/>
        <v>42601.208333333328</v>
      </c>
      <c r="M866">
        <v>1471582800</v>
      </c>
      <c r="N866" s="8">
        <f t="shared" si="54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115757.5</v>
      </c>
      <c r="G867">
        <f t="shared" si="55"/>
        <v>186</v>
      </c>
      <c r="H867" t="s">
        <v>20</v>
      </c>
      <c r="I867">
        <v>3272</v>
      </c>
      <c r="J867" t="s">
        <v>21</v>
      </c>
      <c r="K867" t="s">
        <v>22</v>
      </c>
      <c r="L867" s="8">
        <f t="shared" si="53"/>
        <v>41897.208333333336</v>
      </c>
      <c r="M867">
        <v>1410757200</v>
      </c>
      <c r="N867" s="8">
        <f t="shared" si="54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130922.5</v>
      </c>
      <c r="G868">
        <f t="shared" si="55"/>
        <v>43</v>
      </c>
      <c r="H868" t="s">
        <v>74</v>
      </c>
      <c r="I868">
        <v>898</v>
      </c>
      <c r="J868" t="s">
        <v>21</v>
      </c>
      <c r="K868" t="s">
        <v>22</v>
      </c>
      <c r="L868" s="8">
        <f t="shared" si="53"/>
        <v>40671.208333333336</v>
      </c>
      <c r="M868">
        <v>1304830800</v>
      </c>
      <c r="N868" s="8">
        <f t="shared" si="54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6298.5</v>
      </c>
      <c r="G869">
        <f t="shared" si="55"/>
        <v>162</v>
      </c>
      <c r="H869" t="s">
        <v>20</v>
      </c>
      <c r="I869">
        <v>300</v>
      </c>
      <c r="J869" t="s">
        <v>21</v>
      </c>
      <c r="K869" t="s">
        <v>22</v>
      </c>
      <c r="L869" s="8">
        <f t="shared" si="53"/>
        <v>43382.208333333328</v>
      </c>
      <c r="M869">
        <v>1539061200</v>
      </c>
      <c r="N869" s="8">
        <f t="shared" si="54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9969.5</v>
      </c>
      <c r="G870">
        <f t="shared" si="55"/>
        <v>185</v>
      </c>
      <c r="H870" t="s">
        <v>20</v>
      </c>
      <c r="I870">
        <v>126</v>
      </c>
      <c r="J870" t="s">
        <v>21</v>
      </c>
      <c r="K870" t="s">
        <v>22</v>
      </c>
      <c r="L870" s="8">
        <f t="shared" si="53"/>
        <v>41559.208333333336</v>
      </c>
      <c r="M870">
        <v>1381554000</v>
      </c>
      <c r="N870" s="8">
        <f t="shared" si="54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100138</v>
      </c>
      <c r="G871">
        <f t="shared" si="55"/>
        <v>24</v>
      </c>
      <c r="H871" t="s">
        <v>14</v>
      </c>
      <c r="I871">
        <v>526</v>
      </c>
      <c r="J871" t="s">
        <v>21</v>
      </c>
      <c r="K871" t="s">
        <v>22</v>
      </c>
      <c r="L871" s="8">
        <f t="shared" si="53"/>
        <v>40350.208333333336</v>
      </c>
      <c r="M871">
        <v>1277096400</v>
      </c>
      <c r="N871" s="8">
        <f t="shared" si="54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7310</v>
      </c>
      <c r="G872">
        <f t="shared" si="55"/>
        <v>90</v>
      </c>
      <c r="H872" t="s">
        <v>14</v>
      </c>
      <c r="I872">
        <v>121</v>
      </c>
      <c r="J872" t="s">
        <v>21</v>
      </c>
      <c r="K872" t="s">
        <v>22</v>
      </c>
      <c r="L872" s="8">
        <f t="shared" si="53"/>
        <v>42240.208333333328</v>
      </c>
      <c r="M872">
        <v>1440392400</v>
      </c>
      <c r="N872" s="8">
        <f t="shared" si="54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133206</v>
      </c>
      <c r="G873">
        <f t="shared" si="55"/>
        <v>273</v>
      </c>
      <c r="H873" t="s">
        <v>20</v>
      </c>
      <c r="I873">
        <v>2320</v>
      </c>
      <c r="J873" t="s">
        <v>21</v>
      </c>
      <c r="K873" t="s">
        <v>22</v>
      </c>
      <c r="L873" s="8">
        <f t="shared" si="53"/>
        <v>43040.208333333328</v>
      </c>
      <c r="M873">
        <v>1509512400</v>
      </c>
      <c r="N873" s="8">
        <f t="shared" si="54"/>
        <v>43058.25</v>
      </c>
      <c r="O873">
        <v>1511071200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6346</v>
      </c>
      <c r="G874">
        <f t="shared" si="55"/>
        <v>170</v>
      </c>
      <c r="H874" t="s">
        <v>20</v>
      </c>
      <c r="I874">
        <v>81</v>
      </c>
      <c r="J874" t="s">
        <v>26</v>
      </c>
      <c r="K874" t="s">
        <v>27</v>
      </c>
      <c r="L874" s="8">
        <f t="shared" si="53"/>
        <v>43346.208333333328</v>
      </c>
      <c r="M874">
        <v>1535950800</v>
      </c>
      <c r="N874" s="8">
        <f t="shared" si="54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60684</v>
      </c>
      <c r="G875">
        <f t="shared" si="55"/>
        <v>188</v>
      </c>
      <c r="H875" t="s">
        <v>20</v>
      </c>
      <c r="I875">
        <v>1887</v>
      </c>
      <c r="J875" t="s">
        <v>21</v>
      </c>
      <c r="K875" t="s">
        <v>22</v>
      </c>
      <c r="L875" s="8">
        <f t="shared" si="53"/>
        <v>41647.25</v>
      </c>
      <c r="M875">
        <v>1389160800</v>
      </c>
      <c r="N875" s="8">
        <f t="shared" si="54"/>
        <v>41652.25</v>
      </c>
      <c r="O875">
        <v>1389592800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89834</v>
      </c>
      <c r="G876">
        <f t="shared" si="55"/>
        <v>347</v>
      </c>
      <c r="H876" t="s">
        <v>20</v>
      </c>
      <c r="I876">
        <v>4358</v>
      </c>
      <c r="J876" t="s">
        <v>21</v>
      </c>
      <c r="K876" t="s">
        <v>22</v>
      </c>
      <c r="L876" s="8">
        <f t="shared" si="53"/>
        <v>40291.208333333336</v>
      </c>
      <c r="M876">
        <v>1271998800</v>
      </c>
      <c r="N876" s="8">
        <f t="shared" si="54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6682.5</v>
      </c>
      <c r="G877">
        <f t="shared" si="55"/>
        <v>69</v>
      </c>
      <c r="H877" t="s">
        <v>14</v>
      </c>
      <c r="I877">
        <v>67</v>
      </c>
      <c r="J877" t="s">
        <v>21</v>
      </c>
      <c r="K877" t="s">
        <v>22</v>
      </c>
      <c r="L877" s="8">
        <f t="shared" si="53"/>
        <v>40556.25</v>
      </c>
      <c r="M877">
        <v>1294898400</v>
      </c>
      <c r="N877" s="8">
        <f t="shared" si="54"/>
        <v>40557.25</v>
      </c>
      <c r="O877">
        <v>1294984800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5205.5</v>
      </c>
      <c r="G878">
        <f t="shared" si="55"/>
        <v>25</v>
      </c>
      <c r="H878" t="s">
        <v>14</v>
      </c>
      <c r="I878">
        <v>57</v>
      </c>
      <c r="J878" t="s">
        <v>15</v>
      </c>
      <c r="K878" t="s">
        <v>16</v>
      </c>
      <c r="L878" s="8">
        <f t="shared" si="53"/>
        <v>43624.208333333328</v>
      </c>
      <c r="M878">
        <v>1559970000</v>
      </c>
      <c r="N878" s="8">
        <f t="shared" si="54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145114</v>
      </c>
      <c r="G879">
        <f t="shared" si="55"/>
        <v>77</v>
      </c>
      <c r="H879" t="s">
        <v>14</v>
      </c>
      <c r="I879">
        <v>1229</v>
      </c>
      <c r="J879" t="s">
        <v>21</v>
      </c>
      <c r="K879" t="s">
        <v>22</v>
      </c>
      <c r="L879" s="8">
        <f t="shared" si="53"/>
        <v>42577.208333333328</v>
      </c>
      <c r="M879">
        <v>1469509200</v>
      </c>
      <c r="N879" s="8">
        <f t="shared" si="54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1856</v>
      </c>
      <c r="G880">
        <f t="shared" si="55"/>
        <v>37</v>
      </c>
      <c r="H880" t="s">
        <v>14</v>
      </c>
      <c r="I880">
        <v>12</v>
      </c>
      <c r="J880" t="s">
        <v>107</v>
      </c>
      <c r="K880" t="s">
        <v>108</v>
      </c>
      <c r="L880" s="8">
        <f t="shared" si="53"/>
        <v>43845.25</v>
      </c>
      <c r="M880">
        <v>1579068000</v>
      </c>
      <c r="N880" s="8">
        <f t="shared" si="54"/>
        <v>43869.25</v>
      </c>
      <c r="O880">
        <v>1581141600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3219</v>
      </c>
      <c r="G881">
        <f t="shared" si="55"/>
        <v>544</v>
      </c>
      <c r="H881" t="s">
        <v>20</v>
      </c>
      <c r="I881">
        <v>53</v>
      </c>
      <c r="J881" t="s">
        <v>21</v>
      </c>
      <c r="K881" t="s">
        <v>22</v>
      </c>
      <c r="L881" s="8">
        <f t="shared" si="53"/>
        <v>42788.25</v>
      </c>
      <c r="M881">
        <v>1487743200</v>
      </c>
      <c r="N881" s="8">
        <f t="shared" si="54"/>
        <v>42797.25</v>
      </c>
      <c r="O881">
        <v>1488520800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138800.5</v>
      </c>
      <c r="G882">
        <f t="shared" si="55"/>
        <v>229</v>
      </c>
      <c r="H882" t="s">
        <v>20</v>
      </c>
      <c r="I882">
        <v>2414</v>
      </c>
      <c r="J882" t="s">
        <v>21</v>
      </c>
      <c r="K882" t="s">
        <v>22</v>
      </c>
      <c r="L882" s="8">
        <f t="shared" si="53"/>
        <v>43667.208333333328</v>
      </c>
      <c r="M882">
        <v>1563685200</v>
      </c>
      <c r="N882" s="8">
        <f t="shared" si="54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56482.5</v>
      </c>
      <c r="G883">
        <f t="shared" si="55"/>
        <v>39</v>
      </c>
      <c r="H883" t="s">
        <v>14</v>
      </c>
      <c r="I883">
        <v>452</v>
      </c>
      <c r="J883" t="s">
        <v>21</v>
      </c>
      <c r="K883" t="s">
        <v>22</v>
      </c>
      <c r="L883" s="8">
        <f t="shared" si="53"/>
        <v>42194.208333333328</v>
      </c>
      <c r="M883">
        <v>1436418000</v>
      </c>
      <c r="N883" s="8">
        <f t="shared" si="54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1880</v>
      </c>
      <c r="G884">
        <f t="shared" si="55"/>
        <v>370</v>
      </c>
      <c r="H884" t="s">
        <v>20</v>
      </c>
      <c r="I884">
        <v>80</v>
      </c>
      <c r="J884" t="s">
        <v>21</v>
      </c>
      <c r="K884" t="s">
        <v>22</v>
      </c>
      <c r="L884" s="8">
        <f t="shared" si="53"/>
        <v>42025.25</v>
      </c>
      <c r="M884">
        <v>1421820000</v>
      </c>
      <c r="N884" s="8">
        <f t="shared" si="54"/>
        <v>42029.25</v>
      </c>
      <c r="O884">
        <v>1422165600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5744.5</v>
      </c>
      <c r="G885">
        <f t="shared" si="55"/>
        <v>238</v>
      </c>
      <c r="H885" t="s">
        <v>20</v>
      </c>
      <c r="I885">
        <v>193</v>
      </c>
      <c r="J885" t="s">
        <v>21</v>
      </c>
      <c r="K885" t="s">
        <v>22</v>
      </c>
      <c r="L885" s="8">
        <f t="shared" si="53"/>
        <v>40323.208333333336</v>
      </c>
      <c r="M885">
        <v>1274763600</v>
      </c>
      <c r="N885" s="8">
        <f t="shared" si="54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140087</v>
      </c>
      <c r="G886">
        <f t="shared" si="55"/>
        <v>64</v>
      </c>
      <c r="H886" t="s">
        <v>14</v>
      </c>
      <c r="I886">
        <v>1886</v>
      </c>
      <c r="J886" t="s">
        <v>21</v>
      </c>
      <c r="K886" t="s">
        <v>22</v>
      </c>
      <c r="L886" s="8">
        <f t="shared" si="53"/>
        <v>41763.208333333336</v>
      </c>
      <c r="M886">
        <v>1399179600</v>
      </c>
      <c r="N886" s="8">
        <f t="shared" si="54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1964.5</v>
      </c>
      <c r="G887">
        <f t="shared" si="55"/>
        <v>118</v>
      </c>
      <c r="H887" t="s">
        <v>20</v>
      </c>
      <c r="I887">
        <v>52</v>
      </c>
      <c r="J887" t="s">
        <v>21</v>
      </c>
      <c r="K887" t="s">
        <v>22</v>
      </c>
      <c r="L887" s="8">
        <f t="shared" si="53"/>
        <v>40335.208333333336</v>
      </c>
      <c r="M887">
        <v>1275800400</v>
      </c>
      <c r="N887" s="8">
        <f t="shared" si="54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139172.5</v>
      </c>
      <c r="G888">
        <f t="shared" si="55"/>
        <v>85</v>
      </c>
      <c r="H888" t="s">
        <v>14</v>
      </c>
      <c r="I888">
        <v>1825</v>
      </c>
      <c r="J888" t="s">
        <v>21</v>
      </c>
      <c r="K888" t="s">
        <v>22</v>
      </c>
      <c r="L888" s="8">
        <f t="shared" si="53"/>
        <v>40416.208333333336</v>
      </c>
      <c r="M888">
        <v>1282798800</v>
      </c>
      <c r="N888" s="8">
        <f t="shared" si="54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5044.5</v>
      </c>
      <c r="G889">
        <f t="shared" si="55"/>
        <v>29</v>
      </c>
      <c r="H889" t="s">
        <v>14</v>
      </c>
      <c r="I889">
        <v>31</v>
      </c>
      <c r="J889" t="s">
        <v>21</v>
      </c>
      <c r="K889" t="s">
        <v>22</v>
      </c>
      <c r="L889" s="8">
        <f t="shared" si="53"/>
        <v>42202.208333333328</v>
      </c>
      <c r="M889">
        <v>1437109200</v>
      </c>
      <c r="N889" s="8">
        <f t="shared" si="54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8987</v>
      </c>
      <c r="G890">
        <f t="shared" si="55"/>
        <v>210</v>
      </c>
      <c r="H890" t="s">
        <v>20</v>
      </c>
      <c r="I890">
        <v>290</v>
      </c>
      <c r="J890" t="s">
        <v>21</v>
      </c>
      <c r="K890" t="s">
        <v>22</v>
      </c>
      <c r="L890" s="8">
        <f t="shared" si="53"/>
        <v>42836.208333333328</v>
      </c>
      <c r="M890">
        <v>1491886800</v>
      </c>
      <c r="N890" s="8">
        <f t="shared" si="54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7554</v>
      </c>
      <c r="G891">
        <f t="shared" si="55"/>
        <v>170</v>
      </c>
      <c r="H891" t="s">
        <v>20</v>
      </c>
      <c r="I891">
        <v>122</v>
      </c>
      <c r="J891" t="s">
        <v>21</v>
      </c>
      <c r="K891" t="s">
        <v>22</v>
      </c>
      <c r="L891" s="8">
        <f t="shared" si="53"/>
        <v>41710.208333333336</v>
      </c>
      <c r="M891">
        <v>1394600400</v>
      </c>
      <c r="N891" s="8">
        <f t="shared" si="54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145124.5</v>
      </c>
      <c r="G892">
        <f t="shared" si="55"/>
        <v>116</v>
      </c>
      <c r="H892" t="s">
        <v>20</v>
      </c>
      <c r="I892">
        <v>1470</v>
      </c>
      <c r="J892" t="s">
        <v>21</v>
      </c>
      <c r="K892" t="s">
        <v>22</v>
      </c>
      <c r="L892" s="8">
        <f t="shared" si="53"/>
        <v>43640.208333333328</v>
      </c>
      <c r="M892">
        <v>1561352400</v>
      </c>
      <c r="N892" s="8">
        <f t="shared" si="54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5379</v>
      </c>
      <c r="G893">
        <f t="shared" si="55"/>
        <v>259</v>
      </c>
      <c r="H893" t="s">
        <v>20</v>
      </c>
      <c r="I893">
        <v>165</v>
      </c>
      <c r="J893" t="s">
        <v>15</v>
      </c>
      <c r="K893" t="s">
        <v>16</v>
      </c>
      <c r="L893" s="8">
        <f t="shared" si="53"/>
        <v>40880.25</v>
      </c>
      <c r="M893">
        <v>1322892000</v>
      </c>
      <c r="N893" s="8">
        <f t="shared" si="54"/>
        <v>40924.25</v>
      </c>
      <c r="O893">
        <v>1326693600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9917.5</v>
      </c>
      <c r="G894">
        <f t="shared" si="55"/>
        <v>231</v>
      </c>
      <c r="H894" t="s">
        <v>20</v>
      </c>
      <c r="I894">
        <v>182</v>
      </c>
      <c r="J894" t="s">
        <v>21</v>
      </c>
      <c r="K894" t="s">
        <v>22</v>
      </c>
      <c r="L894" s="8">
        <f t="shared" si="53"/>
        <v>40319.208333333336</v>
      </c>
      <c r="M894">
        <v>1274418000</v>
      </c>
      <c r="N894" s="8">
        <f t="shared" si="54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9585</v>
      </c>
      <c r="G895">
        <f t="shared" si="55"/>
        <v>128</v>
      </c>
      <c r="H895" t="s">
        <v>20</v>
      </c>
      <c r="I895">
        <v>199</v>
      </c>
      <c r="J895" t="s">
        <v>107</v>
      </c>
      <c r="K895" t="s">
        <v>108</v>
      </c>
      <c r="L895" s="8">
        <f t="shared" si="53"/>
        <v>42170.208333333328</v>
      </c>
      <c r="M895">
        <v>1434344400</v>
      </c>
      <c r="N895" s="8">
        <f t="shared" si="54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2454</v>
      </c>
      <c r="G896">
        <f t="shared" si="55"/>
        <v>189</v>
      </c>
      <c r="H896" t="s">
        <v>20</v>
      </c>
      <c r="I896">
        <v>56</v>
      </c>
      <c r="J896" t="s">
        <v>40</v>
      </c>
      <c r="K896" t="s">
        <v>41</v>
      </c>
      <c r="L896" s="8">
        <f t="shared" si="53"/>
        <v>41466.208333333336</v>
      </c>
      <c r="M896">
        <v>1373518800</v>
      </c>
      <c r="N896" s="8">
        <f t="shared" si="54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85454</v>
      </c>
      <c r="G897">
        <f t="shared" si="55"/>
        <v>7</v>
      </c>
      <c r="H897" t="s">
        <v>14</v>
      </c>
      <c r="I897">
        <v>107</v>
      </c>
      <c r="J897" t="s">
        <v>21</v>
      </c>
      <c r="K897" t="s">
        <v>22</v>
      </c>
      <c r="L897" s="8">
        <f t="shared" si="53"/>
        <v>43134.25</v>
      </c>
      <c r="M897">
        <v>1517637600</v>
      </c>
      <c r="N897" s="8">
        <f t="shared" si="54"/>
        <v>43143.25</v>
      </c>
      <c r="O897">
        <v>1518415200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86569</v>
      </c>
      <c r="G898">
        <f t="shared" si="55"/>
        <v>774</v>
      </c>
      <c r="H898" t="s">
        <v>20</v>
      </c>
      <c r="I898">
        <v>1460</v>
      </c>
      <c r="J898" t="s">
        <v>26</v>
      </c>
      <c r="K898" t="s">
        <v>27</v>
      </c>
      <c r="L898" s="8">
        <f t="shared" si="53"/>
        <v>40738.208333333336</v>
      </c>
      <c r="M898">
        <v>1310619600</v>
      </c>
      <c r="N898" s="8">
        <f t="shared" si="54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AVERAGE(D899,E899)</f>
        <v>5618.5</v>
      </c>
      <c r="G899">
        <f t="shared" si="55"/>
        <v>28</v>
      </c>
      <c r="H899" t="s">
        <v>14</v>
      </c>
      <c r="I899">
        <v>27</v>
      </c>
      <c r="J899" t="s">
        <v>21</v>
      </c>
      <c r="K899" t="s">
        <v>22</v>
      </c>
      <c r="L899" s="8">
        <f t="shared" ref="L899:L962" si="57">(((M899/60)/60)/24)+DATE(1970,1,1)</f>
        <v>43583.208333333328</v>
      </c>
      <c r="M899">
        <v>1556427600</v>
      </c>
      <c r="N899" s="8">
        <f t="shared" ref="N899:N962" si="58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136545.5</v>
      </c>
      <c r="G900">
        <f t="shared" ref="G900:G963" si="59">ROUND(((E900/D900)*100),0)</f>
        <v>52</v>
      </c>
      <c r="H900" t="s">
        <v>14</v>
      </c>
      <c r="I900">
        <v>1221</v>
      </c>
      <c r="J900" t="s">
        <v>21</v>
      </c>
      <c r="K900" t="s">
        <v>22</v>
      </c>
      <c r="L900" s="8">
        <f t="shared" si="57"/>
        <v>43815.25</v>
      </c>
      <c r="M900">
        <v>1576476000</v>
      </c>
      <c r="N900" s="8">
        <f t="shared" si="58"/>
        <v>43821.25</v>
      </c>
      <c r="O900">
        <v>1576994400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7860</v>
      </c>
      <c r="G901">
        <f t="shared" si="59"/>
        <v>407</v>
      </c>
      <c r="H901" t="s">
        <v>20</v>
      </c>
      <c r="I901">
        <v>123</v>
      </c>
      <c r="J901" t="s">
        <v>98</v>
      </c>
      <c r="K901" t="s">
        <v>99</v>
      </c>
      <c r="L901" s="8">
        <f t="shared" si="57"/>
        <v>41554.208333333336</v>
      </c>
      <c r="M901">
        <v>1381122000</v>
      </c>
      <c r="N901" s="8">
        <f t="shared" si="58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51</v>
      </c>
      <c r="G902">
        <f t="shared" si="59"/>
        <v>2</v>
      </c>
      <c r="H902" t="s">
        <v>14</v>
      </c>
      <c r="I902">
        <v>1</v>
      </c>
      <c r="J902" t="s">
        <v>21</v>
      </c>
      <c r="K902" t="s">
        <v>22</v>
      </c>
      <c r="L902" s="8">
        <f t="shared" si="57"/>
        <v>41901.208333333336</v>
      </c>
      <c r="M902">
        <v>1411102800</v>
      </c>
      <c r="N902" s="8">
        <f t="shared" si="58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7173</v>
      </c>
      <c r="G903">
        <f t="shared" si="59"/>
        <v>156</v>
      </c>
      <c r="H903" t="s">
        <v>20</v>
      </c>
      <c r="I903">
        <v>159</v>
      </c>
      <c r="J903" t="s">
        <v>21</v>
      </c>
      <c r="K903" t="s">
        <v>22</v>
      </c>
      <c r="L903" s="8">
        <f t="shared" si="57"/>
        <v>43298.208333333328</v>
      </c>
      <c r="M903">
        <v>1531803600</v>
      </c>
      <c r="N903" s="8">
        <f t="shared" si="58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2467</v>
      </c>
      <c r="G904">
        <f t="shared" si="59"/>
        <v>252</v>
      </c>
      <c r="H904" t="s">
        <v>20</v>
      </c>
      <c r="I904">
        <v>110</v>
      </c>
      <c r="J904" t="s">
        <v>21</v>
      </c>
      <c r="K904" t="s">
        <v>22</v>
      </c>
      <c r="L904" s="8">
        <f t="shared" si="57"/>
        <v>42399.25</v>
      </c>
      <c r="M904">
        <v>1454133600</v>
      </c>
      <c r="N904" s="8">
        <f t="shared" si="58"/>
        <v>42441.25</v>
      </c>
      <c r="O904">
        <v>1457762400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20854.5</v>
      </c>
      <c r="G905">
        <f t="shared" si="59"/>
        <v>2</v>
      </c>
      <c r="H905" t="s">
        <v>47</v>
      </c>
      <c r="I905">
        <v>14</v>
      </c>
      <c r="J905" t="s">
        <v>21</v>
      </c>
      <c r="K905" t="s">
        <v>22</v>
      </c>
      <c r="L905" s="8">
        <f t="shared" si="57"/>
        <v>41034.208333333336</v>
      </c>
      <c r="M905">
        <v>1336194000</v>
      </c>
      <c r="N905" s="8">
        <f t="shared" si="58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3647.5</v>
      </c>
      <c r="G906">
        <f t="shared" si="59"/>
        <v>12</v>
      </c>
      <c r="H906" t="s">
        <v>14</v>
      </c>
      <c r="I906">
        <v>16</v>
      </c>
      <c r="J906" t="s">
        <v>21</v>
      </c>
      <c r="K906" t="s">
        <v>22</v>
      </c>
      <c r="L906" s="8">
        <f t="shared" si="57"/>
        <v>41186.208333333336</v>
      </c>
      <c r="M906">
        <v>1349326800</v>
      </c>
      <c r="N906" s="8">
        <f t="shared" si="58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10427.5</v>
      </c>
      <c r="G907">
        <f t="shared" si="59"/>
        <v>164</v>
      </c>
      <c r="H907" t="s">
        <v>20</v>
      </c>
      <c r="I907">
        <v>236</v>
      </c>
      <c r="J907" t="s">
        <v>21</v>
      </c>
      <c r="K907" t="s">
        <v>22</v>
      </c>
      <c r="L907" s="8">
        <f t="shared" si="57"/>
        <v>41536.208333333336</v>
      </c>
      <c r="M907">
        <v>1379566800</v>
      </c>
      <c r="N907" s="8">
        <f t="shared" si="58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7232</v>
      </c>
      <c r="G908">
        <f t="shared" si="59"/>
        <v>163</v>
      </c>
      <c r="H908" t="s">
        <v>20</v>
      </c>
      <c r="I908">
        <v>191</v>
      </c>
      <c r="J908" t="s">
        <v>21</v>
      </c>
      <c r="K908" t="s">
        <v>22</v>
      </c>
      <c r="L908" s="8">
        <f t="shared" si="57"/>
        <v>42868.208333333328</v>
      </c>
      <c r="M908">
        <v>1494651600</v>
      </c>
      <c r="N908" s="8">
        <f t="shared" si="58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5471.5</v>
      </c>
      <c r="G909">
        <f t="shared" si="59"/>
        <v>20</v>
      </c>
      <c r="H909" t="s">
        <v>14</v>
      </c>
      <c r="I909">
        <v>41</v>
      </c>
      <c r="J909" t="s">
        <v>21</v>
      </c>
      <c r="K909" t="s">
        <v>22</v>
      </c>
      <c r="L909" s="8">
        <f t="shared" si="57"/>
        <v>40660.208333333336</v>
      </c>
      <c r="M909">
        <v>1303880400</v>
      </c>
      <c r="N909" s="8">
        <f t="shared" si="58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80075</v>
      </c>
      <c r="G910">
        <f t="shared" si="59"/>
        <v>319</v>
      </c>
      <c r="H910" t="s">
        <v>20</v>
      </c>
      <c r="I910">
        <v>3934</v>
      </c>
      <c r="J910" t="s">
        <v>21</v>
      </c>
      <c r="K910" t="s">
        <v>22</v>
      </c>
      <c r="L910" s="8">
        <f t="shared" si="57"/>
        <v>41031.208333333336</v>
      </c>
      <c r="M910">
        <v>1335934800</v>
      </c>
      <c r="N910" s="8">
        <f t="shared" si="58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5210.5</v>
      </c>
      <c r="G911">
        <f t="shared" si="59"/>
        <v>479</v>
      </c>
      <c r="H911" t="s">
        <v>20</v>
      </c>
      <c r="I911">
        <v>80</v>
      </c>
      <c r="J911" t="s">
        <v>15</v>
      </c>
      <c r="K911" t="s">
        <v>16</v>
      </c>
      <c r="L911" s="8">
        <f t="shared" si="57"/>
        <v>43255.208333333328</v>
      </c>
      <c r="M911">
        <v>1528088400</v>
      </c>
      <c r="N911" s="8">
        <f t="shared" si="58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92357.5</v>
      </c>
      <c r="G912">
        <f t="shared" si="59"/>
        <v>20</v>
      </c>
      <c r="H912" t="s">
        <v>74</v>
      </c>
      <c r="I912">
        <v>296</v>
      </c>
      <c r="J912" t="s">
        <v>21</v>
      </c>
      <c r="K912" t="s">
        <v>22</v>
      </c>
      <c r="L912" s="8">
        <f t="shared" si="57"/>
        <v>42026.25</v>
      </c>
      <c r="M912">
        <v>1421906400</v>
      </c>
      <c r="N912" s="8">
        <f t="shared" si="58"/>
        <v>42027.25</v>
      </c>
      <c r="O912">
        <v>1421992800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8669.5</v>
      </c>
      <c r="G913">
        <f t="shared" si="59"/>
        <v>199</v>
      </c>
      <c r="H913" t="s">
        <v>20</v>
      </c>
      <c r="I913">
        <v>462</v>
      </c>
      <c r="J913" t="s">
        <v>21</v>
      </c>
      <c r="K913" t="s">
        <v>22</v>
      </c>
      <c r="L913" s="8">
        <f t="shared" si="57"/>
        <v>43717.208333333328</v>
      </c>
      <c r="M913">
        <v>1568005200</v>
      </c>
      <c r="N913" s="8">
        <f t="shared" si="58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8055</v>
      </c>
      <c r="G914">
        <f t="shared" si="59"/>
        <v>795</v>
      </c>
      <c r="H914" t="s">
        <v>20</v>
      </c>
      <c r="I914">
        <v>179</v>
      </c>
      <c r="J914" t="s">
        <v>21</v>
      </c>
      <c r="K914" t="s">
        <v>22</v>
      </c>
      <c r="L914" s="8">
        <f t="shared" si="57"/>
        <v>41157.208333333336</v>
      </c>
      <c r="M914">
        <v>1346821200</v>
      </c>
      <c r="N914" s="8">
        <f t="shared" si="58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52868</v>
      </c>
      <c r="G915">
        <f t="shared" si="59"/>
        <v>51</v>
      </c>
      <c r="H915" t="s">
        <v>14</v>
      </c>
      <c r="I915">
        <v>523</v>
      </c>
      <c r="J915" t="s">
        <v>26</v>
      </c>
      <c r="K915" t="s">
        <v>27</v>
      </c>
      <c r="L915" s="8">
        <f t="shared" si="57"/>
        <v>43597.208333333328</v>
      </c>
      <c r="M915">
        <v>1557637200</v>
      </c>
      <c r="N915" s="8">
        <f t="shared" si="58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5038</v>
      </c>
      <c r="G916">
        <f t="shared" si="59"/>
        <v>57</v>
      </c>
      <c r="H916" t="s">
        <v>14</v>
      </c>
      <c r="I916">
        <v>141</v>
      </c>
      <c r="J916" t="s">
        <v>40</v>
      </c>
      <c r="K916" t="s">
        <v>41</v>
      </c>
      <c r="L916" s="8">
        <f t="shared" si="57"/>
        <v>41490.208333333336</v>
      </c>
      <c r="M916">
        <v>1375592400</v>
      </c>
      <c r="N916" s="8">
        <f t="shared" si="58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160918</v>
      </c>
      <c r="G917">
        <f t="shared" si="59"/>
        <v>156</v>
      </c>
      <c r="H917" t="s">
        <v>20</v>
      </c>
      <c r="I917">
        <v>1866</v>
      </c>
      <c r="J917" t="s">
        <v>40</v>
      </c>
      <c r="K917" t="s">
        <v>41</v>
      </c>
      <c r="L917" s="8">
        <f t="shared" si="57"/>
        <v>42976.208333333328</v>
      </c>
      <c r="M917">
        <v>1503982800</v>
      </c>
      <c r="N917" s="8">
        <f t="shared" si="58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2521.5</v>
      </c>
      <c r="G918">
        <f t="shared" si="59"/>
        <v>36</v>
      </c>
      <c r="H918" t="s">
        <v>14</v>
      </c>
      <c r="I918">
        <v>52</v>
      </c>
      <c r="J918" t="s">
        <v>21</v>
      </c>
      <c r="K918" t="s">
        <v>22</v>
      </c>
      <c r="L918" s="8">
        <f t="shared" si="57"/>
        <v>41991.25</v>
      </c>
      <c r="M918">
        <v>1418882400</v>
      </c>
      <c r="N918" s="8">
        <f t="shared" si="58"/>
        <v>42000.25</v>
      </c>
      <c r="O918">
        <v>1419660000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2848.5</v>
      </c>
      <c r="G919">
        <f t="shared" si="59"/>
        <v>58</v>
      </c>
      <c r="H919" t="s">
        <v>47</v>
      </c>
      <c r="I919">
        <v>27</v>
      </c>
      <c r="J919" t="s">
        <v>40</v>
      </c>
      <c r="K919" t="s">
        <v>41</v>
      </c>
      <c r="L919" s="8">
        <f t="shared" si="57"/>
        <v>40722.208333333336</v>
      </c>
      <c r="M919">
        <v>1309237200</v>
      </c>
      <c r="N919" s="8">
        <f t="shared" si="58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6410.5</v>
      </c>
      <c r="G920">
        <f t="shared" si="59"/>
        <v>237</v>
      </c>
      <c r="H920" t="s">
        <v>20</v>
      </c>
      <c r="I920">
        <v>156</v>
      </c>
      <c r="J920" t="s">
        <v>98</v>
      </c>
      <c r="K920" t="s">
        <v>99</v>
      </c>
      <c r="L920" s="8">
        <f t="shared" si="57"/>
        <v>41117.208333333336</v>
      </c>
      <c r="M920">
        <v>1343365200</v>
      </c>
      <c r="N920" s="8">
        <f t="shared" si="58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28257.5</v>
      </c>
      <c r="G921">
        <f t="shared" si="59"/>
        <v>59</v>
      </c>
      <c r="H921" t="s">
        <v>14</v>
      </c>
      <c r="I921">
        <v>225</v>
      </c>
      <c r="J921" t="s">
        <v>26</v>
      </c>
      <c r="K921" t="s">
        <v>27</v>
      </c>
      <c r="L921" s="8">
        <f t="shared" si="57"/>
        <v>43022.208333333328</v>
      </c>
      <c r="M921">
        <v>1507957200</v>
      </c>
      <c r="N921" s="8">
        <f t="shared" si="58"/>
        <v>43054.25</v>
      </c>
      <c r="O921">
        <v>1510725600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7488</v>
      </c>
      <c r="G922">
        <f t="shared" si="59"/>
        <v>183</v>
      </c>
      <c r="H922" t="s">
        <v>20</v>
      </c>
      <c r="I922">
        <v>255</v>
      </c>
      <c r="J922" t="s">
        <v>21</v>
      </c>
      <c r="K922" t="s">
        <v>22</v>
      </c>
      <c r="L922" s="8">
        <f t="shared" si="57"/>
        <v>43503.25</v>
      </c>
      <c r="M922">
        <v>1549519200</v>
      </c>
      <c r="N922" s="8">
        <f t="shared" si="58"/>
        <v>43523.25</v>
      </c>
      <c r="O922">
        <v>1551247200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80805</v>
      </c>
      <c r="G923">
        <f t="shared" si="59"/>
        <v>1</v>
      </c>
      <c r="H923" t="s">
        <v>14</v>
      </c>
      <c r="I923">
        <v>38</v>
      </c>
      <c r="J923" t="s">
        <v>21</v>
      </c>
      <c r="K923" t="s">
        <v>22</v>
      </c>
      <c r="L923" s="8">
        <f t="shared" si="57"/>
        <v>40951.25</v>
      </c>
      <c r="M923">
        <v>1329026400</v>
      </c>
      <c r="N923" s="8">
        <f t="shared" si="58"/>
        <v>40965.25</v>
      </c>
      <c r="O923">
        <v>1330236000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70920</v>
      </c>
      <c r="G924">
        <f t="shared" si="59"/>
        <v>176</v>
      </c>
      <c r="H924" t="s">
        <v>20</v>
      </c>
      <c r="I924">
        <v>2261</v>
      </c>
      <c r="J924" t="s">
        <v>21</v>
      </c>
      <c r="K924" t="s">
        <v>22</v>
      </c>
      <c r="L924" s="8">
        <f t="shared" si="57"/>
        <v>43443.25</v>
      </c>
      <c r="M924">
        <v>1544335200</v>
      </c>
      <c r="N924" s="8">
        <f t="shared" si="58"/>
        <v>43452.25</v>
      </c>
      <c r="O924">
        <v>1545112800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2872</v>
      </c>
      <c r="G925">
        <f t="shared" si="59"/>
        <v>238</v>
      </c>
      <c r="H925" t="s">
        <v>20</v>
      </c>
      <c r="I925">
        <v>40</v>
      </c>
      <c r="J925" t="s">
        <v>21</v>
      </c>
      <c r="K925" t="s">
        <v>22</v>
      </c>
      <c r="L925" s="8">
        <f t="shared" si="57"/>
        <v>40373.208333333336</v>
      </c>
      <c r="M925">
        <v>1279083600</v>
      </c>
      <c r="N925" s="8">
        <f t="shared" si="58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115846</v>
      </c>
      <c r="G926">
        <f t="shared" si="59"/>
        <v>488</v>
      </c>
      <c r="H926" t="s">
        <v>20</v>
      </c>
      <c r="I926">
        <v>2289</v>
      </c>
      <c r="J926" t="s">
        <v>107</v>
      </c>
      <c r="K926" t="s">
        <v>108</v>
      </c>
      <c r="L926" s="8">
        <f t="shared" si="57"/>
        <v>43769.208333333328</v>
      </c>
      <c r="M926">
        <v>1572498000</v>
      </c>
      <c r="N926" s="8">
        <f t="shared" si="58"/>
        <v>43780.25</v>
      </c>
      <c r="O926">
        <v>1573452000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4861</v>
      </c>
      <c r="G927">
        <f t="shared" si="59"/>
        <v>224</v>
      </c>
      <c r="H927" t="s">
        <v>20</v>
      </c>
      <c r="I927">
        <v>65</v>
      </c>
      <c r="J927" t="s">
        <v>21</v>
      </c>
      <c r="K927" t="s">
        <v>22</v>
      </c>
      <c r="L927" s="8">
        <f t="shared" si="57"/>
        <v>43000.208333333328</v>
      </c>
      <c r="M927">
        <v>1506056400</v>
      </c>
      <c r="N927" s="8">
        <f t="shared" si="58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5138.5</v>
      </c>
      <c r="G928">
        <f t="shared" si="59"/>
        <v>18</v>
      </c>
      <c r="H928" t="s">
        <v>14</v>
      </c>
      <c r="I928">
        <v>15</v>
      </c>
      <c r="J928" t="s">
        <v>21</v>
      </c>
      <c r="K928" t="s">
        <v>22</v>
      </c>
      <c r="L928" s="8">
        <f t="shared" si="57"/>
        <v>42502.208333333328</v>
      </c>
      <c r="M928">
        <v>1463029200</v>
      </c>
      <c r="N928" s="8">
        <f t="shared" si="58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5250.5</v>
      </c>
      <c r="G929">
        <f t="shared" si="59"/>
        <v>46</v>
      </c>
      <c r="H929" t="s">
        <v>14</v>
      </c>
      <c r="I929">
        <v>37</v>
      </c>
      <c r="J929" t="s">
        <v>21</v>
      </c>
      <c r="K929" t="s">
        <v>22</v>
      </c>
      <c r="L929" s="8">
        <f t="shared" si="57"/>
        <v>41102.208333333336</v>
      </c>
      <c r="M929">
        <v>1342069200</v>
      </c>
      <c r="N929" s="8">
        <f t="shared" si="58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181893</v>
      </c>
      <c r="G930">
        <f t="shared" si="59"/>
        <v>117</v>
      </c>
      <c r="H930" t="s">
        <v>20</v>
      </c>
      <c r="I930">
        <v>3777</v>
      </c>
      <c r="J930" t="s">
        <v>107</v>
      </c>
      <c r="K930" t="s">
        <v>108</v>
      </c>
      <c r="L930" s="8">
        <f t="shared" si="57"/>
        <v>41637.25</v>
      </c>
      <c r="M930">
        <v>1388296800</v>
      </c>
      <c r="N930" s="8">
        <f t="shared" si="58"/>
        <v>41646.25</v>
      </c>
      <c r="O930">
        <v>1389074400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8726</v>
      </c>
      <c r="G931">
        <f t="shared" si="59"/>
        <v>217</v>
      </c>
      <c r="H931" t="s">
        <v>20</v>
      </c>
      <c r="I931">
        <v>184</v>
      </c>
      <c r="J931" t="s">
        <v>40</v>
      </c>
      <c r="K931" t="s">
        <v>41</v>
      </c>
      <c r="L931" s="8">
        <f t="shared" si="57"/>
        <v>42858.208333333328</v>
      </c>
      <c r="M931">
        <v>1493787600</v>
      </c>
      <c r="N931" s="8">
        <f t="shared" si="58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3715</v>
      </c>
      <c r="G932">
        <f t="shared" si="59"/>
        <v>112</v>
      </c>
      <c r="H932" t="s">
        <v>20</v>
      </c>
      <c r="I932">
        <v>85</v>
      </c>
      <c r="J932" t="s">
        <v>21</v>
      </c>
      <c r="K932" t="s">
        <v>22</v>
      </c>
      <c r="L932" s="8">
        <f t="shared" si="57"/>
        <v>42060.25</v>
      </c>
      <c r="M932">
        <v>1424844000</v>
      </c>
      <c r="N932" s="8">
        <f t="shared" si="58"/>
        <v>42067.25</v>
      </c>
      <c r="O932">
        <v>1425448800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6814.5</v>
      </c>
      <c r="G933">
        <f t="shared" si="59"/>
        <v>73</v>
      </c>
      <c r="H933" t="s">
        <v>14</v>
      </c>
      <c r="I933">
        <v>112</v>
      </c>
      <c r="J933" t="s">
        <v>21</v>
      </c>
      <c r="K933" t="s">
        <v>22</v>
      </c>
      <c r="L933" s="8">
        <f t="shared" si="57"/>
        <v>41818.208333333336</v>
      </c>
      <c r="M933">
        <v>1403931600</v>
      </c>
      <c r="N933" s="8">
        <f t="shared" si="58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3591.5</v>
      </c>
      <c r="G934">
        <f t="shared" si="59"/>
        <v>212</v>
      </c>
      <c r="H934" t="s">
        <v>20</v>
      </c>
      <c r="I934">
        <v>144</v>
      </c>
      <c r="J934" t="s">
        <v>21</v>
      </c>
      <c r="K934" t="s">
        <v>22</v>
      </c>
      <c r="L934" s="8">
        <f t="shared" si="57"/>
        <v>41709.208333333336</v>
      </c>
      <c r="M934">
        <v>1394514000</v>
      </c>
      <c r="N934" s="8">
        <f t="shared" si="58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124007.5</v>
      </c>
      <c r="G935">
        <f t="shared" si="59"/>
        <v>240</v>
      </c>
      <c r="H935" t="s">
        <v>20</v>
      </c>
      <c r="I935">
        <v>1902</v>
      </c>
      <c r="J935" t="s">
        <v>21</v>
      </c>
      <c r="K935" t="s">
        <v>22</v>
      </c>
      <c r="L935" s="8">
        <f t="shared" si="57"/>
        <v>41372.208333333336</v>
      </c>
      <c r="M935">
        <v>1365397200</v>
      </c>
      <c r="N935" s="8">
        <f t="shared" si="58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8740</v>
      </c>
      <c r="G936">
        <f t="shared" si="59"/>
        <v>182</v>
      </c>
      <c r="H936" t="s">
        <v>20</v>
      </c>
      <c r="I936">
        <v>105</v>
      </c>
      <c r="J936" t="s">
        <v>21</v>
      </c>
      <c r="K936" t="s">
        <v>22</v>
      </c>
      <c r="L936" s="8">
        <f t="shared" si="57"/>
        <v>42422.25</v>
      </c>
      <c r="M936">
        <v>1456120800</v>
      </c>
      <c r="N936" s="8">
        <f t="shared" si="58"/>
        <v>42428.25</v>
      </c>
      <c r="O936">
        <v>1456639200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8056</v>
      </c>
      <c r="G937">
        <f t="shared" si="59"/>
        <v>164</v>
      </c>
      <c r="H937" t="s">
        <v>20</v>
      </c>
      <c r="I937">
        <v>132</v>
      </c>
      <c r="J937" t="s">
        <v>21</v>
      </c>
      <c r="K937" t="s">
        <v>22</v>
      </c>
      <c r="L937" s="8">
        <f t="shared" si="57"/>
        <v>42209.208333333328</v>
      </c>
      <c r="M937">
        <v>1437714000</v>
      </c>
      <c r="N937" s="8">
        <f t="shared" si="58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52445</v>
      </c>
      <c r="G938">
        <f t="shared" si="59"/>
        <v>2</v>
      </c>
      <c r="H938" t="s">
        <v>14</v>
      </c>
      <c r="I938">
        <v>21</v>
      </c>
      <c r="J938" t="s">
        <v>21</v>
      </c>
      <c r="K938" t="s">
        <v>22</v>
      </c>
      <c r="L938" s="8">
        <f t="shared" si="57"/>
        <v>43668.208333333328</v>
      </c>
      <c r="M938">
        <v>1563771600</v>
      </c>
      <c r="N938" s="8">
        <f t="shared" si="58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127945.5</v>
      </c>
      <c r="G939">
        <f t="shared" si="59"/>
        <v>50</v>
      </c>
      <c r="H939" t="s">
        <v>74</v>
      </c>
      <c r="I939">
        <v>976</v>
      </c>
      <c r="J939" t="s">
        <v>21</v>
      </c>
      <c r="K939" t="s">
        <v>22</v>
      </c>
      <c r="L939" s="8">
        <f t="shared" si="57"/>
        <v>42334.25</v>
      </c>
      <c r="M939">
        <v>1448517600</v>
      </c>
      <c r="N939" s="8">
        <f t="shared" si="58"/>
        <v>42343.25</v>
      </c>
      <c r="O939">
        <v>1449295200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9646.5</v>
      </c>
      <c r="G940">
        <f t="shared" si="59"/>
        <v>110</v>
      </c>
      <c r="H940" t="s">
        <v>20</v>
      </c>
      <c r="I940">
        <v>96</v>
      </c>
      <c r="J940" t="s">
        <v>21</v>
      </c>
      <c r="K940" t="s">
        <v>22</v>
      </c>
      <c r="L940" s="8">
        <f t="shared" si="57"/>
        <v>43263.208333333328</v>
      </c>
      <c r="M940">
        <v>1528779600</v>
      </c>
      <c r="N940" s="8">
        <f t="shared" si="58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5819.5</v>
      </c>
      <c r="G941">
        <f t="shared" si="59"/>
        <v>49</v>
      </c>
      <c r="H941" t="s">
        <v>14</v>
      </c>
      <c r="I941">
        <v>67</v>
      </c>
      <c r="J941" t="s">
        <v>21</v>
      </c>
      <c r="K941" t="s">
        <v>22</v>
      </c>
      <c r="L941" s="8">
        <f t="shared" si="57"/>
        <v>40670.208333333336</v>
      </c>
      <c r="M941">
        <v>1304744400</v>
      </c>
      <c r="N941" s="8">
        <f t="shared" si="58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8030.5</v>
      </c>
      <c r="G942">
        <f t="shared" si="59"/>
        <v>62</v>
      </c>
      <c r="H942" t="s">
        <v>47</v>
      </c>
      <c r="I942">
        <v>66</v>
      </c>
      <c r="J942" t="s">
        <v>15</v>
      </c>
      <c r="K942" t="s">
        <v>16</v>
      </c>
      <c r="L942" s="8">
        <f t="shared" si="57"/>
        <v>41244.25</v>
      </c>
      <c r="M942">
        <v>1354341600</v>
      </c>
      <c r="N942" s="8">
        <f t="shared" si="58"/>
        <v>41266.25</v>
      </c>
      <c r="O942">
        <v>1356242400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24307.5</v>
      </c>
      <c r="G943">
        <f t="shared" si="59"/>
        <v>13</v>
      </c>
      <c r="H943" t="s">
        <v>14</v>
      </c>
      <c r="I943">
        <v>78</v>
      </c>
      <c r="J943" t="s">
        <v>21</v>
      </c>
      <c r="K943" t="s">
        <v>22</v>
      </c>
      <c r="L943" s="8">
        <f t="shared" si="57"/>
        <v>40552.25</v>
      </c>
      <c r="M943">
        <v>1294552800</v>
      </c>
      <c r="N943" s="8">
        <f t="shared" si="58"/>
        <v>40587.25</v>
      </c>
      <c r="O943">
        <v>1297576800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7902.5</v>
      </c>
      <c r="G944">
        <f t="shared" si="59"/>
        <v>65</v>
      </c>
      <c r="H944" t="s">
        <v>14</v>
      </c>
      <c r="I944">
        <v>67</v>
      </c>
      <c r="J944" t="s">
        <v>26</v>
      </c>
      <c r="K944" t="s">
        <v>27</v>
      </c>
      <c r="L944" s="8">
        <f t="shared" si="57"/>
        <v>40568.25</v>
      </c>
      <c r="M944">
        <v>1295935200</v>
      </c>
      <c r="N944" s="8">
        <f t="shared" si="58"/>
        <v>40571.25</v>
      </c>
      <c r="O944">
        <v>1296194400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9734.5</v>
      </c>
      <c r="G945">
        <f t="shared" si="59"/>
        <v>160</v>
      </c>
      <c r="H945" t="s">
        <v>20</v>
      </c>
      <c r="I945">
        <v>114</v>
      </c>
      <c r="J945" t="s">
        <v>21</v>
      </c>
      <c r="K945" t="s">
        <v>22</v>
      </c>
      <c r="L945" s="8">
        <f t="shared" si="57"/>
        <v>41906.208333333336</v>
      </c>
      <c r="M945">
        <v>1411534800</v>
      </c>
      <c r="N945" s="8">
        <f t="shared" si="58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9071</v>
      </c>
      <c r="G946">
        <f t="shared" si="59"/>
        <v>81</v>
      </c>
      <c r="H946" t="s">
        <v>14</v>
      </c>
      <c r="I946">
        <v>263</v>
      </c>
      <c r="J946" t="s">
        <v>26</v>
      </c>
      <c r="K946" t="s">
        <v>27</v>
      </c>
      <c r="L946" s="8">
        <f t="shared" si="57"/>
        <v>42776.25</v>
      </c>
      <c r="M946">
        <v>1486706400</v>
      </c>
      <c r="N946" s="8">
        <f t="shared" si="58"/>
        <v>42795.25</v>
      </c>
      <c r="O946">
        <v>1488348000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113902.5</v>
      </c>
      <c r="G947">
        <f t="shared" si="59"/>
        <v>32</v>
      </c>
      <c r="H947" t="s">
        <v>14</v>
      </c>
      <c r="I947">
        <v>1691</v>
      </c>
      <c r="J947" t="s">
        <v>21</v>
      </c>
      <c r="K947" t="s">
        <v>22</v>
      </c>
      <c r="L947" s="8">
        <f t="shared" si="57"/>
        <v>41004.208333333336</v>
      </c>
      <c r="M947">
        <v>1333602000</v>
      </c>
      <c r="N947" s="8">
        <f t="shared" si="58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84469</v>
      </c>
      <c r="G948">
        <f t="shared" si="59"/>
        <v>10</v>
      </c>
      <c r="H948" t="s">
        <v>14</v>
      </c>
      <c r="I948">
        <v>181</v>
      </c>
      <c r="J948" t="s">
        <v>21</v>
      </c>
      <c r="K948" t="s">
        <v>22</v>
      </c>
      <c r="L948" s="8">
        <f t="shared" si="57"/>
        <v>40710.208333333336</v>
      </c>
      <c r="M948">
        <v>1308200400</v>
      </c>
      <c r="N948" s="8">
        <f t="shared" si="58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2280.5</v>
      </c>
      <c r="G949">
        <f t="shared" si="59"/>
        <v>27</v>
      </c>
      <c r="H949" t="s">
        <v>14</v>
      </c>
      <c r="I949">
        <v>13</v>
      </c>
      <c r="J949" t="s">
        <v>21</v>
      </c>
      <c r="K949" t="s">
        <v>22</v>
      </c>
      <c r="L949" s="8">
        <f t="shared" si="57"/>
        <v>41908.208333333336</v>
      </c>
      <c r="M949">
        <v>1411707600</v>
      </c>
      <c r="N949" s="8">
        <f t="shared" si="58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7659</v>
      </c>
      <c r="G950">
        <f t="shared" si="59"/>
        <v>63</v>
      </c>
      <c r="H950" t="s">
        <v>74</v>
      </c>
      <c r="I950">
        <v>160</v>
      </c>
      <c r="J950" t="s">
        <v>21</v>
      </c>
      <c r="K950" t="s">
        <v>22</v>
      </c>
      <c r="L950" s="8">
        <f t="shared" si="57"/>
        <v>41985.25</v>
      </c>
      <c r="M950">
        <v>1418364000</v>
      </c>
      <c r="N950" s="8">
        <f t="shared" si="58"/>
        <v>41995.25</v>
      </c>
      <c r="O950">
        <v>1419228000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7710</v>
      </c>
      <c r="G951">
        <f t="shared" si="59"/>
        <v>161</v>
      </c>
      <c r="H951" t="s">
        <v>20</v>
      </c>
      <c r="I951">
        <v>203</v>
      </c>
      <c r="J951" t="s">
        <v>21</v>
      </c>
      <c r="K951" t="s">
        <v>22</v>
      </c>
      <c r="L951" s="8">
        <f t="shared" si="57"/>
        <v>42112.208333333328</v>
      </c>
      <c r="M951">
        <v>1429333200</v>
      </c>
      <c r="N951" s="8">
        <f t="shared" si="58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52.5</v>
      </c>
      <c r="G952">
        <f t="shared" si="59"/>
        <v>5</v>
      </c>
      <c r="H952" t="s">
        <v>14</v>
      </c>
      <c r="I952">
        <v>1</v>
      </c>
      <c r="J952" t="s">
        <v>21</v>
      </c>
      <c r="K952" t="s">
        <v>22</v>
      </c>
      <c r="L952" s="8">
        <f t="shared" si="57"/>
        <v>43571.208333333328</v>
      </c>
      <c r="M952">
        <v>1555390800</v>
      </c>
      <c r="N952" s="8">
        <f t="shared" si="58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86778</v>
      </c>
      <c r="G953">
        <f t="shared" si="59"/>
        <v>1097</v>
      </c>
      <c r="H953" t="s">
        <v>20</v>
      </c>
      <c r="I953">
        <v>1559</v>
      </c>
      <c r="J953" t="s">
        <v>21</v>
      </c>
      <c r="K953" t="s">
        <v>22</v>
      </c>
      <c r="L953" s="8">
        <f t="shared" si="57"/>
        <v>42730.25</v>
      </c>
      <c r="M953">
        <v>1482732000</v>
      </c>
      <c r="N953" s="8">
        <f t="shared" si="58"/>
        <v>42731.25</v>
      </c>
      <c r="O953">
        <v>1482818400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123743.5</v>
      </c>
      <c r="G954">
        <f t="shared" si="59"/>
        <v>70</v>
      </c>
      <c r="H954" t="s">
        <v>74</v>
      </c>
      <c r="I954">
        <v>2266</v>
      </c>
      <c r="J954" t="s">
        <v>21</v>
      </c>
      <c r="K954" t="s">
        <v>22</v>
      </c>
      <c r="L954" s="8">
        <f t="shared" si="57"/>
        <v>42591.208333333328</v>
      </c>
      <c r="M954">
        <v>1470718800</v>
      </c>
      <c r="N954" s="8">
        <f t="shared" si="58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2640</v>
      </c>
      <c r="G955">
        <f t="shared" si="59"/>
        <v>60</v>
      </c>
      <c r="H955" t="s">
        <v>14</v>
      </c>
      <c r="I955">
        <v>21</v>
      </c>
      <c r="J955" t="s">
        <v>21</v>
      </c>
      <c r="K955" t="s">
        <v>22</v>
      </c>
      <c r="L955" s="8">
        <f t="shared" si="57"/>
        <v>42358.25</v>
      </c>
      <c r="M955">
        <v>1450591200</v>
      </c>
      <c r="N955" s="8">
        <f t="shared" si="58"/>
        <v>42394.25</v>
      </c>
      <c r="O955">
        <v>1453701600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99492</v>
      </c>
      <c r="G956">
        <f t="shared" si="59"/>
        <v>367</v>
      </c>
      <c r="H956" t="s">
        <v>20</v>
      </c>
      <c r="I956">
        <v>1548</v>
      </c>
      <c r="J956" t="s">
        <v>26</v>
      </c>
      <c r="K956" t="s">
        <v>27</v>
      </c>
      <c r="L956" s="8">
        <f t="shared" si="57"/>
        <v>41174.208333333336</v>
      </c>
      <c r="M956">
        <v>1348290000</v>
      </c>
      <c r="N956" s="8">
        <f t="shared" si="58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4231.5</v>
      </c>
      <c r="G957">
        <f t="shared" si="59"/>
        <v>1109</v>
      </c>
      <c r="H957" t="s">
        <v>20</v>
      </c>
      <c r="I957">
        <v>80</v>
      </c>
      <c r="J957" t="s">
        <v>21</v>
      </c>
      <c r="K957" t="s">
        <v>22</v>
      </c>
      <c r="L957" s="8">
        <f t="shared" si="57"/>
        <v>41238.25</v>
      </c>
      <c r="M957">
        <v>1353823200</v>
      </c>
      <c r="N957" s="8">
        <f t="shared" si="58"/>
        <v>41240.25</v>
      </c>
      <c r="O957">
        <v>1353996000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111649</v>
      </c>
      <c r="G958">
        <f t="shared" si="59"/>
        <v>19</v>
      </c>
      <c r="H958" t="s">
        <v>14</v>
      </c>
      <c r="I958">
        <v>830</v>
      </c>
      <c r="J958" t="s">
        <v>21</v>
      </c>
      <c r="K958" t="s">
        <v>22</v>
      </c>
      <c r="L958" s="8">
        <f t="shared" si="57"/>
        <v>42360.25</v>
      </c>
      <c r="M958">
        <v>1450764000</v>
      </c>
      <c r="N958" s="8">
        <f t="shared" si="58"/>
        <v>42364.25</v>
      </c>
      <c r="O958">
        <v>1451109600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11117</v>
      </c>
      <c r="G959">
        <f t="shared" si="59"/>
        <v>127</v>
      </c>
      <c r="H959" t="s">
        <v>20</v>
      </c>
      <c r="I959">
        <v>131</v>
      </c>
      <c r="J959" t="s">
        <v>21</v>
      </c>
      <c r="K959" t="s">
        <v>22</v>
      </c>
      <c r="L959" s="8">
        <f t="shared" si="57"/>
        <v>40955.25</v>
      </c>
      <c r="M959">
        <v>1329372000</v>
      </c>
      <c r="N959" s="8">
        <f t="shared" si="58"/>
        <v>40958.25</v>
      </c>
      <c r="O959">
        <v>1329631200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4590.5</v>
      </c>
      <c r="G960">
        <f t="shared" si="59"/>
        <v>735</v>
      </c>
      <c r="H960" t="s">
        <v>20</v>
      </c>
      <c r="I960">
        <v>112</v>
      </c>
      <c r="J960" t="s">
        <v>21</v>
      </c>
      <c r="K960" t="s">
        <v>22</v>
      </c>
      <c r="L960" s="8">
        <f t="shared" si="57"/>
        <v>40350.208333333336</v>
      </c>
      <c r="M960">
        <v>1277096400</v>
      </c>
      <c r="N960" s="8">
        <f t="shared" si="58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75815.5</v>
      </c>
      <c r="G961">
        <f t="shared" si="59"/>
        <v>5</v>
      </c>
      <c r="H961" t="s">
        <v>14</v>
      </c>
      <c r="I961">
        <v>130</v>
      </c>
      <c r="J961" t="s">
        <v>21</v>
      </c>
      <c r="K961" t="s">
        <v>22</v>
      </c>
      <c r="L961" s="8">
        <f t="shared" si="57"/>
        <v>40357.208333333336</v>
      </c>
      <c r="M961">
        <v>1277701200</v>
      </c>
      <c r="N961" s="8">
        <f t="shared" si="58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5089</v>
      </c>
      <c r="G962">
        <f t="shared" si="59"/>
        <v>85</v>
      </c>
      <c r="H962" t="s">
        <v>14</v>
      </c>
      <c r="I962">
        <v>55</v>
      </c>
      <c r="J962" t="s">
        <v>21</v>
      </c>
      <c r="K962" t="s">
        <v>22</v>
      </c>
      <c r="L962" s="8">
        <f t="shared" si="57"/>
        <v>42408.25</v>
      </c>
      <c r="M962">
        <v>1454911200</v>
      </c>
      <c r="N962" s="8">
        <f t="shared" si="58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AVERAGE(D963,E963)</f>
        <v>6250</v>
      </c>
      <c r="G963">
        <f t="shared" si="59"/>
        <v>119</v>
      </c>
      <c r="H963" t="s">
        <v>20</v>
      </c>
      <c r="I963">
        <v>155</v>
      </c>
      <c r="J963" t="s">
        <v>21</v>
      </c>
      <c r="K963" t="s">
        <v>22</v>
      </c>
      <c r="L963" s="8">
        <f t="shared" ref="L963:L1001" si="61">(((M963/60)/60)/24)+DATE(1970,1,1)</f>
        <v>40591.25</v>
      </c>
      <c r="M963">
        <v>1297922400</v>
      </c>
      <c r="N963" s="8">
        <f t="shared" ref="N963:N1001" si="62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7128.5</v>
      </c>
      <c r="G964">
        <f t="shared" ref="G964:G1001" si="63">ROUND(((E964/D964)*100),0)</f>
        <v>296</v>
      </c>
      <c r="H964" t="s">
        <v>20</v>
      </c>
      <c r="I964">
        <v>266</v>
      </c>
      <c r="J964" t="s">
        <v>21</v>
      </c>
      <c r="K964" t="s">
        <v>22</v>
      </c>
      <c r="L964" s="8">
        <f t="shared" si="61"/>
        <v>41592.25</v>
      </c>
      <c r="M964">
        <v>1384408800</v>
      </c>
      <c r="N964" s="8">
        <f t="shared" si="62"/>
        <v>41613.25</v>
      </c>
      <c r="O964">
        <v>1386223200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5448.5</v>
      </c>
      <c r="G965">
        <f t="shared" si="63"/>
        <v>85</v>
      </c>
      <c r="H965" t="s">
        <v>14</v>
      </c>
      <c r="I965">
        <v>114</v>
      </c>
      <c r="J965" t="s">
        <v>107</v>
      </c>
      <c r="K965" t="s">
        <v>108</v>
      </c>
      <c r="L965" s="8">
        <f t="shared" si="61"/>
        <v>40607.25</v>
      </c>
      <c r="M965">
        <v>1299304800</v>
      </c>
      <c r="N965" s="8">
        <f t="shared" si="62"/>
        <v>40613.25</v>
      </c>
      <c r="O965">
        <v>1299823200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8432</v>
      </c>
      <c r="G966">
        <f t="shared" si="63"/>
        <v>356</v>
      </c>
      <c r="H966" t="s">
        <v>20</v>
      </c>
      <c r="I966">
        <v>155</v>
      </c>
      <c r="J966" t="s">
        <v>21</v>
      </c>
      <c r="K966" t="s">
        <v>22</v>
      </c>
      <c r="L966" s="8">
        <f t="shared" si="61"/>
        <v>42135.208333333328</v>
      </c>
      <c r="M966">
        <v>1431320400</v>
      </c>
      <c r="N966" s="8">
        <f t="shared" si="62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5350.5</v>
      </c>
      <c r="G967">
        <f t="shared" si="63"/>
        <v>386</v>
      </c>
      <c r="H967" t="s">
        <v>20</v>
      </c>
      <c r="I967">
        <v>207</v>
      </c>
      <c r="J967" t="s">
        <v>40</v>
      </c>
      <c r="K967" t="s">
        <v>41</v>
      </c>
      <c r="L967" s="8">
        <f t="shared" si="61"/>
        <v>40203.25</v>
      </c>
      <c r="M967">
        <v>1264399200</v>
      </c>
      <c r="N967" s="8">
        <f t="shared" si="62"/>
        <v>40243.25</v>
      </c>
      <c r="O967">
        <v>1267855200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7584</v>
      </c>
      <c r="G968">
        <f t="shared" si="63"/>
        <v>792</v>
      </c>
      <c r="H968" t="s">
        <v>20</v>
      </c>
      <c r="I968">
        <v>245</v>
      </c>
      <c r="J968" t="s">
        <v>21</v>
      </c>
      <c r="K968" t="s">
        <v>22</v>
      </c>
      <c r="L968" s="8">
        <f t="shared" si="61"/>
        <v>42901.208333333328</v>
      </c>
      <c r="M968">
        <v>1497502800</v>
      </c>
      <c r="N968" s="8">
        <f t="shared" si="62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104769</v>
      </c>
      <c r="G969">
        <f t="shared" si="63"/>
        <v>137</v>
      </c>
      <c r="H969" t="s">
        <v>20</v>
      </c>
      <c r="I969">
        <v>1573</v>
      </c>
      <c r="J969" t="s">
        <v>21</v>
      </c>
      <c r="K969" t="s">
        <v>22</v>
      </c>
      <c r="L969" s="8">
        <f t="shared" si="61"/>
        <v>41005.208333333336</v>
      </c>
      <c r="M969">
        <v>1333688400</v>
      </c>
      <c r="N969" s="8">
        <f t="shared" si="62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5258.5</v>
      </c>
      <c r="G970">
        <f t="shared" si="63"/>
        <v>338</v>
      </c>
      <c r="H970" t="s">
        <v>20</v>
      </c>
      <c r="I970">
        <v>114</v>
      </c>
      <c r="J970" t="s">
        <v>21</v>
      </c>
      <c r="K970" t="s">
        <v>22</v>
      </c>
      <c r="L970" s="8">
        <f t="shared" si="61"/>
        <v>40544.25</v>
      </c>
      <c r="M970">
        <v>1293861600</v>
      </c>
      <c r="N970" s="8">
        <f t="shared" si="62"/>
        <v>40559.25</v>
      </c>
      <c r="O970">
        <v>1295157600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8225</v>
      </c>
      <c r="G971">
        <f t="shared" si="63"/>
        <v>108</v>
      </c>
      <c r="H971" t="s">
        <v>20</v>
      </c>
      <c r="I971">
        <v>93</v>
      </c>
      <c r="J971" t="s">
        <v>21</v>
      </c>
      <c r="K971" t="s">
        <v>22</v>
      </c>
      <c r="L971" s="8">
        <f t="shared" si="61"/>
        <v>43821.25</v>
      </c>
      <c r="M971">
        <v>1576994400</v>
      </c>
      <c r="N971" s="8">
        <f t="shared" si="62"/>
        <v>43828.25</v>
      </c>
      <c r="O971">
        <v>1577599200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76279.5</v>
      </c>
      <c r="G972">
        <f t="shared" si="63"/>
        <v>61</v>
      </c>
      <c r="H972" t="s">
        <v>14</v>
      </c>
      <c r="I972">
        <v>594</v>
      </c>
      <c r="J972" t="s">
        <v>21</v>
      </c>
      <c r="K972" t="s">
        <v>22</v>
      </c>
      <c r="L972" s="8">
        <f t="shared" si="61"/>
        <v>40672.208333333336</v>
      </c>
      <c r="M972">
        <v>1304917200</v>
      </c>
      <c r="N972" s="8">
        <f t="shared" si="62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3257</v>
      </c>
      <c r="G973">
        <f t="shared" si="63"/>
        <v>28</v>
      </c>
      <c r="H973" t="s">
        <v>14</v>
      </c>
      <c r="I973">
        <v>24</v>
      </c>
      <c r="J973" t="s">
        <v>21</v>
      </c>
      <c r="K973" t="s">
        <v>22</v>
      </c>
      <c r="L973" s="8">
        <f t="shared" si="61"/>
        <v>41555.208333333336</v>
      </c>
      <c r="M973">
        <v>1381208400</v>
      </c>
      <c r="N973" s="8">
        <f t="shared" si="62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70112</v>
      </c>
      <c r="G974">
        <f t="shared" si="63"/>
        <v>228</v>
      </c>
      <c r="H974" t="s">
        <v>20</v>
      </c>
      <c r="I974">
        <v>1681</v>
      </c>
      <c r="J974" t="s">
        <v>21</v>
      </c>
      <c r="K974" t="s">
        <v>22</v>
      </c>
      <c r="L974" s="8">
        <f t="shared" si="61"/>
        <v>41792.208333333336</v>
      </c>
      <c r="M974">
        <v>1401685200</v>
      </c>
      <c r="N974" s="8">
        <f t="shared" si="62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73638</v>
      </c>
      <c r="G975">
        <f t="shared" si="63"/>
        <v>22</v>
      </c>
      <c r="H975" t="s">
        <v>14</v>
      </c>
      <c r="I975">
        <v>252</v>
      </c>
      <c r="J975" t="s">
        <v>21</v>
      </c>
      <c r="K975" t="s">
        <v>22</v>
      </c>
      <c r="L975" s="8">
        <f t="shared" si="61"/>
        <v>40522.25</v>
      </c>
      <c r="M975">
        <v>1291960800</v>
      </c>
      <c r="N975" s="8">
        <f t="shared" si="62"/>
        <v>40524.25</v>
      </c>
      <c r="O975">
        <v>1292133600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1895.5</v>
      </c>
      <c r="G976">
        <f t="shared" si="63"/>
        <v>374</v>
      </c>
      <c r="H976" t="s">
        <v>20</v>
      </c>
      <c r="I976">
        <v>32</v>
      </c>
      <c r="J976" t="s">
        <v>21</v>
      </c>
      <c r="K976" t="s">
        <v>22</v>
      </c>
      <c r="L976" s="8">
        <f t="shared" si="61"/>
        <v>41412.208333333336</v>
      </c>
      <c r="M976">
        <v>1368853200</v>
      </c>
      <c r="N976" s="8">
        <f t="shared" si="62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6883</v>
      </c>
      <c r="G977">
        <f t="shared" si="63"/>
        <v>155</v>
      </c>
      <c r="H977" t="s">
        <v>20</v>
      </c>
      <c r="I977">
        <v>135</v>
      </c>
      <c r="J977" t="s">
        <v>21</v>
      </c>
      <c r="K977" t="s">
        <v>22</v>
      </c>
      <c r="L977" s="8">
        <f t="shared" si="61"/>
        <v>42337.25</v>
      </c>
      <c r="M977">
        <v>1448776800</v>
      </c>
      <c r="N977" s="8">
        <f t="shared" si="62"/>
        <v>42376.25</v>
      </c>
      <c r="O977">
        <v>1452146400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8443</v>
      </c>
      <c r="G978">
        <f t="shared" si="63"/>
        <v>322</v>
      </c>
      <c r="H978" t="s">
        <v>20</v>
      </c>
      <c r="I978">
        <v>140</v>
      </c>
      <c r="J978" t="s">
        <v>21</v>
      </c>
      <c r="K978" t="s">
        <v>22</v>
      </c>
      <c r="L978" s="8">
        <f t="shared" si="61"/>
        <v>40571.25</v>
      </c>
      <c r="M978">
        <v>1296194400</v>
      </c>
      <c r="N978" s="8">
        <f t="shared" si="62"/>
        <v>40577.25</v>
      </c>
      <c r="O978">
        <v>1296712800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6088.5</v>
      </c>
      <c r="G979">
        <f t="shared" si="63"/>
        <v>74</v>
      </c>
      <c r="H979" t="s">
        <v>14</v>
      </c>
      <c r="I979">
        <v>67</v>
      </c>
      <c r="J979" t="s">
        <v>21</v>
      </c>
      <c r="K979" t="s">
        <v>22</v>
      </c>
      <c r="L979" s="8">
        <f t="shared" si="61"/>
        <v>43138.25</v>
      </c>
      <c r="M979">
        <v>1517983200</v>
      </c>
      <c r="N979" s="8">
        <f t="shared" si="62"/>
        <v>43170.25</v>
      </c>
      <c r="O979">
        <v>1520748000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4820.5</v>
      </c>
      <c r="G980">
        <f t="shared" si="63"/>
        <v>864</v>
      </c>
      <c r="H980" t="s">
        <v>20</v>
      </c>
      <c r="I980">
        <v>92</v>
      </c>
      <c r="J980" t="s">
        <v>21</v>
      </c>
      <c r="K980" t="s">
        <v>22</v>
      </c>
      <c r="L980" s="8">
        <f t="shared" si="61"/>
        <v>42686.25</v>
      </c>
      <c r="M980">
        <v>1478930400</v>
      </c>
      <c r="N980" s="8">
        <f t="shared" si="62"/>
        <v>42708.25</v>
      </c>
      <c r="O980">
        <v>1480831200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73222</v>
      </c>
      <c r="G981">
        <f t="shared" si="63"/>
        <v>143</v>
      </c>
      <c r="H981" t="s">
        <v>20</v>
      </c>
      <c r="I981">
        <v>1015</v>
      </c>
      <c r="J981" t="s">
        <v>40</v>
      </c>
      <c r="K981" t="s">
        <v>41</v>
      </c>
      <c r="L981" s="8">
        <f t="shared" si="61"/>
        <v>42078.208333333328</v>
      </c>
      <c r="M981">
        <v>1426395600</v>
      </c>
      <c r="N981" s="8">
        <f t="shared" si="62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136915</v>
      </c>
      <c r="G982">
        <f t="shared" si="63"/>
        <v>40</v>
      </c>
      <c r="H982" t="s">
        <v>14</v>
      </c>
      <c r="I982">
        <v>742</v>
      </c>
      <c r="J982" t="s">
        <v>21</v>
      </c>
      <c r="K982" t="s">
        <v>22</v>
      </c>
      <c r="L982" s="8">
        <f t="shared" si="61"/>
        <v>42307.208333333328</v>
      </c>
      <c r="M982">
        <v>1446181200</v>
      </c>
      <c r="N982" s="8">
        <f t="shared" si="62"/>
        <v>42312.25</v>
      </c>
      <c r="O982">
        <v>1446616800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9320.5</v>
      </c>
      <c r="G983">
        <f t="shared" si="63"/>
        <v>178</v>
      </c>
      <c r="H983" t="s">
        <v>20</v>
      </c>
      <c r="I983">
        <v>323</v>
      </c>
      <c r="J983" t="s">
        <v>21</v>
      </c>
      <c r="K983" t="s">
        <v>22</v>
      </c>
      <c r="L983" s="8">
        <f t="shared" si="61"/>
        <v>43094.25</v>
      </c>
      <c r="M983">
        <v>1514181600</v>
      </c>
      <c r="N983" s="8">
        <f t="shared" si="62"/>
        <v>43127.25</v>
      </c>
      <c r="O983">
        <v>1517032800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6657.5</v>
      </c>
      <c r="G984">
        <f t="shared" si="63"/>
        <v>85</v>
      </c>
      <c r="H984" t="s">
        <v>14</v>
      </c>
      <c r="I984">
        <v>75</v>
      </c>
      <c r="J984" t="s">
        <v>21</v>
      </c>
      <c r="K984" t="s">
        <v>22</v>
      </c>
      <c r="L984" s="8">
        <f t="shared" si="61"/>
        <v>40743.208333333336</v>
      </c>
      <c r="M984">
        <v>1311051600</v>
      </c>
      <c r="N984" s="8">
        <f t="shared" si="62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158752</v>
      </c>
      <c r="G985">
        <f t="shared" si="63"/>
        <v>146</v>
      </c>
      <c r="H985" t="s">
        <v>20</v>
      </c>
      <c r="I985">
        <v>2326</v>
      </c>
      <c r="J985" t="s">
        <v>21</v>
      </c>
      <c r="K985" t="s">
        <v>22</v>
      </c>
      <c r="L985" s="8">
        <f t="shared" si="61"/>
        <v>43681.208333333328</v>
      </c>
      <c r="M985">
        <v>1564894800</v>
      </c>
      <c r="N985" s="8">
        <f t="shared" si="62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8205</v>
      </c>
      <c r="G986">
        <f t="shared" si="63"/>
        <v>152</v>
      </c>
      <c r="H986" t="s">
        <v>20</v>
      </c>
      <c r="I986">
        <v>381</v>
      </c>
      <c r="J986" t="s">
        <v>21</v>
      </c>
      <c r="K986" t="s">
        <v>22</v>
      </c>
      <c r="L986" s="8">
        <f t="shared" si="61"/>
        <v>43716.208333333328</v>
      </c>
      <c r="M986">
        <v>1567918800</v>
      </c>
      <c r="N986" s="8">
        <f t="shared" si="62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142561.5</v>
      </c>
      <c r="G987">
        <f t="shared" si="63"/>
        <v>67</v>
      </c>
      <c r="H987" t="s">
        <v>14</v>
      </c>
      <c r="I987">
        <v>4405</v>
      </c>
      <c r="J987" t="s">
        <v>21</v>
      </c>
      <c r="K987" t="s">
        <v>22</v>
      </c>
      <c r="L987" s="8">
        <f t="shared" si="61"/>
        <v>41614.25</v>
      </c>
      <c r="M987">
        <v>1386309600</v>
      </c>
      <c r="N987" s="8">
        <f t="shared" si="62"/>
        <v>41640.25</v>
      </c>
      <c r="O987">
        <v>1388556000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5472</v>
      </c>
      <c r="G988">
        <f t="shared" si="63"/>
        <v>40</v>
      </c>
      <c r="H988" t="s">
        <v>14</v>
      </c>
      <c r="I988">
        <v>92</v>
      </c>
      <c r="J988" t="s">
        <v>21</v>
      </c>
      <c r="K988" t="s">
        <v>22</v>
      </c>
      <c r="L988" s="8">
        <f t="shared" si="61"/>
        <v>40638.208333333336</v>
      </c>
      <c r="M988">
        <v>1301979600</v>
      </c>
      <c r="N988" s="8">
        <f t="shared" si="62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9820.5</v>
      </c>
      <c r="G989">
        <f t="shared" si="63"/>
        <v>217</v>
      </c>
      <c r="H989" t="s">
        <v>20</v>
      </c>
      <c r="I989">
        <v>480</v>
      </c>
      <c r="J989" t="s">
        <v>21</v>
      </c>
      <c r="K989" t="s">
        <v>22</v>
      </c>
      <c r="L989" s="8">
        <f t="shared" si="61"/>
        <v>42852.208333333328</v>
      </c>
      <c r="M989">
        <v>1493269200</v>
      </c>
      <c r="N989" s="8">
        <f t="shared" si="62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7149.5</v>
      </c>
      <c r="G990">
        <f t="shared" si="63"/>
        <v>52</v>
      </c>
      <c r="H990" t="s">
        <v>14</v>
      </c>
      <c r="I990">
        <v>64</v>
      </c>
      <c r="J990" t="s">
        <v>21</v>
      </c>
      <c r="K990" t="s">
        <v>22</v>
      </c>
      <c r="L990" s="8">
        <f t="shared" si="61"/>
        <v>42686.25</v>
      </c>
      <c r="M990">
        <v>1478930400</v>
      </c>
      <c r="N990" s="8">
        <f t="shared" si="62"/>
        <v>42707.25</v>
      </c>
      <c r="O990">
        <v>1480744800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7195</v>
      </c>
      <c r="G991">
        <f t="shared" si="63"/>
        <v>500</v>
      </c>
      <c r="H991" t="s">
        <v>20</v>
      </c>
      <c r="I991">
        <v>226</v>
      </c>
      <c r="J991" t="s">
        <v>21</v>
      </c>
      <c r="K991" t="s">
        <v>22</v>
      </c>
      <c r="L991" s="8">
        <f t="shared" si="61"/>
        <v>43571.208333333328</v>
      </c>
      <c r="M991">
        <v>1555390800</v>
      </c>
      <c r="N991" s="8">
        <f t="shared" si="62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7319.5</v>
      </c>
      <c r="G992">
        <f t="shared" si="63"/>
        <v>88</v>
      </c>
      <c r="H992" t="s">
        <v>14</v>
      </c>
      <c r="I992">
        <v>64</v>
      </c>
      <c r="J992" t="s">
        <v>21</v>
      </c>
      <c r="K992" t="s">
        <v>22</v>
      </c>
      <c r="L992" s="8">
        <f t="shared" si="61"/>
        <v>42432.25</v>
      </c>
      <c r="M992">
        <v>1456984800</v>
      </c>
      <c r="N992" s="8">
        <f t="shared" si="62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10445.5</v>
      </c>
      <c r="G993">
        <f t="shared" si="63"/>
        <v>113</v>
      </c>
      <c r="H993" t="s">
        <v>20</v>
      </c>
      <c r="I993">
        <v>241</v>
      </c>
      <c r="J993" t="s">
        <v>21</v>
      </c>
      <c r="K993" t="s">
        <v>22</v>
      </c>
      <c r="L993" s="8">
        <f t="shared" si="61"/>
        <v>41907.208333333336</v>
      </c>
      <c r="M993">
        <v>1411621200</v>
      </c>
      <c r="N993" s="8">
        <f t="shared" si="62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8161.5</v>
      </c>
      <c r="G994">
        <f t="shared" si="63"/>
        <v>427</v>
      </c>
      <c r="H994" t="s">
        <v>20</v>
      </c>
      <c r="I994">
        <v>132</v>
      </c>
      <c r="J994" t="s">
        <v>21</v>
      </c>
      <c r="K994" t="s">
        <v>22</v>
      </c>
      <c r="L994" s="8">
        <f t="shared" si="61"/>
        <v>43227.208333333328</v>
      </c>
      <c r="M994">
        <v>1525669200</v>
      </c>
      <c r="N994" s="8">
        <f t="shared" si="62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8704</v>
      </c>
      <c r="G995">
        <f t="shared" si="63"/>
        <v>78</v>
      </c>
      <c r="H995" t="s">
        <v>74</v>
      </c>
      <c r="I995">
        <v>75</v>
      </c>
      <c r="J995" t="s">
        <v>107</v>
      </c>
      <c r="K995" t="s">
        <v>108</v>
      </c>
      <c r="L995" s="8">
        <f t="shared" si="61"/>
        <v>42362.25</v>
      </c>
      <c r="M995">
        <v>1450936800</v>
      </c>
      <c r="N995" s="8">
        <f t="shared" si="62"/>
        <v>42379.25</v>
      </c>
      <c r="O995">
        <v>1452405600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107586.5</v>
      </c>
      <c r="G996">
        <f t="shared" si="63"/>
        <v>52</v>
      </c>
      <c r="H996" t="s">
        <v>14</v>
      </c>
      <c r="I996">
        <v>842</v>
      </c>
      <c r="J996" t="s">
        <v>21</v>
      </c>
      <c r="K996" t="s">
        <v>22</v>
      </c>
      <c r="L996" s="8">
        <f t="shared" si="61"/>
        <v>41929.208333333336</v>
      </c>
      <c r="M996">
        <v>1413522000</v>
      </c>
      <c r="N996" s="8">
        <f t="shared" si="62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125258</v>
      </c>
      <c r="G997">
        <f t="shared" si="63"/>
        <v>157</v>
      </c>
      <c r="H997" t="s">
        <v>20</v>
      </c>
      <c r="I997">
        <v>2043</v>
      </c>
      <c r="J997" t="s">
        <v>21</v>
      </c>
      <c r="K997" t="s">
        <v>22</v>
      </c>
      <c r="L997" s="8">
        <f t="shared" si="61"/>
        <v>43408.208333333328</v>
      </c>
      <c r="M997">
        <v>1541307600</v>
      </c>
      <c r="N997" s="8">
        <f t="shared" si="62"/>
        <v>43437.25</v>
      </c>
      <c r="O997">
        <v>1543816800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5707</v>
      </c>
      <c r="G998">
        <f t="shared" si="63"/>
        <v>73</v>
      </c>
      <c r="H998" t="s">
        <v>14</v>
      </c>
      <c r="I998">
        <v>112</v>
      </c>
      <c r="J998" t="s">
        <v>21</v>
      </c>
      <c r="K998" t="s">
        <v>22</v>
      </c>
      <c r="L998" s="8">
        <f t="shared" si="61"/>
        <v>41276.25</v>
      </c>
      <c r="M998">
        <v>1357106400</v>
      </c>
      <c r="N998" s="8">
        <f t="shared" si="62"/>
        <v>41306.25</v>
      </c>
      <c r="O998">
        <v>1359698400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6101.5</v>
      </c>
      <c r="G999">
        <f t="shared" si="63"/>
        <v>61</v>
      </c>
      <c r="H999" t="s">
        <v>74</v>
      </c>
      <c r="I999">
        <v>139</v>
      </c>
      <c r="J999" t="s">
        <v>107</v>
      </c>
      <c r="K999" t="s">
        <v>108</v>
      </c>
      <c r="L999" s="8">
        <f t="shared" si="61"/>
        <v>41659.25</v>
      </c>
      <c r="M999">
        <v>1390197600</v>
      </c>
      <c r="N999" s="8">
        <f t="shared" si="62"/>
        <v>41664.25</v>
      </c>
      <c r="O999">
        <v>1390629600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52211.5</v>
      </c>
      <c r="G1000">
        <f t="shared" si="63"/>
        <v>57</v>
      </c>
      <c r="H1000" t="s">
        <v>14</v>
      </c>
      <c r="I1000">
        <v>374</v>
      </c>
      <c r="J1000" t="s">
        <v>21</v>
      </c>
      <c r="K1000" t="s">
        <v>22</v>
      </c>
      <c r="L1000" s="8">
        <f t="shared" si="61"/>
        <v>40220.25</v>
      </c>
      <c r="M1000">
        <v>1265868000</v>
      </c>
      <c r="N1000" s="8">
        <f t="shared" si="62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86959.5</v>
      </c>
      <c r="G1001">
        <f t="shared" si="63"/>
        <v>57</v>
      </c>
      <c r="H1001" t="s">
        <v>74</v>
      </c>
      <c r="I1001">
        <v>1122</v>
      </c>
      <c r="J1001" t="s">
        <v>21</v>
      </c>
      <c r="K1001" t="s">
        <v>22</v>
      </c>
      <c r="L1001" s="8">
        <f t="shared" si="61"/>
        <v>42550.208333333328</v>
      </c>
      <c r="M1001">
        <v>1467176400</v>
      </c>
      <c r="N1001" s="8">
        <f t="shared" si="62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conditionalFormatting sqref="H1:H1048576">
    <cfRule type="containsText" dxfId="3" priority="3" stopIfTrue="1" operator="containsText" text="canceled">
      <formula>NOT(ISERROR(SEARCH("canceled",H1)))</formula>
    </cfRule>
    <cfRule type="containsText" dxfId="2" priority="4" operator="containsText" text="live">
      <formula>NOT(ISERROR(SEARCH("live",H1)))</formula>
    </cfRule>
    <cfRule type="containsText" dxfId="1" priority="5" operator="containsText" text="successful">
      <formula>NOT(ISERROR(SEARCH("successful",H1)))</formula>
    </cfRule>
    <cfRule type="containsText" dxfId="0" priority="6" operator="containsText" text="failed">
      <formula>NOT(ISERROR(SEARCH("failed",H1)))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E352-93B2-1A4E-AA50-9876AFA09071}">
  <dimension ref="A1:F14"/>
  <sheetViews>
    <sheetView workbookViewId="0">
      <selection activeCell="I33" sqref="I3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2069</v>
      </c>
      <c r="B3" s="5" t="s">
        <v>2066</v>
      </c>
    </row>
    <row r="4" spans="1:6" x14ac:dyDescent="0.2">
      <c r="A4" s="5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6" t="s">
        <v>2039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2031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2048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2062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2033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2052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2045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2035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2037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2067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F115-AEFA-DE45-A8E5-B6D237C2EAEE}">
  <dimension ref="A1:F30"/>
  <sheetViews>
    <sheetView workbookViewId="0">
      <selection activeCell="O33" sqref="O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2065</v>
      </c>
      <c r="B2" t="s">
        <v>2070</v>
      </c>
    </row>
    <row r="4" spans="1:6" x14ac:dyDescent="0.2">
      <c r="A4" s="5" t="s">
        <v>2069</v>
      </c>
      <c r="B4" s="5" t="s">
        <v>2066</v>
      </c>
    </row>
    <row r="5" spans="1:6" x14ac:dyDescent="0.2">
      <c r="A5" s="5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2063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2040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2042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2041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2051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2032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2043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2056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2055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2059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2046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2053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2038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2054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2034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2061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2050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2058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2057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2049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2044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2036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2060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2067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A601-F457-D446-8511-AEE0A5F8F4C5}">
  <dimension ref="A1:E18"/>
  <sheetViews>
    <sheetView workbookViewId="0">
      <selection activeCell="C24" sqref="C24"/>
    </sheetView>
  </sheetViews>
  <sheetFormatPr baseColWidth="10" defaultRowHeight="16" x14ac:dyDescent="0.2"/>
  <cols>
    <col min="1" max="1" width="15.6640625" bestFit="1" customWidth="1"/>
    <col min="2" max="2" width="11.5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2065</v>
      </c>
      <c r="B1" t="s">
        <v>2070</v>
      </c>
    </row>
    <row r="2" spans="1:5" x14ac:dyDescent="0.2">
      <c r="A2" s="5" t="s">
        <v>2085</v>
      </c>
      <c r="B2" t="s">
        <v>2070</v>
      </c>
    </row>
    <row r="4" spans="1:5" x14ac:dyDescent="0.2">
      <c r="A4" s="5" t="s">
        <v>2069</v>
      </c>
      <c r="B4" s="5" t="s">
        <v>2066</v>
      </c>
    </row>
    <row r="5" spans="1:5" x14ac:dyDescent="0.2">
      <c r="A5" s="5" t="s">
        <v>2068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9" t="s">
        <v>2073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9" t="s">
        <v>2074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9" t="s">
        <v>2075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9" t="s">
        <v>2076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9" t="s">
        <v>2077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9" t="s">
        <v>2078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9" t="s">
        <v>2079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9" t="s">
        <v>2080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9" t="s">
        <v>2081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9" t="s">
        <v>2082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9" t="s">
        <v>2083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9" t="s">
        <v>2084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9" t="s">
        <v>2067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0634-7B84-474C-BE43-067A82537A82}">
  <dimension ref="A1:H13"/>
  <sheetViews>
    <sheetView tabSelected="1" workbookViewId="0">
      <selection activeCell="J17" sqref="J17"/>
    </sheetView>
  </sheetViews>
  <sheetFormatPr baseColWidth="10" defaultRowHeight="16" x14ac:dyDescent="0.2"/>
  <cols>
    <col min="1" max="1" width="16.6640625" customWidth="1"/>
    <col min="2" max="2" width="16.5" customWidth="1"/>
    <col min="3" max="3" width="13.1640625" customWidth="1"/>
    <col min="4" max="4" width="16.33203125" customWidth="1"/>
    <col min="5" max="5" width="12.33203125" customWidth="1"/>
    <col min="6" max="6" width="19.33203125" customWidth="1"/>
    <col min="7" max="7" width="15.6640625" customWidth="1"/>
    <col min="8" max="8" width="18.1640625" customWidth="1"/>
  </cols>
  <sheetData>
    <row r="1" spans="1:8" x14ac:dyDescent="0.2">
      <c r="A1" s="12" t="s">
        <v>2086</v>
      </c>
      <c r="B1" s="12" t="s">
        <v>2087</v>
      </c>
      <c r="C1" s="12" t="s">
        <v>2088</v>
      </c>
      <c r="D1" s="12" t="s">
        <v>2104</v>
      </c>
      <c r="E1" s="12" t="s">
        <v>2089</v>
      </c>
      <c r="F1" s="12" t="s">
        <v>2090</v>
      </c>
      <c r="G1" s="12" t="s">
        <v>2091</v>
      </c>
      <c r="H1" s="12" t="s">
        <v>2092</v>
      </c>
    </row>
    <row r="2" spans="1:8" x14ac:dyDescent="0.2">
      <c r="A2" t="s">
        <v>2093</v>
      </c>
      <c r="B2">
        <f>COUNTIFS(outcome, "successful", Crowdfunding!$D:$D, "&lt;1000")</f>
        <v>30</v>
      </c>
      <c r="C2">
        <f>COUNTIFS(outcome, "failed", Crowdfunding!$D:$D, "&lt;1000")</f>
        <v>20</v>
      </c>
      <c r="D2">
        <f>COUNTIFS(outcome, "canceled", Crowdfunding!$D:$D, 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2094</v>
      </c>
      <c r="B3">
        <f>COUNTIFS(outcome, "successful", Crowdfunding!$D:$D, "&gt;=1000", Crowdfunding!$D:$D, "&lt;5000")</f>
        <v>191</v>
      </c>
      <c r="C3">
        <f>COUNTIFS(outcome, "failed", Crowdfunding!$D:$D, "&gt;=1000", Crowdfunding!$D:$D, "&lt;5000")</f>
        <v>38</v>
      </c>
      <c r="D3">
        <f>COUNTIFS(outcome, "canceled", Crowdfunding!$D:$D, "&gt;=1000", Crowdfunding!$D:$D, "&lt;5000")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">
      <c r="A4" t="s">
        <v>2095</v>
      </c>
      <c r="B4">
        <f>COUNTIFS(outcome, "successful", Crowdfunding!$D:$D, "&gt;=5000", Crowdfunding!$D:$D, "&lt;10000")</f>
        <v>164</v>
      </c>
      <c r="C4">
        <f>COUNTIFS(outcome, "failed", Crowdfunding!$D:$D, "&gt;=5000", Crowdfunding!$D:$D, "&lt;10000")</f>
        <v>126</v>
      </c>
      <c r="D4">
        <f>COUNTIFS(outcome, "canceled", Crowdfunding!$D:$D, "&gt;=5000", Crowdfunding!$D:$D, "&lt;10000")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2096</v>
      </c>
      <c r="B5">
        <f>COUNTIFS(outcome, "successful", Crowdfunding!$D:$D, "&gt;=10000", Crowdfunding!$D:$D, "&lt;15000")</f>
        <v>4</v>
      </c>
      <c r="C5">
        <f>COUNTIFS(outcome, "failed", Crowdfunding!$D:$D, "&gt;=10000", Crowdfunding!$D:$D, "&lt;15000")</f>
        <v>5</v>
      </c>
      <c r="D5">
        <f>COUNTIFS(outcome, "canceled", Crowdfunding!$D:$D, "&gt;=10000", Crowdfunding!$D:$D, "&lt;15000")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2097</v>
      </c>
      <c r="B6">
        <f>COUNTIFS(outcome, "successful", Crowdfunding!$D:$D, "&gt;=15000", Crowdfunding!$D:$D, "&lt;20000")</f>
        <v>10</v>
      </c>
      <c r="C6">
        <f>COUNTIFS(outcome, "failed", Crowdfunding!$D:$D, "&gt;=15000", Crowdfunding!$D:$D, "&lt;20000")</f>
        <v>0</v>
      </c>
      <c r="D6">
        <f>COUNTIFS(outcome, "canceled", Crowdfunding!$D:$D, "&gt;=15000", Crowdfunding!$D:$D, "&lt;20000")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2098</v>
      </c>
      <c r="B7">
        <f>COUNTIFS(outcome, "successful", Crowdfunding!$D:$D, "&gt;=20000", Crowdfunding!$D:$D, "&lt;25000")</f>
        <v>7</v>
      </c>
      <c r="C7">
        <f>COUNTIFS(outcome, "failed", Crowdfunding!$D:$D, "&gt;=20000", Crowdfunding!$D:$D, "&lt;25000")</f>
        <v>0</v>
      </c>
      <c r="D7">
        <f>COUNTIFS(outcome, "canceled", Crowdfunding!$D:$D, "&gt;=20000", Crowdfunding!$D:$D, 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2099</v>
      </c>
      <c r="B8">
        <f>COUNTIFS(outcome, "successful", Crowdfunding!$D:$D, "&gt;=25000", Crowdfunding!$D:$D, "&lt;30000")</f>
        <v>11</v>
      </c>
      <c r="C8">
        <f>COUNTIFS(outcome, "failed", Crowdfunding!$D:$D, "&gt;=25000", Crowdfunding!$D:$D, "&lt;30000")</f>
        <v>3</v>
      </c>
      <c r="D8">
        <f>COUNTIFS(outcome, "canceled", Crowdfunding!$D:$D, "&gt;=25000", Crowdfunding!$D:$D, "&lt;30000")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2100</v>
      </c>
      <c r="B9">
        <f>COUNTIFS(outcome, "successful", Crowdfunding!$D:$D, "&gt;=30000", Crowdfunding!$D:$D, "&lt;35000")</f>
        <v>7</v>
      </c>
      <c r="C9">
        <f>COUNTIFS(outcome, "failed", Crowdfunding!$D:$D, "&gt;=30000", Crowdfunding!$D:$D, "&lt;35000")</f>
        <v>0</v>
      </c>
      <c r="D9">
        <f>COUNTIFS(outcome, "canceled", Crowdfunding!$D:$D, "&gt;=30000", Crowdfunding!$D:$D, 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2101</v>
      </c>
      <c r="B10">
        <f>COUNTIFS(outcome, "successful", Crowdfunding!$D:$D, "&gt;=35000", Crowdfunding!$D:$D, "&lt;40000")</f>
        <v>8</v>
      </c>
      <c r="C10">
        <f>COUNTIFS(outcome, "failed", Crowdfunding!$D:$D, "&gt;=35000", Crowdfunding!$D:$D, "&lt;40000")</f>
        <v>3</v>
      </c>
      <c r="D10">
        <f>COUNTIFS(outcome, "canceled", Crowdfunding!$D:$D, "&gt;=35000", Crowdfunding!$D:$D, "&lt;40000")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2102</v>
      </c>
      <c r="B11">
        <f>COUNTIFS(outcome, "successful", Crowdfunding!$D:$D, "&gt;=40000", Crowdfunding!$D:$D, "&lt;45000")</f>
        <v>11</v>
      </c>
      <c r="C11">
        <f>COUNTIFS(outcome, "failed", Crowdfunding!$D:$D, "&gt;=40000", Crowdfunding!$D:$D, "&lt;45000")</f>
        <v>3</v>
      </c>
      <c r="D11">
        <f>COUNTIFS(outcome, "canceled", Crowdfunding!$D:$D, "&gt;=40000", Crowdfunding!$D:$D, "&lt;45000")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2103</v>
      </c>
      <c r="B12">
        <f>COUNTIFS(outcome, "successful", Crowdfunding!$D:$D, "&gt;=45000", Crowdfunding!$D:$D, "&lt;50000")</f>
        <v>8</v>
      </c>
      <c r="C12">
        <f>COUNTIFS(outcome, "failed", Crowdfunding!$D:$D, "&gt;=45000", Crowdfunding!$D:$D, "&lt;50000")</f>
        <v>3</v>
      </c>
      <c r="D12">
        <f>COUNTIFS(outcome, "canceled", Crowdfunding!$D:$D, "&gt;=45000", Crowdfunding!$D:$D, "&lt;50000")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2105</v>
      </c>
      <c r="B13">
        <f>COUNTIFS(outcome, "successful", Crowdfunding!$D:$D, "&gt;50000")</f>
        <v>114</v>
      </c>
      <c r="C13">
        <f>COUNTIFS(outcome, "failed", Crowdfunding!$D:$D, "&gt;50000")</f>
        <v>163</v>
      </c>
      <c r="D13">
        <f>COUNTIFS(outcome, "canceled", Crowdfunding!$D:$D, "&gt;50000")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F2A3-C7C4-F846-87A3-687713CE6BB2}">
  <dimension ref="A1:I566"/>
  <sheetViews>
    <sheetView workbookViewId="0">
      <selection activeCell="G5" sqref="G5"/>
    </sheetView>
  </sheetViews>
  <sheetFormatPr baseColWidth="10" defaultRowHeight="16" x14ac:dyDescent="0.2"/>
  <cols>
    <col min="1" max="1" width="10" customWidth="1"/>
    <col min="2" max="2" width="13.6640625" customWidth="1"/>
    <col min="4" max="4" width="9.1640625" customWidth="1"/>
    <col min="5" max="5" width="13" customWidth="1"/>
    <col min="6" max="6" width="17.1640625" customWidth="1"/>
    <col min="8" max="8" width="17.5" customWidth="1"/>
  </cols>
  <sheetData>
    <row r="1" spans="1:9" x14ac:dyDescent="0.2">
      <c r="A1" t="s">
        <v>4</v>
      </c>
      <c r="B1" t="s">
        <v>5</v>
      </c>
      <c r="D1" t="s">
        <v>4</v>
      </c>
      <c r="E1" t="s">
        <v>5</v>
      </c>
    </row>
    <row r="2" spans="1:9" x14ac:dyDescent="0.2">
      <c r="A2" t="str" cm="1">
        <f t="array" ref="A2:B566">_xlfn._xlws.FILTER(Crowdfunding!H2:I1001, Crowdfunding!H2:H1001="successful")</f>
        <v>successful</v>
      </c>
      <c r="B2">
        <v>158</v>
      </c>
      <c r="D2" t="str" cm="1">
        <f t="array" ref="D2:E365">_xlfn._xlws.FILTER(Crowdfunding!H2:I1001, Crowdfunding!H2:H1001="failed")</f>
        <v>failed</v>
      </c>
      <c r="E2">
        <v>0</v>
      </c>
      <c r="F2" s="13" t="s">
        <v>2113</v>
      </c>
      <c r="G2" s="13"/>
      <c r="H2" s="4" t="s">
        <v>2112</v>
      </c>
      <c r="I2" s="4"/>
    </row>
    <row r="3" spans="1:9" x14ac:dyDescent="0.2">
      <c r="A3" t="str">
        <v>successful</v>
      </c>
      <c r="B3">
        <v>1425</v>
      </c>
      <c r="D3" t="str">
        <v>failed</v>
      </c>
      <c r="E3">
        <v>24</v>
      </c>
      <c r="F3" t="s">
        <v>2106</v>
      </c>
      <c r="G3" s="10">
        <f>AVERAGE($B2:$B566)</f>
        <v>851.14690265486729</v>
      </c>
      <c r="H3" t="s">
        <v>2106</v>
      </c>
      <c r="I3" s="10">
        <f>AVERAGE($E2:$E365)</f>
        <v>585.61538461538464</v>
      </c>
    </row>
    <row r="4" spans="1:9" x14ac:dyDescent="0.2">
      <c r="A4" t="str">
        <v>successful</v>
      </c>
      <c r="B4">
        <v>174</v>
      </c>
      <c r="D4" t="str">
        <v>failed</v>
      </c>
      <c r="E4">
        <v>53</v>
      </c>
      <c r="F4" t="s">
        <v>2107</v>
      </c>
      <c r="G4">
        <f>MEDIAN($B2:$B566)</f>
        <v>201</v>
      </c>
      <c r="H4" t="s">
        <v>2107</v>
      </c>
      <c r="I4">
        <f>MEDIAN($E2:$E365)</f>
        <v>114.5</v>
      </c>
    </row>
    <row r="5" spans="1:9" x14ac:dyDescent="0.2">
      <c r="A5" t="str">
        <v>successful</v>
      </c>
      <c r="B5">
        <v>227</v>
      </c>
      <c r="D5" t="str">
        <v>failed</v>
      </c>
      <c r="E5">
        <v>18</v>
      </c>
      <c r="F5" t="s">
        <v>2108</v>
      </c>
      <c r="G5">
        <f>MIN($B2:$B566)</f>
        <v>16</v>
      </c>
      <c r="H5" t="s">
        <v>2108</v>
      </c>
      <c r="I5">
        <f>MIN($E2:$E365)</f>
        <v>0</v>
      </c>
    </row>
    <row r="6" spans="1:9" x14ac:dyDescent="0.2">
      <c r="A6" t="str">
        <v>successful</v>
      </c>
      <c r="B6">
        <v>220</v>
      </c>
      <c r="D6" t="str">
        <v>failed</v>
      </c>
      <c r="E6">
        <v>44</v>
      </c>
      <c r="F6" t="s">
        <v>2109</v>
      </c>
      <c r="G6">
        <f>MAX($B2:$B566)</f>
        <v>7295</v>
      </c>
      <c r="H6" t="s">
        <v>2109</v>
      </c>
      <c r="I6">
        <f>MAX($E2:$E365)</f>
        <v>6080</v>
      </c>
    </row>
    <row r="7" spans="1:9" x14ac:dyDescent="0.2">
      <c r="A7" t="str">
        <v>successful</v>
      </c>
      <c r="B7">
        <v>98</v>
      </c>
      <c r="D7" t="str">
        <v>failed</v>
      </c>
      <c r="E7">
        <v>27</v>
      </c>
      <c r="F7" t="s">
        <v>2110</v>
      </c>
      <c r="G7">
        <f>VAR($B2:$B566)</f>
        <v>1606216.5936295739</v>
      </c>
      <c r="H7" t="s">
        <v>2110</v>
      </c>
      <c r="I7" s="10">
        <f>VAR($E2:$E365)</f>
        <v>924113.45496927318</v>
      </c>
    </row>
    <row r="8" spans="1:9" x14ac:dyDescent="0.2">
      <c r="A8" t="str">
        <v>successful</v>
      </c>
      <c r="B8">
        <v>100</v>
      </c>
      <c r="D8" t="str">
        <v>failed</v>
      </c>
      <c r="E8">
        <v>55</v>
      </c>
      <c r="F8" t="s">
        <v>2111</v>
      </c>
      <c r="G8" s="10">
        <f>STDEV($B2:$B566)</f>
        <v>1267.366006183523</v>
      </c>
      <c r="H8" t="s">
        <v>2111</v>
      </c>
      <c r="I8" s="10">
        <f>STDEV($E2:$E365)</f>
        <v>961.30819978260524</v>
      </c>
    </row>
    <row r="9" spans="1:9" x14ac:dyDescent="0.2">
      <c r="A9" t="str">
        <v>successful</v>
      </c>
      <c r="B9">
        <v>1249</v>
      </c>
      <c r="D9" t="str">
        <v>failed</v>
      </c>
      <c r="E9">
        <v>200</v>
      </c>
    </row>
    <row r="10" spans="1:9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Campaign per Category</vt:lpstr>
      <vt:lpstr>Campaign per Sub-category</vt:lpstr>
      <vt:lpstr>Campaign per Month</vt:lpstr>
      <vt:lpstr>Goal Analysis</vt:lpstr>
      <vt:lpstr>Statistical Analysis</vt:lpstr>
      <vt:lpstr>goal</vt:lpstr>
      <vt:lpstr>outcome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2023-03-30T05:26:24Z</dcterms:modified>
</cp:coreProperties>
</file>