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8520"/>
  </bookViews>
  <sheets>
    <sheet name="Model Guide " sheetId="2" r:id="rId1"/>
    <sheet name="Cover page " sheetId="1" r:id="rId2"/>
    <sheet name="Historical Data" sheetId="3" r:id="rId3"/>
    <sheet name="Assumptions &amp; Drivers" sheetId="4" r:id="rId4"/>
    <sheet name="IS" sheetId="5" r:id="rId5"/>
    <sheet name="SOFP" sheetId="6" r:id="rId6"/>
    <sheet name="SOCF" sheetId="7" r:id="rId7"/>
    <sheet name="Financial Analysis" sheetId="9" r:id="rId8"/>
    <sheet name="Charts &amp; Graph" sheetId="8" r:id="rId9"/>
    <sheet name="Valuation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8" i="9" l="1"/>
  <c r="P78" i="9"/>
  <c r="Q78" i="9"/>
  <c r="R78" i="9"/>
  <c r="N78" i="9"/>
  <c r="R79" i="9"/>
  <c r="O79" i="9"/>
  <c r="P79" i="9"/>
  <c r="Q79" i="9"/>
  <c r="N79" i="9"/>
  <c r="R77" i="9"/>
  <c r="O77" i="9"/>
  <c r="P77" i="9"/>
  <c r="Q77" i="9"/>
  <c r="N77" i="9"/>
  <c r="R74" i="9"/>
  <c r="O74" i="9"/>
  <c r="P74" i="9"/>
  <c r="Q74" i="9"/>
  <c r="N73" i="9"/>
  <c r="N74" i="9"/>
  <c r="R73" i="9"/>
  <c r="O73" i="9"/>
  <c r="P73" i="9"/>
  <c r="Q73" i="9"/>
  <c r="O72" i="9"/>
  <c r="P72" i="9"/>
  <c r="Q72" i="9"/>
  <c r="R72" i="9"/>
  <c r="N72" i="9"/>
  <c r="R69" i="9"/>
  <c r="O69" i="9"/>
  <c r="P69" i="9"/>
  <c r="Q69" i="9"/>
  <c r="N69" i="9"/>
  <c r="O68" i="9"/>
  <c r="P68" i="9"/>
  <c r="Q68" i="9"/>
  <c r="R68" i="9"/>
  <c r="N68" i="9"/>
  <c r="R67" i="9"/>
  <c r="O67" i="9"/>
  <c r="P67" i="9"/>
  <c r="Q67" i="9"/>
  <c r="N67" i="9"/>
  <c r="R62" i="9"/>
  <c r="O61" i="9"/>
  <c r="P61" i="9"/>
  <c r="Q61" i="9"/>
  <c r="R61" i="9"/>
  <c r="O62" i="9"/>
  <c r="P62" i="9"/>
  <c r="Q62" i="9"/>
  <c r="R64" i="9"/>
  <c r="O64" i="9"/>
  <c r="P64" i="9"/>
  <c r="Q64" i="9"/>
  <c r="N61" i="9"/>
  <c r="N64" i="9"/>
  <c r="N62" i="9"/>
  <c r="R56" i="9"/>
  <c r="R55" i="9"/>
  <c r="Q52" i="9"/>
  <c r="R52" i="9"/>
  <c r="Q53" i="9"/>
  <c r="R53" i="9"/>
  <c r="Q54" i="9"/>
  <c r="R54" i="9"/>
  <c r="Q55" i="9"/>
  <c r="Q56" i="9"/>
  <c r="P55" i="9"/>
  <c r="P56" i="9"/>
  <c r="P54" i="9"/>
  <c r="P53" i="9"/>
  <c r="P52" i="9"/>
  <c r="O56" i="9"/>
  <c r="O55" i="9"/>
  <c r="O53" i="9"/>
  <c r="O54" i="9"/>
  <c r="O52" i="9"/>
  <c r="R84" i="6" l="1"/>
  <c r="O58" i="6"/>
  <c r="P58" i="6"/>
  <c r="Q58" i="6"/>
  <c r="R58" i="6"/>
  <c r="O59" i="6"/>
  <c r="P59" i="6"/>
  <c r="Q59" i="6"/>
  <c r="R59" i="6"/>
  <c r="O60" i="6"/>
  <c r="P60" i="6"/>
  <c r="Q60" i="6"/>
  <c r="R60" i="6"/>
  <c r="O61" i="6"/>
  <c r="P61" i="6"/>
  <c r="Q61" i="6"/>
  <c r="R61" i="6"/>
  <c r="O62" i="6"/>
  <c r="P62" i="6"/>
  <c r="Q62" i="6"/>
  <c r="R62" i="6"/>
  <c r="O63" i="6"/>
  <c r="P63" i="6"/>
  <c r="Q63" i="6"/>
  <c r="R63" i="6"/>
  <c r="O64" i="6"/>
  <c r="P64" i="6"/>
  <c r="Q64" i="6"/>
  <c r="R64" i="6"/>
  <c r="O65" i="6"/>
  <c r="P65" i="6"/>
  <c r="Q65" i="6"/>
  <c r="R65" i="6"/>
  <c r="O66" i="6"/>
  <c r="P66" i="6"/>
  <c r="Q66" i="6"/>
  <c r="R66" i="6"/>
  <c r="O67" i="6"/>
  <c r="P67" i="6"/>
  <c r="Q67" i="6"/>
  <c r="R67" i="6"/>
  <c r="O68" i="6"/>
  <c r="P68" i="6"/>
  <c r="Q68" i="6"/>
  <c r="R68" i="6"/>
  <c r="O69" i="6"/>
  <c r="P69" i="6"/>
  <c r="Q69" i="6"/>
  <c r="R69" i="6"/>
  <c r="O70" i="6"/>
  <c r="P70" i="6"/>
  <c r="Q70" i="6"/>
  <c r="R70" i="6"/>
  <c r="O71" i="6"/>
  <c r="P71" i="6"/>
  <c r="Q71" i="6"/>
  <c r="R71" i="6"/>
  <c r="O72" i="6"/>
  <c r="P72" i="6"/>
  <c r="Q72" i="6"/>
  <c r="R72" i="6"/>
  <c r="O73" i="6"/>
  <c r="P73" i="6"/>
  <c r="Q73" i="6"/>
  <c r="R73" i="6"/>
  <c r="O74" i="6"/>
  <c r="P74" i="6"/>
  <c r="Q74" i="6"/>
  <c r="R74" i="6"/>
  <c r="O75" i="6"/>
  <c r="P75" i="6"/>
  <c r="Q75" i="6"/>
  <c r="R75" i="6"/>
  <c r="O76" i="6"/>
  <c r="P76" i="6"/>
  <c r="Q76" i="6"/>
  <c r="R76" i="6"/>
  <c r="O77" i="6"/>
  <c r="P77" i="6"/>
  <c r="Q77" i="6"/>
  <c r="R77" i="6"/>
  <c r="O78" i="6"/>
  <c r="P78" i="6"/>
  <c r="Q78" i="6"/>
  <c r="R78" i="6"/>
  <c r="O79" i="6"/>
  <c r="P79" i="6"/>
  <c r="Q79" i="6"/>
  <c r="R79" i="6"/>
  <c r="O80" i="6"/>
  <c r="P80" i="6"/>
  <c r="Q80" i="6"/>
  <c r="R80" i="6"/>
  <c r="O81" i="6"/>
  <c r="P81" i="6"/>
  <c r="Q81" i="6"/>
  <c r="R81" i="6"/>
  <c r="O82" i="6"/>
  <c r="P82" i="6"/>
  <c r="Q82" i="6"/>
  <c r="R82" i="6"/>
  <c r="O83" i="6"/>
  <c r="P83" i="6"/>
  <c r="Q83" i="6"/>
  <c r="R83" i="6"/>
  <c r="O84" i="6"/>
  <c r="P84" i="6"/>
  <c r="Q84" i="6"/>
  <c r="N84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59" i="6"/>
  <c r="N60" i="6"/>
  <c r="N61" i="6"/>
  <c r="N58" i="6"/>
  <c r="Q59" i="5"/>
  <c r="R59" i="5"/>
  <c r="Q54" i="5"/>
  <c r="O51" i="5"/>
  <c r="P51" i="5"/>
  <c r="Q51" i="5"/>
  <c r="R51" i="5"/>
  <c r="O52" i="5"/>
  <c r="P52" i="5"/>
  <c r="Q52" i="5"/>
  <c r="R52" i="5"/>
  <c r="O53" i="5"/>
  <c r="P53" i="5"/>
  <c r="Q53" i="5"/>
  <c r="R53" i="5"/>
  <c r="O54" i="5"/>
  <c r="P54" i="5"/>
  <c r="R54" i="5"/>
  <c r="O55" i="5"/>
  <c r="P55" i="5"/>
  <c r="Q55" i="5"/>
  <c r="R55" i="5"/>
  <c r="O56" i="5"/>
  <c r="P56" i="5"/>
  <c r="Q56" i="5"/>
  <c r="R56" i="5"/>
  <c r="O57" i="5"/>
  <c r="P57" i="5"/>
  <c r="Q57" i="5"/>
  <c r="R57" i="5"/>
  <c r="O58" i="5"/>
  <c r="P58" i="5"/>
  <c r="Q58" i="5"/>
  <c r="R58" i="5"/>
  <c r="O59" i="5"/>
  <c r="P59" i="5"/>
  <c r="N52" i="5"/>
  <c r="N53" i="5"/>
  <c r="N54" i="5"/>
  <c r="N55" i="5"/>
  <c r="N56" i="5"/>
  <c r="N57" i="5"/>
  <c r="N58" i="5"/>
  <c r="N59" i="5"/>
  <c r="N51" i="5"/>
  <c r="O23" i="4" l="1"/>
  <c r="P23" i="4"/>
  <c r="Q23" i="4"/>
  <c r="R23" i="4"/>
  <c r="R31" i="4" s="1"/>
  <c r="R33" i="4" s="1"/>
  <c r="O31" i="4"/>
  <c r="O33" i="4" s="1"/>
  <c r="P31" i="4"/>
  <c r="Q31" i="4"/>
  <c r="Q33" i="4" s="1"/>
  <c r="P33" i="4"/>
  <c r="N23" i="4"/>
  <c r="N31" i="4" s="1"/>
  <c r="N33" i="4" s="1"/>
  <c r="W11" i="5" l="1"/>
  <c r="V11" i="5"/>
  <c r="U11" i="5"/>
  <c r="T11" i="5"/>
  <c r="S11" i="5"/>
  <c r="R11" i="5"/>
  <c r="Q11" i="5"/>
  <c r="P11" i="5"/>
  <c r="O11" i="5"/>
  <c r="N11" i="5"/>
  <c r="W11" i="6"/>
  <c r="V11" i="6"/>
  <c r="U11" i="6"/>
  <c r="T11" i="6"/>
  <c r="S11" i="6"/>
  <c r="R11" i="6"/>
  <c r="Q11" i="6"/>
  <c r="P11" i="6"/>
  <c r="O11" i="6"/>
  <c r="N11" i="6"/>
  <c r="W11" i="7"/>
  <c r="V11" i="7"/>
  <c r="U11" i="7"/>
  <c r="T11" i="7"/>
  <c r="S11" i="7"/>
  <c r="R11" i="7"/>
  <c r="Q11" i="7"/>
  <c r="P11" i="7"/>
  <c r="O11" i="7"/>
  <c r="N11" i="7"/>
  <c r="W11" i="9"/>
  <c r="V11" i="9"/>
  <c r="U11" i="9"/>
  <c r="T11" i="9"/>
  <c r="S11" i="9"/>
  <c r="R11" i="9"/>
  <c r="Q11" i="9"/>
  <c r="P11" i="9"/>
  <c r="O11" i="9"/>
  <c r="N11" i="9"/>
  <c r="W11" i="4"/>
  <c r="V11" i="4"/>
  <c r="U11" i="4"/>
  <c r="T11" i="4"/>
  <c r="S11" i="4"/>
  <c r="R11" i="4"/>
  <c r="Q11" i="4"/>
  <c r="P11" i="4"/>
  <c r="O11" i="4"/>
  <c r="N11" i="4"/>
  <c r="R10" i="3"/>
  <c r="S10" i="3"/>
  <c r="V10" i="3"/>
  <c r="T10" i="3"/>
  <c r="U10" i="3"/>
  <c r="P10" i="3"/>
  <c r="Q10" i="3"/>
  <c r="O10" i="3"/>
  <c r="M10" i="3"/>
  <c r="N10" i="3"/>
  <c r="I32" i="2" l="1"/>
  <c r="I30" i="2"/>
</calcChain>
</file>

<file path=xl/sharedStrings.xml><?xml version="1.0" encoding="utf-8"?>
<sst xmlns="http://schemas.openxmlformats.org/spreadsheetml/2006/main" count="381" uniqueCount="152">
  <si>
    <t>Nestle Plc</t>
  </si>
  <si>
    <t>Financial Model from 2025 to 2030</t>
  </si>
  <si>
    <t>Financial Modeler</t>
  </si>
  <si>
    <t>Gansari Williams Bioyari</t>
  </si>
  <si>
    <t xml:space="preserve"> </t>
  </si>
  <si>
    <t xml:space="preserve">Model Guide </t>
  </si>
  <si>
    <t xml:space="preserve">General Information </t>
  </si>
  <si>
    <t>This section contains information about Nestle Plc</t>
  </si>
  <si>
    <t xml:space="preserve">Company Information </t>
  </si>
  <si>
    <t>Company Sector</t>
  </si>
  <si>
    <t>Purpose of Model</t>
  </si>
  <si>
    <t>Model Information</t>
  </si>
  <si>
    <t>Model Owner</t>
  </si>
  <si>
    <t xml:space="preserve">Currency </t>
  </si>
  <si>
    <t xml:space="preserve">Modeler Name </t>
  </si>
  <si>
    <t xml:space="preserve">Model Structure &amp; Navigation </t>
  </si>
  <si>
    <t xml:space="preserve">Model Timing </t>
  </si>
  <si>
    <t xml:space="preserve">Beginning Historial Period </t>
  </si>
  <si>
    <t xml:space="preserve">Ending Historical Period </t>
  </si>
  <si>
    <t xml:space="preserve">Months in the period </t>
  </si>
  <si>
    <t>Last Historical Year</t>
  </si>
  <si>
    <t>Last Forcast Year</t>
  </si>
  <si>
    <t xml:space="preserve">Model Structure </t>
  </si>
  <si>
    <t>Historical Data</t>
  </si>
  <si>
    <t xml:space="preserve">Assumptions and Drivers </t>
  </si>
  <si>
    <t xml:space="preserve">Income Statement </t>
  </si>
  <si>
    <t>Balance Sheet</t>
  </si>
  <si>
    <t>Cashflow Statement</t>
  </si>
  <si>
    <t>Charts and Graph</t>
  </si>
  <si>
    <t>Financial Analysis</t>
  </si>
  <si>
    <t>Valuation</t>
  </si>
  <si>
    <t>Food Industry</t>
  </si>
  <si>
    <t>Equity Research</t>
  </si>
  <si>
    <t xml:space="preserve">Elite Ways </t>
  </si>
  <si>
    <t>₦</t>
  </si>
  <si>
    <t>Forcast Years</t>
  </si>
  <si>
    <t>Start Date</t>
  </si>
  <si>
    <t xml:space="preserve">End Date </t>
  </si>
  <si>
    <t>Years</t>
  </si>
  <si>
    <t xml:space="preserve">Number of Days </t>
  </si>
  <si>
    <t>Description</t>
  </si>
  <si>
    <t>Unit</t>
  </si>
  <si>
    <t>Revenue</t>
  </si>
  <si>
    <t>Cost of sales</t>
  </si>
  <si>
    <t>Gross profit</t>
  </si>
  <si>
    <t>Other Income</t>
  </si>
  <si>
    <t>Marketing and distribution expenses</t>
  </si>
  <si>
    <t>Administrative expenses</t>
  </si>
  <si>
    <t>Impairment write-back on financial assets</t>
  </si>
  <si>
    <t>Results from operating activities</t>
  </si>
  <si>
    <t>Finance income</t>
  </si>
  <si>
    <t>Finance costs</t>
  </si>
  <si>
    <t>Net finance costs</t>
  </si>
  <si>
    <t>Income tax credit</t>
  </si>
  <si>
    <t>Owners of the Company</t>
  </si>
  <si>
    <t>Loss per share</t>
  </si>
  <si>
    <t>Basic loss per share</t>
  </si>
  <si>
    <t>Diluted loss per share</t>
  </si>
  <si>
    <t>₦'000</t>
  </si>
  <si>
    <t>Statement of Financial Position</t>
  </si>
  <si>
    <t xml:space="preserve">Gearing </t>
  </si>
  <si>
    <t xml:space="preserve">Income tax expense </t>
  </si>
  <si>
    <t>Profit/Loss for the year</t>
  </si>
  <si>
    <t>Profit/Loss for the year is attributable to:</t>
  </si>
  <si>
    <t>Profit/Loss before income tax</t>
  </si>
  <si>
    <t>Assets</t>
  </si>
  <si>
    <t>Non-current assets</t>
  </si>
  <si>
    <t>Property, plant and equipment</t>
  </si>
  <si>
    <t>Right of Use Assets</t>
  </si>
  <si>
    <t>Long term receivables</t>
  </si>
  <si>
    <t>Total non-current assets</t>
  </si>
  <si>
    <t>Current assets</t>
  </si>
  <si>
    <t>Inventories</t>
  </si>
  <si>
    <t>Right of return assets</t>
  </si>
  <si>
    <t>Trade and other receivables</t>
  </si>
  <si>
    <t>Prepayments</t>
  </si>
  <si>
    <t>Cash and short term-deposit</t>
  </si>
  <si>
    <t>Total current assets</t>
  </si>
  <si>
    <t>Total assets</t>
  </si>
  <si>
    <t>Equity</t>
  </si>
  <si>
    <t>Issued Share capital</t>
  </si>
  <si>
    <t>Share premium</t>
  </si>
  <si>
    <t>Share based payment reserve</t>
  </si>
  <si>
    <t>Total Equity</t>
  </si>
  <si>
    <t>Liabilities</t>
  </si>
  <si>
    <t>Non- current liabilities</t>
  </si>
  <si>
    <t>Interest bearing Loans and borrowings</t>
  </si>
  <si>
    <t>Employee benefits</t>
  </si>
  <si>
    <t>Lease liabilities</t>
  </si>
  <si>
    <t>Deferred tax liabilities</t>
  </si>
  <si>
    <t>Total non- current liabilities</t>
  </si>
  <si>
    <t>Current liabilities</t>
  </si>
  <si>
    <t>Trade and other payables</t>
  </si>
  <si>
    <t>Contract liabilities</t>
  </si>
  <si>
    <t>Refund liabilities</t>
  </si>
  <si>
    <t>Bank Overdraft</t>
  </si>
  <si>
    <t>Current tax liabilities</t>
  </si>
  <si>
    <t>Provisions</t>
  </si>
  <si>
    <t>Total current liabilities</t>
  </si>
  <si>
    <t>Total liabilities</t>
  </si>
  <si>
    <t>Total equity and liabilities</t>
  </si>
  <si>
    <t>Deferred tax asset</t>
  </si>
  <si>
    <t xml:space="preserve">Prepayment </t>
  </si>
  <si>
    <t xml:space="preserve">Revaluation Reserves </t>
  </si>
  <si>
    <t>Retained earnings/ Accumulated loss</t>
  </si>
  <si>
    <t xml:space="preserve">EBIT </t>
  </si>
  <si>
    <t>Less: Tax</t>
  </si>
  <si>
    <t xml:space="preserve">Working capital changes </t>
  </si>
  <si>
    <t xml:space="preserve">Increase in Capex </t>
  </si>
  <si>
    <t xml:space="preserve">Increase in loans </t>
  </si>
  <si>
    <t>Add: Depreciation</t>
  </si>
  <si>
    <t xml:space="preserve">Add: Ammortization </t>
  </si>
  <si>
    <t>FCFF</t>
  </si>
  <si>
    <t xml:space="preserve">Interest expense </t>
  </si>
  <si>
    <t>FCFE</t>
  </si>
  <si>
    <t xml:space="preserve">Free cashflows </t>
  </si>
  <si>
    <t>Common size ratio</t>
  </si>
  <si>
    <t xml:space="preserve">Statement of profit or loss </t>
  </si>
  <si>
    <t>Highlights from Income statement</t>
  </si>
  <si>
    <t xml:space="preserve">Revenue </t>
  </si>
  <si>
    <t>EBIT</t>
  </si>
  <si>
    <t xml:space="preserve">Net profit </t>
  </si>
  <si>
    <t>Highlights from Balance Sheet</t>
  </si>
  <si>
    <t>GROWTH</t>
  </si>
  <si>
    <t>RATIO ANALYSIS</t>
  </si>
  <si>
    <r>
      <t>Revenue</t>
    </r>
    <r>
      <rPr>
        <b/>
        <i/>
        <sz val="11"/>
        <color theme="1"/>
        <rFont val="Calibri"/>
        <family val="2"/>
        <scheme val="minor"/>
      </rPr>
      <t xml:space="preserve"> [y-o-y]</t>
    </r>
  </si>
  <si>
    <t>Gross profit  [y-o-y]</t>
  </si>
  <si>
    <t>EBIT  [y-o-y]</t>
  </si>
  <si>
    <t>Profit/Loss for the year  [y-o-y]</t>
  </si>
  <si>
    <t>Profit/Loss before income tax   [y-o-y]</t>
  </si>
  <si>
    <t>Gross profit margin (%)</t>
  </si>
  <si>
    <t>Net profit margin (%)</t>
  </si>
  <si>
    <t>EBITDA Margin (%)</t>
  </si>
  <si>
    <t>EBIT Margin (%)</t>
  </si>
  <si>
    <t>Profitability ratios</t>
  </si>
  <si>
    <t>Efficiency Ratios</t>
  </si>
  <si>
    <t xml:space="preserve">Liquidity ratios </t>
  </si>
  <si>
    <t>Solvency Ratios</t>
  </si>
  <si>
    <t xml:space="preserve">Investors ratios </t>
  </si>
  <si>
    <t>DPS</t>
  </si>
  <si>
    <t>Current ratio</t>
  </si>
  <si>
    <t>Cash ratio</t>
  </si>
  <si>
    <t xml:space="preserve">Interest cover </t>
  </si>
  <si>
    <t xml:space="preserve">Trade receivable days </t>
  </si>
  <si>
    <t xml:space="preserve">Trade payable days </t>
  </si>
  <si>
    <t>Inventory holding period (days)</t>
  </si>
  <si>
    <t>Acid test ratio</t>
  </si>
  <si>
    <t>Debt/Equity ratio</t>
  </si>
  <si>
    <t>EPS/(LPS)</t>
  </si>
  <si>
    <t>FM GUIDE PAGE 171</t>
  </si>
  <si>
    <t>z</t>
  </si>
  <si>
    <t>Nestle Plc-WIP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</si>
</sst>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[$NGN]\ #,##0.00"/>
    <numFmt numFmtId="165" formatCode="0\ &quot;years&quot;"/>
    <numFmt numFmtId="166" formatCode="0\ &quot;Months&quot;"/>
    <numFmt numFmtId="167" formatCode="0\ &quot;A&quot;"/>
    <numFmt numFmtId="168" formatCode="0\ &quot;F&quot;"/>
    <numFmt numFmtId="169" formatCode="\ &quot;₦'&quot;000\ "/>
    <numFmt numFmtId="170" formatCode="#,##0;[Red]#,##0"/>
    <numFmt numFmtId="171" formatCode="0\ &quot;Days&quot;"/>
    <numFmt numFmtId="172" formatCode="0.00\ &quot;Times&quot;"/>
    <numFmt numFmtId="173" formatCode="0.00\ &quot;X&quot;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134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0" borderId="0" xfId="0" applyFont="1"/>
    <xf numFmtId="0" fontId="2" fillId="0" borderId="1" xfId="0" applyFont="1" applyBorder="1"/>
    <xf numFmtId="0" fontId="0" fillId="0" borderId="0" xfId="0" applyFill="1"/>
    <xf numFmtId="0" fontId="6" fillId="0" borderId="0" xfId="0" applyFont="1"/>
    <xf numFmtId="0" fontId="1" fillId="0" borderId="0" xfId="0" applyFont="1"/>
    <xf numFmtId="0" fontId="0" fillId="3" borderId="0" xfId="0" applyFill="1"/>
    <xf numFmtId="164" fontId="7" fillId="3" borderId="0" xfId="0" applyNumberFormat="1" applyFont="1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9" fillId="0" borderId="0" xfId="0" applyFont="1"/>
    <xf numFmtId="0" fontId="9" fillId="0" borderId="0" xfId="1" applyFont="1"/>
    <xf numFmtId="15" fontId="0" fillId="2" borderId="0" xfId="0" applyNumberFormat="1" applyFill="1"/>
    <xf numFmtId="167" fontId="0" fillId="2" borderId="0" xfId="0" applyNumberFormat="1" applyFill="1"/>
    <xf numFmtId="0" fontId="0" fillId="4" borderId="0" xfId="0" applyFill="1"/>
    <xf numFmtId="15" fontId="0" fillId="4" borderId="0" xfId="0" applyNumberFormat="1" applyFill="1"/>
    <xf numFmtId="168" fontId="0" fillId="4" borderId="0" xfId="0" applyNumberFormat="1" applyFill="1"/>
    <xf numFmtId="0" fontId="10" fillId="2" borderId="0" xfId="0" applyFont="1" applyFill="1"/>
    <xf numFmtId="0" fontId="11" fillId="2" borderId="0" xfId="0" applyFont="1" applyFill="1"/>
    <xf numFmtId="0" fontId="7" fillId="0" borderId="0" xfId="0" applyFont="1"/>
    <xf numFmtId="37" fontId="0" fillId="0" borderId="0" xfId="0" applyNumberFormat="1"/>
    <xf numFmtId="37" fontId="2" fillId="0" borderId="0" xfId="0" applyNumberFormat="1" applyFont="1"/>
    <xf numFmtId="37" fontId="0" fillId="0" borderId="0" xfId="0" applyNumberFormat="1" applyFont="1"/>
    <xf numFmtId="37" fontId="0" fillId="0" borderId="0" xfId="0" applyNumberFormat="1" applyFill="1"/>
    <xf numFmtId="0" fontId="2" fillId="0" borderId="2" xfId="0" applyFont="1" applyBorder="1"/>
    <xf numFmtId="37" fontId="2" fillId="0" borderId="2" xfId="0" applyNumberFormat="1" applyFont="1" applyBorder="1"/>
    <xf numFmtId="0" fontId="2" fillId="0" borderId="3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0" fillId="0" borderId="0" xfId="0" applyNumberFormat="1"/>
    <xf numFmtId="3" fontId="13" fillId="0" borderId="0" xfId="0" applyNumberFormat="1" applyFont="1"/>
    <xf numFmtId="37" fontId="0" fillId="0" borderId="0" xfId="0" applyNumberFormat="1" applyFont="1" applyBorder="1"/>
    <xf numFmtId="37" fontId="2" fillId="0" borderId="0" xfId="0" applyNumberFormat="1" applyFont="1" applyBorder="1"/>
    <xf numFmtId="169" fontId="7" fillId="0" borderId="0" xfId="0" applyNumberFormat="1" applyFont="1"/>
    <xf numFmtId="3" fontId="2" fillId="0" borderId="0" xfId="0" applyNumberFormat="1" applyFont="1"/>
    <xf numFmtId="0" fontId="0" fillId="0" borderId="0" xfId="0" applyFont="1"/>
    <xf numFmtId="3" fontId="0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37" fontId="0" fillId="0" borderId="0" xfId="0" applyNumberFormat="1" applyFill="1" applyAlignment="1">
      <alignment horizontal="center"/>
    </xf>
    <xf numFmtId="0" fontId="2" fillId="0" borderId="2" xfId="0" applyFont="1" applyBorder="1" applyAlignment="1">
      <alignment horizontal="center"/>
    </xf>
    <xf numFmtId="37" fontId="2" fillId="0" borderId="2" xfId="0" applyNumberFormat="1" applyFont="1" applyBorder="1" applyAlignment="1">
      <alignment horizontal="center"/>
    </xf>
    <xf numFmtId="37" fontId="0" fillId="0" borderId="0" xfId="0" applyNumberFormat="1" applyFont="1" applyBorder="1" applyAlignment="1">
      <alignment horizontal="center"/>
    </xf>
    <xf numFmtId="37" fontId="2" fillId="0" borderId="0" xfId="0" applyNumberFormat="1" applyFont="1" applyBorder="1" applyAlignment="1">
      <alignment horizontal="center"/>
    </xf>
    <xf numFmtId="37" fontId="2" fillId="0" borderId="0" xfId="0" applyNumberFormat="1" applyFont="1" applyAlignment="1">
      <alignment horizontal="center"/>
    </xf>
    <xf numFmtId="37" fontId="0" fillId="0" borderId="0" xfId="0" applyNumberFormat="1" applyFont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0" fillId="0" borderId="4" xfId="0" applyBorder="1" applyAlignment="1"/>
    <xf numFmtId="37" fontId="0" fillId="0" borderId="0" xfId="0" applyNumberFormat="1" applyAlignment="1"/>
    <xf numFmtId="0" fontId="12" fillId="0" borderId="0" xfId="0" applyFont="1" applyAlignment="1"/>
    <xf numFmtId="0" fontId="0" fillId="0" borderId="0" xfId="0" applyFill="1" applyAlignment="1"/>
    <xf numFmtId="0" fontId="2" fillId="0" borderId="2" xfId="0" applyFont="1" applyBorder="1" applyAlignment="1"/>
    <xf numFmtId="0" fontId="0" fillId="0" borderId="0" xfId="0" applyBorder="1" applyAlignment="1"/>
    <xf numFmtId="170" fontId="0" fillId="0" borderId="0" xfId="0" applyNumberFormat="1"/>
    <xf numFmtId="0" fontId="2" fillId="0" borderId="4" xfId="0" applyFont="1" applyFill="1" applyBorder="1"/>
    <xf numFmtId="0" fontId="0" fillId="0" borderId="0" xfId="0" applyAlignment="1">
      <alignment horizontal="center"/>
    </xf>
    <xf numFmtId="170" fontId="0" fillId="0" borderId="0" xfId="0" applyNumberFormat="1" applyFill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0" xfId="0" applyNumberFormat="1" applyFont="1" applyAlignment="1">
      <alignment horizontal="center"/>
    </xf>
    <xf numFmtId="170" fontId="0" fillId="0" borderId="0" xfId="0" applyNumberFormat="1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0" fontId="0" fillId="0" borderId="0" xfId="0" applyBorder="1"/>
    <xf numFmtId="0" fontId="2" fillId="2" borderId="0" xfId="0" applyFont="1" applyFill="1"/>
    <xf numFmtId="15" fontId="2" fillId="2" borderId="0" xfId="0" applyNumberFormat="1" applyFont="1" applyFill="1"/>
    <xf numFmtId="167" fontId="2" fillId="2" borderId="0" xfId="0" applyNumberFormat="1" applyFont="1" applyFill="1"/>
    <xf numFmtId="0" fontId="2" fillId="0" borderId="0" xfId="0" applyFont="1" applyFill="1"/>
    <xf numFmtId="0" fontId="16" fillId="0" borderId="0" xfId="0" applyFont="1" applyAlignment="1">
      <alignment horizontal="center"/>
    </xf>
    <xf numFmtId="37" fontId="2" fillId="0" borderId="0" xfId="0" applyNumberFormat="1" applyFont="1" applyFill="1" applyAlignment="1">
      <alignment horizontal="center"/>
    </xf>
    <xf numFmtId="37" fontId="2" fillId="0" borderId="0" xfId="0" applyNumberFormat="1" applyFont="1" applyFill="1" applyBorder="1" applyAlignment="1">
      <alignment horizontal="center"/>
    </xf>
    <xf numFmtId="170" fontId="0" fillId="0" borderId="4" xfId="0" applyNumberFormat="1" applyFont="1" applyFill="1" applyBorder="1" applyAlignment="1">
      <alignment horizontal="center"/>
    </xf>
    <xf numFmtId="9" fontId="2" fillId="0" borderId="0" xfId="2" applyFont="1"/>
    <xf numFmtId="9" fontId="0" fillId="0" borderId="0" xfId="2" applyFont="1"/>
    <xf numFmtId="0" fontId="0" fillId="5" borderId="0" xfId="0" applyFill="1"/>
    <xf numFmtId="9" fontId="0" fillId="5" borderId="0" xfId="2" applyFont="1" applyFill="1"/>
    <xf numFmtId="0" fontId="0" fillId="6" borderId="0" xfId="0" applyFill="1"/>
    <xf numFmtId="9" fontId="0" fillId="6" borderId="0" xfId="2" applyFont="1" applyFill="1"/>
    <xf numFmtId="0" fontId="0" fillId="0" borderId="5" xfId="0" applyBorder="1"/>
    <xf numFmtId="9" fontId="0" fillId="0" borderId="5" xfId="2" applyFont="1" applyBorder="1"/>
    <xf numFmtId="0" fontId="2" fillId="0" borderId="6" xfId="0" applyFont="1" applyBorder="1"/>
    <xf numFmtId="169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7" fontId="2" fillId="0" borderId="6" xfId="0" applyNumberFormat="1" applyFont="1" applyBorder="1" applyAlignment="1">
      <alignment horizontal="center"/>
    </xf>
    <xf numFmtId="0" fontId="2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2" fillId="0" borderId="7" xfId="0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7" xfId="0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71" fontId="0" fillId="5" borderId="7" xfId="0" applyNumberFormat="1" applyFill="1" applyBorder="1" applyAlignment="1">
      <alignment horizontal="center"/>
    </xf>
    <xf numFmtId="171" fontId="0" fillId="0" borderId="7" xfId="0" applyNumberFormat="1" applyFill="1" applyBorder="1" applyAlignment="1">
      <alignment horizontal="center"/>
    </xf>
    <xf numFmtId="172" fontId="0" fillId="5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72" fontId="0" fillId="0" borderId="7" xfId="0" applyNumberFormat="1" applyFill="1" applyBorder="1" applyAlignment="1">
      <alignment horizontal="center"/>
    </xf>
    <xf numFmtId="9" fontId="0" fillId="0" borderId="7" xfId="2" applyFont="1" applyFill="1" applyBorder="1" applyAlignment="1">
      <alignment horizontal="center"/>
    </xf>
    <xf numFmtId="9" fontId="0" fillId="5" borderId="7" xfId="2" applyFont="1" applyFill="1" applyBorder="1" applyAlignment="1">
      <alignment horizontal="center"/>
    </xf>
    <xf numFmtId="0" fontId="22" fillId="0" borderId="0" xfId="0" applyFont="1" applyFill="1" applyBorder="1"/>
    <xf numFmtId="0" fontId="0" fillId="0" borderId="0" xfId="0" applyFill="1" applyBorder="1"/>
    <xf numFmtId="0" fontId="19" fillId="0" borderId="0" xfId="0" applyFont="1" applyFill="1" applyBorder="1"/>
    <xf numFmtId="173" fontId="0" fillId="0" borderId="0" xfId="0" applyNumberForma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center"/>
    </xf>
    <xf numFmtId="0" fontId="18" fillId="0" borderId="0" xfId="0" applyFont="1" applyFill="1" applyBorder="1"/>
    <xf numFmtId="0" fontId="3" fillId="0" borderId="0" xfId="0" applyFont="1" applyFill="1" applyBorder="1"/>
    <xf numFmtId="10" fontId="0" fillId="0" borderId="0" xfId="0" applyNumberFormat="1" applyFill="1" applyBorder="1"/>
    <xf numFmtId="10" fontId="20" fillId="0" borderId="0" xfId="0" applyNumberFormat="1" applyFont="1" applyFill="1" applyBorder="1"/>
    <xf numFmtId="0" fontId="0" fillId="0" borderId="0" xfId="0" applyFont="1" applyFill="1" applyBorder="1"/>
    <xf numFmtId="0" fontId="21" fillId="0" borderId="0" xfId="0" applyFont="1" applyFill="1" applyBorder="1"/>
    <xf numFmtId="37" fontId="19" fillId="0" borderId="0" xfId="0" applyNumberFormat="1" applyFont="1" applyFill="1" applyBorder="1"/>
    <xf numFmtId="37" fontId="0" fillId="0" borderId="0" xfId="0" applyNumberFormat="1" applyFill="1" applyBorder="1"/>
    <xf numFmtId="37" fontId="2" fillId="0" borderId="0" xfId="0" applyNumberFormat="1" applyFont="1" applyFill="1" applyBorder="1"/>
    <xf numFmtId="0" fontId="23" fillId="0" borderId="0" xfId="0" applyFont="1" applyFill="1" applyBorder="1"/>
    <xf numFmtId="9" fontId="0" fillId="0" borderId="0" xfId="2" applyFont="1" applyFill="1" applyBorder="1"/>
    <xf numFmtId="9" fontId="0" fillId="0" borderId="0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57151</xdr:colOff>
      <xdr:row>6</xdr:row>
      <xdr:rowOff>35196</xdr:rowOff>
    </xdr:from>
    <xdr:to>
      <xdr:col>5</xdr:col>
      <xdr:colOff>571500</xdr:colOff>
      <xdr:row>15</xdr:row>
      <xdr:rowOff>123823</xdr:rowOff>
    </xdr:to>
    <xdr:pic>
      <xdr:nvPicPr>
        <xdr:cNvPr id="2" name="Picture 1" descr="Family Logo Ideas: Make Your Own Family Logo - Look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1" y="1282971"/>
          <a:ext cx="2343149" cy="1803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547241</xdr:colOff>
      <xdr:row>12</xdr:row>
      <xdr:rowOff>38045</xdr:rowOff>
    </xdr:from>
    <xdr:to>
      <xdr:col>41</xdr:col>
      <xdr:colOff>451186</xdr:colOff>
      <xdr:row>21</xdr:row>
      <xdr:rowOff>82932</xdr:rowOff>
    </xdr:to>
    <xdr:pic>
      <xdr:nvPicPr>
        <xdr:cNvPr id="3" name="Picture 2" descr="Pajero Sports MT Super Select 4x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688" y="2424308"/>
          <a:ext cx="2350366" cy="1769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578284</xdr:colOff>
      <xdr:row>2</xdr:row>
      <xdr:rowOff>160421</xdr:rowOff>
    </xdr:from>
    <xdr:to>
      <xdr:col>13</xdr:col>
      <xdr:colOff>100263</xdr:colOff>
      <xdr:row>19</xdr:row>
      <xdr:rowOff>15166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6310" y="541421"/>
          <a:ext cx="4414821" cy="3203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showGridLines="0" tabSelected="1" zoomScale="101" workbookViewId="0">
      <selection activeCell="Q7" sqref="Q7"/>
    </sheetView>
  </sheetViews>
  <sheetFormatPr defaultRowHeight="15" x14ac:dyDescent="0.25"/>
  <cols>
    <col min="9" max="9" width="11.28515625" bestFit="1" customWidth="1"/>
  </cols>
  <sheetData>
    <row r="1" spans="1:18" x14ac:dyDescent="0.25">
      <c r="A1" t="s">
        <v>4</v>
      </c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/>
      <c r="O3" s="5"/>
      <c r="P3" s="5"/>
      <c r="Q3" s="5"/>
      <c r="R3" s="5"/>
    </row>
    <row r="4" spans="1:18" ht="31.5" x14ac:dyDescent="0.5">
      <c r="A4" s="1"/>
      <c r="B4" s="1"/>
      <c r="C4" s="1"/>
      <c r="D4" s="2" t="s">
        <v>151</v>
      </c>
      <c r="E4" s="1"/>
      <c r="F4" s="1"/>
      <c r="G4" s="1"/>
      <c r="H4" s="1"/>
      <c r="I4" s="1"/>
      <c r="J4" s="1"/>
      <c r="K4" s="1"/>
      <c r="L4" s="1"/>
      <c r="M4" s="1"/>
      <c r="N4" s="5"/>
      <c r="O4" s="5"/>
      <c r="P4" s="5"/>
      <c r="Q4" s="5"/>
      <c r="R4" s="5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"/>
      <c r="O5" s="5"/>
      <c r="P5" s="5"/>
      <c r="Q5" s="5"/>
      <c r="R5" s="5"/>
    </row>
    <row r="7" spans="1:18" x14ac:dyDescent="0.25">
      <c r="C7" s="3" t="s">
        <v>5</v>
      </c>
      <c r="D7" s="3"/>
    </row>
    <row r="9" spans="1:18" ht="15.75" thickBot="1" x14ac:dyDescent="0.3">
      <c r="C9" s="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8" ht="15.75" thickTop="1" x14ac:dyDescent="0.25">
      <c r="C10" s="6" t="s">
        <v>7</v>
      </c>
      <c r="D10" s="7"/>
      <c r="E10" s="7"/>
      <c r="F10" s="7"/>
      <c r="G10" s="7"/>
    </row>
    <row r="12" spans="1:18" ht="15.75" thickBot="1" x14ac:dyDescent="0.3">
      <c r="D12" s="4" t="s">
        <v>8</v>
      </c>
      <c r="E12" s="4"/>
      <c r="F12" s="4"/>
      <c r="G12" s="4"/>
      <c r="H12" s="4"/>
      <c r="I12" s="4"/>
      <c r="J12" s="4"/>
      <c r="K12" s="4"/>
      <c r="L12" s="4"/>
      <c r="M12" s="4"/>
    </row>
    <row r="13" spans="1:18" ht="15.75" thickTop="1" x14ac:dyDescent="0.25">
      <c r="D13" t="s">
        <v>8</v>
      </c>
      <c r="I13" s="8" t="s">
        <v>0</v>
      </c>
      <c r="J13" s="8"/>
      <c r="K13" s="8"/>
      <c r="L13" s="8"/>
      <c r="M13" s="8"/>
    </row>
    <row r="14" spans="1:18" x14ac:dyDescent="0.25">
      <c r="D14" t="s">
        <v>9</v>
      </c>
      <c r="I14" s="8" t="s">
        <v>31</v>
      </c>
      <c r="J14" s="8"/>
      <c r="K14" s="8"/>
      <c r="L14" s="8"/>
      <c r="M14" s="8"/>
    </row>
    <row r="15" spans="1:18" x14ac:dyDescent="0.25">
      <c r="D15" t="s">
        <v>10</v>
      </c>
      <c r="I15" s="8" t="s">
        <v>32</v>
      </c>
      <c r="J15" s="8"/>
      <c r="K15" s="8"/>
      <c r="L15" s="8"/>
      <c r="M15" s="8"/>
    </row>
    <row r="18" spans="3:13" ht="15.75" thickBot="1" x14ac:dyDescent="0.3">
      <c r="D18" s="4" t="s">
        <v>11</v>
      </c>
      <c r="E18" s="4"/>
      <c r="F18" s="4"/>
      <c r="G18" s="4"/>
      <c r="H18" s="4"/>
      <c r="I18" s="4"/>
      <c r="J18" s="4"/>
      <c r="K18" s="4"/>
      <c r="L18" s="4"/>
      <c r="M18" s="4"/>
    </row>
    <row r="19" spans="3:13" ht="15.75" thickTop="1" x14ac:dyDescent="0.25">
      <c r="D19" t="s">
        <v>12</v>
      </c>
      <c r="I19" s="8" t="s">
        <v>33</v>
      </c>
      <c r="J19" s="8"/>
      <c r="K19" s="8"/>
      <c r="L19" s="8"/>
      <c r="M19" s="8"/>
    </row>
    <row r="20" spans="3:13" x14ac:dyDescent="0.25">
      <c r="D20" t="s">
        <v>13</v>
      </c>
      <c r="I20" s="9" t="s">
        <v>34</v>
      </c>
      <c r="J20" s="8"/>
      <c r="K20" s="8"/>
      <c r="L20" s="8"/>
      <c r="M20" s="8"/>
    </row>
    <row r="21" spans="3:13" x14ac:dyDescent="0.25">
      <c r="D21" t="s">
        <v>14</v>
      </c>
      <c r="I21" s="8" t="s">
        <v>3</v>
      </c>
      <c r="J21" s="8"/>
      <c r="K21" s="8"/>
      <c r="L21" s="8"/>
      <c r="M21" s="8"/>
    </row>
    <row r="24" spans="3:13" ht="15.75" thickBot="1" x14ac:dyDescent="0.3">
      <c r="C24" s="4" t="s">
        <v>15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3:13" ht="15.75" thickTop="1" x14ac:dyDescent="0.25">
      <c r="C25" s="6" t="s">
        <v>7</v>
      </c>
      <c r="D25" s="6"/>
      <c r="E25" s="6"/>
      <c r="F25" s="6"/>
      <c r="G25" s="6"/>
    </row>
    <row r="27" spans="3:13" ht="15.75" thickBot="1" x14ac:dyDescent="0.3">
      <c r="D27" s="4" t="s">
        <v>16</v>
      </c>
      <c r="E27" s="4"/>
      <c r="F27" s="4"/>
      <c r="G27" s="4"/>
      <c r="H27" s="4"/>
      <c r="I27" s="4"/>
      <c r="J27" s="4"/>
      <c r="K27" s="4"/>
      <c r="L27" s="4"/>
      <c r="M27" s="4"/>
    </row>
    <row r="28" spans="3:13" ht="15.75" thickTop="1" x14ac:dyDescent="0.25">
      <c r="D28" t="s">
        <v>17</v>
      </c>
      <c r="I28" s="10">
        <v>44196</v>
      </c>
      <c r="J28" s="8"/>
      <c r="K28" s="8"/>
      <c r="L28" s="8"/>
      <c r="M28" s="8"/>
    </row>
    <row r="29" spans="3:13" x14ac:dyDescent="0.25">
      <c r="D29" t="s">
        <v>18</v>
      </c>
      <c r="I29" s="10">
        <v>46022</v>
      </c>
      <c r="J29" s="8"/>
      <c r="K29" s="8"/>
      <c r="L29" s="8"/>
      <c r="M29" s="8"/>
    </row>
    <row r="30" spans="3:13" x14ac:dyDescent="0.25">
      <c r="D30" t="s">
        <v>35</v>
      </c>
      <c r="I30" s="11">
        <f>YEAR(I29)-YEAR(I28)</f>
        <v>5</v>
      </c>
      <c r="J30" s="8"/>
      <c r="K30" s="8"/>
      <c r="L30" s="8"/>
      <c r="M30" s="8"/>
    </row>
    <row r="31" spans="3:13" x14ac:dyDescent="0.25">
      <c r="D31" t="s">
        <v>19</v>
      </c>
      <c r="I31" s="12">
        <v>12</v>
      </c>
      <c r="J31" s="8"/>
      <c r="K31" s="8"/>
      <c r="L31" s="8"/>
      <c r="M31" s="8"/>
    </row>
    <row r="32" spans="3:13" x14ac:dyDescent="0.25">
      <c r="D32" t="s">
        <v>20</v>
      </c>
      <c r="I32" s="10">
        <f>I29</f>
        <v>46022</v>
      </c>
      <c r="J32" s="8"/>
      <c r="K32" s="8"/>
      <c r="L32" s="8"/>
      <c r="M32" s="8"/>
    </row>
    <row r="33" spans="3:13" x14ac:dyDescent="0.25">
      <c r="D33" t="s">
        <v>21</v>
      </c>
      <c r="I33" s="10">
        <v>47848</v>
      </c>
      <c r="J33" s="8"/>
      <c r="K33" s="8"/>
      <c r="L33" s="8"/>
      <c r="M33" s="8"/>
    </row>
    <row r="35" spans="3:13" ht="15.75" thickBot="1" x14ac:dyDescent="0.3">
      <c r="D35" s="4" t="s">
        <v>22</v>
      </c>
      <c r="E35" s="4"/>
      <c r="F35" s="4"/>
      <c r="G35" s="4"/>
      <c r="H35" s="4"/>
      <c r="I35" s="4"/>
      <c r="J35" s="4"/>
      <c r="K35" s="4"/>
      <c r="L35" s="4"/>
      <c r="M35" s="4"/>
    </row>
    <row r="36" spans="3:13" ht="15.75" thickTop="1" x14ac:dyDescent="0.25">
      <c r="C36" s="13"/>
      <c r="D36" s="14" t="s">
        <v>23</v>
      </c>
      <c r="E36" s="13"/>
      <c r="F36" s="13"/>
      <c r="I36" s="8"/>
      <c r="J36" s="8"/>
      <c r="K36" s="8"/>
      <c r="L36" s="8"/>
      <c r="M36" s="8"/>
    </row>
    <row r="37" spans="3:13" x14ac:dyDescent="0.25">
      <c r="C37" s="13"/>
      <c r="D37" s="14" t="s">
        <v>5</v>
      </c>
      <c r="E37" s="13"/>
      <c r="F37" s="13"/>
      <c r="I37" s="8"/>
      <c r="J37" s="8"/>
      <c r="K37" s="8"/>
      <c r="L37" s="8"/>
      <c r="M37" s="8"/>
    </row>
    <row r="38" spans="3:13" x14ac:dyDescent="0.25">
      <c r="C38" s="13"/>
      <c r="D38" s="14" t="s">
        <v>23</v>
      </c>
      <c r="E38" s="13"/>
      <c r="F38" s="13"/>
      <c r="I38" s="8"/>
      <c r="J38" s="8"/>
      <c r="K38" s="8"/>
      <c r="L38" s="8"/>
      <c r="M38" s="8"/>
    </row>
    <row r="39" spans="3:13" x14ac:dyDescent="0.25">
      <c r="C39" s="13"/>
      <c r="D39" s="14" t="s">
        <v>24</v>
      </c>
      <c r="E39" s="13"/>
      <c r="F39" s="13"/>
      <c r="I39" s="8"/>
      <c r="J39" s="8"/>
      <c r="K39" s="8"/>
      <c r="L39" s="8"/>
      <c r="M39" s="8"/>
    </row>
    <row r="40" spans="3:13" x14ac:dyDescent="0.25">
      <c r="C40" s="13"/>
      <c r="D40" s="14" t="s">
        <v>25</v>
      </c>
      <c r="E40" s="13"/>
      <c r="F40" s="13"/>
      <c r="I40" s="8"/>
      <c r="J40" s="8"/>
      <c r="K40" s="8"/>
      <c r="L40" s="8"/>
      <c r="M40" s="8"/>
    </row>
    <row r="41" spans="3:13" x14ac:dyDescent="0.25">
      <c r="C41" s="13"/>
      <c r="D41" s="14" t="s">
        <v>26</v>
      </c>
      <c r="E41" s="13"/>
      <c r="F41" s="13"/>
      <c r="I41" s="8"/>
      <c r="J41" s="8"/>
      <c r="K41" s="8"/>
      <c r="L41" s="8"/>
      <c r="M41" s="8"/>
    </row>
    <row r="42" spans="3:13" x14ac:dyDescent="0.25">
      <c r="C42" s="13"/>
      <c r="D42" s="14" t="s">
        <v>27</v>
      </c>
      <c r="E42" s="13"/>
      <c r="F42" s="13"/>
      <c r="I42" s="8"/>
      <c r="J42" s="8"/>
      <c r="K42" s="8"/>
      <c r="L42" s="8"/>
      <c r="M42" s="8"/>
    </row>
    <row r="43" spans="3:13" x14ac:dyDescent="0.25">
      <c r="C43" s="13"/>
      <c r="D43" s="14" t="s">
        <v>28</v>
      </c>
      <c r="E43" s="13"/>
      <c r="F43" s="13"/>
      <c r="I43" s="8"/>
      <c r="J43" s="8"/>
      <c r="K43" s="8"/>
      <c r="L43" s="8"/>
      <c r="M43" s="8"/>
    </row>
    <row r="44" spans="3:13" x14ac:dyDescent="0.25">
      <c r="C44" s="13"/>
      <c r="D44" s="14" t="s">
        <v>29</v>
      </c>
      <c r="E44" s="13"/>
      <c r="F44" s="13"/>
      <c r="I44" s="8"/>
      <c r="J44" s="8"/>
      <c r="K44" s="8"/>
      <c r="L44" s="8"/>
      <c r="M44" s="8"/>
    </row>
    <row r="45" spans="3:13" x14ac:dyDescent="0.25">
      <c r="C45" s="13"/>
      <c r="D45" s="14" t="s">
        <v>30</v>
      </c>
      <c r="E45" s="13"/>
      <c r="F45" s="13"/>
      <c r="I45" s="8"/>
      <c r="J45" s="8"/>
      <c r="K45" s="8"/>
      <c r="L45" s="8"/>
      <c r="M45" s="8"/>
    </row>
    <row r="46" spans="3:13" x14ac:dyDescent="0.25">
      <c r="C46" s="13"/>
      <c r="D46" s="13"/>
      <c r="E46" s="13"/>
      <c r="F46" s="13"/>
    </row>
  </sheetData>
  <hyperlinks>
    <hyperlink ref="D36" location="'Historical Data'!A1" display="Historical Data"/>
    <hyperlink ref="D37" location="'Model Guide '!A1" display="Model Guide "/>
    <hyperlink ref="D38" location="'Historical Data'!A1" display="Historical Data"/>
    <hyperlink ref="D39" location="'Assumptions &amp; Drivers'!A1" display="Assumptions and Drivers "/>
    <hyperlink ref="D40" location="IS!A1" display="Income Statement "/>
    <hyperlink ref="D41" location="SOFP!A1" display="Balance Sheet"/>
    <hyperlink ref="D42" location="SOCF!A1" display="Cashflow Statement"/>
    <hyperlink ref="D43" location="'Charts &amp; Graph'!A1" display="Charts and Graph"/>
    <hyperlink ref="D44" location="'Financial Analysis'!A1" display="Financial Analysis"/>
    <hyperlink ref="D45" location="Valuation!A1" display="Valu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O24"/>
  <sheetViews>
    <sheetView showGridLines="0" zoomScale="95" workbookViewId="0">
      <selection activeCell="Q19" sqref="Q19"/>
    </sheetView>
  </sheetViews>
  <sheetFormatPr defaultRowHeight="15" x14ac:dyDescent="0.25"/>
  <cols>
    <col min="9" max="9" width="9.140625" customWidth="1"/>
    <col min="11" max="15" width="9.140625" customWidth="1"/>
  </cols>
  <sheetData>
    <row r="5" spans="2:38" ht="23.25" x14ac:dyDescent="0.35">
      <c r="B5" s="132" t="s">
        <v>0</v>
      </c>
      <c r="C5" s="132"/>
      <c r="D5" s="132"/>
      <c r="E5" s="132"/>
      <c r="F5" s="132"/>
      <c r="G5" s="132"/>
    </row>
    <row r="6" spans="2:38" x14ac:dyDescent="0.25">
      <c r="B6" s="131" t="s">
        <v>1</v>
      </c>
      <c r="C6" s="131"/>
      <c r="D6" s="131"/>
      <c r="E6" s="131"/>
      <c r="F6" s="131"/>
      <c r="G6" s="131"/>
    </row>
    <row r="7" spans="2:38" x14ac:dyDescent="0.25">
      <c r="I7" s="5"/>
      <c r="J7" s="5"/>
    </row>
    <row r="8" spans="2:38" x14ac:dyDescent="0.25">
      <c r="I8" s="5"/>
      <c r="J8" s="5"/>
    </row>
    <row r="9" spans="2:38" x14ac:dyDescent="0.25">
      <c r="I9" s="5"/>
      <c r="J9" s="5"/>
    </row>
    <row r="10" spans="2:38" x14ac:dyDescent="0.25">
      <c r="I10" s="5"/>
    </row>
    <row r="11" spans="2:38" x14ac:dyDescent="0.25">
      <c r="I11" s="5"/>
      <c r="AL11" s="5"/>
    </row>
    <row r="12" spans="2:38" x14ac:dyDescent="0.25">
      <c r="I12" s="5"/>
      <c r="AL12" s="5"/>
    </row>
    <row r="17" spans="2:41" x14ac:dyDescent="0.25">
      <c r="B17" s="130" t="s">
        <v>2</v>
      </c>
      <c r="C17" s="130"/>
      <c r="D17" s="130"/>
      <c r="E17" s="130"/>
      <c r="F17" s="130"/>
      <c r="G17" s="130"/>
    </row>
    <row r="18" spans="2:41" ht="15.75" x14ac:dyDescent="0.25">
      <c r="B18" s="133" t="s">
        <v>3</v>
      </c>
      <c r="C18" s="133"/>
      <c r="D18" s="133"/>
      <c r="E18" s="133"/>
      <c r="F18" s="133"/>
      <c r="G18" s="133"/>
    </row>
    <row r="23" spans="2:41" ht="36" x14ac:dyDescent="0.55000000000000004">
      <c r="AN23" s="32" t="s">
        <v>60</v>
      </c>
      <c r="AO23" s="3"/>
    </row>
    <row r="24" spans="2:41" ht="33.75" x14ac:dyDescent="0.5">
      <c r="AM24" s="31"/>
    </row>
  </sheetData>
  <mergeCells count="4">
    <mergeCell ref="B17:G17"/>
    <mergeCell ref="B6:G6"/>
    <mergeCell ref="B5:G5"/>
    <mergeCell ref="B18:G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AA94"/>
  <sheetViews>
    <sheetView showGridLines="0" topLeftCell="A89" zoomScale="78" zoomScaleNormal="100" workbookViewId="0">
      <selection activeCell="C76" sqref="C76:Q76"/>
    </sheetView>
  </sheetViews>
  <sheetFormatPr defaultRowHeight="15" x14ac:dyDescent="0.25"/>
  <cols>
    <col min="3" max="6" width="9.140625" customWidth="1"/>
    <col min="7" max="7" width="13.42578125" hidden="1" customWidth="1"/>
    <col min="8" max="8" width="7.28515625" hidden="1" customWidth="1"/>
    <col min="9" max="9" width="9.42578125" hidden="1" customWidth="1"/>
    <col min="10" max="10" width="5.5703125" hidden="1" customWidth="1"/>
    <col min="11" max="11" width="5.7109375" hidden="1" customWidth="1"/>
    <col min="12" max="12" width="3.7109375" hidden="1" customWidth="1"/>
    <col min="13" max="13" width="19.7109375" customWidth="1"/>
    <col min="14" max="14" width="16.5703125" customWidth="1"/>
    <col min="15" max="15" width="18.85546875" customWidth="1"/>
    <col min="16" max="16" width="21.85546875" customWidth="1"/>
    <col min="17" max="17" width="22.5703125" customWidth="1"/>
    <col min="18" max="18" width="12" customWidth="1"/>
    <col min="19" max="19" width="16.7109375" customWidth="1"/>
    <col min="20" max="20" width="22.28515625" customWidth="1"/>
    <col min="21" max="22" width="11.140625" bestFit="1" customWidth="1"/>
    <col min="25" max="25" width="27.140625" bestFit="1" customWidth="1"/>
  </cols>
  <sheetData>
    <row r="6" spans="2:24" ht="28.5" x14ac:dyDescent="0.45">
      <c r="B6" s="1"/>
      <c r="C6" s="20" t="s">
        <v>0</v>
      </c>
      <c r="D6" s="2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7"/>
      <c r="S6" s="17"/>
      <c r="T6" s="17"/>
      <c r="U6" s="17"/>
      <c r="V6" s="17"/>
      <c r="W6" s="5"/>
      <c r="X6" s="5"/>
    </row>
    <row r="7" spans="2:24" x14ac:dyDescent="0.25">
      <c r="B7" s="1"/>
      <c r="C7" s="1" t="s">
        <v>36</v>
      </c>
      <c r="D7" s="1"/>
      <c r="E7" s="1"/>
      <c r="F7" s="1"/>
      <c r="G7" s="1"/>
      <c r="H7" s="1"/>
      <c r="I7" s="1"/>
      <c r="J7" s="1"/>
      <c r="K7" s="1"/>
      <c r="L7" s="1"/>
      <c r="M7" s="15">
        <v>43831</v>
      </c>
      <c r="N7" s="15">
        <v>44197</v>
      </c>
      <c r="O7" s="15">
        <v>44562</v>
      </c>
      <c r="P7" s="15">
        <v>44927</v>
      </c>
      <c r="Q7" s="15">
        <v>45292</v>
      </c>
      <c r="R7" s="18">
        <v>45658</v>
      </c>
      <c r="S7" s="18">
        <v>45658</v>
      </c>
      <c r="T7" s="18">
        <v>45658</v>
      </c>
      <c r="U7" s="18">
        <v>45658</v>
      </c>
      <c r="V7" s="18">
        <v>45658</v>
      </c>
      <c r="W7" s="5"/>
      <c r="X7" s="5"/>
    </row>
    <row r="8" spans="2:24" x14ac:dyDescent="0.25">
      <c r="B8" s="1"/>
      <c r="C8" s="1" t="s">
        <v>37</v>
      </c>
      <c r="D8" s="1"/>
      <c r="E8" s="1"/>
      <c r="F8" s="1"/>
      <c r="G8" s="1"/>
      <c r="H8" s="1"/>
      <c r="I8" s="1"/>
      <c r="J8" s="1"/>
      <c r="K8" s="1"/>
      <c r="L8" s="15">
        <v>43830</v>
      </c>
      <c r="M8" s="15">
        <v>44196</v>
      </c>
      <c r="N8" s="15">
        <v>44561</v>
      </c>
      <c r="O8" s="15">
        <v>44926</v>
      </c>
      <c r="P8" s="15">
        <v>45291</v>
      </c>
      <c r="Q8" s="15">
        <v>45657</v>
      </c>
      <c r="R8" s="18">
        <v>46022</v>
      </c>
      <c r="S8" s="18">
        <v>46022</v>
      </c>
      <c r="T8" s="18">
        <v>46022</v>
      </c>
      <c r="U8" s="18">
        <v>46022</v>
      </c>
      <c r="V8" s="18">
        <v>46022</v>
      </c>
      <c r="W8" s="5"/>
      <c r="X8" s="5"/>
    </row>
    <row r="9" spans="2:24" x14ac:dyDescent="0.25">
      <c r="B9" s="1"/>
      <c r="C9" s="1" t="s">
        <v>38</v>
      </c>
      <c r="D9" s="1"/>
      <c r="E9" s="1"/>
      <c r="F9" s="1"/>
      <c r="G9" s="1"/>
      <c r="H9" s="1"/>
      <c r="I9" s="1"/>
      <c r="J9" s="1"/>
      <c r="K9" s="1"/>
      <c r="L9" s="1"/>
      <c r="M9" s="16">
        <v>2020</v>
      </c>
      <c r="N9" s="16">
        <v>2021</v>
      </c>
      <c r="O9" s="16">
        <v>2022</v>
      </c>
      <c r="P9" s="16">
        <v>2023</v>
      </c>
      <c r="Q9" s="16">
        <v>2024</v>
      </c>
      <c r="R9" s="19">
        <v>2025</v>
      </c>
      <c r="S9" s="19">
        <v>2026</v>
      </c>
      <c r="T9" s="19">
        <v>2027</v>
      </c>
      <c r="U9" s="19">
        <v>2028</v>
      </c>
      <c r="V9" s="19">
        <v>2029</v>
      </c>
      <c r="W9" s="5"/>
      <c r="X9" s="5"/>
    </row>
    <row r="10" spans="2:24" x14ac:dyDescent="0.25">
      <c r="B10" s="1"/>
      <c r="C10" s="1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>
        <f t="shared" ref="M10:R10" si="0">M8-M7</f>
        <v>365</v>
      </c>
      <c r="N10" s="1">
        <f t="shared" si="0"/>
        <v>364</v>
      </c>
      <c r="O10" s="1">
        <f t="shared" si="0"/>
        <v>364</v>
      </c>
      <c r="P10" s="1">
        <f t="shared" si="0"/>
        <v>364</v>
      </c>
      <c r="Q10" s="1">
        <f t="shared" si="0"/>
        <v>365</v>
      </c>
      <c r="R10" s="17">
        <f t="shared" si="0"/>
        <v>364</v>
      </c>
      <c r="S10" s="17">
        <f t="shared" ref="S10:V10" si="1">S8-S7</f>
        <v>364</v>
      </c>
      <c r="T10" s="17">
        <f t="shared" si="1"/>
        <v>364</v>
      </c>
      <c r="U10" s="17">
        <f t="shared" si="1"/>
        <v>364</v>
      </c>
      <c r="V10" s="17">
        <f t="shared" si="1"/>
        <v>364</v>
      </c>
      <c r="W10" s="5"/>
      <c r="X10" s="5"/>
    </row>
    <row r="11" spans="2:24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7"/>
      <c r="S11" s="17"/>
      <c r="T11" s="17"/>
      <c r="U11" s="17"/>
      <c r="V11" s="17"/>
      <c r="W11" s="5"/>
      <c r="X11" s="5"/>
    </row>
    <row r="15" spans="2:24" x14ac:dyDescent="0.25">
      <c r="C15" t="s">
        <v>40</v>
      </c>
      <c r="I15" t="s">
        <v>41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</row>
    <row r="17" spans="3:27" ht="21" x14ac:dyDescent="0.35">
      <c r="C17" s="30" t="s">
        <v>25</v>
      </c>
      <c r="N17" s="23"/>
      <c r="O17" s="23"/>
      <c r="P17" s="23"/>
      <c r="Q17" s="23"/>
    </row>
    <row r="18" spans="3:27" x14ac:dyDescent="0.25">
      <c r="C18" s="5" t="s">
        <v>42</v>
      </c>
      <c r="D18" s="5"/>
      <c r="E18" s="5"/>
      <c r="F18" s="5"/>
      <c r="G18" s="5"/>
      <c r="H18" s="5"/>
      <c r="I18" s="5"/>
      <c r="J18" s="5"/>
      <c r="K18" s="5"/>
      <c r="L18" s="5"/>
      <c r="M18" s="26">
        <v>287084087</v>
      </c>
      <c r="N18" s="26">
        <v>351822329</v>
      </c>
      <c r="O18" s="26">
        <v>446819260</v>
      </c>
      <c r="P18" s="26">
        <v>547118754</v>
      </c>
      <c r="Q18" s="26">
        <v>958814739</v>
      </c>
      <c r="R18" s="5"/>
      <c r="S18" s="5"/>
      <c r="T18" s="5"/>
      <c r="U18" s="5"/>
      <c r="V18" s="5"/>
    </row>
    <row r="19" spans="3:27" ht="15.75" thickBot="1" x14ac:dyDescent="0.3">
      <c r="C19" t="s">
        <v>43</v>
      </c>
      <c r="M19" s="23">
        <v>-167872616</v>
      </c>
      <c r="N19" s="23">
        <v>-219985914</v>
      </c>
      <c r="O19" s="23">
        <v>-291054270</v>
      </c>
      <c r="P19" s="23">
        <v>-329945347</v>
      </c>
      <c r="Q19" s="23">
        <v>-652459896</v>
      </c>
    </row>
    <row r="20" spans="3:27" ht="16.5" thickTop="1" thickBot="1" x14ac:dyDescent="0.3">
      <c r="C20" s="27" t="s">
        <v>44</v>
      </c>
      <c r="D20" s="27"/>
      <c r="E20" s="27"/>
      <c r="F20" s="27"/>
      <c r="G20" s="27"/>
      <c r="H20" s="27"/>
      <c r="I20" s="27"/>
      <c r="J20" s="27"/>
      <c r="K20" s="27"/>
      <c r="L20" s="27"/>
      <c r="M20" s="28">
        <v>119211471</v>
      </c>
      <c r="N20" s="28">
        <v>131836414</v>
      </c>
      <c r="O20" s="28">
        <v>155764990</v>
      </c>
      <c r="P20" s="28">
        <v>217173407</v>
      </c>
      <c r="Q20" s="28">
        <v>306354843</v>
      </c>
      <c r="R20" s="27"/>
      <c r="S20" s="27"/>
      <c r="T20" s="27"/>
      <c r="U20" s="27"/>
      <c r="V20" s="29"/>
      <c r="Y20" s="33"/>
    </row>
    <row r="21" spans="3:27" ht="15.75" thickTop="1" x14ac:dyDescent="0.25">
      <c r="C21" t="s">
        <v>45</v>
      </c>
      <c r="M21" s="23"/>
      <c r="N21" s="23"/>
      <c r="O21" s="23"/>
      <c r="P21" s="23">
        <v>454436</v>
      </c>
      <c r="Q21" s="23">
        <v>737107</v>
      </c>
      <c r="Y21" s="33"/>
    </row>
    <row r="22" spans="3:27" ht="20.25" customHeight="1" x14ac:dyDescent="0.55000000000000004">
      <c r="C22" t="s">
        <v>46</v>
      </c>
      <c r="M22" s="23">
        <v>-43843396</v>
      </c>
      <c r="N22" s="23">
        <v>-48097581</v>
      </c>
      <c r="O22" s="23">
        <v>-57331351</v>
      </c>
      <c r="P22" s="23">
        <v>-73779995</v>
      </c>
      <c r="Q22" s="23">
        <v>-106851671</v>
      </c>
      <c r="Y22" s="33"/>
      <c r="Z22" s="32"/>
      <c r="AA22" s="3"/>
    </row>
    <row r="23" spans="3:27" ht="15" customHeight="1" x14ac:dyDescent="0.5">
      <c r="C23" t="s">
        <v>47</v>
      </c>
      <c r="M23" s="23">
        <v>-10949492</v>
      </c>
      <c r="N23" s="23">
        <v>-11494450</v>
      </c>
      <c r="O23" s="23">
        <v>-11538113</v>
      </c>
      <c r="P23" s="23">
        <v>-20543474</v>
      </c>
      <c r="Q23" s="23">
        <v>-32529512</v>
      </c>
      <c r="Y23" s="34"/>
    </row>
    <row r="24" spans="3:27" x14ac:dyDescent="0.25">
      <c r="C24" t="s">
        <v>48</v>
      </c>
      <c r="M24" s="23"/>
      <c r="N24" s="23">
        <v>-278438</v>
      </c>
      <c r="O24" s="23">
        <v>-29043</v>
      </c>
      <c r="P24" s="23">
        <v>483222</v>
      </c>
      <c r="Q24" s="23">
        <v>165495</v>
      </c>
      <c r="Y24" s="33"/>
    </row>
    <row r="25" spans="3:27" ht="15.75" thickBot="1" x14ac:dyDescent="0.3">
      <c r="M25" s="23"/>
      <c r="N25" s="23"/>
      <c r="O25" s="23"/>
      <c r="P25" s="23"/>
      <c r="Q25" s="23"/>
      <c r="Y25" s="33"/>
    </row>
    <row r="26" spans="3:27" ht="16.5" thickTop="1" thickBot="1" x14ac:dyDescent="0.3">
      <c r="C26" s="27" t="s">
        <v>49</v>
      </c>
      <c r="D26" s="27"/>
      <c r="E26" s="27"/>
      <c r="F26" s="27"/>
      <c r="G26" s="27"/>
      <c r="H26" s="27"/>
      <c r="I26" s="27"/>
      <c r="J26" s="27"/>
      <c r="K26" s="27"/>
      <c r="L26" s="27"/>
      <c r="M26" s="28">
        <v>64418583</v>
      </c>
      <c r="N26" s="28">
        <v>71965945</v>
      </c>
      <c r="O26" s="28">
        <v>86866483</v>
      </c>
      <c r="P26" s="28">
        <v>123787596</v>
      </c>
      <c r="Q26" s="28">
        <v>167876262</v>
      </c>
      <c r="R26" s="27"/>
      <c r="S26" s="27"/>
      <c r="T26" s="27"/>
      <c r="U26" s="27"/>
      <c r="V26" s="29"/>
      <c r="Y26" s="33"/>
    </row>
    <row r="27" spans="3:27" ht="15.75" thickTop="1" x14ac:dyDescent="0.25">
      <c r="M27" s="23"/>
      <c r="N27" s="23"/>
      <c r="O27" s="23"/>
      <c r="P27" s="23"/>
      <c r="Q27" s="23"/>
      <c r="Y27" s="33"/>
    </row>
    <row r="28" spans="3:27" x14ac:dyDescent="0.25">
      <c r="C28" t="s">
        <v>50</v>
      </c>
      <c r="M28" s="23">
        <v>646546</v>
      </c>
      <c r="N28" s="23">
        <v>1987042</v>
      </c>
      <c r="O28" s="23">
        <v>4777113</v>
      </c>
      <c r="P28" s="25">
        <v>5690939</v>
      </c>
      <c r="Q28" s="23">
        <v>3367575</v>
      </c>
      <c r="Y28" s="33"/>
    </row>
    <row r="29" spans="3:27" x14ac:dyDescent="0.25">
      <c r="C29" t="s">
        <v>51</v>
      </c>
      <c r="M29" s="23">
        <v>-4426686</v>
      </c>
      <c r="N29" s="35">
        <v>-12077645</v>
      </c>
      <c r="O29" s="35">
        <v>-20534225</v>
      </c>
      <c r="P29" s="23">
        <v>-233503964</v>
      </c>
      <c r="Q29" s="23">
        <v>-392832386</v>
      </c>
      <c r="Y29" s="33"/>
    </row>
    <row r="30" spans="3:27" x14ac:dyDescent="0.25">
      <c r="C30" s="3" t="s">
        <v>52</v>
      </c>
      <c r="D30" s="3"/>
      <c r="E30" s="3"/>
      <c r="F30" s="3"/>
      <c r="G30" s="3"/>
      <c r="H30" s="3"/>
      <c r="I30" s="3"/>
      <c r="J30" s="3"/>
      <c r="K30" s="3"/>
      <c r="L30" s="3"/>
      <c r="M30" s="36">
        <v>-3780140</v>
      </c>
      <c r="N30" s="24">
        <v>-10090603</v>
      </c>
      <c r="O30" s="24">
        <v>-15757112</v>
      </c>
      <c r="P30" s="24">
        <v>-227813025</v>
      </c>
      <c r="Q30" s="24">
        <v>-389464811</v>
      </c>
      <c r="R30" s="3"/>
      <c r="S30" s="3"/>
      <c r="T30" s="3"/>
      <c r="U30" s="3"/>
      <c r="V30" s="3"/>
      <c r="Y30" s="33"/>
    </row>
    <row r="31" spans="3:27" x14ac:dyDescent="0.25">
      <c r="C31" s="3" t="s">
        <v>64</v>
      </c>
      <c r="D31" s="3"/>
      <c r="E31" s="3"/>
      <c r="F31" s="3"/>
      <c r="G31" s="3"/>
      <c r="H31" s="3"/>
      <c r="I31" s="3"/>
      <c r="J31" s="3"/>
      <c r="K31" s="3"/>
      <c r="L31" s="3"/>
      <c r="M31" s="24">
        <v>60638443</v>
      </c>
      <c r="N31" s="24">
        <v>61875342</v>
      </c>
      <c r="O31" s="24">
        <v>71109371</v>
      </c>
      <c r="P31" s="24">
        <v>-104025429</v>
      </c>
      <c r="Q31" s="24">
        <v>-221588549</v>
      </c>
      <c r="R31" s="3"/>
      <c r="S31" s="3"/>
      <c r="T31" s="3"/>
      <c r="U31" s="3"/>
      <c r="V31" s="3"/>
      <c r="Y31" s="33"/>
    </row>
    <row r="32" spans="3:27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23"/>
      <c r="N32" s="23"/>
      <c r="O32" s="24"/>
      <c r="P32" s="23"/>
      <c r="Q32" s="24"/>
      <c r="R32" s="3"/>
      <c r="S32" s="3"/>
      <c r="T32" s="3"/>
      <c r="U32" s="3"/>
      <c r="V32" s="3"/>
      <c r="Y32" s="33"/>
    </row>
    <row r="33" spans="2:25" x14ac:dyDescent="0.25">
      <c r="C33" t="s">
        <v>53</v>
      </c>
      <c r="M33" s="23"/>
      <c r="N33" s="23"/>
      <c r="O33" s="24"/>
      <c r="P33" s="25">
        <v>24551648</v>
      </c>
      <c r="Q33" s="23">
        <v>56993527</v>
      </c>
    </row>
    <row r="34" spans="2:25" ht="15.75" thickBot="1" x14ac:dyDescent="0.3">
      <c r="C34" s="3" t="s">
        <v>61</v>
      </c>
      <c r="M34" s="23">
        <v>-21426418</v>
      </c>
      <c r="N34" s="23">
        <v>-21838065</v>
      </c>
      <c r="O34" s="23">
        <v>-22143883</v>
      </c>
      <c r="P34" s="23"/>
      <c r="Q34" s="23"/>
      <c r="Y34" s="33"/>
    </row>
    <row r="35" spans="2:25" ht="16.5" thickTop="1" thickBot="1" x14ac:dyDescent="0.3">
      <c r="C35" s="27" t="s">
        <v>62</v>
      </c>
      <c r="D35" s="27"/>
      <c r="E35" s="27"/>
      <c r="F35" s="27"/>
      <c r="G35" s="27"/>
      <c r="H35" s="27"/>
      <c r="I35" s="27"/>
      <c r="J35" s="27"/>
      <c r="K35" s="27"/>
      <c r="L35" s="27"/>
      <c r="M35" s="28">
        <v>39212025</v>
      </c>
      <c r="N35" s="28">
        <v>40037277</v>
      </c>
      <c r="O35" s="28">
        <v>48965488</v>
      </c>
      <c r="P35" s="28">
        <v>-79473781</v>
      </c>
      <c r="Q35" s="28">
        <v>-164595022</v>
      </c>
      <c r="R35" s="27"/>
      <c r="S35" s="27"/>
      <c r="T35" s="27"/>
      <c r="U35" s="27"/>
      <c r="V35" s="29"/>
      <c r="Y35" s="33"/>
    </row>
    <row r="36" spans="2:25" ht="15.75" thickTop="1" x14ac:dyDescent="0.25">
      <c r="C36" s="3" t="s">
        <v>63</v>
      </c>
      <c r="D36" s="3"/>
      <c r="E36" s="3"/>
      <c r="F36" s="3"/>
      <c r="G36" s="3"/>
      <c r="H36" s="3"/>
      <c r="I36" s="3"/>
      <c r="J36" s="3"/>
      <c r="K36" s="3"/>
      <c r="L36" s="3"/>
      <c r="M36" s="24"/>
      <c r="N36" s="23"/>
      <c r="O36" s="23"/>
      <c r="P36" s="23"/>
      <c r="Q36" s="23"/>
      <c r="R36" s="3"/>
      <c r="S36" s="3"/>
      <c r="T36" s="3"/>
      <c r="U36" s="3"/>
      <c r="V36" s="3"/>
      <c r="Y36" s="33"/>
    </row>
    <row r="37" spans="2:25" x14ac:dyDescent="0.25">
      <c r="C37" t="s">
        <v>54</v>
      </c>
      <c r="M37" s="24">
        <v>39212025</v>
      </c>
      <c r="N37" s="24">
        <v>40037277</v>
      </c>
      <c r="O37" s="36">
        <v>48965488</v>
      </c>
      <c r="P37" s="24">
        <v>-79473781</v>
      </c>
      <c r="Q37" s="24">
        <v>-164595022</v>
      </c>
      <c r="Y37" s="33"/>
    </row>
    <row r="38" spans="2:25" x14ac:dyDescent="0.25">
      <c r="C38" s="3" t="s">
        <v>55</v>
      </c>
      <c r="D38" s="3"/>
      <c r="M38" s="23"/>
      <c r="N38" s="36"/>
      <c r="O38" s="23"/>
      <c r="P38" s="23"/>
      <c r="Q38" s="23"/>
    </row>
    <row r="39" spans="2:25" x14ac:dyDescent="0.25">
      <c r="C39" t="s">
        <v>56</v>
      </c>
      <c r="M39" s="35">
        <v>49.47</v>
      </c>
      <c r="N39" s="25">
        <v>50.51</v>
      </c>
      <c r="O39" s="25">
        <v>61.77</v>
      </c>
      <c r="P39" s="23">
        <v>-100.26</v>
      </c>
      <c r="Q39" s="23">
        <v>-207.65</v>
      </c>
    </row>
    <row r="40" spans="2:25" x14ac:dyDescent="0.25">
      <c r="C40" t="s">
        <v>57</v>
      </c>
      <c r="M40" s="25">
        <v>49.47</v>
      </c>
      <c r="N40" s="25">
        <v>50.51</v>
      </c>
      <c r="O40" s="23">
        <v>61.77</v>
      </c>
      <c r="P40" s="25">
        <v>-100.26</v>
      </c>
      <c r="Q40" s="23">
        <v>-207.65</v>
      </c>
    </row>
    <row r="41" spans="2:25" x14ac:dyDescent="0.25">
      <c r="M41" s="23"/>
      <c r="P41" s="3"/>
      <c r="Q41" s="23"/>
    </row>
    <row r="42" spans="2:25" x14ac:dyDescent="0.25">
      <c r="Q42" s="23"/>
    </row>
    <row r="43" spans="2:25" x14ac:dyDescent="0.25">
      <c r="Q43" s="23"/>
    </row>
    <row r="44" spans="2:25" ht="21" x14ac:dyDescent="0.35">
      <c r="C44" s="30" t="s">
        <v>59</v>
      </c>
      <c r="Q44" s="23"/>
    </row>
    <row r="45" spans="2:25" x14ac:dyDescent="0.25"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</row>
    <row r="46" spans="2:25" x14ac:dyDescent="0.25">
      <c r="C46" s="3" t="s">
        <v>65</v>
      </c>
      <c r="Q46" s="23"/>
    </row>
    <row r="47" spans="2:25" x14ac:dyDescent="0.25">
      <c r="B47" s="3"/>
      <c r="C47" s="3" t="s">
        <v>66</v>
      </c>
      <c r="Q47" s="23"/>
    </row>
    <row r="48" spans="2:25" x14ac:dyDescent="0.25">
      <c r="C48" t="s">
        <v>67</v>
      </c>
      <c r="M48" s="33">
        <v>87265836</v>
      </c>
      <c r="N48" s="33">
        <v>98964157</v>
      </c>
      <c r="O48" s="33">
        <v>116739370</v>
      </c>
      <c r="P48" s="23">
        <v>165383791</v>
      </c>
      <c r="Q48" s="23">
        <v>421154868</v>
      </c>
    </row>
    <row r="49" spans="3:22" x14ac:dyDescent="0.25">
      <c r="C49" t="s">
        <v>68</v>
      </c>
      <c r="M49" s="33">
        <v>5054528</v>
      </c>
      <c r="N49" s="33">
        <v>4848732</v>
      </c>
      <c r="O49" s="33">
        <v>4976420</v>
      </c>
      <c r="P49" s="23">
        <v>5437253</v>
      </c>
      <c r="Q49" s="23">
        <v>5413849</v>
      </c>
    </row>
    <row r="50" spans="3:22" x14ac:dyDescent="0.25">
      <c r="C50" t="s">
        <v>69</v>
      </c>
      <c r="M50" s="33">
        <v>2363177</v>
      </c>
      <c r="N50" s="33">
        <v>2501289</v>
      </c>
      <c r="O50" s="33">
        <v>2816337</v>
      </c>
      <c r="P50" s="23">
        <v>3122574</v>
      </c>
      <c r="Q50" s="23">
        <v>3353739</v>
      </c>
    </row>
    <row r="51" spans="3:22" x14ac:dyDescent="0.25">
      <c r="C51" t="s">
        <v>101</v>
      </c>
      <c r="O51" s="33"/>
      <c r="P51" s="23">
        <v>46487437</v>
      </c>
      <c r="Q51" s="23">
        <v>70418871</v>
      </c>
    </row>
    <row r="52" spans="3:22" x14ac:dyDescent="0.25">
      <c r="C52" t="s">
        <v>102</v>
      </c>
      <c r="O52" s="33"/>
      <c r="P52" s="25">
        <v>97566</v>
      </c>
      <c r="Q52" s="25">
        <v>53950</v>
      </c>
    </row>
    <row r="53" spans="3:22" ht="15.75" thickBot="1" x14ac:dyDescent="0.3">
      <c r="O53" s="33"/>
      <c r="P53" s="23"/>
      <c r="Q53" s="23"/>
    </row>
    <row r="54" spans="3:22" s="3" customFormat="1" ht="16.5" thickTop="1" thickBot="1" x14ac:dyDescent="0.3">
      <c r="C54" s="27" t="s">
        <v>70</v>
      </c>
      <c r="D54" s="27"/>
      <c r="E54" s="27"/>
      <c r="F54" s="27"/>
      <c r="G54" s="27"/>
      <c r="H54" s="27"/>
      <c r="I54" s="27"/>
      <c r="J54" s="27"/>
      <c r="K54" s="27"/>
      <c r="L54" s="27"/>
      <c r="M54" s="28">
        <v>94683541</v>
      </c>
      <c r="N54" s="28">
        <v>106314178</v>
      </c>
      <c r="O54" s="28">
        <v>124532126</v>
      </c>
      <c r="P54" s="28">
        <v>220528621</v>
      </c>
      <c r="Q54" s="28">
        <v>500395277</v>
      </c>
      <c r="R54" s="27"/>
      <c r="S54" s="27"/>
      <c r="T54" s="27"/>
      <c r="U54" s="27"/>
      <c r="V54" s="29"/>
    </row>
    <row r="55" spans="3:22" s="3" customFormat="1" ht="15.75" thickTop="1" x14ac:dyDescent="0.25">
      <c r="C55" s="3" t="s">
        <v>71</v>
      </c>
      <c r="P55" s="24"/>
      <c r="Q55" s="24"/>
    </row>
    <row r="56" spans="3:22" x14ac:dyDescent="0.25">
      <c r="C56" t="s">
        <v>72</v>
      </c>
      <c r="M56" s="33">
        <v>52222267</v>
      </c>
      <c r="N56" s="40">
        <v>58964125</v>
      </c>
      <c r="O56" s="33">
        <v>88340532</v>
      </c>
      <c r="P56" s="23">
        <v>87792561</v>
      </c>
      <c r="Q56" s="23">
        <v>174784339</v>
      </c>
    </row>
    <row r="57" spans="3:22" x14ac:dyDescent="0.25">
      <c r="C57" t="s">
        <v>73</v>
      </c>
      <c r="M57" s="33">
        <v>52263</v>
      </c>
      <c r="N57" s="40">
        <v>45443</v>
      </c>
      <c r="O57" s="33">
        <v>72879</v>
      </c>
      <c r="P57" s="23">
        <v>60714</v>
      </c>
      <c r="Q57" s="23">
        <v>119266</v>
      </c>
    </row>
    <row r="58" spans="3:22" x14ac:dyDescent="0.25">
      <c r="C58" t="s">
        <v>74</v>
      </c>
      <c r="M58" s="33">
        <v>39555290</v>
      </c>
      <c r="N58" s="33">
        <v>43302758</v>
      </c>
      <c r="O58" s="33">
        <v>82237026</v>
      </c>
      <c r="P58" s="23">
        <v>16872846</v>
      </c>
      <c r="Q58" s="23">
        <v>11297682</v>
      </c>
    </row>
    <row r="59" spans="3:22" x14ac:dyDescent="0.25">
      <c r="C59" t="s">
        <v>75</v>
      </c>
      <c r="M59" s="33">
        <v>968426</v>
      </c>
      <c r="N59" s="33">
        <v>1093841</v>
      </c>
      <c r="O59" s="33">
        <v>1929038</v>
      </c>
      <c r="P59" s="23">
        <v>88784658</v>
      </c>
      <c r="Q59" s="23">
        <v>149460240</v>
      </c>
    </row>
    <row r="60" spans="3:22" x14ac:dyDescent="0.25">
      <c r="C60" t="s">
        <v>76</v>
      </c>
      <c r="M60" s="33">
        <v>58703209</v>
      </c>
      <c r="N60" s="33">
        <v>100518159</v>
      </c>
      <c r="O60" s="33">
        <v>117932430</v>
      </c>
      <c r="P60" s="23">
        <v>167735007</v>
      </c>
      <c r="Q60" s="23">
        <v>22641548</v>
      </c>
    </row>
    <row r="61" spans="3:22" x14ac:dyDescent="0.25">
      <c r="O61" s="33"/>
      <c r="P61" s="23"/>
      <c r="Q61" s="23"/>
    </row>
    <row r="62" spans="3:22" s="3" customFormat="1" ht="15.75" thickBot="1" x14ac:dyDescent="0.3">
      <c r="C62" s="3" t="s">
        <v>77</v>
      </c>
      <c r="M62" s="38">
        <v>151501455</v>
      </c>
      <c r="N62" s="38">
        <v>203924326</v>
      </c>
      <c r="O62" s="38">
        <v>290511904</v>
      </c>
      <c r="P62" s="24">
        <v>361245786</v>
      </c>
      <c r="Q62" s="24">
        <v>358303075</v>
      </c>
    </row>
    <row r="63" spans="3:22" s="3" customFormat="1" ht="16.5" thickTop="1" thickBot="1" x14ac:dyDescent="0.3">
      <c r="C63" s="27" t="s">
        <v>78</v>
      </c>
      <c r="D63" s="27"/>
      <c r="E63" s="27"/>
      <c r="F63" s="27"/>
      <c r="G63" s="27"/>
      <c r="H63" s="27"/>
      <c r="I63" s="27"/>
      <c r="J63" s="27"/>
      <c r="K63" s="27"/>
      <c r="L63" s="27"/>
      <c r="M63" s="28">
        <v>246184996</v>
      </c>
      <c r="N63" s="28">
        <v>310238504</v>
      </c>
      <c r="O63" s="28">
        <v>415044031</v>
      </c>
      <c r="P63" s="28">
        <v>581774407</v>
      </c>
      <c r="Q63" s="28">
        <v>858698352</v>
      </c>
      <c r="R63" s="27"/>
      <c r="S63" s="27"/>
      <c r="T63" s="27"/>
      <c r="U63" s="27"/>
      <c r="V63" s="29"/>
    </row>
    <row r="64" spans="3:22" s="3" customFormat="1" ht="15.75" thickTop="1" x14ac:dyDescent="0.25">
      <c r="O64" s="38"/>
      <c r="P64" s="24"/>
      <c r="Q64" s="24"/>
    </row>
    <row r="65" spans="3:22" s="3" customFormat="1" x14ac:dyDescent="0.25">
      <c r="C65" s="3" t="s">
        <v>79</v>
      </c>
      <c r="P65" s="24"/>
      <c r="Q65" s="24"/>
    </row>
    <row r="66" spans="3:22" x14ac:dyDescent="0.25">
      <c r="C66" t="s">
        <v>80</v>
      </c>
      <c r="M66" s="33">
        <v>396328</v>
      </c>
      <c r="N66" s="33">
        <v>396328</v>
      </c>
      <c r="O66" s="33">
        <v>396328</v>
      </c>
      <c r="P66" s="25">
        <v>396328</v>
      </c>
      <c r="Q66" s="25">
        <v>396328</v>
      </c>
      <c r="R66" s="39"/>
    </row>
    <row r="67" spans="3:22" x14ac:dyDescent="0.25">
      <c r="C67" t="s">
        <v>81</v>
      </c>
      <c r="M67" s="33">
        <v>32262</v>
      </c>
      <c r="N67" s="40">
        <v>32262</v>
      </c>
      <c r="O67" s="33">
        <v>32262</v>
      </c>
      <c r="P67" s="25">
        <v>32262</v>
      </c>
      <c r="Q67" s="25">
        <v>32262</v>
      </c>
      <c r="R67" s="39"/>
    </row>
    <row r="68" spans="3:22" x14ac:dyDescent="0.25">
      <c r="C68" s="39" t="s">
        <v>103</v>
      </c>
      <c r="N68" s="40"/>
      <c r="O68" s="33"/>
      <c r="P68" s="25"/>
      <c r="Q68" s="25">
        <v>150037365</v>
      </c>
      <c r="R68" s="39"/>
    </row>
    <row r="69" spans="3:22" x14ac:dyDescent="0.25">
      <c r="C69" t="s">
        <v>82</v>
      </c>
      <c r="M69" s="33">
        <v>113811</v>
      </c>
      <c r="N69" s="40">
        <v>113459</v>
      </c>
      <c r="O69" s="33">
        <v>90127</v>
      </c>
      <c r="P69" s="23">
        <v>169481</v>
      </c>
      <c r="Q69" s="23">
        <v>472377</v>
      </c>
    </row>
    <row r="70" spans="3:22" x14ac:dyDescent="0.25">
      <c r="C70" t="s">
        <v>104</v>
      </c>
      <c r="M70" s="33">
        <v>28754583</v>
      </c>
      <c r="N70" s="40">
        <v>20836160</v>
      </c>
      <c r="O70" s="33">
        <v>29772507</v>
      </c>
      <c r="P70" s="23">
        <v>-78633227</v>
      </c>
      <c r="Q70" s="23">
        <v>-243228249</v>
      </c>
    </row>
    <row r="71" spans="3:22" ht="15.75" thickBot="1" x14ac:dyDescent="0.3">
      <c r="P71" s="23"/>
      <c r="Q71" s="23"/>
    </row>
    <row r="72" spans="3:22" s="3" customFormat="1" ht="16.5" thickTop="1" thickBot="1" x14ac:dyDescent="0.3">
      <c r="C72" s="27" t="s">
        <v>83</v>
      </c>
      <c r="D72" s="27"/>
      <c r="E72" s="27"/>
      <c r="F72" s="27"/>
      <c r="G72" s="27"/>
      <c r="H72" s="27"/>
      <c r="I72" s="27"/>
      <c r="J72" s="27"/>
      <c r="K72" s="27"/>
      <c r="L72" s="27"/>
      <c r="M72" s="28">
        <v>29296984</v>
      </c>
      <c r="N72" s="28">
        <v>21378208</v>
      </c>
      <c r="O72" s="28">
        <v>30291224</v>
      </c>
      <c r="P72" s="28">
        <v>-78035156</v>
      </c>
      <c r="Q72" s="28">
        <v>-92289917</v>
      </c>
      <c r="R72" s="27"/>
      <c r="S72" s="27"/>
      <c r="T72" s="27"/>
      <c r="U72" s="27"/>
      <c r="V72" s="29"/>
    </row>
    <row r="73" spans="3:22" s="3" customFormat="1" ht="15.75" thickTop="1" x14ac:dyDescent="0.25">
      <c r="O73" s="33"/>
      <c r="P73" s="24"/>
      <c r="Q73" s="24"/>
    </row>
    <row r="74" spans="3:22" s="3" customFormat="1" x14ac:dyDescent="0.25">
      <c r="C74" s="3" t="s">
        <v>84</v>
      </c>
      <c r="P74" s="24"/>
      <c r="Q74" s="24"/>
    </row>
    <row r="75" spans="3:22" s="3" customFormat="1" x14ac:dyDescent="0.25">
      <c r="C75" s="3" t="s">
        <v>85</v>
      </c>
      <c r="P75" s="24"/>
      <c r="Q75" s="24"/>
    </row>
    <row r="76" spans="3:22" x14ac:dyDescent="0.25">
      <c r="C76" t="s">
        <v>86</v>
      </c>
      <c r="M76" s="33">
        <v>33834202</v>
      </c>
      <c r="N76" s="33">
        <v>76432859</v>
      </c>
      <c r="O76" s="40">
        <v>147006556</v>
      </c>
      <c r="P76" s="23">
        <v>365127523</v>
      </c>
      <c r="Q76" s="23">
        <v>545215213</v>
      </c>
    </row>
    <row r="77" spans="3:22" x14ac:dyDescent="0.25">
      <c r="C77" t="s">
        <v>87</v>
      </c>
      <c r="M77" s="33">
        <v>4471021</v>
      </c>
      <c r="N77" s="33">
        <v>4038600</v>
      </c>
      <c r="O77" s="40">
        <v>4359648</v>
      </c>
      <c r="P77" s="23">
        <v>4044331</v>
      </c>
      <c r="Q77" s="23">
        <v>4346185</v>
      </c>
    </row>
    <row r="78" spans="3:22" x14ac:dyDescent="0.25">
      <c r="C78" t="s">
        <v>88</v>
      </c>
      <c r="M78" s="33">
        <v>568084</v>
      </c>
      <c r="N78" s="33">
        <v>283135</v>
      </c>
      <c r="O78" s="40">
        <v>127889</v>
      </c>
      <c r="P78" s="23"/>
      <c r="Q78" s="23"/>
    </row>
    <row r="79" spans="3:22" ht="15.75" thickBot="1" x14ac:dyDescent="0.3">
      <c r="C79" t="s">
        <v>89</v>
      </c>
      <c r="M79" s="33">
        <v>11984354</v>
      </c>
      <c r="N79" s="33">
        <v>12587716</v>
      </c>
      <c r="O79" s="33">
        <v>14854152</v>
      </c>
      <c r="P79" s="23"/>
      <c r="Q79" s="23"/>
    </row>
    <row r="80" spans="3:22" s="3" customFormat="1" ht="16.5" thickTop="1" thickBot="1" x14ac:dyDescent="0.3">
      <c r="C80" s="27" t="s">
        <v>90</v>
      </c>
      <c r="D80" s="27"/>
      <c r="E80" s="27"/>
      <c r="F80" s="27"/>
      <c r="G80" s="27"/>
      <c r="H80" s="27"/>
      <c r="I80" s="27"/>
      <c r="J80" s="27"/>
      <c r="K80" s="27"/>
      <c r="L80" s="27"/>
      <c r="M80" s="28">
        <v>50857661</v>
      </c>
      <c r="N80" s="28">
        <v>93342310</v>
      </c>
      <c r="O80" s="28">
        <v>166348245</v>
      </c>
      <c r="P80" s="28">
        <v>369171854</v>
      </c>
      <c r="Q80" s="28">
        <v>549561398</v>
      </c>
      <c r="R80" s="27"/>
      <c r="S80" s="27"/>
      <c r="T80" s="27"/>
      <c r="U80" s="27"/>
      <c r="V80" s="29"/>
    </row>
    <row r="81" spans="3:22" s="3" customFormat="1" ht="15.75" thickTop="1" x14ac:dyDescent="0.25">
      <c r="C81" s="3" t="s">
        <v>91</v>
      </c>
      <c r="P81" s="24"/>
      <c r="Q81" s="24"/>
    </row>
    <row r="82" spans="3:22" x14ac:dyDescent="0.25">
      <c r="C82" t="s">
        <v>92</v>
      </c>
      <c r="M82" s="33">
        <v>116512689</v>
      </c>
      <c r="N82" s="40">
        <v>148384425</v>
      </c>
      <c r="O82" s="40">
        <v>166161861</v>
      </c>
      <c r="P82" s="25">
        <v>197279592</v>
      </c>
      <c r="Q82" s="25">
        <v>229597121</v>
      </c>
      <c r="R82" s="39"/>
    </row>
    <row r="83" spans="3:22" x14ac:dyDescent="0.25">
      <c r="C83" t="s">
        <v>93</v>
      </c>
      <c r="M83" s="33">
        <v>8647246</v>
      </c>
      <c r="N83" s="40">
        <v>15452355</v>
      </c>
      <c r="O83" s="33">
        <v>16548425</v>
      </c>
      <c r="P83" s="25">
        <v>20063006</v>
      </c>
      <c r="Q83" s="25">
        <v>28874945</v>
      </c>
      <c r="R83" s="39"/>
    </row>
    <row r="84" spans="3:22" x14ac:dyDescent="0.25">
      <c r="C84" t="s">
        <v>94</v>
      </c>
      <c r="M84" s="33">
        <v>90805</v>
      </c>
      <c r="N84" s="40">
        <v>78963</v>
      </c>
      <c r="O84" s="40">
        <v>112333</v>
      </c>
      <c r="P84" s="25">
        <v>99931</v>
      </c>
      <c r="Q84" s="25">
        <v>175206</v>
      </c>
      <c r="R84" s="39"/>
    </row>
    <row r="85" spans="3:22" x14ac:dyDescent="0.25">
      <c r="C85" t="s">
        <v>95</v>
      </c>
      <c r="M85" s="33">
        <v>2551</v>
      </c>
      <c r="N85" s="40">
        <v>2352</v>
      </c>
      <c r="P85" s="23">
        <v>35110603</v>
      </c>
      <c r="Q85" s="23">
        <v>158075</v>
      </c>
    </row>
    <row r="86" spans="3:22" x14ac:dyDescent="0.25">
      <c r="C86" t="s">
        <v>96</v>
      </c>
      <c r="M86" s="33">
        <v>30476315</v>
      </c>
      <c r="N86" s="33">
        <v>28281629</v>
      </c>
      <c r="O86" s="33">
        <v>26208706</v>
      </c>
      <c r="P86" s="23">
        <v>179323</v>
      </c>
      <c r="Q86" s="23">
        <v>32340383</v>
      </c>
    </row>
    <row r="87" spans="3:22" x14ac:dyDescent="0.25">
      <c r="C87" t="s">
        <v>88</v>
      </c>
      <c r="M87" s="33">
        <v>231271</v>
      </c>
      <c r="N87" s="33">
        <v>184821</v>
      </c>
      <c r="O87" s="33">
        <v>53717</v>
      </c>
      <c r="P87" s="23">
        <v>37192043</v>
      </c>
      <c r="Q87" s="23">
        <v>32717</v>
      </c>
    </row>
    <row r="88" spans="3:22" x14ac:dyDescent="0.25">
      <c r="C88" t="s">
        <v>86</v>
      </c>
      <c r="M88" s="33">
        <v>6377484</v>
      </c>
      <c r="N88" s="33">
        <v>431943</v>
      </c>
      <c r="O88" s="33">
        <v>8293512</v>
      </c>
      <c r="P88" s="23"/>
      <c r="Q88" s="23">
        <v>108486328</v>
      </c>
    </row>
    <row r="89" spans="3:22" x14ac:dyDescent="0.25">
      <c r="C89" t="s">
        <v>97</v>
      </c>
      <c r="M89" s="33">
        <v>3691991</v>
      </c>
      <c r="N89" s="33">
        <v>2701498</v>
      </c>
      <c r="O89" s="33">
        <v>1026008</v>
      </c>
      <c r="P89" s="25">
        <v>713211</v>
      </c>
      <c r="Q89" s="25">
        <v>1762096</v>
      </c>
    </row>
    <row r="90" spans="3:22" x14ac:dyDescent="0.25">
      <c r="O90" s="33"/>
      <c r="P90" s="23"/>
      <c r="Q90" s="23"/>
    </row>
    <row r="91" spans="3:22" s="3" customFormat="1" x14ac:dyDescent="0.25">
      <c r="C91" s="3" t="s">
        <v>98</v>
      </c>
      <c r="M91" s="38">
        <v>166030352</v>
      </c>
      <c r="N91" s="38">
        <v>195517985</v>
      </c>
      <c r="O91" s="38">
        <v>218404562</v>
      </c>
      <c r="P91" s="24">
        <v>290637709</v>
      </c>
      <c r="Q91" s="24">
        <v>401426871</v>
      </c>
      <c r="T91"/>
    </row>
    <row r="92" spans="3:22" s="3" customFormat="1" ht="15.75" thickBot="1" x14ac:dyDescent="0.3">
      <c r="C92" s="3" t="s">
        <v>99</v>
      </c>
      <c r="M92" s="38">
        <v>216888012</v>
      </c>
      <c r="N92" s="38">
        <v>288860295</v>
      </c>
      <c r="O92" s="38">
        <v>384752807</v>
      </c>
      <c r="P92" s="24">
        <v>659809563</v>
      </c>
      <c r="Q92" s="24">
        <v>950988269</v>
      </c>
      <c r="T92"/>
    </row>
    <row r="93" spans="3:22" s="3" customFormat="1" ht="16.5" thickTop="1" thickBot="1" x14ac:dyDescent="0.3">
      <c r="C93" s="27" t="s">
        <v>100</v>
      </c>
      <c r="D93" s="27"/>
      <c r="E93" s="27"/>
      <c r="F93" s="27"/>
      <c r="G93" s="27"/>
      <c r="H93" s="27"/>
      <c r="I93" s="27"/>
      <c r="J93" s="27"/>
      <c r="K93" s="27"/>
      <c r="L93" s="27"/>
      <c r="M93" s="28">
        <v>246184997</v>
      </c>
      <c r="N93" s="28">
        <v>310238504</v>
      </c>
      <c r="O93" s="28">
        <v>415044031</v>
      </c>
      <c r="P93" s="28">
        <v>581774407</v>
      </c>
      <c r="Q93" s="28">
        <v>858698352</v>
      </c>
      <c r="R93" s="27"/>
      <c r="S93" s="27"/>
      <c r="T93" s="27"/>
      <c r="U93" s="27"/>
      <c r="V93" s="29"/>
    </row>
    <row r="94" spans="3:22" ht="15.75" thickTop="1" x14ac:dyDescent="0.25">
      <c r="P94" s="24"/>
      <c r="Q94" s="2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2"/>
  <sheetViews>
    <sheetView showFormulas="1" showGridLines="0" topLeftCell="B1" zoomScale="50" zoomScaleNormal="98" workbookViewId="0">
      <selection activeCell="E22" sqref="E22"/>
    </sheetView>
  </sheetViews>
  <sheetFormatPr defaultRowHeight="15" x14ac:dyDescent="0.25"/>
  <cols>
    <col min="8" max="9" width="12.28515625" bestFit="1" customWidth="1"/>
    <col min="10" max="11" width="10" bestFit="1" customWidth="1"/>
    <col min="13" max="13" width="10" bestFit="1" customWidth="1"/>
    <col min="14" max="14" width="17.28515625" bestFit="1" customWidth="1"/>
    <col min="15" max="15" width="18" bestFit="1" customWidth="1"/>
    <col min="16" max="16" width="17.28515625" bestFit="1" customWidth="1"/>
    <col min="17" max="17" width="18" bestFit="1" customWidth="1"/>
    <col min="18" max="18" width="17.28515625" bestFit="1" customWidth="1"/>
    <col min="19" max="23" width="10" bestFit="1" customWidth="1"/>
  </cols>
  <sheetData>
    <row r="1" spans="1:24" x14ac:dyDescent="0.25">
      <c r="U1" s="5"/>
      <c r="V1" s="5"/>
    </row>
    <row r="2" spans="1:24" x14ac:dyDescent="0.25">
      <c r="U2" s="5"/>
      <c r="V2" s="5"/>
    </row>
    <row r="3" spans="1:24" x14ac:dyDescent="0.25">
      <c r="U3" s="5"/>
      <c r="V3" s="5"/>
    </row>
    <row r="4" spans="1:24" x14ac:dyDescent="0.25">
      <c r="U4" s="5"/>
      <c r="V4" s="5"/>
    </row>
    <row r="5" spans="1:24" x14ac:dyDescent="0.25">
      <c r="U5" s="5"/>
      <c r="V5" s="5"/>
    </row>
    <row r="6" spans="1:24" x14ac:dyDescent="0.25">
      <c r="U6" s="5"/>
      <c r="V6" s="5"/>
    </row>
    <row r="7" spans="1:24" ht="28.5" x14ac:dyDescent="0.45">
      <c r="A7" s="5"/>
      <c r="B7" s="5"/>
      <c r="C7" s="1"/>
      <c r="D7" s="20" t="s">
        <v>0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7"/>
      <c r="T7" s="17"/>
      <c r="U7" s="17"/>
      <c r="V7" s="17"/>
      <c r="W7" s="17"/>
    </row>
    <row r="8" spans="1:24" x14ac:dyDescent="0.25">
      <c r="A8" s="5"/>
      <c r="B8" s="5"/>
      <c r="C8" s="1"/>
      <c r="D8" s="1" t="s">
        <v>36</v>
      </c>
      <c r="E8" s="1"/>
      <c r="F8" s="1"/>
      <c r="G8" s="1"/>
      <c r="H8" s="1"/>
      <c r="I8" s="1"/>
      <c r="J8" s="1"/>
      <c r="K8" s="1"/>
      <c r="L8" s="1"/>
      <c r="M8" s="1"/>
      <c r="N8" s="15">
        <v>43831</v>
      </c>
      <c r="O8" s="15">
        <v>44197</v>
      </c>
      <c r="P8" s="15">
        <v>44562</v>
      </c>
      <c r="Q8" s="15">
        <v>44927</v>
      </c>
      <c r="R8" s="15">
        <v>45292</v>
      </c>
      <c r="S8" s="18">
        <v>45658</v>
      </c>
      <c r="T8" s="18">
        <v>45658</v>
      </c>
      <c r="U8" s="18">
        <v>45658</v>
      </c>
      <c r="V8" s="18">
        <v>45658</v>
      </c>
      <c r="W8" s="18">
        <v>45658</v>
      </c>
    </row>
    <row r="9" spans="1:24" x14ac:dyDescent="0.25">
      <c r="A9" s="5"/>
      <c r="B9" s="5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5">
        <v>43830</v>
      </c>
      <c r="N9" s="15">
        <v>44196</v>
      </c>
      <c r="O9" s="15">
        <v>44561</v>
      </c>
      <c r="P9" s="15">
        <v>44926</v>
      </c>
      <c r="Q9" s="15">
        <v>45291</v>
      </c>
      <c r="R9" s="15">
        <v>45657</v>
      </c>
      <c r="S9" s="18">
        <v>46022</v>
      </c>
      <c r="T9" s="18">
        <v>46022</v>
      </c>
      <c r="U9" s="18">
        <v>46022</v>
      </c>
      <c r="V9" s="18">
        <v>46022</v>
      </c>
      <c r="W9" s="18">
        <v>46022</v>
      </c>
    </row>
    <row r="10" spans="1:24" x14ac:dyDescent="0.25">
      <c r="A10" s="5"/>
      <c r="B10" s="5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6">
        <v>2020</v>
      </c>
      <c r="O10" s="16">
        <v>2021</v>
      </c>
      <c r="P10" s="16">
        <v>2022</v>
      </c>
      <c r="Q10" s="16">
        <v>2023</v>
      </c>
      <c r="R10" s="16">
        <v>2024</v>
      </c>
      <c r="S10" s="19">
        <v>2025</v>
      </c>
      <c r="T10" s="19">
        <v>2026</v>
      </c>
      <c r="U10" s="19">
        <v>2027</v>
      </c>
      <c r="V10" s="19">
        <v>2028</v>
      </c>
      <c r="W10" s="19">
        <v>2029</v>
      </c>
    </row>
    <row r="11" spans="1:24" x14ac:dyDescent="0.25">
      <c r="A11" s="5"/>
      <c r="B11" s="5"/>
      <c r="C11" s="1"/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>
        <f t="shared" ref="N11:S11" si="0">N9-N8</f>
        <v>365</v>
      </c>
      <c r="O11" s="1">
        <f t="shared" si="0"/>
        <v>364</v>
      </c>
      <c r="P11" s="1">
        <f t="shared" si="0"/>
        <v>364</v>
      </c>
      <c r="Q11" s="1">
        <f t="shared" si="0"/>
        <v>364</v>
      </c>
      <c r="R11" s="1">
        <f t="shared" si="0"/>
        <v>365</v>
      </c>
      <c r="S11" s="17">
        <f t="shared" si="0"/>
        <v>364</v>
      </c>
      <c r="T11" s="17">
        <f t="shared" ref="T11:W11" si="1">T9-T8</f>
        <v>364</v>
      </c>
      <c r="U11" s="17">
        <f t="shared" si="1"/>
        <v>364</v>
      </c>
      <c r="V11" s="17">
        <f t="shared" si="1"/>
        <v>364</v>
      </c>
      <c r="W11" s="17">
        <f t="shared" si="1"/>
        <v>364</v>
      </c>
    </row>
    <row r="12" spans="1:24" x14ac:dyDescent="0.25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7"/>
      <c r="T12" s="17"/>
      <c r="U12" s="17"/>
      <c r="V12" s="17"/>
      <c r="W12" s="17"/>
    </row>
    <row r="13" spans="1:2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4" x14ac:dyDescent="0.25"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x14ac:dyDescent="0.25"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4:29" x14ac:dyDescent="0.25">
      <c r="D17" s="56" t="s">
        <v>40</v>
      </c>
      <c r="E17" s="55"/>
      <c r="F17" s="55"/>
      <c r="G17" s="56" t="s">
        <v>41</v>
      </c>
      <c r="H17" s="55"/>
      <c r="I17" s="55"/>
      <c r="J17" s="55"/>
      <c r="K17" s="55"/>
      <c r="L17" s="55"/>
      <c r="M17" s="41"/>
      <c r="N17" s="44" t="s">
        <v>58</v>
      </c>
      <c r="O17" s="44" t="s">
        <v>58</v>
      </c>
      <c r="P17" s="44" t="s">
        <v>58</v>
      </c>
      <c r="Q17" s="44" t="s">
        <v>58</v>
      </c>
      <c r="R17" s="44" t="s">
        <v>58</v>
      </c>
      <c r="S17" s="44" t="s">
        <v>58</v>
      </c>
      <c r="T17" s="44" t="s">
        <v>58</v>
      </c>
      <c r="U17" s="44" t="s">
        <v>58</v>
      </c>
      <c r="V17" s="44" t="s">
        <v>58</v>
      </c>
      <c r="W17" s="44" t="s">
        <v>58</v>
      </c>
      <c r="X17" s="41"/>
      <c r="Y17" s="41"/>
      <c r="Z17" s="41"/>
      <c r="AA17" s="41"/>
    </row>
    <row r="18" spans="4:29" x14ac:dyDescent="0.25">
      <c r="D18" s="55"/>
      <c r="E18" s="55"/>
      <c r="F18" s="55"/>
      <c r="G18" s="55"/>
      <c r="H18" s="55"/>
      <c r="I18" s="55"/>
      <c r="J18" s="55"/>
      <c r="K18" s="55"/>
      <c r="L18" s="55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4:29" x14ac:dyDescent="0.25">
      <c r="D19" s="55"/>
      <c r="E19" s="55"/>
      <c r="F19" s="55"/>
      <c r="G19" s="55"/>
      <c r="H19" s="55"/>
      <c r="I19" s="55"/>
      <c r="J19" s="55"/>
      <c r="K19" s="55"/>
      <c r="L19" s="55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4:29" ht="15.75" thickBot="1" x14ac:dyDescent="0.3">
      <c r="D20" s="56" t="s">
        <v>115</v>
      </c>
      <c r="E20" s="55"/>
      <c r="F20" s="55"/>
      <c r="G20" s="55"/>
      <c r="H20" s="55"/>
      <c r="I20" s="55"/>
      <c r="J20" s="62"/>
      <c r="K20" s="62"/>
      <c r="L20" s="62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4:29" ht="15.75" thickBot="1" x14ac:dyDescent="0.3">
      <c r="D21" s="57" t="s">
        <v>105</v>
      </c>
      <c r="E21" s="57"/>
      <c r="F21" s="57"/>
      <c r="G21" s="57"/>
      <c r="H21" s="57"/>
      <c r="I21" s="57"/>
      <c r="J21" s="57"/>
      <c r="K21" s="57"/>
      <c r="L21" s="45"/>
      <c r="M21" s="45"/>
      <c r="N21" s="45">
        <v>64418583</v>
      </c>
      <c r="O21" s="45">
        <v>71965945</v>
      </c>
      <c r="P21" s="45"/>
      <c r="Q21" s="45"/>
      <c r="R21" s="45"/>
      <c r="S21" s="45"/>
      <c r="T21" s="45"/>
      <c r="U21" s="45"/>
      <c r="V21" s="45"/>
      <c r="W21" s="45"/>
      <c r="X21" s="41"/>
      <c r="Y21" s="41"/>
      <c r="Z21" s="41"/>
      <c r="AA21" s="41"/>
      <c r="AB21" s="41"/>
      <c r="AC21" s="41"/>
    </row>
    <row r="22" spans="4:29" x14ac:dyDescent="0.25">
      <c r="D22" s="55" t="s">
        <v>106</v>
      </c>
      <c r="E22" s="55"/>
      <c r="F22" s="55"/>
      <c r="G22" s="55"/>
      <c r="H22" s="58"/>
      <c r="I22" s="58"/>
      <c r="J22" s="55"/>
      <c r="K22" s="55"/>
      <c r="L22" s="41"/>
      <c r="M22" s="41"/>
      <c r="N22" s="41">
        <v>-21426418</v>
      </c>
      <c r="O22" s="41">
        <v>-21838065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spans="4:29" x14ac:dyDescent="0.25">
      <c r="D23" s="55"/>
      <c r="E23" s="55"/>
      <c r="F23" s="55"/>
      <c r="G23" s="55"/>
      <c r="H23" s="55"/>
      <c r="I23" s="55"/>
      <c r="J23" s="55"/>
      <c r="K23" s="55"/>
      <c r="L23" s="41"/>
      <c r="M23" s="41"/>
      <c r="N23" s="41">
        <f>N21-N22</f>
        <v>85845001</v>
      </c>
      <c r="O23" s="41">
        <f t="shared" ref="O23:R23" si="2">O21-O22</f>
        <v>93804010</v>
      </c>
      <c r="P23" s="41">
        <f t="shared" si="2"/>
        <v>0</v>
      </c>
      <c r="Q23" s="41">
        <f t="shared" si="2"/>
        <v>0</v>
      </c>
      <c r="R23" s="41">
        <f t="shared" si="2"/>
        <v>0</v>
      </c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</row>
    <row r="24" spans="4:29" x14ac:dyDescent="0.25">
      <c r="D24" s="55" t="s">
        <v>110</v>
      </c>
      <c r="E24" s="55"/>
      <c r="F24" s="55"/>
      <c r="G24" s="55"/>
      <c r="H24" s="55"/>
      <c r="I24" s="55"/>
      <c r="J24" s="55"/>
      <c r="K24" s="55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spans="4:29" x14ac:dyDescent="0.25">
      <c r="D25" s="55" t="s">
        <v>111</v>
      </c>
      <c r="E25" s="55"/>
      <c r="F25" s="55"/>
      <c r="G25" s="55"/>
      <c r="H25" s="55"/>
      <c r="I25" s="55"/>
      <c r="J25" s="55"/>
      <c r="K25" s="55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spans="4:29" x14ac:dyDescent="0.25">
      <c r="D26" s="55" t="s">
        <v>107</v>
      </c>
      <c r="E26" s="55"/>
      <c r="F26" s="55"/>
      <c r="G26" s="55"/>
      <c r="H26" s="55"/>
      <c r="I26" s="55"/>
      <c r="J26" s="55"/>
      <c r="K26" s="55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 spans="4:29" x14ac:dyDescent="0.25">
      <c r="D27" s="55" t="s">
        <v>108</v>
      </c>
      <c r="E27" s="55"/>
      <c r="F27" s="55"/>
      <c r="G27" s="55"/>
      <c r="H27" s="55"/>
      <c r="I27" s="55"/>
      <c r="J27" s="55"/>
      <c r="K27" s="55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</row>
    <row r="28" spans="4:29" x14ac:dyDescent="0.25">
      <c r="D28" s="55" t="s">
        <v>109</v>
      </c>
      <c r="E28" s="55"/>
      <c r="F28" s="55"/>
      <c r="G28" s="55"/>
      <c r="H28" s="55"/>
      <c r="I28" s="55"/>
      <c r="J28" s="55"/>
      <c r="K28" s="55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spans="4:29" x14ac:dyDescent="0.25">
      <c r="D29" s="55"/>
      <c r="E29" s="55"/>
      <c r="F29" s="55"/>
      <c r="G29" s="55"/>
      <c r="H29" s="55"/>
      <c r="I29" s="55"/>
      <c r="J29" s="55"/>
      <c r="K29" s="55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4:29" ht="15.75" thickBot="1" x14ac:dyDescent="0.3">
      <c r="D30" s="55"/>
      <c r="E30" s="55"/>
      <c r="F30" s="55"/>
      <c r="G30" s="55"/>
      <c r="H30" s="55"/>
      <c r="I30" s="55"/>
      <c r="J30" s="55"/>
      <c r="K30" s="55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</row>
    <row r="31" spans="4:29" ht="15.75" thickBot="1" x14ac:dyDescent="0.3">
      <c r="D31" s="57" t="s">
        <v>112</v>
      </c>
      <c r="E31" s="57"/>
      <c r="F31" s="57"/>
      <c r="G31" s="57"/>
      <c r="H31" s="57"/>
      <c r="I31" s="57"/>
      <c r="J31" s="57"/>
      <c r="K31" s="57"/>
      <c r="L31" s="45"/>
      <c r="M31" s="45"/>
      <c r="N31" s="45">
        <f>N23+N24+N25+N26+N27+N28</f>
        <v>85845001</v>
      </c>
      <c r="O31" s="45">
        <f t="shared" ref="O31:R31" si="3">O23+O24+O25+O26+O27+O28</f>
        <v>93804010</v>
      </c>
      <c r="P31" s="45">
        <f t="shared" si="3"/>
        <v>0</v>
      </c>
      <c r="Q31" s="45">
        <f t="shared" si="3"/>
        <v>0</v>
      </c>
      <c r="R31" s="45">
        <f t="shared" si="3"/>
        <v>0</v>
      </c>
      <c r="S31" s="45"/>
      <c r="T31" s="45"/>
      <c r="U31" s="45"/>
      <c r="V31" s="45"/>
      <c r="W31" s="45"/>
      <c r="X31" s="41"/>
      <c r="Y31" s="41"/>
      <c r="Z31" s="41"/>
      <c r="AA31" s="41"/>
      <c r="AB31" s="41"/>
      <c r="AC31" s="41"/>
    </row>
    <row r="32" spans="4:29" ht="15.75" thickBot="1" x14ac:dyDescent="0.3">
      <c r="D32" s="55" t="s">
        <v>113</v>
      </c>
      <c r="E32" s="55"/>
      <c r="F32" s="55"/>
      <c r="G32" s="55"/>
      <c r="H32" s="55"/>
      <c r="I32" s="55"/>
      <c r="J32" s="55"/>
      <c r="K32" s="55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 spans="4:29" ht="15.75" thickBot="1" x14ac:dyDescent="0.3">
      <c r="D33" s="57" t="s">
        <v>114</v>
      </c>
      <c r="E33" s="57"/>
      <c r="F33" s="57"/>
      <c r="G33" s="57"/>
      <c r="H33" s="57"/>
      <c r="I33" s="57"/>
      <c r="J33" s="57"/>
      <c r="K33" s="57"/>
      <c r="L33" s="45"/>
      <c r="M33" s="45"/>
      <c r="N33" s="45">
        <f>N31+N32</f>
        <v>85845001</v>
      </c>
      <c r="O33" s="45">
        <f t="shared" ref="O33:R33" si="4">O31+O32</f>
        <v>93804010</v>
      </c>
      <c r="P33" s="45">
        <f t="shared" si="4"/>
        <v>0</v>
      </c>
      <c r="Q33" s="45">
        <f t="shared" si="4"/>
        <v>0</v>
      </c>
      <c r="R33" s="45">
        <f t="shared" si="4"/>
        <v>0</v>
      </c>
      <c r="S33" s="45"/>
      <c r="T33" s="45"/>
      <c r="U33" s="45"/>
      <c r="V33" s="45"/>
      <c r="W33" s="45"/>
      <c r="X33" s="41"/>
      <c r="Y33" s="41"/>
      <c r="Z33" s="41"/>
      <c r="AA33" s="41"/>
      <c r="AB33" s="41"/>
      <c r="AC33" s="41"/>
    </row>
    <row r="34" spans="4:29" x14ac:dyDescent="0.25">
      <c r="D34" s="55"/>
      <c r="E34" s="55"/>
      <c r="F34" s="55"/>
      <c r="G34" s="55"/>
      <c r="H34" s="55"/>
      <c r="I34" s="55"/>
      <c r="J34" s="55"/>
      <c r="K34" s="55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4:29" x14ac:dyDescent="0.25">
      <c r="D35" s="55"/>
      <c r="E35" s="55"/>
      <c r="F35" s="55"/>
      <c r="G35" s="55"/>
      <c r="H35" s="55"/>
      <c r="I35" s="55"/>
      <c r="J35" s="55"/>
      <c r="K35" s="55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4:29" x14ac:dyDescent="0.25">
      <c r="D36" s="55"/>
      <c r="E36" s="55"/>
      <c r="F36" s="55"/>
      <c r="G36" s="55"/>
      <c r="H36" s="55"/>
      <c r="I36" s="55"/>
      <c r="J36" s="55"/>
      <c r="K36" s="55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spans="4:29" x14ac:dyDescent="0.25">
      <c r="D37" s="55"/>
      <c r="E37" s="55"/>
      <c r="F37" s="55"/>
      <c r="G37" s="55"/>
      <c r="H37" s="55"/>
      <c r="I37" s="55"/>
      <c r="J37" s="55"/>
      <c r="K37" s="55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spans="4:29" x14ac:dyDescent="0.25">
      <c r="D38" s="55"/>
      <c r="E38" s="55"/>
      <c r="F38" s="55"/>
      <c r="G38" s="55"/>
      <c r="H38" s="55"/>
      <c r="I38" s="55"/>
      <c r="J38" s="55"/>
      <c r="K38" s="55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spans="4:29" ht="21" x14ac:dyDescent="0.35">
      <c r="D39" s="59" t="s">
        <v>25</v>
      </c>
      <c r="E39" s="55"/>
      <c r="F39" s="55"/>
      <c r="G39" s="55"/>
      <c r="H39" s="55"/>
      <c r="I39" s="55"/>
      <c r="J39" s="55"/>
      <c r="K39" s="55"/>
      <c r="L39" s="41"/>
      <c r="M39" s="41"/>
      <c r="N39" s="41"/>
      <c r="O39" s="46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4:29" x14ac:dyDescent="0.25">
      <c r="D40" s="60" t="s">
        <v>42</v>
      </c>
      <c r="E40" s="60"/>
      <c r="F40" s="60"/>
      <c r="G40" s="60"/>
      <c r="H40" s="60"/>
      <c r="I40" s="60"/>
      <c r="J40" s="60"/>
      <c r="K40" s="60"/>
      <c r="L40" s="47"/>
      <c r="M40" s="47"/>
      <c r="N40" s="48">
        <v>287084087</v>
      </c>
      <c r="O40" s="48">
        <v>351822329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spans="4:29" ht="15.75" thickBot="1" x14ac:dyDescent="0.3">
      <c r="D41" s="55" t="s">
        <v>43</v>
      </c>
      <c r="E41" s="55"/>
      <c r="F41" s="55"/>
      <c r="G41" s="55"/>
      <c r="H41" s="55"/>
      <c r="I41" s="55"/>
      <c r="J41" s="55"/>
      <c r="K41" s="55"/>
      <c r="L41" s="41"/>
      <c r="M41" s="41"/>
      <c r="N41" s="46">
        <v>-167872616</v>
      </c>
      <c r="O41" s="46">
        <v>-219985914</v>
      </c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4:29" ht="16.5" thickTop="1" thickBot="1" x14ac:dyDescent="0.3">
      <c r="D42" s="61" t="s">
        <v>44</v>
      </c>
      <c r="E42" s="61"/>
      <c r="F42" s="61"/>
      <c r="G42" s="61"/>
      <c r="H42" s="61"/>
      <c r="I42" s="61"/>
      <c r="J42" s="61"/>
      <c r="K42" s="61"/>
      <c r="L42" s="49"/>
      <c r="M42" s="49"/>
      <c r="N42" s="50">
        <v>119211471</v>
      </c>
      <c r="O42" s="50">
        <v>131836414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spans="4:29" ht="15.75" thickTop="1" x14ac:dyDescent="0.25">
      <c r="D43" s="55" t="s">
        <v>45</v>
      </c>
      <c r="E43" s="55"/>
      <c r="F43" s="55"/>
      <c r="G43" s="55"/>
      <c r="H43" s="55"/>
      <c r="I43" s="55"/>
      <c r="J43" s="55"/>
      <c r="K43" s="55"/>
      <c r="L43" s="41"/>
      <c r="M43" s="41"/>
      <c r="N43" s="46"/>
      <c r="O43" s="46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4:29" x14ac:dyDescent="0.25">
      <c r="D44" s="55" t="s">
        <v>46</v>
      </c>
      <c r="E44" s="55"/>
      <c r="F44" s="55"/>
      <c r="G44" s="55"/>
      <c r="H44" s="55"/>
      <c r="I44" s="55"/>
      <c r="J44" s="55"/>
      <c r="K44" s="55"/>
      <c r="L44" s="41"/>
      <c r="M44" s="41"/>
      <c r="N44" s="46">
        <v>-43843396</v>
      </c>
      <c r="O44" s="46">
        <v>-48097581</v>
      </c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 spans="4:29" x14ac:dyDescent="0.25">
      <c r="D45" s="55" t="s">
        <v>47</v>
      </c>
      <c r="E45" s="55"/>
      <c r="F45" s="55"/>
      <c r="G45" s="55"/>
      <c r="H45" s="55"/>
      <c r="I45" s="55"/>
      <c r="J45" s="55"/>
      <c r="K45" s="55"/>
      <c r="L45" s="41"/>
      <c r="M45" s="41"/>
      <c r="N45" s="46">
        <v>-10949492</v>
      </c>
      <c r="O45" s="46">
        <v>-11494450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spans="4:29" x14ac:dyDescent="0.25">
      <c r="D46" s="55" t="s">
        <v>48</v>
      </c>
      <c r="E46" s="55"/>
      <c r="F46" s="55"/>
      <c r="G46" s="55"/>
      <c r="H46" s="55"/>
      <c r="I46" s="55"/>
      <c r="J46" s="55"/>
      <c r="K46" s="55"/>
      <c r="L46" s="41"/>
      <c r="M46" s="41"/>
      <c r="N46" s="46"/>
      <c r="O46" s="46">
        <v>-278438</v>
      </c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spans="4:29" ht="15.75" thickBot="1" x14ac:dyDescent="0.3">
      <c r="D47" s="55"/>
      <c r="E47" s="55"/>
      <c r="F47" s="55"/>
      <c r="G47" s="55"/>
      <c r="H47" s="55"/>
      <c r="I47" s="55"/>
      <c r="J47" s="55"/>
      <c r="K47" s="55"/>
      <c r="L47" s="41"/>
      <c r="M47" s="41"/>
      <c r="N47" s="46"/>
      <c r="O47" s="46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spans="4:29" ht="16.5" thickTop="1" thickBot="1" x14ac:dyDescent="0.3">
      <c r="D48" s="61" t="s">
        <v>49</v>
      </c>
      <c r="E48" s="61"/>
      <c r="F48" s="61"/>
      <c r="G48" s="61"/>
      <c r="H48" s="61"/>
      <c r="I48" s="61"/>
      <c r="J48" s="61"/>
      <c r="K48" s="61"/>
      <c r="L48" s="49"/>
      <c r="M48" s="49"/>
      <c r="N48" s="50">
        <v>64418583</v>
      </c>
      <c r="O48" s="50">
        <v>71965945</v>
      </c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 spans="4:29" ht="15.75" thickTop="1" x14ac:dyDescent="0.25">
      <c r="D49" s="55"/>
      <c r="E49" s="55"/>
      <c r="F49" s="55"/>
      <c r="G49" s="55"/>
      <c r="H49" s="55"/>
      <c r="I49" s="55"/>
      <c r="J49" s="55"/>
      <c r="K49" s="55"/>
      <c r="L49" s="41"/>
      <c r="M49" s="41"/>
      <c r="N49" s="46"/>
      <c r="O49" s="46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 spans="4:29" x14ac:dyDescent="0.25">
      <c r="D50" s="55" t="s">
        <v>50</v>
      </c>
      <c r="E50" s="55"/>
      <c r="F50" s="55"/>
      <c r="G50" s="55"/>
      <c r="H50" s="55"/>
      <c r="I50" s="55"/>
      <c r="J50" s="55"/>
      <c r="K50" s="55"/>
      <c r="L50" s="41"/>
      <c r="M50" s="41"/>
      <c r="N50" s="46">
        <v>646546</v>
      </c>
      <c r="O50" s="46">
        <v>1987042</v>
      </c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 spans="4:29" x14ac:dyDescent="0.25">
      <c r="D51" s="55" t="s">
        <v>51</v>
      </c>
      <c r="E51" s="55"/>
      <c r="F51" s="55"/>
      <c r="G51" s="55"/>
      <c r="H51" s="55"/>
      <c r="I51" s="55"/>
      <c r="J51" s="55"/>
      <c r="K51" s="55"/>
      <c r="L51" s="41"/>
      <c r="M51" s="41"/>
      <c r="N51" s="46">
        <v>-4426686</v>
      </c>
      <c r="O51" s="51">
        <v>-12077645</v>
      </c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4:29" x14ac:dyDescent="0.25">
      <c r="D52" s="56" t="s">
        <v>52</v>
      </c>
      <c r="E52" s="56"/>
      <c r="F52" s="56"/>
      <c r="G52" s="56"/>
      <c r="H52" s="56"/>
      <c r="I52" s="56"/>
      <c r="J52" s="56"/>
      <c r="K52" s="56"/>
      <c r="L52" s="43"/>
      <c r="M52" s="43"/>
      <c r="N52" s="52">
        <v>-3780140</v>
      </c>
      <c r="O52" s="53">
        <v>-10090603</v>
      </c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 spans="4:29" x14ac:dyDescent="0.25">
      <c r="D53" s="56" t="s">
        <v>64</v>
      </c>
      <c r="E53" s="56"/>
      <c r="F53" s="56"/>
      <c r="G53" s="56"/>
      <c r="H53" s="56"/>
      <c r="I53" s="56"/>
      <c r="J53" s="56"/>
      <c r="K53" s="56"/>
      <c r="L53" s="43"/>
      <c r="M53" s="43"/>
      <c r="N53" s="53">
        <v>60638443</v>
      </c>
      <c r="O53" s="53">
        <v>61875342</v>
      </c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4:29" x14ac:dyDescent="0.25">
      <c r="D54" s="56"/>
      <c r="E54" s="56"/>
      <c r="F54" s="56"/>
      <c r="G54" s="56"/>
      <c r="H54" s="56"/>
      <c r="I54" s="56"/>
      <c r="J54" s="56"/>
      <c r="K54" s="56"/>
      <c r="L54" s="43"/>
      <c r="M54" s="43"/>
      <c r="N54" s="46"/>
      <c r="O54" s="46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 spans="4:29" x14ac:dyDescent="0.25">
      <c r="D55" s="55" t="s">
        <v>53</v>
      </c>
      <c r="E55" s="55"/>
      <c r="F55" s="55"/>
      <c r="G55" s="55"/>
      <c r="H55" s="55"/>
      <c r="I55" s="55"/>
      <c r="J55" s="55"/>
      <c r="K55" s="55"/>
      <c r="L55" s="41"/>
      <c r="M55" s="41"/>
      <c r="N55" s="46"/>
      <c r="O55" s="46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spans="4:29" ht="15.75" thickBot="1" x14ac:dyDescent="0.3">
      <c r="D56" s="56" t="s">
        <v>61</v>
      </c>
      <c r="E56" s="55"/>
      <c r="F56" s="55"/>
      <c r="G56" s="55"/>
      <c r="H56" s="55"/>
      <c r="I56" s="55"/>
      <c r="J56" s="55"/>
      <c r="K56" s="55"/>
      <c r="L56" s="41"/>
      <c r="M56" s="41"/>
      <c r="N56" s="46">
        <v>-21426418</v>
      </c>
      <c r="O56" s="46">
        <v>-21838065</v>
      </c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4:29" ht="16.5" thickTop="1" thickBot="1" x14ac:dyDescent="0.3">
      <c r="D57" s="61" t="s">
        <v>62</v>
      </c>
      <c r="E57" s="61"/>
      <c r="F57" s="61"/>
      <c r="G57" s="61"/>
      <c r="H57" s="61"/>
      <c r="I57" s="61"/>
      <c r="J57" s="61"/>
      <c r="K57" s="61"/>
      <c r="L57" s="49"/>
      <c r="M57" s="49"/>
      <c r="N57" s="50">
        <v>39212025</v>
      </c>
      <c r="O57" s="50">
        <v>40037277</v>
      </c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spans="4:29" ht="15.75" thickTop="1" x14ac:dyDescent="0.25">
      <c r="D58" s="56" t="s">
        <v>63</v>
      </c>
      <c r="E58" s="56"/>
      <c r="F58" s="56"/>
      <c r="G58" s="56"/>
      <c r="H58" s="56"/>
      <c r="I58" s="56"/>
      <c r="J58" s="56"/>
      <c r="K58" s="56"/>
      <c r="L58" s="43"/>
      <c r="M58" s="43"/>
      <c r="N58" s="53"/>
      <c r="O58" s="46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</row>
    <row r="59" spans="4:29" x14ac:dyDescent="0.25">
      <c r="D59" s="55" t="s">
        <v>54</v>
      </c>
      <c r="E59" s="55"/>
      <c r="F59" s="55"/>
      <c r="G59" s="55"/>
      <c r="H59" s="55"/>
      <c r="I59" s="55"/>
      <c r="J59" s="55"/>
      <c r="K59" s="55"/>
      <c r="L59" s="41"/>
      <c r="M59" s="41"/>
      <c r="N59" s="53">
        <v>39212025</v>
      </c>
      <c r="O59" s="53">
        <v>40037277</v>
      </c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</row>
    <row r="60" spans="4:29" x14ac:dyDescent="0.25">
      <c r="D60" s="56" t="s">
        <v>55</v>
      </c>
      <c r="E60" s="56"/>
      <c r="F60" s="55"/>
      <c r="G60" s="55"/>
      <c r="H60" s="55"/>
      <c r="I60" s="55"/>
      <c r="J60" s="55"/>
      <c r="K60" s="55"/>
      <c r="L60" s="41"/>
      <c r="M60" s="41"/>
      <c r="N60" s="46"/>
      <c r="O60" s="52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</row>
    <row r="61" spans="4:29" x14ac:dyDescent="0.25">
      <c r="D61" s="55" t="s">
        <v>56</v>
      </c>
      <c r="E61" s="55"/>
      <c r="F61" s="55"/>
      <c r="G61" s="55"/>
      <c r="H61" s="55"/>
      <c r="I61" s="55"/>
      <c r="J61" s="55"/>
      <c r="K61" s="55"/>
      <c r="L61" s="41"/>
      <c r="M61" s="41"/>
      <c r="N61" s="51">
        <v>49.47</v>
      </c>
      <c r="O61" s="54">
        <v>50.51</v>
      </c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</row>
    <row r="62" spans="4:29" x14ac:dyDescent="0.25">
      <c r="D62" s="55" t="s">
        <v>57</v>
      </c>
      <c r="E62" s="55"/>
      <c r="F62" s="55"/>
      <c r="G62" s="55"/>
      <c r="H62" s="55"/>
      <c r="I62" s="55"/>
      <c r="J62" s="55"/>
      <c r="K62" s="55"/>
      <c r="L62" s="41"/>
      <c r="M62" s="41"/>
      <c r="N62" s="54">
        <v>49.47</v>
      </c>
      <c r="O62" s="54">
        <v>50.51</v>
      </c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</row>
    <row r="63" spans="4:29" x14ac:dyDescent="0.25">
      <c r="D63" s="55"/>
      <c r="E63" s="55"/>
      <c r="F63" s="55"/>
      <c r="G63" s="55"/>
      <c r="H63" s="55"/>
      <c r="I63" s="55"/>
      <c r="J63" s="55"/>
      <c r="K63" s="55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</row>
    <row r="64" spans="4:29" x14ac:dyDescent="0.25">
      <c r="D64" s="55"/>
      <c r="E64" s="55"/>
      <c r="F64" s="55"/>
      <c r="G64" s="55"/>
      <c r="H64" s="55"/>
      <c r="I64" s="55"/>
      <c r="J64" s="55"/>
      <c r="K64" s="55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</row>
    <row r="65" spans="3:29" x14ac:dyDescent="0.25">
      <c r="D65" s="55"/>
      <c r="E65" s="55"/>
      <c r="F65" s="55"/>
      <c r="G65" s="55"/>
      <c r="H65" s="55"/>
      <c r="I65" s="55"/>
      <c r="J65" s="55"/>
      <c r="K65" s="55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</row>
    <row r="66" spans="3:29" x14ac:dyDescent="0.25">
      <c r="D66" s="55"/>
      <c r="E66" s="55"/>
      <c r="F66" s="55"/>
      <c r="G66" s="55"/>
      <c r="H66" s="55"/>
      <c r="I66" s="55"/>
      <c r="J66" s="55"/>
      <c r="K66" s="55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</row>
    <row r="67" spans="3:29" x14ac:dyDescent="0.25">
      <c r="D67" s="55"/>
      <c r="E67" s="55"/>
      <c r="F67" s="55"/>
      <c r="G67" s="55"/>
      <c r="H67" s="55"/>
      <c r="I67" s="55"/>
      <c r="J67" s="55"/>
      <c r="K67" s="55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</row>
    <row r="68" spans="3:29" x14ac:dyDescent="0.25">
      <c r="C68" s="113"/>
      <c r="D68" s="113"/>
      <c r="E68" s="113"/>
      <c r="F68" s="113"/>
      <c r="G68" s="113"/>
      <c r="H68" s="113"/>
      <c r="I68" s="113"/>
      <c r="J68" s="113"/>
      <c r="K68" s="113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41"/>
      <c r="W68" s="41"/>
      <c r="X68" s="41"/>
      <c r="Y68" s="41"/>
      <c r="Z68" s="41"/>
      <c r="AA68" s="41"/>
      <c r="AB68" s="41"/>
      <c r="AC68" s="41"/>
    </row>
    <row r="69" spans="3:29" x14ac:dyDescent="0.25"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W69" s="41"/>
      <c r="X69" s="41"/>
      <c r="Y69" s="41"/>
      <c r="Z69" s="41"/>
      <c r="AA69" s="41"/>
      <c r="AB69" s="41"/>
      <c r="AC69" s="41"/>
    </row>
    <row r="70" spans="3:29" x14ac:dyDescent="0.25"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W70" s="41"/>
      <c r="X70" s="41"/>
      <c r="Y70" s="41"/>
      <c r="Z70" s="41"/>
      <c r="AA70" s="41"/>
      <c r="AB70" s="41"/>
      <c r="AC70" s="41"/>
    </row>
    <row r="71" spans="3:29" ht="17.25" x14ac:dyDescent="0.3">
      <c r="C71" s="113"/>
      <c r="D71" s="118"/>
      <c r="E71" s="113"/>
      <c r="F71" s="113"/>
      <c r="G71" s="113"/>
      <c r="H71" s="118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W71" s="41"/>
      <c r="X71" s="41"/>
      <c r="Y71" s="41"/>
      <c r="Z71" s="41"/>
      <c r="AA71" s="41"/>
      <c r="AB71" s="41"/>
      <c r="AC71" s="41"/>
    </row>
    <row r="72" spans="3:29" x14ac:dyDescent="0.25"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W72" s="41"/>
      <c r="X72" s="41"/>
      <c r="Y72" s="41"/>
      <c r="Z72" s="41"/>
      <c r="AA72" s="41"/>
      <c r="AB72" s="41"/>
      <c r="AC72" s="41"/>
    </row>
    <row r="73" spans="3:29" ht="15.75" x14ac:dyDescent="0.25">
      <c r="C73" s="113"/>
      <c r="D73" s="119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W73" s="41"/>
      <c r="X73" s="41"/>
      <c r="Y73" s="41"/>
      <c r="Z73" s="41"/>
      <c r="AA73" s="41"/>
      <c r="AB73" s="41"/>
      <c r="AC73" s="41"/>
    </row>
    <row r="74" spans="3:29" x14ac:dyDescent="0.25">
      <c r="C74" s="113"/>
      <c r="D74" s="116"/>
      <c r="E74" s="113"/>
      <c r="F74" s="113"/>
      <c r="G74" s="113"/>
      <c r="H74" s="114"/>
      <c r="I74" s="113"/>
      <c r="J74" s="120"/>
      <c r="K74" s="120"/>
      <c r="L74" s="120"/>
      <c r="M74" s="120"/>
      <c r="N74" s="120"/>
      <c r="O74" s="121"/>
      <c r="P74" s="121"/>
      <c r="Q74" s="121"/>
      <c r="R74" s="121"/>
      <c r="S74" s="121"/>
      <c r="T74" s="113"/>
      <c r="U74" s="113"/>
      <c r="W74" s="41"/>
      <c r="X74" s="41"/>
      <c r="Y74" s="41"/>
      <c r="Z74" s="41"/>
      <c r="AA74" s="41"/>
      <c r="AB74" s="41"/>
      <c r="AC74" s="41"/>
    </row>
    <row r="75" spans="3:29" x14ac:dyDescent="0.25">
      <c r="C75" s="113"/>
      <c r="D75" s="113"/>
      <c r="E75" s="113"/>
      <c r="F75" s="113"/>
      <c r="G75" s="113"/>
      <c r="H75" s="114"/>
      <c r="I75" s="113"/>
      <c r="J75" s="120"/>
      <c r="K75" s="120"/>
      <c r="L75" s="120"/>
      <c r="M75" s="120"/>
      <c r="N75" s="120"/>
      <c r="O75" s="121"/>
      <c r="P75" s="121"/>
      <c r="Q75" s="121"/>
      <c r="R75" s="121"/>
      <c r="S75" s="121"/>
      <c r="T75" s="113"/>
      <c r="U75" s="113"/>
      <c r="W75" s="41"/>
      <c r="X75" s="41"/>
      <c r="Y75" s="41"/>
      <c r="Z75" s="41"/>
      <c r="AA75" s="41"/>
      <c r="AB75" s="41"/>
      <c r="AC75" s="41"/>
    </row>
    <row r="76" spans="3:29" x14ac:dyDescent="0.25">
      <c r="C76" s="113"/>
      <c r="D76" s="122"/>
      <c r="E76" s="113"/>
      <c r="F76" s="113"/>
      <c r="G76" s="113"/>
      <c r="H76" s="114"/>
      <c r="I76" s="113"/>
      <c r="J76" s="120"/>
      <c r="K76" s="120"/>
      <c r="L76" s="120"/>
      <c r="M76" s="120"/>
      <c r="N76" s="120"/>
      <c r="O76" s="121"/>
      <c r="P76" s="121"/>
      <c r="Q76" s="121"/>
      <c r="R76" s="121"/>
      <c r="S76" s="121"/>
      <c r="T76" s="113"/>
      <c r="U76" s="113"/>
      <c r="W76" s="41"/>
      <c r="X76" s="41"/>
      <c r="Y76" s="41"/>
      <c r="Z76" s="41"/>
      <c r="AA76" s="41"/>
      <c r="AB76" s="41"/>
      <c r="AC76" s="41"/>
    </row>
    <row r="77" spans="3:29" x14ac:dyDescent="0.25">
      <c r="C77" s="113"/>
      <c r="D77" s="113"/>
      <c r="E77" s="113"/>
      <c r="F77" s="113"/>
      <c r="G77" s="113"/>
      <c r="H77" s="114"/>
      <c r="I77" s="113"/>
      <c r="J77" s="120"/>
      <c r="K77" s="120"/>
      <c r="L77" s="120"/>
      <c r="M77" s="120"/>
      <c r="N77" s="120"/>
      <c r="O77" s="121"/>
      <c r="P77" s="121"/>
      <c r="Q77" s="121"/>
      <c r="R77" s="121"/>
      <c r="S77" s="121"/>
      <c r="T77" s="113"/>
      <c r="U77" s="113"/>
      <c r="W77" s="41"/>
      <c r="X77" s="41"/>
      <c r="Y77" s="41"/>
      <c r="Z77" s="41"/>
      <c r="AA77" s="41"/>
      <c r="AB77" s="41"/>
      <c r="AC77" s="41"/>
    </row>
    <row r="78" spans="3:29" x14ac:dyDescent="0.25">
      <c r="C78" s="113"/>
      <c r="D78" s="113"/>
      <c r="E78" s="113"/>
      <c r="F78" s="113"/>
      <c r="G78" s="113"/>
      <c r="H78" s="114"/>
      <c r="I78" s="113"/>
      <c r="J78" s="120"/>
      <c r="K78" s="120"/>
      <c r="L78" s="120"/>
      <c r="M78" s="120"/>
      <c r="N78" s="120"/>
      <c r="O78" s="121"/>
      <c r="P78" s="121"/>
      <c r="Q78" s="121"/>
      <c r="R78" s="121"/>
      <c r="S78" s="121"/>
      <c r="T78" s="113"/>
      <c r="U78" s="113"/>
      <c r="W78" s="41"/>
      <c r="X78" s="41"/>
      <c r="Y78" s="41"/>
      <c r="Z78" s="41"/>
      <c r="AA78" s="41"/>
      <c r="AB78" s="41"/>
      <c r="AC78" s="41"/>
    </row>
    <row r="79" spans="3:29" x14ac:dyDescent="0.25">
      <c r="C79" s="113"/>
      <c r="D79" s="113"/>
      <c r="E79" s="113"/>
      <c r="F79" s="113"/>
      <c r="G79" s="113"/>
      <c r="H79" s="114"/>
      <c r="I79" s="113"/>
      <c r="J79" s="120"/>
      <c r="K79" s="120"/>
      <c r="L79" s="120"/>
      <c r="M79" s="120"/>
      <c r="N79" s="120"/>
      <c r="O79" s="121"/>
      <c r="P79" s="121"/>
      <c r="Q79" s="121"/>
      <c r="R79" s="121"/>
      <c r="S79" s="121"/>
      <c r="T79" s="113"/>
      <c r="U79" s="113"/>
      <c r="W79" s="41"/>
      <c r="X79" s="41"/>
      <c r="Y79" s="41"/>
      <c r="Z79" s="41"/>
      <c r="AA79" s="41"/>
      <c r="AB79" s="41"/>
      <c r="AC79" s="41"/>
    </row>
    <row r="80" spans="3:29" x14ac:dyDescent="0.25"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W80" s="41"/>
      <c r="X80" s="41"/>
      <c r="Y80" s="41"/>
      <c r="Z80" s="41"/>
      <c r="AA80" s="41"/>
      <c r="AB80" s="41"/>
      <c r="AC80" s="41"/>
    </row>
    <row r="81" spans="2:29" x14ac:dyDescent="0.25"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W81" s="41"/>
      <c r="X81" s="41"/>
      <c r="Y81" s="41"/>
      <c r="Z81" s="41"/>
      <c r="AA81" s="41"/>
      <c r="AB81" s="41"/>
      <c r="AC81" s="41"/>
    </row>
    <row r="82" spans="2:29" x14ac:dyDescent="0.25"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W82" s="41"/>
      <c r="X82" s="41"/>
      <c r="Y82" s="41"/>
      <c r="Z82" s="41"/>
      <c r="AA82" s="41"/>
      <c r="AB82" s="41"/>
      <c r="AC82" s="41"/>
    </row>
    <row r="83" spans="2:29" x14ac:dyDescent="0.25"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W83" s="41"/>
      <c r="X83" s="41"/>
      <c r="Y83" s="41"/>
      <c r="Z83" s="41"/>
      <c r="AA83" s="41"/>
      <c r="AB83" s="41"/>
      <c r="AC83" s="41"/>
    </row>
    <row r="84" spans="2:29" x14ac:dyDescent="0.25">
      <c r="B84" t="s">
        <v>150</v>
      </c>
      <c r="C84" s="113"/>
      <c r="D84" s="113"/>
      <c r="E84" s="113"/>
      <c r="F84" s="113"/>
      <c r="G84" s="12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W84" s="41"/>
      <c r="X84" s="41"/>
      <c r="Y84" s="41"/>
      <c r="Z84" s="41"/>
      <c r="AA84" s="41"/>
      <c r="AB84" s="41"/>
      <c r="AC84" s="41"/>
    </row>
    <row r="85" spans="2:29" ht="15.75" x14ac:dyDescent="0.25">
      <c r="C85" s="113"/>
      <c r="D85" s="119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W85" s="41"/>
      <c r="X85" s="41"/>
      <c r="Y85" s="41"/>
      <c r="Z85" s="41"/>
      <c r="AA85" s="41"/>
      <c r="AB85" s="41"/>
      <c r="AC85" s="41"/>
    </row>
    <row r="86" spans="2:29" x14ac:dyDescent="0.25">
      <c r="C86" s="113"/>
      <c r="D86" s="113"/>
      <c r="E86" s="113"/>
      <c r="F86" s="113"/>
      <c r="G86" s="113"/>
      <c r="H86" s="124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W86" s="41"/>
      <c r="X86" s="41"/>
      <c r="Y86" s="41"/>
      <c r="Z86" s="41"/>
      <c r="AA86" s="41"/>
      <c r="AB86" s="41"/>
      <c r="AC86" s="41"/>
    </row>
    <row r="87" spans="2:29" x14ac:dyDescent="0.25">
      <c r="C87" s="113"/>
      <c r="D87" s="113"/>
      <c r="E87" s="113"/>
      <c r="F87" s="113"/>
      <c r="G87" s="113"/>
      <c r="H87" s="124"/>
      <c r="I87" s="113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13"/>
      <c r="W87" s="41"/>
      <c r="X87" s="41"/>
      <c r="Y87" s="41"/>
      <c r="Z87" s="41"/>
      <c r="AA87" s="41"/>
      <c r="AB87" s="41"/>
      <c r="AC87" s="41"/>
    </row>
    <row r="88" spans="2:29" x14ac:dyDescent="0.25">
      <c r="C88" s="113"/>
      <c r="D88" s="113"/>
      <c r="E88" s="113"/>
      <c r="F88" s="113"/>
      <c r="G88" s="113"/>
      <c r="H88" s="114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W88" s="41"/>
      <c r="X88" s="41"/>
      <c r="Y88" s="41"/>
      <c r="Z88" s="41"/>
      <c r="AA88" s="41"/>
      <c r="AB88" s="41"/>
      <c r="AC88" s="41"/>
    </row>
    <row r="89" spans="2:29" x14ac:dyDescent="0.25">
      <c r="C89" s="113"/>
      <c r="D89" s="113"/>
      <c r="E89" s="113"/>
      <c r="F89" s="113"/>
      <c r="G89" s="113"/>
      <c r="H89" s="114"/>
      <c r="I89" s="113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13"/>
      <c r="U89" s="113"/>
      <c r="W89" s="41"/>
      <c r="X89" s="41"/>
      <c r="Y89" s="41"/>
      <c r="Z89" s="41"/>
      <c r="AA89" s="41"/>
      <c r="AB89" s="41"/>
      <c r="AC89" s="41"/>
    </row>
    <row r="90" spans="2:29" x14ac:dyDescent="0.25">
      <c r="C90" s="113"/>
      <c r="D90" s="122"/>
      <c r="E90" s="113"/>
      <c r="F90" s="113"/>
      <c r="G90" s="113"/>
      <c r="H90" s="114"/>
      <c r="I90" s="113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13"/>
      <c r="U90" s="113"/>
      <c r="W90" s="41"/>
      <c r="X90" s="41"/>
      <c r="Y90" s="41"/>
      <c r="Z90" s="41"/>
      <c r="AA90" s="41"/>
      <c r="AB90" s="41"/>
      <c r="AC90" s="41"/>
    </row>
    <row r="91" spans="2:29" x14ac:dyDescent="0.25">
      <c r="C91" s="113"/>
      <c r="D91" s="113"/>
      <c r="E91" s="113"/>
      <c r="F91" s="113"/>
      <c r="G91" s="113"/>
      <c r="H91" s="114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W91" s="41"/>
      <c r="X91" s="41"/>
      <c r="Y91" s="41"/>
      <c r="Z91" s="41"/>
      <c r="AA91" s="41"/>
      <c r="AB91" s="41"/>
      <c r="AC91" s="41"/>
    </row>
    <row r="92" spans="2:29" x14ac:dyDescent="0.25">
      <c r="C92" s="113"/>
      <c r="D92" s="122"/>
      <c r="E92" s="113"/>
      <c r="F92" s="113"/>
      <c r="G92" s="113"/>
      <c r="H92" s="114"/>
      <c r="I92" s="113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13"/>
      <c r="U92" s="113"/>
      <c r="W92" s="41"/>
      <c r="X92" s="41"/>
      <c r="Y92" s="41"/>
      <c r="Z92" s="41"/>
      <c r="AA92" s="41"/>
      <c r="AB92" s="41"/>
      <c r="AC92" s="41"/>
    </row>
    <row r="93" spans="2:29" x14ac:dyDescent="0.25">
      <c r="C93" s="113"/>
      <c r="D93" s="122"/>
      <c r="E93" s="113"/>
      <c r="F93" s="113"/>
      <c r="G93" s="113"/>
      <c r="H93" s="114"/>
      <c r="I93" s="113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13"/>
      <c r="U93" s="113"/>
      <c r="W93" s="41"/>
      <c r="X93" s="41"/>
      <c r="Y93" s="41"/>
      <c r="Z93" s="41"/>
      <c r="AA93" s="41"/>
      <c r="AB93" s="41"/>
      <c r="AC93" s="41"/>
    </row>
    <row r="94" spans="2:29" x14ac:dyDescent="0.25">
      <c r="C94" s="113"/>
      <c r="D94" s="113"/>
      <c r="E94" s="113"/>
      <c r="F94" s="113"/>
      <c r="G94" s="113"/>
      <c r="H94" s="114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W94" s="41"/>
      <c r="X94" s="41"/>
      <c r="Y94" s="41"/>
      <c r="Z94" s="41"/>
      <c r="AA94" s="41"/>
      <c r="AB94" s="41"/>
      <c r="AC94" s="41"/>
    </row>
    <row r="95" spans="2:29" x14ac:dyDescent="0.25">
      <c r="C95" s="113"/>
      <c r="D95" s="113"/>
      <c r="E95" s="113"/>
      <c r="F95" s="113"/>
      <c r="G95" s="113"/>
      <c r="H95" s="114"/>
      <c r="I95" s="113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13"/>
      <c r="U95" s="113"/>
      <c r="W95" s="41"/>
      <c r="X95" s="41"/>
      <c r="Y95" s="41"/>
      <c r="Z95" s="41"/>
      <c r="AA95" s="41"/>
      <c r="AB95" s="41"/>
      <c r="AC95" s="41"/>
    </row>
    <row r="96" spans="2:29" x14ac:dyDescent="0.25">
      <c r="C96" s="113"/>
      <c r="D96" s="113"/>
      <c r="E96" s="113"/>
      <c r="F96" s="113"/>
      <c r="G96" s="113"/>
      <c r="H96" s="114"/>
      <c r="I96" s="113"/>
      <c r="J96" s="113"/>
      <c r="K96" s="113"/>
      <c r="L96" s="113"/>
      <c r="M96" s="113"/>
      <c r="N96" s="113"/>
      <c r="O96" s="125"/>
      <c r="P96" s="125"/>
      <c r="Q96" s="125"/>
      <c r="R96" s="125"/>
      <c r="S96" s="125"/>
      <c r="T96" s="113"/>
      <c r="U96" s="113"/>
      <c r="W96" s="41"/>
      <c r="X96" s="41"/>
      <c r="Y96" s="41"/>
      <c r="Z96" s="41"/>
      <c r="AA96" s="41"/>
      <c r="AB96" s="41"/>
      <c r="AC96" s="41"/>
    </row>
    <row r="97" spans="3:29" x14ac:dyDescent="0.25">
      <c r="C97" s="113"/>
      <c r="D97" s="113"/>
      <c r="E97" s="113"/>
      <c r="F97" s="113"/>
      <c r="G97" s="113"/>
      <c r="H97" s="114"/>
      <c r="I97" s="113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13"/>
      <c r="U97" s="113"/>
      <c r="W97" s="41"/>
      <c r="X97" s="41"/>
      <c r="Y97" s="41"/>
      <c r="Z97" s="41"/>
      <c r="AA97" s="41"/>
      <c r="AB97" s="41"/>
      <c r="AC97" s="41"/>
    </row>
    <row r="98" spans="3:29" x14ac:dyDescent="0.25">
      <c r="C98" s="113"/>
      <c r="D98" s="113"/>
      <c r="E98" s="113"/>
      <c r="F98" s="113"/>
      <c r="G98" s="113"/>
      <c r="H98" s="114"/>
      <c r="I98" s="113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13"/>
      <c r="U98" s="113"/>
      <c r="W98" s="41"/>
      <c r="X98" s="41"/>
      <c r="Y98" s="41"/>
      <c r="Z98" s="41"/>
      <c r="AA98" s="41"/>
      <c r="AB98" s="41"/>
      <c r="AC98" s="41"/>
    </row>
    <row r="99" spans="3:29" x14ac:dyDescent="0.25">
      <c r="C99" s="113"/>
      <c r="D99" s="113"/>
      <c r="E99" s="113"/>
      <c r="F99" s="113"/>
      <c r="G99" s="113"/>
      <c r="H99" s="114"/>
      <c r="I99" s="113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13"/>
      <c r="U99" s="113"/>
      <c r="W99" s="41"/>
      <c r="X99" s="41"/>
      <c r="Y99" s="41"/>
      <c r="Z99" s="41"/>
      <c r="AA99" s="41"/>
      <c r="AB99" s="41"/>
      <c r="AC99" s="41"/>
    </row>
    <row r="100" spans="3:29" x14ac:dyDescent="0.25">
      <c r="C100" s="113"/>
      <c r="D100" s="113"/>
      <c r="E100" s="113"/>
      <c r="F100" s="113"/>
      <c r="G100" s="113"/>
      <c r="H100" s="114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W100" s="41"/>
      <c r="X100" s="41"/>
      <c r="Y100" s="41"/>
      <c r="Z100" s="41"/>
      <c r="AA100" s="41"/>
      <c r="AB100" s="41"/>
      <c r="AC100" s="41"/>
    </row>
    <row r="101" spans="3:29" x14ac:dyDescent="0.25">
      <c r="C101" s="113"/>
      <c r="D101" s="113"/>
      <c r="E101" s="113"/>
      <c r="F101" s="113"/>
      <c r="G101" s="113"/>
      <c r="H101" s="114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W101" s="41"/>
      <c r="X101" s="41"/>
      <c r="Y101" s="41"/>
      <c r="Z101" s="41"/>
      <c r="AA101" s="41"/>
      <c r="AB101" s="41"/>
      <c r="AC101" s="41"/>
    </row>
    <row r="102" spans="3:29" x14ac:dyDescent="0.25">
      <c r="C102" s="113"/>
      <c r="D102" s="113"/>
      <c r="E102" s="113"/>
      <c r="F102" s="113"/>
      <c r="G102" s="113"/>
      <c r="H102" s="114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W102" s="41"/>
      <c r="X102" s="41"/>
      <c r="Y102" s="41"/>
      <c r="Z102" s="41"/>
      <c r="AA102" s="41"/>
      <c r="AB102" s="41"/>
      <c r="AC102" s="41"/>
    </row>
    <row r="103" spans="3:29" ht="19.5" x14ac:dyDescent="0.3">
      <c r="C103" s="113"/>
      <c r="D103" s="112"/>
      <c r="E103" s="113"/>
      <c r="F103" s="113"/>
      <c r="G103" s="113"/>
      <c r="H103" s="114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W103" s="41"/>
      <c r="X103" s="41"/>
      <c r="Y103" s="41"/>
      <c r="Z103" s="41"/>
      <c r="AA103" s="41"/>
      <c r="AB103" s="41"/>
      <c r="AC103" s="41"/>
    </row>
    <row r="104" spans="3:29" ht="19.5" x14ac:dyDescent="0.3">
      <c r="C104" s="113"/>
      <c r="D104" s="112"/>
      <c r="E104" s="113"/>
      <c r="F104" s="113"/>
      <c r="G104" s="113"/>
      <c r="H104" s="114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W104" s="41"/>
      <c r="X104" s="41"/>
      <c r="Y104" s="41"/>
      <c r="Z104" s="41"/>
      <c r="AA104" s="41"/>
      <c r="AB104" s="41"/>
      <c r="AC104" s="41"/>
    </row>
    <row r="105" spans="3:29" ht="19.5" x14ac:dyDescent="0.3">
      <c r="C105" s="113"/>
      <c r="D105" s="112"/>
      <c r="E105" s="113"/>
      <c r="F105" s="113"/>
      <c r="G105" s="113"/>
      <c r="H105" s="114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</row>
    <row r="106" spans="3:29" ht="19.5" x14ac:dyDescent="0.3">
      <c r="C106" s="113"/>
      <c r="D106" s="112"/>
      <c r="E106" s="113"/>
      <c r="F106" s="113"/>
      <c r="G106" s="113"/>
      <c r="H106" s="114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</row>
    <row r="107" spans="3:29" x14ac:dyDescent="0.25">
      <c r="C107" s="113"/>
      <c r="D107" s="116"/>
      <c r="E107" s="113"/>
      <c r="F107" s="113"/>
      <c r="G107" s="113"/>
      <c r="H107" s="114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</row>
    <row r="108" spans="3:29" x14ac:dyDescent="0.25">
      <c r="C108" s="113"/>
      <c r="D108" s="116"/>
      <c r="E108" s="113"/>
      <c r="F108" s="113"/>
      <c r="G108" s="113"/>
      <c r="H108" s="114"/>
      <c r="I108" s="113"/>
      <c r="J108" s="113"/>
      <c r="K108" s="113"/>
      <c r="L108" s="113"/>
      <c r="M108" s="113"/>
      <c r="N108" s="113"/>
      <c r="O108" s="115"/>
      <c r="P108" s="115"/>
      <c r="Q108" s="115"/>
      <c r="R108" s="115"/>
      <c r="S108" s="115"/>
      <c r="T108" s="113"/>
      <c r="U108" s="113"/>
    </row>
    <row r="109" spans="3:29" x14ac:dyDescent="0.25">
      <c r="C109" s="113"/>
      <c r="D109" s="116"/>
      <c r="E109" s="113"/>
      <c r="F109" s="113"/>
      <c r="G109" s="113"/>
      <c r="H109" s="114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</row>
    <row r="110" spans="3:29" x14ac:dyDescent="0.25">
      <c r="C110" s="113"/>
      <c r="D110" s="113"/>
      <c r="E110" s="113"/>
      <c r="F110" s="113"/>
      <c r="G110" s="113"/>
      <c r="H110" s="114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</row>
    <row r="111" spans="3:29" x14ac:dyDescent="0.25">
      <c r="C111" s="113"/>
      <c r="D111" s="113"/>
      <c r="E111" s="113"/>
      <c r="F111" s="113"/>
      <c r="G111" s="113"/>
      <c r="H111" s="114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</row>
    <row r="112" spans="3:29" x14ac:dyDescent="0.25">
      <c r="C112" s="113"/>
      <c r="D112" s="113"/>
      <c r="E112" s="113"/>
      <c r="F112" s="113"/>
      <c r="G112" s="113"/>
      <c r="H112" s="114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</row>
    <row r="113" spans="3:21" x14ac:dyDescent="0.25">
      <c r="C113" s="113"/>
      <c r="D113" s="116"/>
      <c r="E113" s="113"/>
      <c r="F113" s="113"/>
      <c r="G113" s="113"/>
      <c r="H113" s="114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</row>
    <row r="114" spans="3:21" x14ac:dyDescent="0.25">
      <c r="C114" s="113"/>
      <c r="D114" s="113"/>
      <c r="E114" s="113"/>
      <c r="F114" s="113"/>
      <c r="G114" s="113"/>
      <c r="H114" s="114"/>
      <c r="I114" s="113"/>
      <c r="J114" s="113"/>
      <c r="K114" s="113"/>
      <c r="L114" s="113"/>
      <c r="M114" s="113"/>
      <c r="N114" s="113"/>
      <c r="O114" s="125"/>
      <c r="P114" s="125"/>
      <c r="Q114" s="125"/>
      <c r="R114" s="125"/>
      <c r="S114" s="125"/>
      <c r="T114" s="113"/>
      <c r="U114" s="113"/>
    </row>
    <row r="115" spans="3:21" x14ac:dyDescent="0.25">
      <c r="C115" s="113"/>
      <c r="D115" s="113"/>
      <c r="E115" s="113"/>
      <c r="F115" s="113"/>
      <c r="G115" s="113"/>
      <c r="H115" s="114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</row>
    <row r="116" spans="3:21" x14ac:dyDescent="0.25">
      <c r="C116" s="113"/>
      <c r="D116" s="113"/>
      <c r="E116" s="113"/>
      <c r="F116" s="113"/>
      <c r="G116" s="113"/>
      <c r="H116" s="114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</row>
    <row r="117" spans="3:21" x14ac:dyDescent="0.25">
      <c r="C117" s="113"/>
      <c r="D117" s="116"/>
      <c r="E117" s="113"/>
      <c r="F117" s="113"/>
      <c r="G117" s="113"/>
      <c r="H117" s="114"/>
      <c r="I117" s="113"/>
      <c r="J117" s="113"/>
      <c r="K117" s="113"/>
      <c r="L117" s="113"/>
      <c r="M117" s="116"/>
      <c r="N117" s="126"/>
      <c r="O117" s="126"/>
      <c r="P117" s="126"/>
      <c r="Q117" s="126"/>
      <c r="R117" s="126"/>
      <c r="S117" s="126"/>
      <c r="T117" s="113"/>
      <c r="U117" s="113"/>
    </row>
    <row r="118" spans="3:21" x14ac:dyDescent="0.25">
      <c r="C118" s="113"/>
      <c r="D118" s="113"/>
      <c r="E118" s="113"/>
      <c r="F118" s="113"/>
      <c r="G118" s="113"/>
      <c r="H118" s="114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</row>
    <row r="119" spans="3:21" x14ac:dyDescent="0.25">
      <c r="C119" s="113"/>
      <c r="D119" s="113"/>
      <c r="E119" s="113"/>
      <c r="F119" s="113"/>
      <c r="G119" s="113"/>
      <c r="H119" s="114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</row>
    <row r="120" spans="3:21" x14ac:dyDescent="0.25">
      <c r="C120" s="113"/>
      <c r="D120" s="113"/>
      <c r="E120" s="113"/>
      <c r="F120" s="113"/>
      <c r="G120" s="113"/>
      <c r="H120" s="114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</row>
    <row r="121" spans="3:21" x14ac:dyDescent="0.25">
      <c r="C121" s="113"/>
      <c r="D121" s="113"/>
      <c r="E121" s="113"/>
      <c r="F121" s="113"/>
      <c r="G121" s="113"/>
      <c r="H121" s="114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</row>
    <row r="122" spans="3:21" ht="15.75" x14ac:dyDescent="0.25">
      <c r="C122" s="113"/>
      <c r="D122" s="119"/>
      <c r="E122" s="113"/>
      <c r="F122" s="113"/>
      <c r="G122" s="113"/>
      <c r="H122" s="114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</row>
    <row r="123" spans="3:21" x14ac:dyDescent="0.25">
      <c r="C123" s="113"/>
      <c r="D123" s="113"/>
      <c r="E123" s="113"/>
      <c r="F123" s="113"/>
      <c r="G123" s="113"/>
      <c r="H123" s="114"/>
      <c r="I123" s="113"/>
      <c r="J123" s="113"/>
      <c r="K123" s="113"/>
      <c r="L123" s="113"/>
      <c r="M123" s="113"/>
      <c r="N123" s="113"/>
      <c r="O123" s="125"/>
      <c r="P123" s="125"/>
      <c r="Q123" s="125"/>
      <c r="R123" s="125"/>
      <c r="S123" s="125"/>
      <c r="T123" s="113"/>
      <c r="U123" s="113"/>
    </row>
    <row r="124" spans="3:21" x14ac:dyDescent="0.25">
      <c r="C124" s="113"/>
      <c r="D124" s="113"/>
      <c r="E124" s="113"/>
      <c r="F124" s="113"/>
      <c r="G124" s="113"/>
      <c r="H124" s="114"/>
      <c r="I124" s="113"/>
      <c r="J124" s="113"/>
      <c r="K124" s="113"/>
      <c r="L124" s="113"/>
      <c r="M124" s="113"/>
      <c r="N124" s="113"/>
      <c r="O124" s="125"/>
      <c r="P124" s="125"/>
      <c r="Q124" s="125"/>
      <c r="R124" s="125"/>
      <c r="S124" s="125"/>
      <c r="T124" s="113"/>
      <c r="U124" s="113"/>
    </row>
    <row r="125" spans="3:21" x14ac:dyDescent="0.25">
      <c r="C125" s="113"/>
      <c r="D125" s="113"/>
      <c r="E125" s="113"/>
      <c r="F125" s="113"/>
      <c r="G125" s="113"/>
      <c r="H125" s="114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</row>
    <row r="126" spans="3:21" x14ac:dyDescent="0.25">
      <c r="C126" s="113"/>
      <c r="D126" s="116"/>
      <c r="E126" s="116"/>
      <c r="F126" s="116"/>
      <c r="G126" s="116"/>
      <c r="H126" s="127"/>
      <c r="I126" s="116"/>
      <c r="J126" s="116"/>
      <c r="K126" s="116"/>
      <c r="L126" s="116"/>
      <c r="M126" s="116"/>
      <c r="N126" s="126"/>
      <c r="O126" s="126"/>
      <c r="P126" s="126"/>
      <c r="Q126" s="126"/>
      <c r="R126" s="126"/>
      <c r="S126" s="126"/>
      <c r="T126" s="113"/>
      <c r="U126" s="113"/>
    </row>
    <row r="127" spans="3:21" x14ac:dyDescent="0.25">
      <c r="C127" s="113"/>
      <c r="D127" s="113"/>
      <c r="E127" s="113"/>
      <c r="F127" s="113"/>
      <c r="G127" s="113"/>
      <c r="H127" s="114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</row>
    <row r="128" spans="3:21" x14ac:dyDescent="0.25">
      <c r="C128" s="113"/>
      <c r="D128" s="113"/>
      <c r="E128" s="113"/>
      <c r="F128" s="113"/>
      <c r="G128" s="113"/>
      <c r="H128" s="114"/>
      <c r="I128" s="113"/>
      <c r="J128" s="128"/>
      <c r="K128" s="128"/>
      <c r="L128" s="128"/>
      <c r="M128" s="128"/>
      <c r="N128" s="128"/>
      <c r="O128" s="129"/>
      <c r="P128" s="129"/>
      <c r="Q128" s="129"/>
      <c r="R128" s="129"/>
      <c r="S128" s="129"/>
      <c r="T128" s="113"/>
      <c r="U128" s="113"/>
    </row>
    <row r="129" spans="3:21" x14ac:dyDescent="0.25">
      <c r="C129" s="113"/>
      <c r="D129" s="113"/>
      <c r="E129" s="113"/>
      <c r="F129" s="113"/>
      <c r="G129" s="113"/>
      <c r="H129" s="114"/>
      <c r="I129" s="113"/>
      <c r="J129" s="128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</row>
    <row r="130" spans="3:21" x14ac:dyDescent="0.25">
      <c r="C130" s="113"/>
      <c r="D130" s="113"/>
      <c r="E130" s="113"/>
      <c r="F130" s="113"/>
      <c r="G130" s="113"/>
      <c r="H130" s="114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</row>
    <row r="131" spans="3:21" x14ac:dyDescent="0.25">
      <c r="C131" s="113"/>
      <c r="D131" s="116"/>
      <c r="E131" s="113"/>
      <c r="F131" s="113"/>
      <c r="G131" s="113"/>
      <c r="H131" s="114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</row>
    <row r="132" spans="3:21" x14ac:dyDescent="0.25">
      <c r="C132" s="113"/>
      <c r="D132" s="113"/>
      <c r="E132" s="113"/>
      <c r="F132" s="113"/>
      <c r="G132" s="113"/>
      <c r="H132" s="114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</row>
    <row r="133" spans="3:21" x14ac:dyDescent="0.25">
      <c r="C133" s="113"/>
      <c r="D133" s="116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</row>
    <row r="134" spans="3:21" x14ac:dyDescent="0.25">
      <c r="C134" s="113"/>
      <c r="D134" s="113"/>
      <c r="E134" s="113"/>
      <c r="F134" s="113"/>
      <c r="G134" s="113"/>
      <c r="H134" s="113"/>
      <c r="I134" s="113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13"/>
      <c r="U134" s="113"/>
    </row>
    <row r="135" spans="3:21" x14ac:dyDescent="0.25">
      <c r="C135" s="113"/>
      <c r="D135" s="113"/>
      <c r="E135" s="113"/>
      <c r="F135" s="113"/>
      <c r="G135" s="113"/>
      <c r="H135" s="113"/>
      <c r="I135" s="113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13"/>
      <c r="U135" s="113"/>
    </row>
    <row r="136" spans="3:21" x14ac:dyDescent="0.25">
      <c r="C136" s="113"/>
      <c r="D136" s="116"/>
      <c r="E136" s="113"/>
      <c r="F136" s="113"/>
      <c r="G136" s="113"/>
      <c r="H136" s="113"/>
      <c r="I136" s="113"/>
      <c r="J136" s="125"/>
      <c r="K136" s="125"/>
      <c r="L136" s="125"/>
      <c r="M136" s="125"/>
      <c r="N136" s="125"/>
      <c r="O136" s="126"/>
      <c r="P136" s="126"/>
      <c r="Q136" s="126"/>
      <c r="R136" s="126"/>
      <c r="S136" s="126"/>
      <c r="T136" s="113"/>
      <c r="U136" s="113"/>
    </row>
    <row r="137" spans="3:21" x14ac:dyDescent="0.25">
      <c r="C137" s="113"/>
      <c r="D137" s="113"/>
      <c r="E137" s="113"/>
      <c r="F137" s="113"/>
      <c r="G137" s="113"/>
      <c r="H137" s="113"/>
      <c r="I137" s="113"/>
      <c r="J137" s="125"/>
      <c r="K137" s="125"/>
      <c r="L137" s="125"/>
      <c r="M137" s="125"/>
      <c r="N137" s="125"/>
      <c r="O137" s="113"/>
      <c r="P137" s="113"/>
      <c r="Q137" s="113"/>
      <c r="R137" s="113"/>
      <c r="S137" s="113"/>
      <c r="T137" s="113"/>
      <c r="U137" s="113"/>
    </row>
    <row r="138" spans="3:21" x14ac:dyDescent="0.25">
      <c r="C138" s="113"/>
      <c r="D138" s="116"/>
      <c r="E138" s="113"/>
      <c r="F138" s="113"/>
      <c r="G138" s="113"/>
      <c r="H138" s="113"/>
      <c r="I138" s="113"/>
      <c r="J138" s="125"/>
      <c r="K138" s="125"/>
      <c r="L138" s="125"/>
      <c r="M138" s="125"/>
      <c r="N138" s="125"/>
      <c r="O138" s="113"/>
      <c r="P138" s="113"/>
      <c r="Q138" s="113"/>
      <c r="R138" s="113"/>
      <c r="S138" s="113"/>
      <c r="T138" s="113"/>
      <c r="U138" s="113"/>
    </row>
    <row r="139" spans="3:21" x14ac:dyDescent="0.25">
      <c r="C139" s="113"/>
      <c r="D139" s="113"/>
      <c r="E139" s="113"/>
      <c r="F139" s="113"/>
      <c r="G139" s="113"/>
      <c r="H139" s="113"/>
      <c r="I139" s="113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13"/>
      <c r="U139" s="113"/>
    </row>
    <row r="140" spans="3:21" x14ac:dyDescent="0.25">
      <c r="C140" s="113"/>
      <c r="D140" s="113"/>
      <c r="E140" s="113"/>
      <c r="F140" s="113"/>
      <c r="G140" s="113"/>
      <c r="H140" s="113"/>
      <c r="I140" s="113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13"/>
      <c r="U140" s="113"/>
    </row>
    <row r="141" spans="3:21" x14ac:dyDescent="0.25">
      <c r="C141" s="113"/>
      <c r="D141" s="113"/>
      <c r="E141" s="113"/>
      <c r="F141" s="113"/>
      <c r="G141" s="113"/>
      <c r="H141" s="113"/>
      <c r="I141" s="113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13"/>
      <c r="U141" s="113"/>
    </row>
    <row r="142" spans="3:21" x14ac:dyDescent="0.25">
      <c r="C142" s="113"/>
      <c r="D142" s="116"/>
      <c r="E142" s="113"/>
      <c r="F142" s="113"/>
      <c r="G142" s="113"/>
      <c r="H142" s="113"/>
      <c r="I142" s="113"/>
      <c r="J142" s="125"/>
      <c r="K142" s="125"/>
      <c r="L142" s="125"/>
      <c r="M142" s="125"/>
      <c r="N142" s="125"/>
      <c r="O142" s="126"/>
      <c r="P142" s="126"/>
      <c r="Q142" s="126"/>
      <c r="R142" s="126"/>
      <c r="S142" s="126"/>
      <c r="T142" s="113"/>
      <c r="U142" s="113"/>
    </row>
    <row r="143" spans="3:21" x14ac:dyDescent="0.25">
      <c r="C143" s="113"/>
      <c r="D143" s="116"/>
      <c r="E143" s="113"/>
      <c r="F143" s="113"/>
      <c r="G143" s="113"/>
      <c r="H143" s="113"/>
      <c r="I143" s="113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13"/>
      <c r="U143" s="113"/>
    </row>
    <row r="144" spans="3:21" x14ac:dyDescent="0.25">
      <c r="C144" s="113"/>
      <c r="D144" s="116"/>
      <c r="E144" s="113"/>
      <c r="F144" s="113"/>
      <c r="G144" s="113"/>
      <c r="H144" s="113"/>
      <c r="I144" s="113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13"/>
      <c r="U144" s="113"/>
    </row>
    <row r="145" spans="3:21" x14ac:dyDescent="0.25"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</row>
    <row r="146" spans="3:21" x14ac:dyDescent="0.25"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</row>
    <row r="147" spans="3:21" x14ac:dyDescent="0.25"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</row>
    <row r="148" spans="3:21" x14ac:dyDescent="0.25"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</row>
    <row r="149" spans="3:21" x14ac:dyDescent="0.25"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</row>
    <row r="150" spans="3:21" x14ac:dyDescent="0.25"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</row>
    <row r="151" spans="3:21" x14ac:dyDescent="0.25"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</row>
    <row r="152" spans="3:21" x14ac:dyDescent="0.25"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showGridLines="0" zoomScale="97" zoomScaleNormal="54" workbookViewId="0">
      <selection activeCell="O53" sqref="O53"/>
    </sheetView>
  </sheetViews>
  <sheetFormatPr defaultRowHeight="15" x14ac:dyDescent="0.25"/>
  <cols>
    <col min="4" max="8" width="12" bestFit="1" customWidth="1"/>
    <col min="12" max="12" width="13.7109375" bestFit="1" customWidth="1"/>
    <col min="13" max="13" width="9.7109375" bestFit="1" customWidth="1"/>
    <col min="14" max="14" width="15.42578125" style="3" bestFit="1" customWidth="1"/>
    <col min="15" max="15" width="15.85546875" style="3" bestFit="1" customWidth="1"/>
    <col min="16" max="16" width="16.42578125" style="3" bestFit="1" customWidth="1"/>
    <col min="17" max="18" width="16.85546875" style="3" bestFit="1" customWidth="1"/>
    <col min="19" max="20" width="9.7109375" bestFit="1" customWidth="1"/>
    <col min="21" max="25" width="11.140625" bestFit="1" customWidth="1"/>
  </cols>
  <sheetData>
    <row r="1" spans="1:25" x14ac:dyDescent="0.25">
      <c r="U1" s="5"/>
      <c r="V1" s="5"/>
    </row>
    <row r="2" spans="1:25" x14ac:dyDescent="0.25">
      <c r="U2" s="5"/>
      <c r="V2" s="5"/>
    </row>
    <row r="3" spans="1:25" x14ac:dyDescent="0.25">
      <c r="U3" s="5"/>
      <c r="V3" s="5"/>
    </row>
    <row r="4" spans="1:25" x14ac:dyDescent="0.25">
      <c r="U4" s="5"/>
      <c r="V4" s="5"/>
    </row>
    <row r="5" spans="1:25" x14ac:dyDescent="0.25">
      <c r="U5" s="5"/>
      <c r="V5" s="5"/>
    </row>
    <row r="6" spans="1:25" x14ac:dyDescent="0.25">
      <c r="U6" s="5"/>
      <c r="V6" s="5"/>
    </row>
    <row r="7" spans="1:25" ht="28.5" x14ac:dyDescent="0.45">
      <c r="A7" s="5"/>
      <c r="B7" s="5"/>
      <c r="C7" s="1"/>
      <c r="D7" s="20" t="s">
        <v>0</v>
      </c>
      <c r="E7" s="21"/>
      <c r="F7" s="1"/>
      <c r="G7" s="1"/>
      <c r="H7" s="1"/>
      <c r="I7" s="1"/>
      <c r="J7" s="1"/>
      <c r="K7" s="1"/>
      <c r="L7" s="1"/>
      <c r="M7" s="1"/>
      <c r="N7" s="72"/>
      <c r="O7" s="72"/>
      <c r="P7" s="72"/>
      <c r="Q7" s="72"/>
      <c r="R7" s="72"/>
      <c r="S7" s="17"/>
      <c r="T7" s="17"/>
      <c r="U7" s="17"/>
      <c r="V7" s="17"/>
      <c r="W7" s="17"/>
    </row>
    <row r="8" spans="1:25" x14ac:dyDescent="0.25">
      <c r="A8" s="5"/>
      <c r="B8" s="5"/>
      <c r="C8" s="1"/>
      <c r="D8" s="1" t="s">
        <v>36</v>
      </c>
      <c r="E8" s="1"/>
      <c r="F8" s="1"/>
      <c r="G8" s="1"/>
      <c r="H8" s="1"/>
      <c r="I8" s="1"/>
      <c r="J8" s="1"/>
      <c r="K8" s="1"/>
      <c r="L8" s="1"/>
      <c r="M8" s="1"/>
      <c r="N8" s="73">
        <v>43831</v>
      </c>
      <c r="O8" s="73">
        <v>44197</v>
      </c>
      <c r="P8" s="73">
        <v>44562</v>
      </c>
      <c r="Q8" s="73">
        <v>44927</v>
      </c>
      <c r="R8" s="73">
        <v>45292</v>
      </c>
      <c r="S8" s="18">
        <v>45658</v>
      </c>
      <c r="T8" s="18">
        <v>45658</v>
      </c>
      <c r="U8" s="18">
        <v>45658</v>
      </c>
      <c r="V8" s="18">
        <v>45658</v>
      </c>
      <c r="W8" s="18">
        <v>45658</v>
      </c>
    </row>
    <row r="9" spans="1:25" x14ac:dyDescent="0.25">
      <c r="A9" s="5"/>
      <c r="B9" s="5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5">
        <v>43830</v>
      </c>
      <c r="N9" s="73">
        <v>44196</v>
      </c>
      <c r="O9" s="73">
        <v>44561</v>
      </c>
      <c r="P9" s="73">
        <v>44926</v>
      </c>
      <c r="Q9" s="73">
        <v>45291</v>
      </c>
      <c r="R9" s="73">
        <v>45657</v>
      </c>
      <c r="S9" s="18">
        <v>46022</v>
      </c>
      <c r="T9" s="18">
        <v>46022</v>
      </c>
      <c r="U9" s="18">
        <v>46022</v>
      </c>
      <c r="V9" s="18">
        <v>46022</v>
      </c>
      <c r="W9" s="18">
        <v>46022</v>
      </c>
    </row>
    <row r="10" spans="1:25" x14ac:dyDescent="0.25">
      <c r="A10" s="5"/>
      <c r="B10" s="5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74">
        <v>2020</v>
      </c>
      <c r="O10" s="74">
        <v>2021</v>
      </c>
      <c r="P10" s="74">
        <v>2022</v>
      </c>
      <c r="Q10" s="74">
        <v>2023</v>
      </c>
      <c r="R10" s="74">
        <v>2024</v>
      </c>
      <c r="S10" s="19">
        <v>2025</v>
      </c>
      <c r="T10" s="19">
        <v>2026</v>
      </c>
      <c r="U10" s="19">
        <v>2027</v>
      </c>
      <c r="V10" s="19">
        <v>2028</v>
      </c>
      <c r="W10" s="19">
        <v>2029</v>
      </c>
    </row>
    <row r="11" spans="1:25" x14ac:dyDescent="0.25">
      <c r="A11" s="5"/>
      <c r="B11" s="5"/>
      <c r="C11" s="1"/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72">
        <f t="shared" ref="N11:S11" si="0">N9-N8</f>
        <v>365</v>
      </c>
      <c r="O11" s="72">
        <f t="shared" si="0"/>
        <v>364</v>
      </c>
      <c r="P11" s="72">
        <f t="shared" si="0"/>
        <v>364</v>
      </c>
      <c r="Q11" s="72">
        <f t="shared" si="0"/>
        <v>364</v>
      </c>
      <c r="R11" s="72">
        <f t="shared" si="0"/>
        <v>365</v>
      </c>
      <c r="S11" s="17">
        <f t="shared" si="0"/>
        <v>364</v>
      </c>
      <c r="T11" s="17">
        <f t="shared" ref="T11:W11" si="1">T9-T8</f>
        <v>364</v>
      </c>
      <c r="U11" s="17">
        <f t="shared" si="1"/>
        <v>364</v>
      </c>
      <c r="V11" s="17">
        <f t="shared" si="1"/>
        <v>364</v>
      </c>
      <c r="W11" s="17">
        <f t="shared" si="1"/>
        <v>364</v>
      </c>
    </row>
    <row r="12" spans="1:25" x14ac:dyDescent="0.25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2"/>
      <c r="O12" s="72"/>
      <c r="P12" s="72"/>
      <c r="Q12" s="72"/>
      <c r="R12" s="72"/>
      <c r="S12" s="17"/>
      <c r="T12" s="17"/>
      <c r="U12" s="17"/>
      <c r="V12" s="17"/>
      <c r="W12" s="17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75"/>
      <c r="O13" s="75"/>
      <c r="P13" s="75"/>
      <c r="Q13" s="75"/>
      <c r="R13" s="75"/>
      <c r="S13" s="5"/>
      <c r="T13" s="5"/>
      <c r="U13" s="5"/>
      <c r="V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75"/>
      <c r="O14" s="75"/>
      <c r="P14" s="75"/>
      <c r="Q14" s="75"/>
      <c r="R14" s="75"/>
      <c r="S14" s="5"/>
      <c r="T14" s="5"/>
      <c r="U14" s="5"/>
      <c r="V14" s="5"/>
    </row>
    <row r="16" spans="1:25" x14ac:dyDescent="0.25">
      <c r="M16" s="42"/>
      <c r="N16" s="43"/>
      <c r="O16" s="43"/>
      <c r="P16" s="43"/>
      <c r="Q16" s="43"/>
      <c r="R16" s="43"/>
      <c r="S16" s="42"/>
      <c r="T16" s="42"/>
      <c r="U16" s="42"/>
      <c r="V16" s="42"/>
      <c r="W16" s="42"/>
      <c r="X16" s="42"/>
      <c r="Y16" s="42"/>
    </row>
    <row r="17" spans="4:25" x14ac:dyDescent="0.25">
      <c r="D17" t="s">
        <v>40</v>
      </c>
      <c r="G17" t="s">
        <v>41</v>
      </c>
      <c r="M17" s="42"/>
      <c r="N17" s="76" t="s">
        <v>58</v>
      </c>
      <c r="O17" s="76" t="s">
        <v>58</v>
      </c>
      <c r="P17" s="76" t="s">
        <v>58</v>
      </c>
      <c r="Q17" s="76" t="s">
        <v>58</v>
      </c>
      <c r="R17" s="76" t="s">
        <v>58</v>
      </c>
      <c r="S17" s="44" t="s">
        <v>58</v>
      </c>
      <c r="T17" s="44" t="s">
        <v>58</v>
      </c>
      <c r="U17" s="44" t="s">
        <v>58</v>
      </c>
      <c r="V17" s="44" t="s">
        <v>58</v>
      </c>
      <c r="W17" s="44" t="s">
        <v>58</v>
      </c>
      <c r="X17" s="42"/>
      <c r="Y17" s="42"/>
    </row>
    <row r="18" spans="4:25" x14ac:dyDescent="0.25">
      <c r="M18" s="42"/>
      <c r="N18" s="43"/>
      <c r="O18" s="43"/>
      <c r="P18" s="43"/>
      <c r="Q18" s="43"/>
      <c r="R18" s="43"/>
      <c r="S18" s="42"/>
      <c r="T18" s="42"/>
      <c r="U18" s="42"/>
      <c r="V18" s="42"/>
      <c r="W18" s="42"/>
      <c r="X18" s="42"/>
      <c r="Y18" s="42"/>
    </row>
    <row r="19" spans="4:25" x14ac:dyDescent="0.25">
      <c r="M19" s="42"/>
      <c r="N19" s="43"/>
      <c r="O19" s="43"/>
      <c r="P19" s="43"/>
      <c r="Q19" s="43"/>
      <c r="R19" s="43"/>
      <c r="S19" s="42"/>
      <c r="T19" s="42"/>
      <c r="U19" s="42"/>
      <c r="V19" s="42"/>
      <c r="W19" s="42"/>
      <c r="X19" s="42"/>
      <c r="Y19" s="42"/>
    </row>
    <row r="20" spans="4:25" ht="21" x14ac:dyDescent="0.35">
      <c r="D20" s="30" t="s">
        <v>25</v>
      </c>
      <c r="M20" s="42"/>
      <c r="N20" s="43"/>
      <c r="O20" s="53"/>
      <c r="P20" s="53"/>
      <c r="Q20" s="53"/>
      <c r="R20" s="53"/>
      <c r="S20" s="42"/>
      <c r="T20" s="42"/>
      <c r="U20" s="42"/>
      <c r="V20" s="42"/>
      <c r="W20" s="42"/>
      <c r="X20" s="42"/>
      <c r="Y20" s="42"/>
    </row>
    <row r="21" spans="4:25" x14ac:dyDescent="0.25">
      <c r="D21" s="5" t="s">
        <v>42</v>
      </c>
      <c r="E21" s="5"/>
      <c r="F21" s="5"/>
      <c r="G21" s="5"/>
      <c r="H21" s="5"/>
      <c r="I21" s="5"/>
      <c r="J21" s="5"/>
      <c r="K21" s="5"/>
      <c r="L21" s="5"/>
      <c r="M21" s="47"/>
      <c r="N21" s="77">
        <v>287084087</v>
      </c>
      <c r="O21" s="77">
        <v>351822329</v>
      </c>
      <c r="P21" s="77">
        <v>446819260</v>
      </c>
      <c r="Q21" s="77">
        <v>547118754</v>
      </c>
      <c r="R21" s="77">
        <v>958814739</v>
      </c>
      <c r="S21" s="42"/>
      <c r="T21" s="42"/>
      <c r="U21" s="42"/>
      <c r="V21" s="42"/>
      <c r="W21" s="42"/>
      <c r="X21" s="42"/>
      <c r="Y21" s="42"/>
    </row>
    <row r="22" spans="4:25" ht="15.75" thickBot="1" x14ac:dyDescent="0.3">
      <c r="D22" t="s">
        <v>43</v>
      </c>
      <c r="M22" s="42"/>
      <c r="N22" s="53">
        <v>-167872616</v>
      </c>
      <c r="O22" s="53">
        <v>-219985914</v>
      </c>
      <c r="P22" s="53">
        <v>-291054270</v>
      </c>
      <c r="Q22" s="53">
        <v>-329945347</v>
      </c>
      <c r="R22" s="53">
        <v>-652459896</v>
      </c>
      <c r="S22" s="42"/>
      <c r="T22" s="42"/>
      <c r="U22" s="42"/>
      <c r="V22" s="42"/>
      <c r="W22" s="42"/>
      <c r="X22" s="42"/>
      <c r="Y22" s="42"/>
    </row>
    <row r="23" spans="4:25" ht="16.5" thickTop="1" thickBot="1" x14ac:dyDescent="0.3">
      <c r="D23" s="27" t="s">
        <v>44</v>
      </c>
      <c r="E23" s="27"/>
      <c r="F23" s="27"/>
      <c r="G23" s="27"/>
      <c r="H23" s="27"/>
      <c r="I23" s="27"/>
      <c r="J23" s="27"/>
      <c r="K23" s="27"/>
      <c r="L23" s="27"/>
      <c r="M23" s="49"/>
      <c r="N23" s="50">
        <v>119211471</v>
      </c>
      <c r="O23" s="50">
        <v>131836414</v>
      </c>
      <c r="P23" s="50">
        <v>155764990</v>
      </c>
      <c r="Q23" s="50">
        <v>217173407</v>
      </c>
      <c r="R23" s="50">
        <v>306354843</v>
      </c>
      <c r="S23" s="42"/>
      <c r="T23" s="42"/>
      <c r="U23" s="42"/>
      <c r="V23" s="42"/>
      <c r="W23" s="42"/>
      <c r="X23" s="42"/>
      <c r="Y23" s="42"/>
    </row>
    <row r="24" spans="4:25" ht="15.75" thickTop="1" x14ac:dyDescent="0.25">
      <c r="D24" t="s">
        <v>45</v>
      </c>
      <c r="M24" s="42"/>
      <c r="N24" s="53"/>
      <c r="O24" s="53"/>
      <c r="P24" s="53"/>
      <c r="Q24" s="53">
        <v>454436</v>
      </c>
      <c r="R24" s="53">
        <v>737107</v>
      </c>
      <c r="S24" s="42"/>
      <c r="T24" s="42"/>
      <c r="U24" s="42"/>
      <c r="V24" s="42"/>
      <c r="W24" s="42"/>
      <c r="X24" s="42"/>
      <c r="Y24" s="42"/>
    </row>
    <row r="25" spans="4:25" x14ac:dyDescent="0.25">
      <c r="D25" t="s">
        <v>46</v>
      </c>
      <c r="M25" s="42"/>
      <c r="N25" s="53">
        <v>-43843396</v>
      </c>
      <c r="O25" s="53">
        <v>-48097581</v>
      </c>
      <c r="P25" s="53">
        <v>-57331351</v>
      </c>
      <c r="Q25" s="53">
        <v>-73779995</v>
      </c>
      <c r="R25" s="53">
        <v>-106851671</v>
      </c>
      <c r="S25" s="42"/>
      <c r="T25" s="42"/>
      <c r="U25" s="42"/>
      <c r="V25" s="42"/>
      <c r="W25" s="42"/>
      <c r="X25" s="42"/>
      <c r="Y25" s="42"/>
    </row>
    <row r="26" spans="4:25" x14ac:dyDescent="0.25">
      <c r="D26" t="s">
        <v>47</v>
      </c>
      <c r="M26" s="42"/>
      <c r="N26" s="53">
        <v>-10949492</v>
      </c>
      <c r="O26" s="53">
        <v>-11494450</v>
      </c>
      <c r="P26" s="53">
        <v>-11538113</v>
      </c>
      <c r="Q26" s="53">
        <v>-20543474</v>
      </c>
      <c r="R26" s="53">
        <v>-32529512</v>
      </c>
      <c r="S26" s="42"/>
      <c r="T26" s="42"/>
      <c r="U26" s="42"/>
      <c r="V26" s="42"/>
      <c r="W26" s="42"/>
      <c r="X26" s="42"/>
      <c r="Y26" s="42"/>
    </row>
    <row r="27" spans="4:25" x14ac:dyDescent="0.25">
      <c r="D27" t="s">
        <v>48</v>
      </c>
      <c r="M27" s="42"/>
      <c r="N27" s="53"/>
      <c r="O27" s="53">
        <v>-278438</v>
      </c>
      <c r="P27" s="53">
        <v>-29043</v>
      </c>
      <c r="Q27" s="53">
        <v>483222</v>
      </c>
      <c r="R27" s="53">
        <v>165495</v>
      </c>
      <c r="S27" s="42"/>
      <c r="T27" s="42"/>
      <c r="U27" s="42"/>
      <c r="V27" s="42"/>
      <c r="W27" s="42"/>
      <c r="X27" s="42"/>
      <c r="Y27" s="42"/>
    </row>
    <row r="28" spans="4:25" ht="15.75" thickBot="1" x14ac:dyDescent="0.3">
      <c r="M28" s="42"/>
      <c r="N28" s="53"/>
      <c r="O28" s="53"/>
      <c r="P28" s="53"/>
      <c r="Q28" s="53"/>
      <c r="R28" s="53"/>
      <c r="S28" s="42"/>
      <c r="T28" s="42"/>
      <c r="U28" s="42"/>
      <c r="V28" s="42"/>
      <c r="W28" s="42"/>
      <c r="X28" s="42"/>
      <c r="Y28" s="42"/>
    </row>
    <row r="29" spans="4:25" ht="16.5" thickTop="1" thickBot="1" x14ac:dyDescent="0.3">
      <c r="D29" s="27" t="s">
        <v>49</v>
      </c>
      <c r="E29" s="27"/>
      <c r="F29" s="27"/>
      <c r="G29" s="27"/>
      <c r="H29" s="27"/>
      <c r="I29" s="27"/>
      <c r="J29" s="27"/>
      <c r="K29" s="27"/>
      <c r="L29" s="27"/>
      <c r="M29" s="49"/>
      <c r="N29" s="50">
        <v>64418583</v>
      </c>
      <c r="O29" s="50">
        <v>71965945</v>
      </c>
      <c r="P29" s="50">
        <v>86866483</v>
      </c>
      <c r="Q29" s="50">
        <v>123787596</v>
      </c>
      <c r="R29" s="50">
        <v>167876262</v>
      </c>
      <c r="S29" s="42"/>
      <c r="T29" s="42"/>
      <c r="U29" s="42"/>
      <c r="V29" s="42"/>
      <c r="W29" s="42"/>
      <c r="X29" s="42"/>
      <c r="Y29" s="42"/>
    </row>
    <row r="30" spans="4:25" ht="15.75" thickTop="1" x14ac:dyDescent="0.25">
      <c r="M30" s="42"/>
      <c r="N30" s="53"/>
      <c r="O30" s="53"/>
      <c r="P30" s="53"/>
      <c r="Q30" s="53"/>
      <c r="R30" s="53"/>
      <c r="S30" s="42"/>
      <c r="T30" s="42"/>
      <c r="U30" s="42"/>
      <c r="V30" s="42"/>
      <c r="W30" s="42"/>
      <c r="X30" s="42"/>
      <c r="Y30" s="42"/>
    </row>
    <row r="31" spans="4:25" x14ac:dyDescent="0.25">
      <c r="D31" t="s">
        <v>50</v>
      </c>
      <c r="M31" s="42"/>
      <c r="N31" s="53">
        <v>646546</v>
      </c>
      <c r="O31" s="53">
        <v>1987042</v>
      </c>
      <c r="P31" s="53">
        <v>4777113</v>
      </c>
      <c r="Q31" s="53">
        <v>5690939</v>
      </c>
      <c r="R31" s="53">
        <v>3367575</v>
      </c>
      <c r="S31" s="42"/>
      <c r="T31" s="42"/>
      <c r="U31" s="42"/>
      <c r="V31" s="42"/>
      <c r="W31" s="42"/>
      <c r="X31" s="42"/>
      <c r="Y31" s="42"/>
    </row>
    <row r="32" spans="4:25" x14ac:dyDescent="0.25">
      <c r="D32" t="s">
        <v>51</v>
      </c>
      <c r="M32" s="42"/>
      <c r="N32" s="53">
        <v>-4426686</v>
      </c>
      <c r="O32" s="52">
        <v>-12077645</v>
      </c>
      <c r="P32" s="52">
        <v>-20534225</v>
      </c>
      <c r="Q32" s="53">
        <v>-233503964</v>
      </c>
      <c r="R32" s="53">
        <v>-392832386</v>
      </c>
      <c r="S32" s="42"/>
      <c r="T32" s="42"/>
      <c r="U32" s="42"/>
      <c r="V32" s="42"/>
      <c r="W32" s="42"/>
      <c r="X32" s="42"/>
      <c r="Y32" s="42"/>
    </row>
    <row r="33" spans="4:25" x14ac:dyDescent="0.25">
      <c r="D33" s="3" t="s">
        <v>52</v>
      </c>
      <c r="E33" s="3"/>
      <c r="F33" s="3"/>
      <c r="G33" s="3"/>
      <c r="H33" s="3"/>
      <c r="I33" s="3"/>
      <c r="J33" s="3"/>
      <c r="K33" s="3"/>
      <c r="L33" s="3"/>
      <c r="M33" s="43"/>
      <c r="N33" s="52">
        <v>-3780140</v>
      </c>
      <c r="O33" s="53">
        <v>-10090603</v>
      </c>
      <c r="P33" s="53">
        <v>-15757112</v>
      </c>
      <c r="Q33" s="53">
        <v>-227813025</v>
      </c>
      <c r="R33" s="53">
        <v>-389464811</v>
      </c>
      <c r="S33" s="42"/>
      <c r="T33" s="42"/>
      <c r="U33" s="42"/>
      <c r="V33" s="42"/>
      <c r="W33" s="42"/>
      <c r="X33" s="42"/>
      <c r="Y33" s="42"/>
    </row>
    <row r="34" spans="4:25" x14ac:dyDescent="0.25"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43"/>
      <c r="N34" s="53">
        <v>60638443</v>
      </c>
      <c r="O34" s="53">
        <v>61875342</v>
      </c>
      <c r="P34" s="53">
        <v>71109371</v>
      </c>
      <c r="Q34" s="53">
        <v>-104025429</v>
      </c>
      <c r="R34" s="53">
        <v>-221588549</v>
      </c>
      <c r="S34" s="42"/>
      <c r="T34" s="42"/>
      <c r="U34" s="42"/>
      <c r="V34" s="42"/>
      <c r="W34" s="42"/>
      <c r="X34" s="42"/>
      <c r="Y34" s="42"/>
    </row>
    <row r="35" spans="4:25" x14ac:dyDescent="0.25">
      <c r="D35" s="3"/>
      <c r="E35" s="3"/>
      <c r="F35" s="3"/>
      <c r="G35" s="3"/>
      <c r="H35" s="3"/>
      <c r="I35" s="3"/>
      <c r="J35" s="3"/>
      <c r="K35" s="3"/>
      <c r="L35" s="3"/>
      <c r="M35" s="4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</row>
    <row r="36" spans="4:25" x14ac:dyDescent="0.25">
      <c r="D36" t="s">
        <v>53</v>
      </c>
      <c r="M36" s="42"/>
      <c r="N36" s="53"/>
      <c r="O36" s="53"/>
      <c r="P36" s="53"/>
      <c r="Q36" s="53">
        <v>24551648</v>
      </c>
      <c r="R36" s="53">
        <v>56993527</v>
      </c>
      <c r="S36" s="42"/>
      <c r="T36" s="42"/>
      <c r="U36" s="42"/>
      <c r="V36" s="42"/>
      <c r="W36" s="42"/>
      <c r="X36" s="42"/>
      <c r="Y36" s="42"/>
    </row>
    <row r="37" spans="4:25" ht="15.75" thickBot="1" x14ac:dyDescent="0.3">
      <c r="D37" s="3" t="s">
        <v>61</v>
      </c>
      <c r="M37" s="42"/>
      <c r="N37" s="53">
        <v>-21426418</v>
      </c>
      <c r="O37" s="53">
        <v>-21838065</v>
      </c>
      <c r="P37" s="53">
        <v>-22143883</v>
      </c>
      <c r="Q37" s="53"/>
      <c r="R37" s="53"/>
      <c r="S37" s="42"/>
      <c r="T37" s="42"/>
      <c r="U37" s="42"/>
      <c r="V37" s="42"/>
      <c r="W37" s="42"/>
      <c r="X37" s="42"/>
      <c r="Y37" s="42"/>
    </row>
    <row r="38" spans="4:25" ht="16.5" thickTop="1" thickBot="1" x14ac:dyDescent="0.3">
      <c r="D38" s="27" t="s">
        <v>62</v>
      </c>
      <c r="E38" s="27"/>
      <c r="F38" s="27"/>
      <c r="G38" s="27"/>
      <c r="H38" s="27"/>
      <c r="I38" s="27"/>
      <c r="J38" s="27"/>
      <c r="K38" s="27"/>
      <c r="L38" s="27"/>
      <c r="M38" s="49"/>
      <c r="N38" s="50">
        <v>39212025</v>
      </c>
      <c r="O38" s="50">
        <v>40037277</v>
      </c>
      <c r="P38" s="50">
        <v>48965488</v>
      </c>
      <c r="Q38" s="50">
        <v>-79473781</v>
      </c>
      <c r="R38" s="50">
        <v>-164595022</v>
      </c>
      <c r="S38" s="42"/>
      <c r="T38" s="42"/>
      <c r="U38" s="42"/>
      <c r="V38" s="42"/>
      <c r="W38" s="42"/>
      <c r="X38" s="42"/>
      <c r="Y38" s="42"/>
    </row>
    <row r="39" spans="4:25" ht="15.75" thickTop="1" x14ac:dyDescent="0.25"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43"/>
      <c r="N39" s="53"/>
      <c r="O39" s="53"/>
      <c r="P39" s="53"/>
      <c r="Q39" s="53"/>
      <c r="R39" s="53"/>
      <c r="S39" s="42"/>
      <c r="T39" s="42"/>
      <c r="U39" s="42"/>
      <c r="V39" s="42"/>
      <c r="W39" s="42"/>
      <c r="X39" s="42"/>
      <c r="Y39" s="42"/>
    </row>
    <row r="40" spans="4:25" x14ac:dyDescent="0.25">
      <c r="D40" t="s">
        <v>54</v>
      </c>
      <c r="M40" s="42"/>
      <c r="N40" s="53">
        <v>39212025</v>
      </c>
      <c r="O40" s="53">
        <v>40037277</v>
      </c>
      <c r="P40" s="52">
        <v>48965488</v>
      </c>
      <c r="Q40" s="53">
        <v>-79473781</v>
      </c>
      <c r="R40" s="53">
        <v>-164595022</v>
      </c>
      <c r="S40" s="42"/>
      <c r="T40" s="42"/>
      <c r="U40" s="42"/>
      <c r="V40" s="42"/>
      <c r="W40" s="42"/>
      <c r="X40" s="42"/>
      <c r="Y40" s="42"/>
    </row>
    <row r="41" spans="4:25" x14ac:dyDescent="0.25">
      <c r="D41" s="3" t="s">
        <v>55</v>
      </c>
      <c r="E41" s="3"/>
      <c r="M41" s="42"/>
      <c r="N41" s="53"/>
      <c r="O41" s="52"/>
      <c r="P41" s="53"/>
      <c r="Q41" s="53"/>
      <c r="R41" s="53"/>
      <c r="S41" s="42"/>
      <c r="T41" s="42"/>
      <c r="U41" s="42"/>
      <c r="V41" s="42"/>
      <c r="W41" s="42"/>
      <c r="X41" s="42"/>
      <c r="Y41" s="42"/>
    </row>
    <row r="42" spans="4:25" x14ac:dyDescent="0.25">
      <c r="D42" t="s">
        <v>56</v>
      </c>
      <c r="M42" s="42"/>
      <c r="N42" s="52">
        <v>49.47</v>
      </c>
      <c r="O42" s="53">
        <v>50.51</v>
      </c>
      <c r="P42" s="53">
        <v>61.77</v>
      </c>
      <c r="Q42" s="53">
        <v>-100.26</v>
      </c>
      <c r="R42" s="53">
        <v>-207.65</v>
      </c>
      <c r="S42" s="42"/>
      <c r="T42" s="42"/>
      <c r="U42" s="42"/>
      <c r="V42" s="42"/>
      <c r="W42" s="42"/>
      <c r="X42" s="42"/>
      <c r="Y42" s="42"/>
    </row>
    <row r="43" spans="4:25" x14ac:dyDescent="0.25">
      <c r="D43" t="s">
        <v>57</v>
      </c>
      <c r="M43" s="42"/>
      <c r="N43" s="53">
        <v>49.47</v>
      </c>
      <c r="O43" s="53">
        <v>50.51</v>
      </c>
      <c r="P43" s="53">
        <v>61.77</v>
      </c>
      <c r="Q43" s="53">
        <v>-100.26</v>
      </c>
      <c r="R43" s="53">
        <v>-207.65</v>
      </c>
      <c r="S43" s="42"/>
      <c r="T43" s="42"/>
      <c r="U43" s="42"/>
      <c r="V43" s="42"/>
      <c r="W43" s="42"/>
      <c r="X43" s="42"/>
      <c r="Y43" s="42"/>
    </row>
    <row r="44" spans="4:25" x14ac:dyDescent="0.25">
      <c r="M44" s="42"/>
      <c r="N44" s="43"/>
      <c r="O44" s="43"/>
      <c r="P44" s="43"/>
      <c r="Q44" s="43"/>
      <c r="R44" s="43"/>
      <c r="S44" s="42"/>
      <c r="T44" s="42"/>
      <c r="U44" s="42"/>
      <c r="V44" s="42"/>
      <c r="W44" s="42"/>
      <c r="X44" s="42"/>
      <c r="Y44" s="42"/>
    </row>
    <row r="45" spans="4:25" x14ac:dyDescent="0.25">
      <c r="M45" s="42"/>
      <c r="N45" s="43"/>
      <c r="O45" s="43"/>
      <c r="P45" s="43"/>
      <c r="Q45" s="43"/>
      <c r="R45" s="43"/>
      <c r="S45" s="42"/>
      <c r="T45" s="42"/>
      <c r="U45" s="42"/>
      <c r="V45" s="42"/>
      <c r="W45" s="42"/>
      <c r="X45" s="42"/>
      <c r="Y45" s="42"/>
    </row>
    <row r="49" spans="4:21" ht="21.75" thickBot="1" x14ac:dyDescent="0.4">
      <c r="D49" s="30" t="s">
        <v>116</v>
      </c>
      <c r="G49" s="3" t="s">
        <v>117</v>
      </c>
    </row>
    <row r="50" spans="4:21" s="5" customFormat="1" ht="15.75" thickBot="1" x14ac:dyDescent="0.3">
      <c r="D50" s="64" t="s">
        <v>42</v>
      </c>
      <c r="E50" s="64"/>
      <c r="F50" s="64"/>
      <c r="G50" s="64"/>
      <c r="H50" s="64"/>
      <c r="I50" s="64"/>
      <c r="J50" s="64"/>
      <c r="K50" s="64"/>
      <c r="L50" s="64"/>
      <c r="M50" s="64"/>
      <c r="N50" s="79">
        <v>287084087</v>
      </c>
      <c r="O50" s="79">
        <v>351822329</v>
      </c>
      <c r="P50" s="79">
        <v>446819260</v>
      </c>
      <c r="Q50" s="79">
        <v>547118754</v>
      </c>
      <c r="R50" s="79">
        <v>958814739</v>
      </c>
    </row>
    <row r="51" spans="4:21" x14ac:dyDescent="0.25">
      <c r="D51" t="s">
        <v>43</v>
      </c>
      <c r="N51" s="80">
        <f t="shared" ref="N51:N59" si="2">D62/N$50</f>
        <v>-0.58475068316830814</v>
      </c>
      <c r="O51" s="80">
        <f t="shared" ref="O51:O59" si="3">E62/O$50</f>
        <v>-0.62527558903175817</v>
      </c>
      <c r="P51" s="80">
        <f t="shared" ref="P51:P59" si="4">F62/P$50</f>
        <v>-0.65139150447543381</v>
      </c>
      <c r="Q51" s="80">
        <f t="shared" ref="Q51:Q59" si="5">G62/Q$50</f>
        <v>-0.60305983771852212</v>
      </c>
      <c r="R51" s="80">
        <f t="shared" ref="R51:R59" si="6">H62/R$50</f>
        <v>-0.68048588477111427</v>
      </c>
    </row>
    <row r="52" spans="4:21" x14ac:dyDescent="0.25">
      <c r="D52" t="s">
        <v>45</v>
      </c>
      <c r="N52" s="80">
        <f t="shared" si="2"/>
        <v>0</v>
      </c>
      <c r="O52" s="80">
        <f t="shared" si="3"/>
        <v>0</v>
      </c>
      <c r="P52" s="80">
        <f t="shared" si="4"/>
        <v>0</v>
      </c>
      <c r="Q52" s="80">
        <f t="shared" si="5"/>
        <v>8.3059847003526407E-4</v>
      </c>
      <c r="R52" s="80">
        <f t="shared" si="6"/>
        <v>7.6876894984819377E-4</v>
      </c>
    </row>
    <row r="53" spans="4:21" x14ac:dyDescent="0.25">
      <c r="D53" t="s">
        <v>46</v>
      </c>
      <c r="N53" s="80">
        <f t="shared" si="2"/>
        <v>-0.15271970124906295</v>
      </c>
      <c r="O53" s="80">
        <f t="shared" si="3"/>
        <v>-0.13670985902659977</v>
      </c>
      <c r="P53" s="80">
        <f t="shared" si="4"/>
        <v>-0.12830993677398778</v>
      </c>
      <c r="Q53" s="80">
        <f t="shared" si="5"/>
        <v>-0.13485188445943858</v>
      </c>
      <c r="R53" s="80">
        <f t="shared" si="6"/>
        <v>-0.11144141475280346</v>
      </c>
    </row>
    <row r="54" spans="4:21" x14ac:dyDescent="0.25">
      <c r="D54" t="s">
        <v>47</v>
      </c>
      <c r="N54" s="80">
        <f t="shared" si="2"/>
        <v>-3.8140365474175514E-2</v>
      </c>
      <c r="O54" s="80">
        <f t="shared" si="3"/>
        <v>-3.2671178184372714E-2</v>
      </c>
      <c r="P54" s="80">
        <f t="shared" si="4"/>
        <v>-2.5822774515136166E-2</v>
      </c>
      <c r="Q54" s="80">
        <f t="shared" si="5"/>
        <v>-3.7548473434343289E-2</v>
      </c>
      <c r="R54" s="80">
        <f t="shared" si="6"/>
        <v>-3.3926795945926735E-2</v>
      </c>
    </row>
    <row r="55" spans="4:21" x14ac:dyDescent="0.25">
      <c r="D55" t="s">
        <v>48</v>
      </c>
      <c r="N55" s="80">
        <f t="shared" si="2"/>
        <v>0</v>
      </c>
      <c r="O55" s="80">
        <f t="shared" si="3"/>
        <v>-7.914165106899739E-4</v>
      </c>
      <c r="P55" s="80">
        <f t="shared" si="4"/>
        <v>-6.4999436237372579E-5</v>
      </c>
      <c r="Q55" s="80">
        <f t="shared" si="5"/>
        <v>8.8321227606831402E-4</v>
      </c>
      <c r="R55" s="80">
        <f t="shared" si="6"/>
        <v>1.7260372965543242E-4</v>
      </c>
    </row>
    <row r="56" spans="4:21" x14ac:dyDescent="0.25">
      <c r="D56" t="s">
        <v>50</v>
      </c>
      <c r="N56" s="80">
        <f t="shared" si="2"/>
        <v>2.2521136812435026E-3</v>
      </c>
      <c r="O56" s="80">
        <f t="shared" si="3"/>
        <v>5.6478564213017874E-3</v>
      </c>
      <c r="P56" s="80">
        <f t="shared" si="4"/>
        <v>1.0691376642985353E-2</v>
      </c>
      <c r="Q56" s="80">
        <f t="shared" si="5"/>
        <v>1.0401652216074465E-2</v>
      </c>
      <c r="R56" s="80">
        <f t="shared" si="6"/>
        <v>3.5122269850714092E-3</v>
      </c>
    </row>
    <row r="57" spans="4:21" x14ac:dyDescent="0.25">
      <c r="D57" t="s">
        <v>51</v>
      </c>
      <c r="N57" s="80">
        <f t="shared" si="2"/>
        <v>-1.5419475339989847E-2</v>
      </c>
      <c r="O57" s="80">
        <f t="shared" si="3"/>
        <v>-3.4328818851062745E-2</v>
      </c>
      <c r="P57" s="80">
        <f t="shared" si="4"/>
        <v>-4.595644556593196E-2</v>
      </c>
      <c r="Q57" s="80">
        <f t="shared" si="5"/>
        <v>-0.42678844819857886</v>
      </c>
      <c r="R57" s="80">
        <f t="shared" si="6"/>
        <v>-0.40970624461791882</v>
      </c>
    </row>
    <row r="58" spans="4:21" x14ac:dyDescent="0.25">
      <c r="D58" t="s">
        <v>53</v>
      </c>
      <c r="N58" s="80">
        <f t="shared" si="2"/>
        <v>0</v>
      </c>
      <c r="O58" s="80">
        <f t="shared" si="3"/>
        <v>0</v>
      </c>
      <c r="P58" s="80">
        <f t="shared" si="4"/>
        <v>0</v>
      </c>
      <c r="Q58" s="80">
        <f t="shared" si="5"/>
        <v>4.4874440549701938E-2</v>
      </c>
      <c r="R58" s="80">
        <f t="shared" si="6"/>
        <v>5.9441646735052957E-2</v>
      </c>
    </row>
    <row r="59" spans="4:21" x14ac:dyDescent="0.25">
      <c r="D59" t="s">
        <v>61</v>
      </c>
      <c r="N59" s="80">
        <f t="shared" si="2"/>
        <v>-7.4634641800957774E-2</v>
      </c>
      <c r="O59" s="80">
        <f t="shared" si="3"/>
        <v>-6.2071287692487535E-2</v>
      </c>
      <c r="P59" s="80">
        <f t="shared" si="4"/>
        <v>-4.9558926801857195E-2</v>
      </c>
      <c r="Q59" s="80">
        <f t="shared" si="5"/>
        <v>0</v>
      </c>
      <c r="R59" s="80">
        <f t="shared" si="6"/>
        <v>0</v>
      </c>
    </row>
    <row r="60" spans="4:21" x14ac:dyDescent="0.25">
      <c r="L60" s="52"/>
    </row>
    <row r="61" spans="4:21" x14ac:dyDescent="0.25">
      <c r="D61" s="66">
        <v>287084087</v>
      </c>
      <c r="E61" s="66">
        <v>351822329</v>
      </c>
      <c r="F61" s="66">
        <v>446819260</v>
      </c>
      <c r="G61" s="66">
        <v>547118754</v>
      </c>
      <c r="H61" s="66">
        <v>958814739</v>
      </c>
      <c r="L61" s="46"/>
    </row>
    <row r="62" spans="4:21" x14ac:dyDescent="0.25">
      <c r="D62" s="67">
        <v>-167872616</v>
      </c>
      <c r="E62" s="67">
        <v>-219985914</v>
      </c>
      <c r="F62" s="67">
        <v>-291054270</v>
      </c>
      <c r="G62" s="67">
        <v>-329945347</v>
      </c>
      <c r="H62" s="67">
        <v>-652459896</v>
      </c>
    </row>
    <row r="63" spans="4:21" x14ac:dyDescent="0.25">
      <c r="D63" s="63"/>
      <c r="E63" s="67"/>
      <c r="F63" s="67"/>
      <c r="G63" s="67">
        <v>454436</v>
      </c>
      <c r="H63" s="67">
        <v>737107</v>
      </c>
      <c r="L63" s="71"/>
      <c r="M63" s="71"/>
      <c r="N63" s="78"/>
      <c r="O63" s="78"/>
      <c r="P63" s="78"/>
      <c r="Q63" s="78"/>
      <c r="R63" s="78"/>
      <c r="S63" s="71"/>
      <c r="T63" s="71"/>
      <c r="U63" s="71"/>
    </row>
    <row r="64" spans="4:21" x14ac:dyDescent="0.25">
      <c r="D64" s="67">
        <v>-43843396</v>
      </c>
      <c r="E64" s="67">
        <v>-48097581</v>
      </c>
      <c r="F64" s="67">
        <v>-57331351</v>
      </c>
      <c r="G64" s="67">
        <v>-73779995</v>
      </c>
      <c r="H64" s="67">
        <v>-106851671</v>
      </c>
      <c r="N64"/>
      <c r="O64"/>
      <c r="P64" s="52"/>
      <c r="Q64" s="52"/>
      <c r="R64" s="52"/>
      <c r="S64" s="71"/>
      <c r="T64" s="71"/>
      <c r="U64" s="71"/>
    </row>
    <row r="65" spans="4:21" x14ac:dyDescent="0.25">
      <c r="D65" s="67">
        <v>-10949492</v>
      </c>
      <c r="E65" s="67">
        <v>-11494450</v>
      </c>
      <c r="F65" s="67">
        <v>-11538113</v>
      </c>
      <c r="G65" s="67">
        <v>-20543474</v>
      </c>
      <c r="H65" s="67">
        <v>-32529512</v>
      </c>
      <c r="O65" s="5"/>
      <c r="P65" s="52"/>
      <c r="Q65" s="52"/>
      <c r="R65" s="52"/>
      <c r="S65" s="71"/>
      <c r="T65" s="71"/>
      <c r="U65" s="71"/>
    </row>
    <row r="66" spans="4:21" x14ac:dyDescent="0.25">
      <c r="D66" s="63"/>
      <c r="E66" s="67">
        <v>-278438</v>
      </c>
      <c r="F66" s="67">
        <v>-29043</v>
      </c>
      <c r="G66" s="67">
        <v>483222</v>
      </c>
      <c r="H66" s="67">
        <v>165495</v>
      </c>
      <c r="O66"/>
      <c r="P66" s="52"/>
      <c r="Q66" s="52"/>
      <c r="R66" s="52"/>
      <c r="S66" s="71"/>
      <c r="T66" s="71"/>
      <c r="U66" s="71"/>
    </row>
    <row r="67" spans="4:21" x14ac:dyDescent="0.25">
      <c r="D67" s="67">
        <v>646546</v>
      </c>
      <c r="E67" s="67">
        <v>1987042</v>
      </c>
      <c r="F67" s="67">
        <v>4777113</v>
      </c>
      <c r="G67" s="68">
        <v>5690939</v>
      </c>
      <c r="H67" s="67">
        <v>3367575</v>
      </c>
      <c r="O67"/>
      <c r="P67" s="52"/>
      <c r="Q67" s="52"/>
      <c r="R67" s="52"/>
      <c r="S67" s="71"/>
      <c r="T67" s="71"/>
      <c r="U67" s="71"/>
    </row>
    <row r="68" spans="4:21" x14ac:dyDescent="0.25">
      <c r="D68" s="67">
        <v>-4426686</v>
      </c>
      <c r="E68" s="69">
        <v>-12077645</v>
      </c>
      <c r="F68" s="69">
        <v>-20534225</v>
      </c>
      <c r="G68" s="67">
        <v>-233503964</v>
      </c>
      <c r="H68" s="67">
        <v>-392832386</v>
      </c>
      <c r="O68"/>
      <c r="P68" s="52"/>
      <c r="Q68" s="52"/>
      <c r="R68" s="52"/>
      <c r="S68" s="71"/>
      <c r="T68" s="71"/>
      <c r="U68" s="71"/>
    </row>
    <row r="69" spans="4:21" x14ac:dyDescent="0.25">
      <c r="D69" s="63"/>
      <c r="E69" s="67"/>
      <c r="F69" s="70"/>
      <c r="G69" s="68">
        <v>24551648</v>
      </c>
      <c r="H69" s="67">
        <v>56993527</v>
      </c>
      <c r="O69"/>
      <c r="P69" s="52"/>
      <c r="Q69" s="52"/>
      <c r="R69" s="52"/>
      <c r="S69" s="71"/>
      <c r="T69" s="71"/>
      <c r="U69" s="71"/>
    </row>
    <row r="70" spans="4:21" x14ac:dyDescent="0.25">
      <c r="D70" s="67">
        <v>-21426418</v>
      </c>
      <c r="E70" s="67">
        <v>-21838065</v>
      </c>
      <c r="F70" s="67">
        <v>-22143883</v>
      </c>
      <c r="G70" s="67"/>
      <c r="H70" s="67"/>
      <c r="O70"/>
      <c r="P70" s="52"/>
      <c r="Q70" s="52"/>
      <c r="R70" s="52"/>
      <c r="S70" s="71"/>
      <c r="T70" s="71"/>
      <c r="U70" s="71"/>
    </row>
    <row r="71" spans="4:21" x14ac:dyDescent="0.25">
      <c r="O71"/>
      <c r="P71" s="52"/>
      <c r="Q71" s="52"/>
      <c r="R71" s="52"/>
      <c r="S71" s="71"/>
      <c r="T71" s="71"/>
      <c r="U71" s="71"/>
    </row>
    <row r="72" spans="4:21" x14ac:dyDescent="0.25">
      <c r="O72"/>
      <c r="P72" s="52"/>
      <c r="Q72" s="52"/>
      <c r="R72" s="52"/>
      <c r="S72" s="71"/>
      <c r="T72" s="71"/>
      <c r="U72" s="71"/>
    </row>
    <row r="73" spans="4:21" x14ac:dyDescent="0.25">
      <c r="O73"/>
      <c r="P73" s="52"/>
      <c r="Q73" s="52"/>
      <c r="R73" s="52"/>
      <c r="S73" s="71"/>
      <c r="T73" s="71"/>
      <c r="U73" s="71"/>
    </row>
    <row r="74" spans="4:21" x14ac:dyDescent="0.25">
      <c r="O74"/>
      <c r="P74" s="52"/>
      <c r="Q74" s="52"/>
      <c r="R74" s="52"/>
      <c r="S74" s="71"/>
      <c r="T74" s="71"/>
      <c r="U74" s="71"/>
    </row>
    <row r="75" spans="4:21" x14ac:dyDescent="0.25">
      <c r="N75"/>
      <c r="O75"/>
      <c r="P75" s="52"/>
      <c r="Q75" s="52"/>
      <c r="R75" s="52"/>
      <c r="S75" s="71"/>
      <c r="T75" s="71"/>
      <c r="U75" s="71"/>
    </row>
    <row r="76" spans="4:21" x14ac:dyDescent="0.25">
      <c r="N76"/>
      <c r="O76"/>
      <c r="P76" s="52"/>
      <c r="Q76" s="52"/>
      <c r="R76" s="52"/>
      <c r="S76" s="71"/>
      <c r="T76" s="71"/>
      <c r="U76" s="71"/>
    </row>
    <row r="77" spans="4:21" x14ac:dyDescent="0.25">
      <c r="L77" s="71"/>
      <c r="M77" s="71"/>
      <c r="N77" s="52"/>
      <c r="O77" s="52"/>
      <c r="P77" s="52"/>
      <c r="Q77" s="52"/>
      <c r="R77" s="52"/>
      <c r="S77" s="71"/>
      <c r="T77" s="71"/>
      <c r="U77" s="71"/>
    </row>
    <row r="78" spans="4:21" x14ac:dyDescent="0.25">
      <c r="L78" s="71"/>
      <c r="M78" s="71"/>
      <c r="N78" s="52"/>
      <c r="O78" s="52"/>
      <c r="P78" s="52"/>
      <c r="Q78" s="52"/>
      <c r="R78" s="52"/>
      <c r="S78" s="71"/>
      <c r="T78" s="71"/>
      <c r="U78" s="71"/>
    </row>
    <row r="79" spans="4:21" x14ac:dyDescent="0.25">
      <c r="L79" s="71"/>
      <c r="M79" s="71"/>
      <c r="N79" s="52"/>
      <c r="O79" s="52"/>
      <c r="P79" s="52"/>
      <c r="Q79" s="52"/>
      <c r="R79" s="52"/>
      <c r="S79" s="71"/>
      <c r="T79" s="71"/>
      <c r="U79" s="7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4"/>
  <sheetViews>
    <sheetView showGridLines="0" topLeftCell="A52" zoomScale="66" zoomScaleNormal="85" workbookViewId="0">
      <selection activeCell="Z82" sqref="Z82"/>
    </sheetView>
  </sheetViews>
  <sheetFormatPr defaultRowHeight="15" x14ac:dyDescent="0.25"/>
  <cols>
    <col min="13" max="13" width="10.5703125" bestFit="1" customWidth="1"/>
    <col min="14" max="18" width="18.28515625" bestFit="1" customWidth="1"/>
    <col min="19" max="23" width="10.5703125" bestFit="1" customWidth="1"/>
  </cols>
  <sheetData>
    <row r="1" spans="1:23" x14ac:dyDescent="0.25">
      <c r="U1" s="5"/>
      <c r="V1" s="5"/>
    </row>
    <row r="2" spans="1:23" x14ac:dyDescent="0.25">
      <c r="U2" s="5"/>
      <c r="V2" s="5"/>
    </row>
    <row r="3" spans="1:23" x14ac:dyDescent="0.25">
      <c r="U3" s="5"/>
      <c r="V3" s="5"/>
    </row>
    <row r="4" spans="1:23" x14ac:dyDescent="0.25">
      <c r="U4" s="5"/>
      <c r="V4" s="5"/>
    </row>
    <row r="5" spans="1:23" x14ac:dyDescent="0.25">
      <c r="U5" s="5"/>
      <c r="V5" s="5"/>
    </row>
    <row r="6" spans="1:23" x14ac:dyDescent="0.25">
      <c r="U6" s="5"/>
      <c r="V6" s="5"/>
    </row>
    <row r="7" spans="1:23" ht="28.5" x14ac:dyDescent="0.45">
      <c r="A7" s="5"/>
      <c r="B7" s="5"/>
      <c r="C7" s="1"/>
      <c r="D7" s="20" t="s">
        <v>0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7"/>
      <c r="T7" s="17"/>
      <c r="U7" s="17"/>
      <c r="V7" s="17"/>
      <c r="W7" s="17"/>
    </row>
    <row r="8" spans="1:23" x14ac:dyDescent="0.25">
      <c r="A8" s="5"/>
      <c r="B8" s="5"/>
      <c r="C8" s="1"/>
      <c r="D8" s="1" t="s">
        <v>36</v>
      </c>
      <c r="E8" s="1"/>
      <c r="F8" s="1"/>
      <c r="G8" s="1"/>
      <c r="H8" s="1"/>
      <c r="I8" s="1"/>
      <c r="J8" s="1"/>
      <c r="K8" s="1"/>
      <c r="L8" s="1"/>
      <c r="M8" s="1"/>
      <c r="N8" s="15">
        <v>43831</v>
      </c>
      <c r="O8" s="15">
        <v>44197</v>
      </c>
      <c r="P8" s="15">
        <v>44562</v>
      </c>
      <c r="Q8" s="15">
        <v>44927</v>
      </c>
      <c r="R8" s="15">
        <v>45292</v>
      </c>
      <c r="S8" s="18">
        <v>45658</v>
      </c>
      <c r="T8" s="18">
        <v>45658</v>
      </c>
      <c r="U8" s="18">
        <v>45658</v>
      </c>
      <c r="V8" s="18">
        <v>45658</v>
      </c>
      <c r="W8" s="18">
        <v>45658</v>
      </c>
    </row>
    <row r="9" spans="1:23" x14ac:dyDescent="0.25">
      <c r="A9" s="5"/>
      <c r="B9" s="5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5">
        <v>43830</v>
      </c>
      <c r="N9" s="15">
        <v>44196</v>
      </c>
      <c r="O9" s="15">
        <v>44561</v>
      </c>
      <c r="P9" s="15">
        <v>44926</v>
      </c>
      <c r="Q9" s="15">
        <v>45291</v>
      </c>
      <c r="R9" s="15">
        <v>45657</v>
      </c>
      <c r="S9" s="18">
        <v>46022</v>
      </c>
      <c r="T9" s="18">
        <v>46022</v>
      </c>
      <c r="U9" s="18">
        <v>46022</v>
      </c>
      <c r="V9" s="18">
        <v>46022</v>
      </c>
      <c r="W9" s="18">
        <v>46022</v>
      </c>
    </row>
    <row r="10" spans="1:23" x14ac:dyDescent="0.25">
      <c r="A10" s="5"/>
      <c r="B10" s="5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6">
        <v>2020</v>
      </c>
      <c r="O10" s="16">
        <v>2021</v>
      </c>
      <c r="P10" s="16">
        <v>2022</v>
      </c>
      <c r="Q10" s="16">
        <v>2023</v>
      </c>
      <c r="R10" s="16">
        <v>2024</v>
      </c>
      <c r="S10" s="19">
        <v>2025</v>
      </c>
      <c r="T10" s="19">
        <v>2026</v>
      </c>
      <c r="U10" s="19">
        <v>2027</v>
      </c>
      <c r="V10" s="19">
        <v>2028</v>
      </c>
      <c r="W10" s="19">
        <v>2029</v>
      </c>
    </row>
    <row r="11" spans="1:23" x14ac:dyDescent="0.25">
      <c r="A11" s="5"/>
      <c r="B11" s="5"/>
      <c r="C11" s="1"/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>
        <f t="shared" ref="N11:S11" si="0">N9-N8</f>
        <v>365</v>
      </c>
      <c r="O11" s="1">
        <f t="shared" si="0"/>
        <v>364</v>
      </c>
      <c r="P11" s="1">
        <f t="shared" si="0"/>
        <v>364</v>
      </c>
      <c r="Q11" s="1">
        <f t="shared" si="0"/>
        <v>364</v>
      </c>
      <c r="R11" s="1">
        <f t="shared" si="0"/>
        <v>365</v>
      </c>
      <c r="S11" s="17">
        <f t="shared" si="0"/>
        <v>364</v>
      </c>
      <c r="T11" s="17">
        <f t="shared" ref="T11:W11" si="1">T9-T8</f>
        <v>364</v>
      </c>
      <c r="U11" s="17">
        <f t="shared" si="1"/>
        <v>364</v>
      </c>
      <c r="V11" s="17">
        <f t="shared" si="1"/>
        <v>364</v>
      </c>
      <c r="W11" s="17">
        <f t="shared" si="1"/>
        <v>364</v>
      </c>
    </row>
    <row r="12" spans="1:23" x14ac:dyDescent="0.25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7"/>
      <c r="T12" s="17"/>
      <c r="U12" s="17"/>
      <c r="V12" s="17"/>
      <c r="W12" s="17"/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7" spans="4:23" x14ac:dyDescent="0.25">
      <c r="D17" t="s">
        <v>40</v>
      </c>
      <c r="G17" t="s">
        <v>41</v>
      </c>
      <c r="N17" s="22" t="s">
        <v>58</v>
      </c>
      <c r="O17" s="22" t="s">
        <v>58</v>
      </c>
      <c r="P17" s="22" t="s">
        <v>58</v>
      </c>
      <c r="Q17" s="22" t="s">
        <v>58</v>
      </c>
      <c r="R17" s="22" t="s">
        <v>58</v>
      </c>
      <c r="S17" s="22" t="s">
        <v>58</v>
      </c>
      <c r="T17" s="22" t="s">
        <v>58</v>
      </c>
      <c r="U17" s="22" t="s">
        <v>58</v>
      </c>
      <c r="V17" s="22" t="s">
        <v>58</v>
      </c>
      <c r="W17" s="22" t="s">
        <v>58</v>
      </c>
    </row>
    <row r="55" spans="4:18" ht="21" x14ac:dyDescent="0.35">
      <c r="D55" s="30" t="s">
        <v>116</v>
      </c>
    </row>
    <row r="56" spans="4:18" ht="15.75" thickBot="1" x14ac:dyDescent="0.3"/>
    <row r="57" spans="4:18" ht="16.5" thickTop="1" thickBot="1" x14ac:dyDescent="0.3">
      <c r="D57" s="27" t="s">
        <v>78</v>
      </c>
      <c r="E57" s="27"/>
      <c r="F57" s="27"/>
      <c r="G57" s="27"/>
      <c r="H57" s="27"/>
      <c r="I57" s="27"/>
      <c r="J57" s="27"/>
      <c r="K57" s="27"/>
      <c r="L57" s="27"/>
      <c r="M57" s="27"/>
      <c r="N57" s="28">
        <v>246184996</v>
      </c>
      <c r="O57" s="28">
        <v>310238504</v>
      </c>
      <c r="P57" s="28">
        <v>415044031</v>
      </c>
      <c r="Q57" s="28">
        <v>581774407</v>
      </c>
      <c r="R57" s="28">
        <v>858698352</v>
      </c>
    </row>
    <row r="58" spans="4:18" ht="15.75" thickTop="1" x14ac:dyDescent="0.25">
      <c r="D58" s="82" t="s">
        <v>67</v>
      </c>
      <c r="E58" s="82"/>
      <c r="F58" s="82"/>
      <c r="G58" s="82"/>
      <c r="H58" s="82"/>
      <c r="I58" s="82"/>
      <c r="J58" s="82"/>
      <c r="K58" s="82"/>
      <c r="L58" s="82"/>
      <c r="M58" s="82"/>
      <c r="N58" s="83">
        <f t="shared" ref="N58:R67" si="2">N98/N$97</f>
        <v>0.35447260157154337</v>
      </c>
      <c r="O58" s="83">
        <f t="shared" si="2"/>
        <v>0.31899379259513189</v>
      </c>
      <c r="P58" s="83">
        <f t="shared" si="2"/>
        <v>0.28126984435538116</v>
      </c>
      <c r="Q58" s="83">
        <f t="shared" si="2"/>
        <v>0.28427477903819171</v>
      </c>
      <c r="R58" s="83">
        <f t="shared" si="2"/>
        <v>0.49045729157286189</v>
      </c>
    </row>
    <row r="59" spans="4:18" x14ac:dyDescent="0.25">
      <c r="D59" t="s">
        <v>68</v>
      </c>
      <c r="N59" s="81">
        <f t="shared" si="2"/>
        <v>2.0531421825560808E-2</v>
      </c>
      <c r="O59" s="81">
        <f t="shared" si="2"/>
        <v>1.5629046483540288E-2</v>
      </c>
      <c r="P59" s="81">
        <f t="shared" si="2"/>
        <v>1.1990101358667654E-2</v>
      </c>
      <c r="Q59" s="81">
        <f t="shared" si="2"/>
        <v>9.3459817664340809E-3</v>
      </c>
      <c r="R59" s="81">
        <f t="shared" si="2"/>
        <v>6.3047157216391163E-3</v>
      </c>
    </row>
    <row r="60" spans="4:18" x14ac:dyDescent="0.25">
      <c r="D60" t="s">
        <v>69</v>
      </c>
      <c r="N60" s="81">
        <f t="shared" si="2"/>
        <v>9.599191820772051E-3</v>
      </c>
      <c r="O60" s="81">
        <f t="shared" si="2"/>
        <v>8.0624711882958285E-3</v>
      </c>
      <c r="P60" s="81">
        <f t="shared" si="2"/>
        <v>6.7856342692469655E-3</v>
      </c>
      <c r="Q60" s="81">
        <f t="shared" si="2"/>
        <v>5.36732788934801E-3</v>
      </c>
      <c r="R60" s="81">
        <f t="shared" si="2"/>
        <v>3.9056078216393271E-3</v>
      </c>
    </row>
    <row r="61" spans="4:18" x14ac:dyDescent="0.25">
      <c r="D61" t="s">
        <v>101</v>
      </c>
      <c r="N61" s="81">
        <f t="shared" si="2"/>
        <v>0</v>
      </c>
      <c r="O61" s="81">
        <f t="shared" si="2"/>
        <v>0</v>
      </c>
      <c r="P61" s="81">
        <f t="shared" si="2"/>
        <v>0</v>
      </c>
      <c r="Q61" s="81">
        <f t="shared" si="2"/>
        <v>7.9906294331025807E-2</v>
      </c>
      <c r="R61" s="81">
        <f t="shared" si="2"/>
        <v>8.2006528644182147E-2</v>
      </c>
    </row>
    <row r="62" spans="4:18" x14ac:dyDescent="0.25">
      <c r="D62" t="s">
        <v>102</v>
      </c>
      <c r="N62" s="81">
        <f t="shared" si="2"/>
        <v>0</v>
      </c>
      <c r="O62" s="81">
        <f t="shared" si="2"/>
        <v>0</v>
      </c>
      <c r="P62" s="81">
        <f t="shared" si="2"/>
        <v>0</v>
      </c>
      <c r="Q62" s="81">
        <f t="shared" si="2"/>
        <v>1.6770418022187078E-4</v>
      </c>
      <c r="R62" s="81">
        <f t="shared" si="2"/>
        <v>6.2827650564770159E-5</v>
      </c>
    </row>
    <row r="63" spans="4:18" x14ac:dyDescent="0.25">
      <c r="D63" s="82" t="s">
        <v>72</v>
      </c>
      <c r="E63" s="82"/>
      <c r="F63" s="82"/>
      <c r="G63" s="82"/>
      <c r="H63" s="82"/>
      <c r="I63" s="82"/>
      <c r="J63" s="82"/>
      <c r="K63" s="82"/>
      <c r="L63" s="82"/>
      <c r="M63" s="82"/>
      <c r="N63" s="83">
        <f t="shared" si="2"/>
        <v>0.21212611592300287</v>
      </c>
      <c r="O63" s="83">
        <f t="shared" si="2"/>
        <v>0.19006062832226653</v>
      </c>
      <c r="P63" s="83">
        <f t="shared" si="2"/>
        <v>0.21284616908513015</v>
      </c>
      <c r="Q63" s="83">
        <f t="shared" si="2"/>
        <v>0.15090481799073022</v>
      </c>
      <c r="R63" s="83">
        <f t="shared" si="2"/>
        <v>0.20354567886721645</v>
      </c>
    </row>
    <row r="64" spans="4:18" x14ac:dyDescent="0.25">
      <c r="D64" t="s">
        <v>73</v>
      </c>
      <c r="N64" s="81">
        <f t="shared" si="2"/>
        <v>2.1229157279755586E-4</v>
      </c>
      <c r="O64" s="81">
        <f t="shared" si="2"/>
        <v>1.4647762741919359E-4</v>
      </c>
      <c r="P64" s="81">
        <f t="shared" si="2"/>
        <v>1.7559341794268571E-4</v>
      </c>
      <c r="Q64" s="81">
        <f t="shared" si="2"/>
        <v>1.0436003933737842E-4</v>
      </c>
      <c r="R64" s="81">
        <f t="shared" si="2"/>
        <v>1.3889161394361219E-4</v>
      </c>
    </row>
    <row r="65" spans="4:18" x14ac:dyDescent="0.25">
      <c r="D65" s="82" t="s">
        <v>74</v>
      </c>
      <c r="E65" s="82"/>
      <c r="F65" s="82"/>
      <c r="G65" s="82"/>
      <c r="H65" s="82"/>
      <c r="I65" s="82"/>
      <c r="J65" s="82"/>
      <c r="K65" s="82"/>
      <c r="L65" s="82"/>
      <c r="M65" s="82"/>
      <c r="N65" s="83">
        <f t="shared" si="2"/>
        <v>0.16067303305519073</v>
      </c>
      <c r="O65" s="83">
        <f t="shared" si="2"/>
        <v>0.1395789286039105</v>
      </c>
      <c r="P65" s="83">
        <f t="shared" si="2"/>
        <v>0.19814048596689732</v>
      </c>
      <c r="Q65" s="83">
        <f t="shared" si="2"/>
        <v>2.9002386143122311E-2</v>
      </c>
      <c r="R65" s="83">
        <f t="shared" si="2"/>
        <v>1.3156752861684775E-2</v>
      </c>
    </row>
    <row r="66" spans="4:18" x14ac:dyDescent="0.25">
      <c r="D66" t="s">
        <v>75</v>
      </c>
      <c r="N66" s="81">
        <f t="shared" si="2"/>
        <v>3.9337328258623851E-3</v>
      </c>
      <c r="O66" s="81">
        <f t="shared" si="2"/>
        <v>3.5258067128895129E-3</v>
      </c>
      <c r="P66" s="81">
        <f t="shared" si="2"/>
        <v>4.6477912123015211E-3</v>
      </c>
      <c r="Q66" s="81">
        <f t="shared" si="2"/>
        <v>0.15261011301241376</v>
      </c>
      <c r="R66" s="81">
        <f t="shared" si="2"/>
        <v>0.17405441579326567</v>
      </c>
    </row>
    <row r="67" spans="4:18" x14ac:dyDescent="0.25">
      <c r="D67" s="82" t="s">
        <v>76</v>
      </c>
      <c r="E67" s="82"/>
      <c r="F67" s="82"/>
      <c r="G67" s="82"/>
      <c r="H67" s="82"/>
      <c r="I67" s="82"/>
      <c r="J67" s="82"/>
      <c r="K67" s="82"/>
      <c r="L67" s="82"/>
      <c r="M67" s="82"/>
      <c r="N67" s="83">
        <f t="shared" si="2"/>
        <v>0.23845161140527021</v>
      </c>
      <c r="O67" s="83">
        <f t="shared" si="2"/>
        <v>0.32400284846654626</v>
      </c>
      <c r="P67" s="83">
        <f t="shared" si="2"/>
        <v>0.28414438274381543</v>
      </c>
      <c r="Q67" s="83">
        <f t="shared" si="2"/>
        <v>0.28831623560917485</v>
      </c>
      <c r="R67" s="83">
        <f t="shared" si="2"/>
        <v>2.6367289453002235E-2</v>
      </c>
    </row>
    <row r="68" spans="4:18" x14ac:dyDescent="0.25">
      <c r="D68" t="s">
        <v>80</v>
      </c>
      <c r="N68" s="81">
        <f t="shared" ref="N68:R77" si="3">N108/N$97</f>
        <v>1.6098787758779582E-3</v>
      </c>
      <c r="O68" s="81">
        <f t="shared" si="3"/>
        <v>1.2774945562527597E-3</v>
      </c>
      <c r="P68" s="81">
        <f t="shared" si="3"/>
        <v>9.5490591454861808E-4</v>
      </c>
      <c r="Q68" s="81">
        <f t="shared" si="3"/>
        <v>6.8124000511421607E-4</v>
      </c>
      <c r="R68" s="81">
        <f t="shared" si="3"/>
        <v>4.6154508050109776E-4</v>
      </c>
    </row>
    <row r="69" spans="4:18" x14ac:dyDescent="0.25">
      <c r="D69" t="s">
        <v>81</v>
      </c>
      <c r="N69" s="81">
        <f t="shared" si="3"/>
        <v>1.3104779139342838E-4</v>
      </c>
      <c r="O69" s="81">
        <f t="shared" si="3"/>
        <v>1.0399096045151121E-4</v>
      </c>
      <c r="P69" s="81">
        <f t="shared" si="3"/>
        <v>7.7731511816393282E-5</v>
      </c>
      <c r="Q69" s="81">
        <f t="shared" si="3"/>
        <v>5.5454484782793134E-5</v>
      </c>
      <c r="R69" s="81">
        <f t="shared" si="3"/>
        <v>3.7570818582402499E-5</v>
      </c>
    </row>
    <row r="70" spans="4:18" x14ac:dyDescent="0.25">
      <c r="D70" s="39" t="s">
        <v>103</v>
      </c>
      <c r="N70" s="81">
        <f t="shared" si="3"/>
        <v>0</v>
      </c>
      <c r="O70" s="81">
        <f t="shared" si="3"/>
        <v>0</v>
      </c>
      <c r="P70" s="81">
        <f t="shared" si="3"/>
        <v>0</v>
      </c>
      <c r="Q70" s="81">
        <f t="shared" si="3"/>
        <v>0</v>
      </c>
      <c r="R70" s="81">
        <f t="shared" si="3"/>
        <v>0.17472650861684663</v>
      </c>
    </row>
    <row r="71" spans="4:18" x14ac:dyDescent="0.25">
      <c r="D71" t="s">
        <v>82</v>
      </c>
      <c r="N71" s="81">
        <f t="shared" si="3"/>
        <v>4.6229868533499094E-4</v>
      </c>
      <c r="O71" s="81">
        <f t="shared" si="3"/>
        <v>3.6571540455855215E-4</v>
      </c>
      <c r="P71" s="81">
        <f t="shared" si="3"/>
        <v>2.1715045457430034E-4</v>
      </c>
      <c r="Q71" s="81">
        <f t="shared" si="3"/>
        <v>2.9131738687845031E-4</v>
      </c>
      <c r="R71" s="81">
        <f t="shared" si="3"/>
        <v>5.501081944547624E-4</v>
      </c>
    </row>
    <row r="72" spans="4:18" x14ac:dyDescent="0.25">
      <c r="D72" s="84" t="s">
        <v>104</v>
      </c>
      <c r="E72" s="84"/>
      <c r="F72" s="84"/>
      <c r="G72" s="84"/>
      <c r="H72" s="84"/>
      <c r="I72" s="84"/>
      <c r="J72" s="84"/>
      <c r="K72" s="84"/>
      <c r="L72" s="84"/>
      <c r="M72" s="84"/>
      <c r="N72" s="85">
        <f t="shared" si="3"/>
        <v>0.11680071274530475</v>
      </c>
      <c r="O72" s="85">
        <f t="shared" si="3"/>
        <v>6.7161747272994843E-2</v>
      </c>
      <c r="P72" s="85">
        <f t="shared" si="3"/>
        <v>7.1733369898771049E-2</v>
      </c>
      <c r="Q72" s="85">
        <f t="shared" si="3"/>
        <v>-0.13516102814746198</v>
      </c>
      <c r="R72" s="85">
        <f t="shared" si="3"/>
        <v>-0.28325226016038751</v>
      </c>
    </row>
    <row r="73" spans="4:18" x14ac:dyDescent="0.25">
      <c r="D73" s="84" t="s">
        <v>86</v>
      </c>
      <c r="E73" s="84"/>
      <c r="F73" s="84"/>
      <c r="G73" s="84"/>
      <c r="H73" s="84"/>
      <c r="I73" s="84"/>
      <c r="J73" s="84"/>
      <c r="K73" s="84"/>
      <c r="L73" s="84"/>
      <c r="M73" s="84"/>
      <c r="N73" s="85">
        <f t="shared" si="3"/>
        <v>0.1374340538608616</v>
      </c>
      <c r="O73" s="85">
        <f t="shared" si="3"/>
        <v>0.24636806203784428</v>
      </c>
      <c r="P73" s="85">
        <f t="shared" si="3"/>
        <v>0.35419508538842231</v>
      </c>
      <c r="Q73" s="85">
        <f t="shared" si="3"/>
        <v>0.62761015026912315</v>
      </c>
      <c r="R73" s="85">
        <f t="shared" si="3"/>
        <v>0.63493217581020811</v>
      </c>
    </row>
    <row r="74" spans="4:18" x14ac:dyDescent="0.25">
      <c r="D74" t="s">
        <v>87</v>
      </c>
      <c r="N74" s="81">
        <f t="shared" si="3"/>
        <v>1.8161224577634291E-2</v>
      </c>
      <c r="O74" s="81">
        <f t="shared" si="3"/>
        <v>1.3017726516628639E-2</v>
      </c>
      <c r="P74" s="81">
        <f t="shared" si="3"/>
        <v>1.0504061435351663E-2</v>
      </c>
      <c r="Q74" s="81">
        <f t="shared" si="3"/>
        <v>6.9517169393118385E-3</v>
      </c>
      <c r="R74" s="81">
        <f t="shared" si="3"/>
        <v>5.0613640865587685E-3</v>
      </c>
    </row>
    <row r="75" spans="4:18" x14ac:dyDescent="0.25">
      <c r="D75" t="s">
        <v>88</v>
      </c>
      <c r="N75" s="81">
        <f t="shared" si="3"/>
        <v>2.307549238297203E-3</v>
      </c>
      <c r="O75" s="81">
        <f t="shared" si="3"/>
        <v>9.126365565506982E-4</v>
      </c>
      <c r="P75" s="81">
        <f t="shared" si="3"/>
        <v>3.0813357245944827E-4</v>
      </c>
      <c r="Q75" s="81">
        <f t="shared" si="3"/>
        <v>0</v>
      </c>
      <c r="R75" s="81">
        <f t="shared" si="3"/>
        <v>0</v>
      </c>
    </row>
    <row r="76" spans="4:18" x14ac:dyDescent="0.25">
      <c r="D76" t="s">
        <v>89</v>
      </c>
      <c r="N76" s="81">
        <f t="shared" si="3"/>
        <v>4.8680277818393125E-2</v>
      </c>
      <c r="O76" s="81">
        <f t="shared" si="3"/>
        <v>4.0574318911749264E-2</v>
      </c>
      <c r="P76" s="81">
        <f t="shared" si="3"/>
        <v>3.5789340143528046E-2</v>
      </c>
      <c r="Q76" s="81">
        <f t="shared" si="3"/>
        <v>0</v>
      </c>
      <c r="R76" s="81">
        <f t="shared" si="3"/>
        <v>0</v>
      </c>
    </row>
    <row r="77" spans="4:18" x14ac:dyDescent="0.25">
      <c r="D77" s="84" t="s">
        <v>92</v>
      </c>
      <c r="E77" s="84"/>
      <c r="F77" s="84"/>
      <c r="G77" s="84"/>
      <c r="H77" s="84"/>
      <c r="I77" s="84"/>
      <c r="J77" s="84"/>
      <c r="K77" s="84"/>
      <c r="L77" s="84"/>
      <c r="M77" s="84"/>
      <c r="N77" s="85">
        <f t="shared" si="3"/>
        <v>0.47327290815074691</v>
      </c>
      <c r="O77" s="85">
        <f t="shared" si="3"/>
        <v>0.47829145346832902</v>
      </c>
      <c r="P77" s="85">
        <f t="shared" si="3"/>
        <v>0.40034755011330353</v>
      </c>
      <c r="Q77" s="85">
        <f t="shared" si="3"/>
        <v>0.33909981193105321</v>
      </c>
      <c r="R77" s="85">
        <f t="shared" si="3"/>
        <v>0.2673780850577433</v>
      </c>
    </row>
    <row r="78" spans="4:18" x14ac:dyDescent="0.25">
      <c r="D78" t="s">
        <v>93</v>
      </c>
      <c r="N78" s="81">
        <f t="shared" ref="N78:R84" si="4">N118/N$97</f>
        <v>3.5124991938988839E-2</v>
      </c>
      <c r="O78" s="81">
        <f t="shared" si="4"/>
        <v>4.9807985794052177E-2</v>
      </c>
      <c r="P78" s="81">
        <f t="shared" si="4"/>
        <v>3.9871492574242079E-2</v>
      </c>
      <c r="Q78" s="81">
        <f t="shared" si="4"/>
        <v>3.4485886210529025E-2</v>
      </c>
      <c r="R78" s="81">
        <f t="shared" si="4"/>
        <v>3.3626412503001989E-2</v>
      </c>
    </row>
    <row r="79" spans="4:18" x14ac:dyDescent="0.25">
      <c r="D79" t="s">
        <v>94</v>
      </c>
      <c r="N79" s="81">
        <f t="shared" si="4"/>
        <v>3.6884863608828541E-4</v>
      </c>
      <c r="O79" s="81">
        <f t="shared" si="4"/>
        <v>2.545235326431306E-4</v>
      </c>
      <c r="P79" s="81">
        <f t="shared" si="4"/>
        <v>2.7065321173116693E-4</v>
      </c>
      <c r="Q79" s="81">
        <f t="shared" si="4"/>
        <v>1.7176932982546962E-4</v>
      </c>
      <c r="R79" s="81">
        <f t="shared" si="4"/>
        <v>2.0403672557648043E-4</v>
      </c>
    </row>
    <row r="80" spans="4:18" x14ac:dyDescent="0.25">
      <c r="D80" t="s">
        <v>95</v>
      </c>
      <c r="N80" s="81">
        <f t="shared" si="4"/>
        <v>1.0362126211785872E-5</v>
      </c>
      <c r="O80" s="81">
        <f t="shared" si="4"/>
        <v>7.5812639942332883E-6</v>
      </c>
      <c r="P80" s="81">
        <f t="shared" si="4"/>
        <v>0</v>
      </c>
      <c r="Q80" s="81">
        <f t="shared" si="4"/>
        <v>6.03508895845946E-2</v>
      </c>
      <c r="R80" s="81">
        <f t="shared" si="4"/>
        <v>1.8408676298472737E-4</v>
      </c>
    </row>
    <row r="81" spans="4:18" x14ac:dyDescent="0.25">
      <c r="D81" s="84" t="s">
        <v>96</v>
      </c>
      <c r="E81" s="84"/>
      <c r="F81" s="84"/>
      <c r="G81" s="84"/>
      <c r="H81" s="84"/>
      <c r="I81" s="84"/>
      <c r="J81" s="84"/>
      <c r="K81" s="84"/>
      <c r="L81" s="84"/>
      <c r="M81" s="84"/>
      <c r="N81" s="85">
        <f t="shared" si="4"/>
        <v>0.12379436397496783</v>
      </c>
      <c r="O81" s="85">
        <f t="shared" si="4"/>
        <v>9.1160925015290814E-2</v>
      </c>
      <c r="P81" s="85">
        <f t="shared" si="4"/>
        <v>6.3146808633419427E-2</v>
      </c>
      <c r="Q81" s="85">
        <f t="shared" si="4"/>
        <v>3.0823459719499143E-4</v>
      </c>
      <c r="R81" s="85">
        <f t="shared" si="4"/>
        <v>3.766209976375965E-2</v>
      </c>
    </row>
    <row r="82" spans="4:18" x14ac:dyDescent="0.25">
      <c r="D82" t="s">
        <v>88</v>
      </c>
      <c r="N82" s="81">
        <f t="shared" si="4"/>
        <v>9.3941955747782447E-4</v>
      </c>
      <c r="O82" s="81">
        <f t="shared" si="4"/>
        <v>5.9573843226113548E-4</v>
      </c>
      <c r="P82" s="81">
        <f t="shared" si="4"/>
        <v>1.2942482239914444E-4</v>
      </c>
      <c r="Q82" s="81">
        <f t="shared" si="4"/>
        <v>6.3928633766799581E-2</v>
      </c>
      <c r="R82" s="81">
        <f t="shared" si="4"/>
        <v>3.8100690334153568E-5</v>
      </c>
    </row>
    <row r="83" spans="4:18" x14ac:dyDescent="0.25">
      <c r="D83" t="s">
        <v>86</v>
      </c>
      <c r="N83" s="81">
        <f t="shared" si="4"/>
        <v>2.5905250537689144E-2</v>
      </c>
      <c r="O83" s="81">
        <f t="shared" si="4"/>
        <v>1.3922933305531926E-3</v>
      </c>
      <c r="P83" s="81">
        <f t="shared" si="4"/>
        <v>1.9982246172816302E-2</v>
      </c>
      <c r="Q83" s="81">
        <f t="shared" si="4"/>
        <v>0</v>
      </c>
      <c r="R83" s="81">
        <f t="shared" si="4"/>
        <v>0.12633811133714626</v>
      </c>
    </row>
    <row r="84" spans="4:18" x14ac:dyDescent="0.25">
      <c r="D84" s="86" t="s">
        <v>97</v>
      </c>
      <c r="E84" s="86"/>
      <c r="F84" s="86"/>
      <c r="G84" s="86"/>
      <c r="H84" s="86"/>
      <c r="I84" s="86"/>
      <c r="J84" s="86"/>
      <c r="K84" s="86"/>
      <c r="L84" s="86"/>
      <c r="M84" s="86"/>
      <c r="N84" s="87">
        <f t="shared" si="4"/>
        <v>1.4996815646717966E-2</v>
      </c>
      <c r="O84" s="87">
        <f t="shared" si="4"/>
        <v>8.7078101691722958E-3</v>
      </c>
      <c r="P84" s="87">
        <f t="shared" si="4"/>
        <v>2.4720461526165161E-3</v>
      </c>
      <c r="Q84" s="87">
        <f t="shared" si="4"/>
        <v>1.2259236422546859E-3</v>
      </c>
      <c r="R84" s="87">
        <f t="shared" si="4"/>
        <v>2.0520547126891423E-3</v>
      </c>
    </row>
    <row r="85" spans="4:18" x14ac:dyDescent="0.25">
      <c r="N85" s="81"/>
    </row>
    <row r="86" spans="4:18" x14ac:dyDescent="0.25">
      <c r="N86" s="81"/>
    </row>
    <row r="96" spans="4:18" ht="15.75" thickBot="1" x14ac:dyDescent="0.3">
      <c r="D96" s="3"/>
      <c r="R96" s="23"/>
    </row>
    <row r="97" spans="4:18" ht="16.5" thickTop="1" thickBot="1" x14ac:dyDescent="0.3">
      <c r="D97" s="27" t="s">
        <v>78</v>
      </c>
      <c r="E97" s="27"/>
      <c r="F97" s="27"/>
      <c r="G97" s="27"/>
      <c r="H97" s="27"/>
      <c r="I97" s="27"/>
      <c r="J97" s="27"/>
      <c r="K97" s="27"/>
      <c r="L97" s="27"/>
      <c r="M97" s="27"/>
      <c r="N97" s="28">
        <v>246184996</v>
      </c>
      <c r="O97" s="28">
        <v>310238504</v>
      </c>
      <c r="P97" s="28">
        <v>415044031</v>
      </c>
      <c r="Q97" s="28">
        <v>581774407</v>
      </c>
      <c r="R97" s="28">
        <v>858698352</v>
      </c>
    </row>
    <row r="98" spans="4:18" ht="15.75" thickTop="1" x14ac:dyDescent="0.25">
      <c r="D98" t="s">
        <v>67</v>
      </c>
      <c r="N98" s="33">
        <v>87265836</v>
      </c>
      <c r="O98" s="33">
        <v>98964157</v>
      </c>
      <c r="P98" s="33">
        <v>116739370</v>
      </c>
      <c r="Q98" s="23">
        <v>165383791</v>
      </c>
      <c r="R98" s="23">
        <v>421154868</v>
      </c>
    </row>
    <row r="99" spans="4:18" x14ac:dyDescent="0.25">
      <c r="D99" t="s">
        <v>68</v>
      </c>
      <c r="N99" s="33">
        <v>5054528</v>
      </c>
      <c r="O99" s="33">
        <v>4848732</v>
      </c>
      <c r="P99" s="33">
        <v>4976420</v>
      </c>
      <c r="Q99" s="23">
        <v>5437253</v>
      </c>
      <c r="R99" s="23">
        <v>5413849</v>
      </c>
    </row>
    <row r="100" spans="4:18" x14ac:dyDescent="0.25">
      <c r="D100" t="s">
        <v>69</v>
      </c>
      <c r="N100" s="33">
        <v>2363177</v>
      </c>
      <c r="O100" s="33">
        <v>2501289</v>
      </c>
      <c r="P100" s="33">
        <v>2816337</v>
      </c>
      <c r="Q100" s="23">
        <v>3122574</v>
      </c>
      <c r="R100" s="23">
        <v>3353739</v>
      </c>
    </row>
    <row r="101" spans="4:18" x14ac:dyDescent="0.25">
      <c r="D101" t="s">
        <v>101</v>
      </c>
      <c r="P101" s="33"/>
      <c r="Q101" s="23">
        <v>46487437</v>
      </c>
      <c r="R101" s="23">
        <v>70418871</v>
      </c>
    </row>
    <row r="102" spans="4:18" x14ac:dyDescent="0.25">
      <c r="D102" t="s">
        <v>102</v>
      </c>
      <c r="P102" s="33"/>
      <c r="Q102" s="25">
        <v>97566</v>
      </c>
      <c r="R102" s="25">
        <v>53950</v>
      </c>
    </row>
    <row r="103" spans="4:18" x14ac:dyDescent="0.25">
      <c r="D103" t="s">
        <v>72</v>
      </c>
      <c r="N103" s="33">
        <v>52222267</v>
      </c>
      <c r="O103" s="40">
        <v>58964125</v>
      </c>
      <c r="P103" s="33">
        <v>88340532</v>
      </c>
      <c r="Q103" s="23">
        <v>87792561</v>
      </c>
      <c r="R103" s="23">
        <v>174784339</v>
      </c>
    </row>
    <row r="104" spans="4:18" x14ac:dyDescent="0.25">
      <c r="D104" t="s">
        <v>73</v>
      </c>
      <c r="N104" s="33">
        <v>52263</v>
      </c>
      <c r="O104" s="40">
        <v>45443</v>
      </c>
      <c r="P104" s="33">
        <v>72879</v>
      </c>
      <c r="Q104" s="23">
        <v>60714</v>
      </c>
      <c r="R104" s="23">
        <v>119266</v>
      </c>
    </row>
    <row r="105" spans="4:18" x14ac:dyDescent="0.25">
      <c r="D105" t="s">
        <v>74</v>
      </c>
      <c r="N105" s="33">
        <v>39555290</v>
      </c>
      <c r="O105" s="33">
        <v>43302758</v>
      </c>
      <c r="P105" s="33">
        <v>82237026</v>
      </c>
      <c r="Q105" s="23">
        <v>16872846</v>
      </c>
      <c r="R105" s="23">
        <v>11297682</v>
      </c>
    </row>
    <row r="106" spans="4:18" x14ac:dyDescent="0.25">
      <c r="D106" t="s">
        <v>75</v>
      </c>
      <c r="N106" s="33">
        <v>968426</v>
      </c>
      <c r="O106" s="33">
        <v>1093841</v>
      </c>
      <c r="P106" s="33">
        <v>1929038</v>
      </c>
      <c r="Q106" s="23">
        <v>88784658</v>
      </c>
      <c r="R106" s="23">
        <v>149460240</v>
      </c>
    </row>
    <row r="107" spans="4:18" x14ac:dyDescent="0.25">
      <c r="D107" t="s">
        <v>76</v>
      </c>
      <c r="N107" s="33">
        <v>58703209</v>
      </c>
      <c r="O107" s="33">
        <v>100518159</v>
      </c>
      <c r="P107" s="33">
        <v>117932430</v>
      </c>
      <c r="Q107" s="23">
        <v>167735007</v>
      </c>
      <c r="R107" s="23">
        <v>22641548</v>
      </c>
    </row>
    <row r="108" spans="4:18" x14ac:dyDescent="0.25">
      <c r="D108" t="s">
        <v>80</v>
      </c>
      <c r="N108" s="33">
        <v>396328</v>
      </c>
      <c r="O108" s="33">
        <v>396328</v>
      </c>
      <c r="P108" s="33">
        <v>396328</v>
      </c>
      <c r="Q108" s="25">
        <v>396328</v>
      </c>
      <c r="R108" s="25">
        <v>396328</v>
      </c>
    </row>
    <row r="109" spans="4:18" x14ac:dyDescent="0.25">
      <c r="D109" t="s">
        <v>81</v>
      </c>
      <c r="N109" s="33">
        <v>32262</v>
      </c>
      <c r="O109" s="40">
        <v>32262</v>
      </c>
      <c r="P109" s="33">
        <v>32262</v>
      </c>
      <c r="Q109" s="25">
        <v>32262</v>
      </c>
      <c r="R109" s="25">
        <v>32262</v>
      </c>
    </row>
    <row r="110" spans="4:18" x14ac:dyDescent="0.25">
      <c r="D110" s="39" t="s">
        <v>103</v>
      </c>
      <c r="O110" s="40"/>
      <c r="P110" s="33"/>
      <c r="Q110" s="25"/>
      <c r="R110" s="25">
        <v>150037365</v>
      </c>
    </row>
    <row r="111" spans="4:18" x14ac:dyDescent="0.25">
      <c r="D111" t="s">
        <v>82</v>
      </c>
      <c r="N111" s="33">
        <v>113811</v>
      </c>
      <c r="O111" s="40">
        <v>113459</v>
      </c>
      <c r="P111" s="33">
        <v>90127</v>
      </c>
      <c r="Q111" s="23">
        <v>169481</v>
      </c>
      <c r="R111" s="23">
        <v>472377</v>
      </c>
    </row>
    <row r="112" spans="4:18" x14ac:dyDescent="0.25">
      <c r="D112" t="s">
        <v>104</v>
      </c>
      <c r="N112" s="33">
        <v>28754583</v>
      </c>
      <c r="O112" s="40">
        <v>20836160</v>
      </c>
      <c r="P112" s="33">
        <v>29772507</v>
      </c>
      <c r="Q112" s="23">
        <v>-78633227</v>
      </c>
      <c r="R112" s="23">
        <v>-243228249</v>
      </c>
    </row>
    <row r="113" spans="4:18" x14ac:dyDescent="0.25">
      <c r="D113" t="s">
        <v>86</v>
      </c>
      <c r="N113" s="33">
        <v>33834202</v>
      </c>
      <c r="O113" s="33">
        <v>76432859</v>
      </c>
      <c r="P113" s="40">
        <v>147006556</v>
      </c>
      <c r="Q113" s="23">
        <v>365127523</v>
      </c>
      <c r="R113" s="23">
        <v>545215213</v>
      </c>
    </row>
    <row r="114" spans="4:18" x14ac:dyDescent="0.25">
      <c r="D114" t="s">
        <v>87</v>
      </c>
      <c r="N114" s="33">
        <v>4471021</v>
      </c>
      <c r="O114" s="33">
        <v>4038600</v>
      </c>
      <c r="P114" s="40">
        <v>4359648</v>
      </c>
      <c r="Q114" s="23">
        <v>4044331</v>
      </c>
      <c r="R114" s="23">
        <v>4346185</v>
      </c>
    </row>
    <row r="115" spans="4:18" x14ac:dyDescent="0.25">
      <c r="D115" t="s">
        <v>88</v>
      </c>
      <c r="N115" s="33">
        <v>568084</v>
      </c>
      <c r="O115" s="33">
        <v>283135</v>
      </c>
      <c r="P115" s="40">
        <v>127889</v>
      </c>
      <c r="Q115" s="23"/>
      <c r="R115" s="23"/>
    </row>
    <row r="116" spans="4:18" x14ac:dyDescent="0.25">
      <c r="D116" t="s">
        <v>89</v>
      </c>
      <c r="N116" s="33">
        <v>11984354</v>
      </c>
      <c r="O116" s="33">
        <v>12587716</v>
      </c>
      <c r="P116" s="33">
        <v>14854152</v>
      </c>
      <c r="Q116" s="23"/>
      <c r="R116" s="23"/>
    </row>
    <row r="117" spans="4:18" x14ac:dyDescent="0.25">
      <c r="D117" t="s">
        <v>92</v>
      </c>
      <c r="N117" s="33">
        <v>116512689</v>
      </c>
      <c r="O117" s="40">
        <v>148384425</v>
      </c>
      <c r="P117" s="40">
        <v>166161861</v>
      </c>
      <c r="Q117" s="25">
        <v>197279592</v>
      </c>
      <c r="R117" s="25">
        <v>229597121</v>
      </c>
    </row>
    <row r="118" spans="4:18" x14ac:dyDescent="0.25">
      <c r="D118" t="s">
        <v>93</v>
      </c>
      <c r="N118" s="33">
        <v>8647246</v>
      </c>
      <c r="O118" s="40">
        <v>15452355</v>
      </c>
      <c r="P118" s="33">
        <v>16548425</v>
      </c>
      <c r="Q118" s="25">
        <v>20063006</v>
      </c>
      <c r="R118" s="25">
        <v>28874945</v>
      </c>
    </row>
    <row r="119" spans="4:18" x14ac:dyDescent="0.25">
      <c r="D119" t="s">
        <v>94</v>
      </c>
      <c r="N119" s="33">
        <v>90805</v>
      </c>
      <c r="O119" s="40">
        <v>78963</v>
      </c>
      <c r="P119" s="40">
        <v>112333</v>
      </c>
      <c r="Q119" s="25">
        <v>99931</v>
      </c>
      <c r="R119" s="25">
        <v>175206</v>
      </c>
    </row>
    <row r="120" spans="4:18" x14ac:dyDescent="0.25">
      <c r="D120" t="s">
        <v>95</v>
      </c>
      <c r="N120" s="33">
        <v>2551</v>
      </c>
      <c r="O120" s="40">
        <v>2352</v>
      </c>
      <c r="Q120" s="23">
        <v>35110603</v>
      </c>
      <c r="R120" s="23">
        <v>158075</v>
      </c>
    </row>
    <row r="121" spans="4:18" x14ac:dyDescent="0.25">
      <c r="D121" t="s">
        <v>96</v>
      </c>
      <c r="N121" s="33">
        <v>30476315</v>
      </c>
      <c r="O121" s="33">
        <v>28281629</v>
      </c>
      <c r="P121" s="33">
        <v>26208706</v>
      </c>
      <c r="Q121" s="23">
        <v>179323</v>
      </c>
      <c r="R121" s="23">
        <v>32340383</v>
      </c>
    </row>
    <row r="122" spans="4:18" x14ac:dyDescent="0.25">
      <c r="D122" t="s">
        <v>88</v>
      </c>
      <c r="N122" s="33">
        <v>231271</v>
      </c>
      <c r="O122" s="33">
        <v>184821</v>
      </c>
      <c r="P122" s="33">
        <v>53717</v>
      </c>
      <c r="Q122" s="23">
        <v>37192043</v>
      </c>
      <c r="R122" s="23">
        <v>32717</v>
      </c>
    </row>
    <row r="123" spans="4:18" x14ac:dyDescent="0.25">
      <c r="D123" t="s">
        <v>86</v>
      </c>
      <c r="N123" s="33">
        <v>6377484</v>
      </c>
      <c r="O123" s="33">
        <v>431943</v>
      </c>
      <c r="P123" s="33">
        <v>8293512</v>
      </c>
      <c r="Q123" s="23"/>
      <c r="R123" s="23">
        <v>108486328</v>
      </c>
    </row>
    <row r="124" spans="4:18" x14ac:dyDescent="0.25">
      <c r="D124" t="s">
        <v>97</v>
      </c>
      <c r="N124" s="33">
        <v>3691991</v>
      </c>
      <c r="O124" s="33">
        <v>2701498</v>
      </c>
      <c r="P124" s="33">
        <v>1026008</v>
      </c>
      <c r="Q124" s="25">
        <v>713211</v>
      </c>
      <c r="R124" s="25">
        <v>1762096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showGridLines="0" topLeftCell="A8" zoomScale="76" zoomScaleNormal="76" workbookViewId="0">
      <selection activeCell="I52" sqref="I52"/>
    </sheetView>
  </sheetViews>
  <sheetFormatPr defaultRowHeight="15" x14ac:dyDescent="0.25"/>
  <cols>
    <col min="13" max="23" width="9.7109375" bestFit="1" customWidth="1"/>
  </cols>
  <sheetData>
    <row r="1" spans="1:23" x14ac:dyDescent="0.25">
      <c r="U1" s="5"/>
      <c r="V1" s="5"/>
    </row>
    <row r="2" spans="1:23" x14ac:dyDescent="0.25">
      <c r="U2" s="5"/>
      <c r="V2" s="5"/>
    </row>
    <row r="3" spans="1:23" x14ac:dyDescent="0.25">
      <c r="U3" s="5"/>
      <c r="V3" s="5"/>
    </row>
    <row r="4" spans="1:23" x14ac:dyDescent="0.25">
      <c r="U4" s="5"/>
      <c r="V4" s="5"/>
    </row>
    <row r="5" spans="1:23" x14ac:dyDescent="0.25">
      <c r="U5" s="5"/>
      <c r="V5" s="5"/>
    </row>
    <row r="6" spans="1:23" x14ac:dyDescent="0.25">
      <c r="U6" s="5"/>
      <c r="V6" s="5"/>
    </row>
    <row r="7" spans="1:23" ht="28.5" x14ac:dyDescent="0.45">
      <c r="A7" s="5"/>
      <c r="B7" s="5"/>
      <c r="C7" s="1"/>
      <c r="D7" s="20" t="s">
        <v>0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7"/>
      <c r="T7" s="17"/>
      <c r="U7" s="17"/>
      <c r="V7" s="17"/>
      <c r="W7" s="17"/>
    </row>
    <row r="8" spans="1:23" x14ac:dyDescent="0.25">
      <c r="A8" s="5"/>
      <c r="B8" s="5"/>
      <c r="C8" s="1"/>
      <c r="D8" s="1" t="s">
        <v>36</v>
      </c>
      <c r="E8" s="1"/>
      <c r="F8" s="1"/>
      <c r="G8" s="1"/>
      <c r="H8" s="1"/>
      <c r="I8" s="1"/>
      <c r="J8" s="1"/>
      <c r="K8" s="1"/>
      <c r="L8" s="1"/>
      <c r="M8" s="1"/>
      <c r="N8" s="15">
        <v>43831</v>
      </c>
      <c r="O8" s="15">
        <v>44197</v>
      </c>
      <c r="P8" s="15">
        <v>44562</v>
      </c>
      <c r="Q8" s="15">
        <v>44927</v>
      </c>
      <c r="R8" s="15">
        <v>45292</v>
      </c>
      <c r="S8" s="18">
        <v>45658</v>
      </c>
      <c r="T8" s="18">
        <v>45658</v>
      </c>
      <c r="U8" s="18">
        <v>45658</v>
      </c>
      <c r="V8" s="18">
        <v>45658</v>
      </c>
      <c r="W8" s="18">
        <v>45658</v>
      </c>
    </row>
    <row r="9" spans="1:23" x14ac:dyDescent="0.25">
      <c r="A9" s="5"/>
      <c r="B9" s="5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5">
        <v>43830</v>
      </c>
      <c r="N9" s="15">
        <v>44196</v>
      </c>
      <c r="O9" s="15">
        <v>44561</v>
      </c>
      <c r="P9" s="15">
        <v>44926</v>
      </c>
      <c r="Q9" s="15">
        <v>45291</v>
      </c>
      <c r="R9" s="15">
        <v>45657</v>
      </c>
      <c r="S9" s="18">
        <v>46022</v>
      </c>
      <c r="T9" s="18">
        <v>46022</v>
      </c>
      <c r="U9" s="18">
        <v>46022</v>
      </c>
      <c r="V9" s="18">
        <v>46022</v>
      </c>
      <c r="W9" s="18">
        <v>46022</v>
      </c>
    </row>
    <row r="10" spans="1:23" x14ac:dyDescent="0.25">
      <c r="A10" s="5"/>
      <c r="B10" s="5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6">
        <v>2020</v>
      </c>
      <c r="O10" s="16">
        <v>2021</v>
      </c>
      <c r="P10" s="16">
        <v>2022</v>
      </c>
      <c r="Q10" s="16">
        <v>2023</v>
      </c>
      <c r="R10" s="16">
        <v>2024</v>
      </c>
      <c r="S10" s="19">
        <v>2025</v>
      </c>
      <c r="T10" s="19">
        <v>2026</v>
      </c>
      <c r="U10" s="19">
        <v>2027</v>
      </c>
      <c r="V10" s="19">
        <v>2028</v>
      </c>
      <c r="W10" s="19">
        <v>2029</v>
      </c>
    </row>
    <row r="11" spans="1:23" x14ac:dyDescent="0.25">
      <c r="A11" s="5"/>
      <c r="B11" s="5"/>
      <c r="C11" s="1"/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>
        <f t="shared" ref="N11:S11" si="0">N9-N8</f>
        <v>365</v>
      </c>
      <c r="O11" s="1">
        <f t="shared" si="0"/>
        <v>364</v>
      </c>
      <c r="P11" s="1">
        <f t="shared" si="0"/>
        <v>364</v>
      </c>
      <c r="Q11" s="1">
        <f t="shared" si="0"/>
        <v>364</v>
      </c>
      <c r="R11" s="1">
        <f t="shared" si="0"/>
        <v>365</v>
      </c>
      <c r="S11" s="17">
        <f t="shared" si="0"/>
        <v>364</v>
      </c>
      <c r="T11" s="17">
        <f t="shared" ref="T11:W11" si="1">T9-T8</f>
        <v>364</v>
      </c>
      <c r="U11" s="17">
        <f t="shared" si="1"/>
        <v>364</v>
      </c>
      <c r="V11" s="17">
        <f t="shared" si="1"/>
        <v>364</v>
      </c>
      <c r="W11" s="17">
        <f t="shared" si="1"/>
        <v>364</v>
      </c>
    </row>
    <row r="12" spans="1:23" x14ac:dyDescent="0.25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7"/>
      <c r="T12" s="17"/>
      <c r="U12" s="17"/>
      <c r="V12" s="17"/>
      <c r="W12" s="17"/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7" spans="4:23" x14ac:dyDescent="0.25">
      <c r="D17" t="s">
        <v>40</v>
      </c>
      <c r="G17" t="s">
        <v>41</v>
      </c>
      <c r="N17" s="22" t="s">
        <v>58</v>
      </c>
      <c r="O17" s="22" t="s">
        <v>58</v>
      </c>
      <c r="P17" s="22" t="s">
        <v>58</v>
      </c>
      <c r="Q17" s="22" t="s">
        <v>58</v>
      </c>
      <c r="R17" s="22" t="s">
        <v>58</v>
      </c>
      <c r="S17" s="22" t="s">
        <v>58</v>
      </c>
      <c r="T17" s="22" t="s">
        <v>58</v>
      </c>
      <c r="U17" s="22" t="s">
        <v>58</v>
      </c>
      <c r="V17" s="22" t="s">
        <v>58</v>
      </c>
      <c r="W17" s="2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1"/>
  <sheetViews>
    <sheetView showGridLines="0" topLeftCell="A54" zoomScale="58" zoomScaleNormal="55" workbookViewId="0">
      <selection activeCell="N70" sqref="N70"/>
    </sheetView>
  </sheetViews>
  <sheetFormatPr defaultRowHeight="15" x14ac:dyDescent="0.25"/>
  <cols>
    <col min="13" max="13" width="9.7109375" bestFit="1" customWidth="1"/>
    <col min="14" max="16" width="18.5703125" bestFit="1" customWidth="1"/>
    <col min="17" max="18" width="18.85546875" bestFit="1" customWidth="1"/>
    <col min="19" max="23" width="9.7109375" bestFit="1" customWidth="1"/>
  </cols>
  <sheetData>
    <row r="1" spans="1:23" x14ac:dyDescent="0.25">
      <c r="U1" s="5"/>
      <c r="V1" s="5"/>
    </row>
    <row r="2" spans="1:23" x14ac:dyDescent="0.25">
      <c r="U2" s="5"/>
      <c r="V2" s="5"/>
    </row>
    <row r="3" spans="1:23" x14ac:dyDescent="0.25">
      <c r="U3" s="5"/>
      <c r="V3" s="5"/>
    </row>
    <row r="4" spans="1:23" x14ac:dyDescent="0.25">
      <c r="U4" s="5"/>
      <c r="V4" s="5"/>
    </row>
    <row r="5" spans="1:23" x14ac:dyDescent="0.25">
      <c r="U5" s="5"/>
      <c r="V5" s="5"/>
    </row>
    <row r="6" spans="1:23" x14ac:dyDescent="0.25">
      <c r="U6" s="5"/>
      <c r="V6" s="5"/>
    </row>
    <row r="7" spans="1:23" ht="28.5" x14ac:dyDescent="0.45">
      <c r="A7" s="5"/>
      <c r="B7" s="5"/>
      <c r="C7" s="1"/>
      <c r="D7" s="20" t="s">
        <v>0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7"/>
      <c r="T7" s="17"/>
      <c r="U7" s="17"/>
      <c r="V7" s="17"/>
      <c r="W7" s="17"/>
    </row>
    <row r="8" spans="1:23" x14ac:dyDescent="0.25">
      <c r="A8" s="5"/>
      <c r="B8" s="5"/>
      <c r="C8" s="1"/>
      <c r="D8" s="1" t="s">
        <v>36</v>
      </c>
      <c r="E8" s="1"/>
      <c r="F8" s="1"/>
      <c r="G8" s="1"/>
      <c r="H8" s="1"/>
      <c r="I8" s="1"/>
      <c r="J8" s="1"/>
      <c r="K8" s="1"/>
      <c r="L8" s="1"/>
      <c r="M8" s="1"/>
      <c r="N8" s="15">
        <v>43831</v>
      </c>
      <c r="O8" s="15">
        <v>44197</v>
      </c>
      <c r="P8" s="15">
        <v>44562</v>
      </c>
      <c r="Q8" s="15">
        <v>44927</v>
      </c>
      <c r="R8" s="15">
        <v>45292</v>
      </c>
      <c r="S8" s="18">
        <v>45658</v>
      </c>
      <c r="T8" s="18">
        <v>45658</v>
      </c>
      <c r="U8" s="18">
        <v>45658</v>
      </c>
      <c r="V8" s="18">
        <v>45658</v>
      </c>
      <c r="W8" s="18">
        <v>45658</v>
      </c>
    </row>
    <row r="9" spans="1:23" x14ac:dyDescent="0.25">
      <c r="A9" s="5"/>
      <c r="B9" s="5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5">
        <v>43830</v>
      </c>
      <c r="N9" s="15">
        <v>44196</v>
      </c>
      <c r="O9" s="15">
        <v>44561</v>
      </c>
      <c r="P9" s="15">
        <v>44926</v>
      </c>
      <c r="Q9" s="15">
        <v>45291</v>
      </c>
      <c r="R9" s="15">
        <v>45657</v>
      </c>
      <c r="S9" s="18">
        <v>46022</v>
      </c>
      <c r="T9" s="18">
        <v>46022</v>
      </c>
      <c r="U9" s="18">
        <v>46022</v>
      </c>
      <c r="V9" s="18">
        <v>46022</v>
      </c>
      <c r="W9" s="18">
        <v>46022</v>
      </c>
    </row>
    <row r="10" spans="1:23" x14ac:dyDescent="0.25">
      <c r="A10" s="5"/>
      <c r="B10" s="5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6">
        <v>2020</v>
      </c>
      <c r="O10" s="16">
        <v>2021</v>
      </c>
      <c r="P10" s="16">
        <v>2022</v>
      </c>
      <c r="Q10" s="16">
        <v>2023</v>
      </c>
      <c r="R10" s="16">
        <v>2024</v>
      </c>
      <c r="S10" s="19">
        <v>2025</v>
      </c>
      <c r="T10" s="19">
        <v>2026</v>
      </c>
      <c r="U10" s="19">
        <v>2027</v>
      </c>
      <c r="V10" s="19">
        <v>2028</v>
      </c>
      <c r="W10" s="19">
        <v>2029</v>
      </c>
    </row>
    <row r="11" spans="1:23" x14ac:dyDescent="0.25">
      <c r="A11" s="5"/>
      <c r="B11" s="5"/>
      <c r="C11" s="1"/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>
        <f t="shared" ref="N11:S11" si="0">N9-N8</f>
        <v>365</v>
      </c>
      <c r="O11" s="1">
        <f t="shared" si="0"/>
        <v>364</v>
      </c>
      <c r="P11" s="1">
        <f t="shared" si="0"/>
        <v>364</v>
      </c>
      <c r="Q11" s="1">
        <f t="shared" si="0"/>
        <v>364</v>
      </c>
      <c r="R11" s="1">
        <f t="shared" si="0"/>
        <v>365</v>
      </c>
      <c r="S11" s="17">
        <f t="shared" si="0"/>
        <v>364</v>
      </c>
      <c r="T11" s="17">
        <f t="shared" ref="T11:W11" si="1">T9-T8</f>
        <v>364</v>
      </c>
      <c r="U11" s="17">
        <f t="shared" si="1"/>
        <v>364</v>
      </c>
      <c r="V11" s="17">
        <f t="shared" si="1"/>
        <v>364</v>
      </c>
      <c r="W11" s="17">
        <f t="shared" si="1"/>
        <v>364</v>
      </c>
    </row>
    <row r="12" spans="1:23" x14ac:dyDescent="0.25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7"/>
      <c r="T12" s="17"/>
      <c r="U12" s="17"/>
      <c r="V12" s="17"/>
      <c r="W12" s="17"/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6" spans="1:23" x14ac:dyDescent="0.25">
      <c r="H16" t="s">
        <v>119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</row>
    <row r="17" spans="4:23" x14ac:dyDescent="0.25">
      <c r="D17" t="s">
        <v>40</v>
      </c>
      <c r="G17" t="s">
        <v>41</v>
      </c>
      <c r="H17" t="s">
        <v>44</v>
      </c>
      <c r="M17" s="65"/>
      <c r="N17" s="44" t="s">
        <v>58</v>
      </c>
      <c r="O17" s="44" t="s">
        <v>58</v>
      </c>
      <c r="P17" s="44" t="s">
        <v>58</v>
      </c>
      <c r="Q17" s="44" t="s">
        <v>58</v>
      </c>
      <c r="R17" s="44" t="s">
        <v>58</v>
      </c>
      <c r="S17" s="44" t="s">
        <v>58</v>
      </c>
      <c r="T17" s="44" t="s">
        <v>58</v>
      </c>
      <c r="U17" s="44" t="s">
        <v>58</v>
      </c>
      <c r="V17" s="44" t="s">
        <v>58</v>
      </c>
      <c r="W17" s="44" t="s">
        <v>58</v>
      </c>
    </row>
    <row r="18" spans="4:23" x14ac:dyDescent="0.25">
      <c r="H18" t="s">
        <v>120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</row>
    <row r="19" spans="4:23" x14ac:dyDescent="0.25">
      <c r="H19" t="s">
        <v>121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 spans="4:23" x14ac:dyDescent="0.25">
      <c r="D20" s="3" t="s">
        <v>118</v>
      </c>
      <c r="N20" s="65"/>
      <c r="O20" s="65"/>
      <c r="P20" s="65"/>
      <c r="Q20" s="65"/>
      <c r="R20" s="65"/>
      <c r="S20" s="65"/>
    </row>
    <row r="21" spans="4:23" ht="15.75" thickBot="1" x14ac:dyDescent="0.3">
      <c r="D21" s="75" t="s">
        <v>42</v>
      </c>
      <c r="E21" s="5"/>
      <c r="F21" s="5"/>
      <c r="G21" s="5"/>
      <c r="H21" s="5"/>
      <c r="I21" s="5"/>
      <c r="J21" s="5"/>
      <c r="K21" s="5"/>
      <c r="L21" s="5"/>
      <c r="M21" s="5"/>
      <c r="N21" s="48">
        <v>287084087</v>
      </c>
      <c r="O21" s="48">
        <v>351822329</v>
      </c>
      <c r="P21" s="48">
        <v>446819260</v>
      </c>
      <c r="Q21" s="48">
        <v>547118754</v>
      </c>
      <c r="R21" s="48">
        <v>958814739</v>
      </c>
      <c r="S21" s="65"/>
    </row>
    <row r="22" spans="4:23" ht="16.5" thickTop="1" thickBot="1" x14ac:dyDescent="0.3">
      <c r="D22" s="27" t="s">
        <v>44</v>
      </c>
      <c r="E22" s="27"/>
      <c r="F22" s="27"/>
      <c r="G22" s="27"/>
      <c r="H22" s="27"/>
      <c r="I22" s="27"/>
      <c r="J22" s="27"/>
      <c r="K22" s="27"/>
      <c r="L22" s="27"/>
      <c r="M22" s="27"/>
      <c r="N22" s="50">
        <v>119211471</v>
      </c>
      <c r="O22" s="50">
        <v>131836414</v>
      </c>
      <c r="P22" s="50">
        <v>155764990</v>
      </c>
      <c r="Q22" s="50">
        <v>217173407</v>
      </c>
      <c r="R22" s="50">
        <v>306354843</v>
      </c>
      <c r="S22" s="65"/>
    </row>
    <row r="23" spans="4:23" ht="16.5" thickTop="1" thickBot="1" x14ac:dyDescent="0.3">
      <c r="D23" s="27" t="s">
        <v>120</v>
      </c>
      <c r="E23" s="27"/>
      <c r="F23" s="27"/>
      <c r="G23" s="27"/>
      <c r="H23" s="27"/>
      <c r="I23" s="27"/>
      <c r="J23" s="27"/>
      <c r="K23" s="27"/>
      <c r="L23" s="27"/>
      <c r="M23" s="27"/>
      <c r="N23" s="50">
        <v>64418583</v>
      </c>
      <c r="O23" s="50">
        <v>71965945</v>
      </c>
      <c r="P23" s="50">
        <v>86866483</v>
      </c>
      <c r="Q23" s="50">
        <v>123787596</v>
      </c>
      <c r="R23" s="50">
        <v>167876262</v>
      </c>
      <c r="S23" s="65"/>
    </row>
    <row r="24" spans="4:23" ht="16.5" thickTop="1" thickBot="1" x14ac:dyDescent="0.3"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53">
        <v>60638443</v>
      </c>
      <c r="O24" s="53">
        <v>61875342</v>
      </c>
      <c r="P24" s="53">
        <v>71109371</v>
      </c>
      <c r="Q24" s="53">
        <v>-104025429</v>
      </c>
      <c r="R24" s="53">
        <v>-221588549</v>
      </c>
      <c r="S24" s="65"/>
    </row>
    <row r="25" spans="4:23" ht="16.5" thickTop="1" thickBot="1" x14ac:dyDescent="0.3">
      <c r="D25" s="27" t="s">
        <v>62</v>
      </c>
      <c r="E25" s="27"/>
      <c r="F25" s="27"/>
      <c r="G25" s="27"/>
      <c r="H25" s="27"/>
      <c r="I25" s="27"/>
      <c r="J25" s="27"/>
      <c r="K25" s="27"/>
      <c r="L25" s="27"/>
      <c r="M25" s="27"/>
      <c r="N25" s="50">
        <v>39212025</v>
      </c>
      <c r="O25" s="50">
        <v>40037277</v>
      </c>
      <c r="P25" s="50">
        <v>48965488</v>
      </c>
      <c r="Q25" s="50">
        <v>-79473781</v>
      </c>
      <c r="R25" s="50">
        <v>-164595022</v>
      </c>
      <c r="S25" s="65"/>
    </row>
    <row r="26" spans="4:23" ht="15.75" thickTop="1" x14ac:dyDescent="0.25">
      <c r="D26" t="s">
        <v>43</v>
      </c>
      <c r="M26" s="65"/>
      <c r="N26" s="53">
        <v>167872616</v>
      </c>
      <c r="O26" s="53">
        <v>219985914</v>
      </c>
      <c r="P26" s="53">
        <v>291054270</v>
      </c>
      <c r="Q26" s="53">
        <v>329945347</v>
      </c>
      <c r="R26" s="53">
        <v>652459896</v>
      </c>
      <c r="S26" s="65"/>
    </row>
    <row r="27" spans="4:23" x14ac:dyDescent="0.25">
      <c r="N27" s="65"/>
      <c r="O27" s="65"/>
      <c r="P27" s="65"/>
      <c r="Q27" s="65"/>
      <c r="R27" s="65"/>
      <c r="S27" s="65"/>
    </row>
    <row r="28" spans="4:23" x14ac:dyDescent="0.25">
      <c r="N28" s="65"/>
      <c r="O28" s="65"/>
      <c r="P28" s="65"/>
      <c r="Q28" s="65"/>
      <c r="R28" s="65"/>
      <c r="S28" s="65"/>
    </row>
    <row r="29" spans="4:23" x14ac:dyDescent="0.25">
      <c r="D29" s="3" t="s">
        <v>122</v>
      </c>
      <c r="N29" s="46"/>
      <c r="O29" s="46"/>
      <c r="P29" s="46"/>
      <c r="Q29" s="46"/>
      <c r="R29" s="46"/>
      <c r="S29" s="65"/>
    </row>
    <row r="30" spans="4:23" x14ac:dyDescent="0.25"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65"/>
    </row>
    <row r="31" spans="4:23" x14ac:dyDescent="0.25">
      <c r="D31" s="3" t="s">
        <v>71</v>
      </c>
      <c r="E31" s="3"/>
      <c r="F31" s="3"/>
      <c r="G31" s="3"/>
      <c r="H31" s="3"/>
      <c r="I31" s="3"/>
      <c r="J31" s="3"/>
      <c r="K31" s="3"/>
      <c r="L31" s="3"/>
      <c r="M31" s="3"/>
      <c r="N31" s="43"/>
      <c r="O31" s="43"/>
      <c r="P31" s="43"/>
      <c r="Q31" s="53"/>
      <c r="R31" s="53"/>
      <c r="S31" s="65"/>
    </row>
    <row r="32" spans="4:23" x14ac:dyDescent="0.25">
      <c r="D32" t="s">
        <v>72</v>
      </c>
      <c r="N32" s="90">
        <v>52222267</v>
      </c>
      <c r="O32" s="91">
        <v>58964125</v>
      </c>
      <c r="P32" s="90">
        <v>88340532</v>
      </c>
      <c r="Q32" s="46">
        <v>87792561</v>
      </c>
      <c r="R32" s="46">
        <v>174784339</v>
      </c>
      <c r="S32" s="65"/>
    </row>
    <row r="33" spans="4:23" x14ac:dyDescent="0.25">
      <c r="D33" t="s">
        <v>74</v>
      </c>
      <c r="N33" s="90">
        <v>39555290</v>
      </c>
      <c r="O33" s="90">
        <v>43302758</v>
      </c>
      <c r="P33" s="90">
        <v>82237026</v>
      </c>
      <c r="Q33" s="46">
        <v>16872846</v>
      </c>
      <c r="R33" s="46">
        <v>11297682</v>
      </c>
      <c r="S33" s="65"/>
    </row>
    <row r="34" spans="4:23" x14ac:dyDescent="0.25">
      <c r="D34" t="s">
        <v>76</v>
      </c>
      <c r="N34" s="90">
        <v>58703209</v>
      </c>
      <c r="O34" s="90">
        <v>100518159</v>
      </c>
      <c r="P34" s="90">
        <v>117932430</v>
      </c>
      <c r="Q34" s="46">
        <v>167735007</v>
      </c>
      <c r="R34" s="46">
        <v>22641548</v>
      </c>
      <c r="S34" s="65"/>
    </row>
    <row r="35" spans="4:23" ht="15.75" thickBot="1" x14ac:dyDescent="0.3">
      <c r="D35" s="3" t="s">
        <v>77</v>
      </c>
      <c r="E35" s="3"/>
      <c r="F35" s="3"/>
      <c r="G35" s="3"/>
      <c r="H35" s="3"/>
      <c r="I35" s="3"/>
      <c r="J35" s="3"/>
      <c r="K35" s="3"/>
      <c r="L35" s="3"/>
      <c r="M35" s="3"/>
      <c r="N35" s="92">
        <v>151501455</v>
      </c>
      <c r="O35" s="92">
        <v>203924326</v>
      </c>
      <c r="P35" s="92">
        <v>290511904</v>
      </c>
      <c r="Q35" s="53">
        <v>361245786</v>
      </c>
      <c r="R35" s="53">
        <v>358303075</v>
      </c>
      <c r="S35" s="65"/>
    </row>
    <row r="36" spans="4:23" ht="16.5" thickTop="1" thickBot="1" x14ac:dyDescent="0.3">
      <c r="D36" s="88" t="s">
        <v>78</v>
      </c>
      <c r="E36" s="88"/>
      <c r="F36" s="88"/>
      <c r="G36" s="88"/>
      <c r="H36" s="88"/>
      <c r="I36" s="88"/>
      <c r="J36" s="88"/>
      <c r="K36" s="88"/>
      <c r="L36" s="88"/>
      <c r="M36" s="88"/>
      <c r="N36" s="93">
        <v>246184996</v>
      </c>
      <c r="O36" s="93">
        <v>310238504</v>
      </c>
      <c r="P36" s="93">
        <v>415044031</v>
      </c>
      <c r="Q36" s="93">
        <v>581774407</v>
      </c>
      <c r="R36" s="93">
        <v>858698352</v>
      </c>
      <c r="S36" s="65"/>
    </row>
    <row r="37" spans="4:23" ht="16.5" thickTop="1" thickBot="1" x14ac:dyDescent="0.3">
      <c r="D37" s="27" t="s">
        <v>83</v>
      </c>
      <c r="E37" s="27"/>
      <c r="F37" s="27"/>
      <c r="G37" s="27"/>
      <c r="H37" s="27"/>
      <c r="I37" s="27"/>
      <c r="J37" s="27"/>
      <c r="K37" s="27"/>
      <c r="L37" s="27"/>
      <c r="M37" s="27"/>
      <c r="N37" s="50">
        <v>29296984</v>
      </c>
      <c r="O37" s="50">
        <v>21378208</v>
      </c>
      <c r="P37" s="50">
        <v>30291224</v>
      </c>
      <c r="Q37" s="50">
        <v>-78035156</v>
      </c>
      <c r="R37" s="50">
        <v>-92289917</v>
      </c>
      <c r="S37" s="65"/>
    </row>
    <row r="38" spans="4:23" ht="16.5" thickTop="1" thickBot="1" x14ac:dyDescent="0.3">
      <c r="D38" s="27" t="s">
        <v>90</v>
      </c>
      <c r="E38" s="27"/>
      <c r="F38" s="27"/>
      <c r="G38" s="27"/>
      <c r="H38" s="27"/>
      <c r="I38" s="27"/>
      <c r="J38" s="27"/>
      <c r="K38" s="27"/>
      <c r="L38" s="27"/>
      <c r="M38" s="27"/>
      <c r="N38" s="50">
        <v>50857661</v>
      </c>
      <c r="O38" s="50">
        <v>93342310</v>
      </c>
      <c r="P38" s="50">
        <v>166348245</v>
      </c>
      <c r="Q38" s="50">
        <v>369171854</v>
      </c>
      <c r="R38" s="50">
        <v>549561398</v>
      </c>
      <c r="S38" s="65"/>
    </row>
    <row r="39" spans="4:23" ht="15.75" thickTop="1" x14ac:dyDescent="0.25">
      <c r="D39" s="3" t="s">
        <v>91</v>
      </c>
      <c r="E39" s="3"/>
      <c r="F39" s="3"/>
      <c r="G39" s="3"/>
      <c r="H39" s="3"/>
      <c r="I39" s="3"/>
      <c r="J39" s="3"/>
      <c r="K39" s="3"/>
      <c r="L39" s="3"/>
      <c r="M39" s="3"/>
      <c r="N39" s="43"/>
      <c r="O39" s="43"/>
      <c r="P39" s="43"/>
      <c r="Q39" s="53"/>
      <c r="R39" s="53"/>
      <c r="S39" s="65"/>
    </row>
    <row r="40" spans="4:23" x14ac:dyDescent="0.25">
      <c r="D40" t="s">
        <v>92</v>
      </c>
      <c r="N40" s="90">
        <v>116512689</v>
      </c>
      <c r="O40" s="91">
        <v>148384425</v>
      </c>
      <c r="P40" s="91">
        <v>166161861</v>
      </c>
      <c r="Q40" s="54">
        <v>197279592</v>
      </c>
      <c r="R40" s="54">
        <v>229597121</v>
      </c>
      <c r="S40" s="65"/>
    </row>
    <row r="41" spans="4:23" x14ac:dyDescent="0.25">
      <c r="D41" t="s">
        <v>95</v>
      </c>
      <c r="N41" s="90">
        <v>2551</v>
      </c>
      <c r="O41" s="91">
        <v>2352</v>
      </c>
      <c r="P41" s="65"/>
      <c r="Q41" s="46">
        <v>35110603</v>
      </c>
      <c r="R41" s="46">
        <v>158075</v>
      </c>
      <c r="S41" s="65"/>
    </row>
    <row r="42" spans="4:23" x14ac:dyDescent="0.25">
      <c r="D42" t="s">
        <v>86</v>
      </c>
      <c r="N42" s="90">
        <v>6377484</v>
      </c>
      <c r="O42" s="90">
        <v>431943</v>
      </c>
      <c r="P42" s="90">
        <v>8293512</v>
      </c>
      <c r="Q42" s="46"/>
      <c r="R42" s="46">
        <v>108486328</v>
      </c>
      <c r="S42" s="65"/>
    </row>
    <row r="43" spans="4:23" x14ac:dyDescent="0.25">
      <c r="D43" s="3" t="s">
        <v>98</v>
      </c>
      <c r="E43" s="3"/>
      <c r="F43" s="3"/>
      <c r="G43" s="3"/>
      <c r="H43" s="3"/>
      <c r="I43" s="3"/>
      <c r="J43" s="3"/>
      <c r="K43" s="3"/>
      <c r="L43" s="3"/>
      <c r="M43" s="3"/>
      <c r="N43" s="92">
        <v>166030352</v>
      </c>
      <c r="O43" s="92">
        <v>195517985</v>
      </c>
      <c r="P43" s="92">
        <v>218404562</v>
      </c>
      <c r="Q43" s="53">
        <v>290637709</v>
      </c>
      <c r="R43" s="53">
        <v>401426871</v>
      </c>
      <c r="S43" s="65"/>
    </row>
    <row r="44" spans="4:23" ht="15.75" thickBot="1" x14ac:dyDescent="0.3">
      <c r="D44" s="3" t="s">
        <v>99</v>
      </c>
      <c r="E44" s="3"/>
      <c r="F44" s="3"/>
      <c r="G44" s="3"/>
      <c r="H44" s="3"/>
      <c r="I44" s="3"/>
      <c r="J44" s="3"/>
      <c r="K44" s="3"/>
      <c r="L44" s="3"/>
      <c r="M44" s="3"/>
      <c r="N44" s="92">
        <v>216888012</v>
      </c>
      <c r="O44" s="92">
        <v>288860295</v>
      </c>
      <c r="P44" s="92">
        <v>384752807</v>
      </c>
      <c r="Q44" s="53">
        <v>659809563</v>
      </c>
      <c r="R44" s="53">
        <v>950988269</v>
      </c>
      <c r="S44" s="65"/>
    </row>
    <row r="45" spans="4:23" ht="16.5" thickTop="1" thickBot="1" x14ac:dyDescent="0.3">
      <c r="D45" s="27" t="s">
        <v>100</v>
      </c>
      <c r="E45" s="27"/>
      <c r="F45" s="27"/>
      <c r="G45" s="27"/>
      <c r="H45" s="27"/>
      <c r="I45" s="27"/>
      <c r="J45" s="27"/>
      <c r="K45" s="27"/>
      <c r="L45" s="27"/>
      <c r="M45" s="27"/>
      <c r="N45" s="50">
        <v>246184997</v>
      </c>
      <c r="O45" s="50">
        <v>310238504</v>
      </c>
      <c r="P45" s="50">
        <v>415044031</v>
      </c>
      <c r="Q45" s="50">
        <v>581774407</v>
      </c>
      <c r="R45" s="50">
        <v>858698352</v>
      </c>
      <c r="S45" s="65"/>
    </row>
    <row r="46" spans="4:23" ht="15.75" thickTop="1" x14ac:dyDescent="0.25">
      <c r="D46" t="s">
        <v>104</v>
      </c>
      <c r="N46" s="90">
        <v>28754583</v>
      </c>
      <c r="O46" s="91">
        <v>20836160</v>
      </c>
      <c r="P46" s="90">
        <v>29772507</v>
      </c>
      <c r="Q46" s="46">
        <v>-78633227</v>
      </c>
      <c r="R46" s="46">
        <v>-243228249</v>
      </c>
      <c r="S46" s="65"/>
    </row>
    <row r="47" spans="4:23" x14ac:dyDescent="0.25">
      <c r="D47" t="s">
        <v>86</v>
      </c>
      <c r="N47" s="90">
        <v>33834202</v>
      </c>
      <c r="O47" s="90">
        <v>76432859</v>
      </c>
      <c r="P47" s="91">
        <v>147006556</v>
      </c>
      <c r="Q47" s="46">
        <v>365127523</v>
      </c>
      <c r="R47" s="46">
        <v>545215213</v>
      </c>
      <c r="S47" s="65"/>
    </row>
    <row r="48" spans="4:23" x14ac:dyDescent="0.25">
      <c r="D48" t="s">
        <v>51</v>
      </c>
      <c r="M48" s="65"/>
      <c r="N48" s="53">
        <v>4426686</v>
      </c>
      <c r="O48" s="52">
        <v>12077645</v>
      </c>
      <c r="P48" s="52">
        <v>20534225</v>
      </c>
      <c r="Q48" s="53">
        <v>233503964</v>
      </c>
      <c r="R48" s="53">
        <v>392832386</v>
      </c>
      <c r="S48" s="65"/>
      <c r="T48" s="65"/>
      <c r="U48" s="65"/>
      <c r="V48" s="65"/>
      <c r="W48" s="65"/>
    </row>
    <row r="49" spans="4:23" x14ac:dyDescent="0.25">
      <c r="M49" s="65"/>
      <c r="N49" s="53"/>
      <c r="O49" s="52"/>
      <c r="P49" s="52"/>
      <c r="Q49" s="53"/>
      <c r="R49" s="53"/>
      <c r="S49" s="65"/>
      <c r="T49" s="65"/>
      <c r="U49" s="65"/>
      <c r="V49" s="65"/>
      <c r="W49" s="65"/>
    </row>
    <row r="50" spans="4:23" x14ac:dyDescent="0.25">
      <c r="M50" s="65"/>
      <c r="N50" s="53"/>
      <c r="O50" s="52"/>
      <c r="P50" s="52"/>
      <c r="Q50" s="53"/>
      <c r="R50" s="53"/>
      <c r="S50" s="65"/>
      <c r="T50" s="65"/>
      <c r="U50" s="65"/>
      <c r="V50" s="65"/>
      <c r="W50" s="65"/>
    </row>
    <row r="51" spans="4:23" x14ac:dyDescent="0.25">
      <c r="D51" s="94" t="s">
        <v>123</v>
      </c>
      <c r="E51" s="95"/>
      <c r="F51" s="95"/>
      <c r="G51" s="95"/>
      <c r="H51" s="95"/>
      <c r="I51" s="95"/>
      <c r="J51" s="95"/>
      <c r="K51" s="95"/>
      <c r="L51" s="95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</row>
    <row r="52" spans="4:23" x14ac:dyDescent="0.25">
      <c r="D52" s="97" t="s">
        <v>125</v>
      </c>
      <c r="E52" s="98"/>
      <c r="F52" s="98"/>
      <c r="G52" s="98"/>
      <c r="H52" s="98"/>
      <c r="I52" s="98"/>
      <c r="J52" s="98"/>
      <c r="K52" s="98"/>
      <c r="L52" s="98"/>
      <c r="M52" s="100"/>
      <c r="N52" s="107"/>
      <c r="O52" s="101">
        <f>($O21-$N21)/($N21)</f>
        <v>0.22550271830287827</v>
      </c>
      <c r="P52" s="101">
        <f>(P21-O21)/(O21)</f>
        <v>0.27001393365228959</v>
      </c>
      <c r="Q52" s="101">
        <f t="shared" ref="Q52:R52" si="2">(Q21-P21)/(P21)</f>
        <v>0.22447441947779959</v>
      </c>
      <c r="R52" s="101">
        <f t="shared" si="2"/>
        <v>0.75248011878605792</v>
      </c>
      <c r="S52" s="100"/>
      <c r="T52" s="100"/>
      <c r="U52" s="100"/>
      <c r="V52" s="100"/>
      <c r="W52" s="100"/>
    </row>
    <row r="53" spans="4:23" x14ac:dyDescent="0.25">
      <c r="D53" s="97" t="s">
        <v>126</v>
      </c>
      <c r="E53" s="98"/>
      <c r="F53" s="98"/>
      <c r="G53" s="98"/>
      <c r="H53" s="98"/>
      <c r="I53" s="98"/>
      <c r="J53" s="98"/>
      <c r="K53" s="98"/>
      <c r="L53" s="98"/>
      <c r="M53" s="100"/>
      <c r="N53" s="107"/>
      <c r="O53" s="101">
        <f>($O22-$N22)/($N22)</f>
        <v>0.10590375988230193</v>
      </c>
      <c r="P53" s="101">
        <f>(P22-O22)/(O22)</f>
        <v>0.18150202416761729</v>
      </c>
      <c r="Q53" s="101">
        <f t="shared" ref="Q53:R53" si="3">(Q22-P22)/(P22)</f>
        <v>0.39423760756508891</v>
      </c>
      <c r="R53" s="101">
        <f t="shared" si="3"/>
        <v>0.41064620770995225</v>
      </c>
      <c r="S53" s="100"/>
      <c r="T53" s="100"/>
      <c r="U53" s="100"/>
      <c r="V53" s="100"/>
      <c r="W53" s="100"/>
    </row>
    <row r="54" spans="4:23" x14ac:dyDescent="0.25">
      <c r="D54" s="97" t="s">
        <v>127</v>
      </c>
      <c r="E54" s="98"/>
      <c r="F54" s="98"/>
      <c r="G54" s="98"/>
      <c r="H54" s="98"/>
      <c r="I54" s="98"/>
      <c r="J54" s="98"/>
      <c r="K54" s="98"/>
      <c r="L54" s="98"/>
      <c r="M54" s="100"/>
      <c r="N54" s="107"/>
      <c r="O54" s="101">
        <f t="shared" ref="O54:O56" si="4">($O23-$N23)/($N23)</f>
        <v>0.11716125454047942</v>
      </c>
      <c r="P54" s="101">
        <f>(P23-O23)/(O23)</f>
        <v>0.207049848369253</v>
      </c>
      <c r="Q54" s="101">
        <f t="shared" ref="Q54:R54" si="5">(Q23-P23)/(P23)</f>
        <v>0.42503289790148407</v>
      </c>
      <c r="R54" s="101">
        <f t="shared" si="5"/>
        <v>0.35616384375054833</v>
      </c>
      <c r="S54" s="100"/>
      <c r="T54" s="100"/>
      <c r="U54" s="100"/>
      <c r="V54" s="100"/>
      <c r="W54" s="100"/>
    </row>
    <row r="55" spans="4:23" x14ac:dyDescent="0.25">
      <c r="D55" s="99" t="s">
        <v>129</v>
      </c>
      <c r="E55" s="98"/>
      <c r="F55" s="98"/>
      <c r="G55" s="98"/>
      <c r="H55" s="98"/>
      <c r="I55" s="98"/>
      <c r="J55" s="98"/>
      <c r="K55" s="98"/>
      <c r="L55" s="98"/>
      <c r="M55" s="100"/>
      <c r="N55" s="107"/>
      <c r="O55" s="101">
        <f t="shared" si="4"/>
        <v>2.0397934689714906E-2</v>
      </c>
      <c r="P55" s="101">
        <f t="shared" ref="P55:P56" si="6">(P24-O24)/(O24)</f>
        <v>0.14923600745511839</v>
      </c>
      <c r="Q55" s="101">
        <f t="shared" ref="Q55" si="7">(Q24-P24)/(P24)</f>
        <v>-2.4628933927709751</v>
      </c>
      <c r="R55" s="101">
        <f>(R24-Q24)/(Q24)</f>
        <v>1.1301382857070457</v>
      </c>
      <c r="S55" s="100"/>
      <c r="T55" s="100"/>
      <c r="U55" s="100"/>
      <c r="V55" s="100"/>
      <c r="W55" s="100"/>
    </row>
    <row r="56" spans="4:23" x14ac:dyDescent="0.25">
      <c r="D56" s="99" t="s">
        <v>128</v>
      </c>
      <c r="E56" s="98"/>
      <c r="F56" s="98"/>
      <c r="G56" s="98"/>
      <c r="H56" s="98"/>
      <c r="I56" s="98"/>
      <c r="J56" s="98"/>
      <c r="K56" s="98"/>
      <c r="L56" s="98"/>
      <c r="M56" s="100"/>
      <c r="N56" s="107"/>
      <c r="O56" s="101">
        <f t="shared" si="4"/>
        <v>2.104589089698887E-2</v>
      </c>
      <c r="P56" s="101">
        <f t="shared" si="6"/>
        <v>0.22299745809386587</v>
      </c>
      <c r="Q56" s="101">
        <f t="shared" ref="Q56" si="8">(Q25-P25)/(P25)</f>
        <v>-2.6230570601073149</v>
      </c>
      <c r="R56" s="101">
        <f>(R25-Q25)/(Q25)</f>
        <v>1.071060668423464</v>
      </c>
      <c r="S56" s="100"/>
      <c r="T56" s="100"/>
      <c r="U56" s="100"/>
      <c r="V56" s="100"/>
      <c r="W56" s="100"/>
    </row>
    <row r="57" spans="4:23" x14ac:dyDescent="0.25">
      <c r="D57" s="3"/>
      <c r="E57" s="3"/>
      <c r="F57" s="3"/>
      <c r="G57" s="3"/>
      <c r="H57" s="3"/>
      <c r="I57" s="3"/>
      <c r="J57" s="3"/>
      <c r="K57" s="3"/>
      <c r="L57" s="3"/>
      <c r="M57" s="43"/>
      <c r="N57" s="108"/>
      <c r="O57" s="102"/>
      <c r="P57" s="90"/>
      <c r="Q57" s="53"/>
      <c r="R57" s="53"/>
      <c r="S57" s="65"/>
      <c r="T57" s="65"/>
      <c r="U57" s="65"/>
      <c r="V57" s="65"/>
      <c r="W57" s="65"/>
    </row>
    <row r="58" spans="4:23" x14ac:dyDescent="0.25">
      <c r="D58" s="3"/>
      <c r="E58" s="3"/>
      <c r="F58" s="3"/>
      <c r="G58" s="3"/>
      <c r="H58" s="3"/>
      <c r="I58" s="3"/>
      <c r="J58" s="3"/>
      <c r="K58" s="3"/>
      <c r="L58" s="3"/>
      <c r="M58" s="43"/>
      <c r="N58" s="108"/>
      <c r="O58" s="103"/>
      <c r="P58" s="43"/>
      <c r="Q58" s="53"/>
      <c r="R58" s="53"/>
      <c r="S58" s="65"/>
      <c r="T58" s="65"/>
      <c r="U58" s="65"/>
      <c r="V58" s="65"/>
      <c r="W58" s="65"/>
    </row>
    <row r="59" spans="4:23" x14ac:dyDescent="0.25">
      <c r="D59" s="94" t="s">
        <v>124</v>
      </c>
      <c r="E59" s="95"/>
      <c r="F59" s="95"/>
      <c r="G59" s="95"/>
      <c r="H59" s="95"/>
      <c r="I59" s="95"/>
      <c r="J59" s="95"/>
      <c r="K59" s="95"/>
      <c r="L59" s="95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</row>
    <row r="60" spans="4:23" x14ac:dyDescent="0.25">
      <c r="D60" s="3" t="s">
        <v>134</v>
      </c>
      <c r="M60" s="65"/>
      <c r="N60" s="47"/>
      <c r="O60" s="65"/>
      <c r="P60" s="65"/>
      <c r="Q60" s="65"/>
      <c r="R60" s="65"/>
      <c r="S60" s="65"/>
      <c r="T60" s="65"/>
      <c r="U60" s="65"/>
      <c r="V60" s="65"/>
      <c r="W60" s="65"/>
    </row>
    <row r="61" spans="4:23" x14ac:dyDescent="0.25">
      <c r="D61" s="97" t="s">
        <v>130</v>
      </c>
      <c r="E61" s="98"/>
      <c r="F61" s="98"/>
      <c r="G61" s="98"/>
      <c r="H61" s="98"/>
      <c r="I61" s="98"/>
      <c r="J61" s="98"/>
      <c r="K61" s="98"/>
      <c r="L61" s="98"/>
      <c r="M61" s="100"/>
      <c r="N61" s="110">
        <f>(N22/N21)</f>
        <v>0.41524931683169192</v>
      </c>
      <c r="O61" s="111">
        <f t="shared" ref="O61:R61" si="9">(O22/O21)</f>
        <v>0.37472440812589813</v>
      </c>
      <c r="P61" s="111">
        <f t="shared" si="9"/>
        <v>0.34860849552456624</v>
      </c>
      <c r="Q61" s="111">
        <f t="shared" si="9"/>
        <v>0.39694016228147794</v>
      </c>
      <c r="R61" s="111">
        <f t="shared" si="9"/>
        <v>0.31951411522888573</v>
      </c>
      <c r="S61" s="100"/>
      <c r="T61" s="100"/>
      <c r="U61" s="100"/>
      <c r="V61" s="100"/>
      <c r="W61" s="100"/>
    </row>
    <row r="62" spans="4:23" x14ac:dyDescent="0.25">
      <c r="D62" s="97" t="s">
        <v>131</v>
      </c>
      <c r="E62" s="98"/>
      <c r="F62" s="98"/>
      <c r="G62" s="98"/>
      <c r="H62" s="98"/>
      <c r="I62" s="98"/>
      <c r="J62" s="98"/>
      <c r="K62" s="98"/>
      <c r="L62" s="98"/>
      <c r="M62" s="100"/>
      <c r="N62" s="110">
        <f>N25/N21</f>
        <v>0.1365872466487493</v>
      </c>
      <c r="O62" s="111">
        <f t="shared" ref="O62:Q62" si="10">O25/O21</f>
        <v>0.11379970428198717</v>
      </c>
      <c r="P62" s="111">
        <f t="shared" si="10"/>
        <v>0.10958678907440113</v>
      </c>
      <c r="Q62" s="111">
        <f t="shared" si="10"/>
        <v>-0.14525874029900279</v>
      </c>
      <c r="R62" s="111">
        <f>R25/R21</f>
        <v>-0.17166509368813532</v>
      </c>
      <c r="S62" s="100"/>
      <c r="T62" s="100"/>
      <c r="U62" s="100"/>
      <c r="V62" s="100"/>
      <c r="W62" s="100"/>
    </row>
    <row r="63" spans="4:23" x14ac:dyDescent="0.25">
      <c r="D63" s="97" t="s">
        <v>132</v>
      </c>
      <c r="E63" s="98"/>
      <c r="F63" s="98"/>
      <c r="G63" s="98"/>
      <c r="H63" s="98"/>
      <c r="I63" s="98"/>
      <c r="J63" s="98"/>
      <c r="K63" s="98"/>
      <c r="L63" s="98"/>
      <c r="M63" s="100"/>
      <c r="N63" s="110"/>
      <c r="O63" s="101"/>
      <c r="P63" s="101"/>
      <c r="Q63" s="101"/>
      <c r="R63" s="101"/>
      <c r="S63" s="100"/>
      <c r="T63" s="100"/>
      <c r="U63" s="100"/>
      <c r="V63" s="100"/>
      <c r="W63" s="100"/>
    </row>
    <row r="64" spans="4:23" x14ac:dyDescent="0.25">
      <c r="D64" s="99" t="s">
        <v>133</v>
      </c>
      <c r="E64" s="98"/>
      <c r="F64" s="98"/>
      <c r="G64" s="98"/>
      <c r="H64" s="98"/>
      <c r="I64" s="98"/>
      <c r="J64" s="98"/>
      <c r="K64" s="98"/>
      <c r="L64" s="98"/>
      <c r="M64" s="100"/>
      <c r="N64" s="110">
        <f>N24/N21</f>
        <v>0.21122188844970707</v>
      </c>
      <c r="O64" s="111">
        <f t="shared" ref="O64:Q64" si="11">O24/O21</f>
        <v>0.1758709919744747</v>
      </c>
      <c r="P64" s="111">
        <f t="shared" si="11"/>
        <v>0.15914571587625834</v>
      </c>
      <c r="Q64" s="111">
        <f t="shared" si="11"/>
        <v>-0.19013318084870473</v>
      </c>
      <c r="R64" s="111">
        <f>R24/R21</f>
        <v>-0.23110674042318827</v>
      </c>
      <c r="S64" s="100"/>
      <c r="T64" s="100"/>
      <c r="U64" s="100"/>
      <c r="V64" s="100"/>
      <c r="W64" s="100"/>
    </row>
    <row r="65" spans="4:23" x14ac:dyDescent="0.25">
      <c r="D65" s="98"/>
      <c r="E65" s="98"/>
      <c r="F65" s="98"/>
      <c r="G65" s="98"/>
      <c r="H65" s="98"/>
      <c r="I65" s="98"/>
      <c r="J65" s="98"/>
      <c r="K65" s="98"/>
      <c r="L65" s="98"/>
      <c r="M65" s="100"/>
      <c r="N65" s="107"/>
      <c r="O65" s="100"/>
      <c r="P65" s="100"/>
      <c r="Q65" s="100"/>
      <c r="R65" s="100"/>
      <c r="S65" s="100"/>
      <c r="T65" s="100"/>
      <c r="U65" s="100"/>
      <c r="V65" s="100"/>
      <c r="W65" s="100"/>
    </row>
    <row r="66" spans="4:23" x14ac:dyDescent="0.25">
      <c r="D66" s="99" t="s">
        <v>135</v>
      </c>
      <c r="E66" s="98"/>
      <c r="F66" s="98"/>
      <c r="G66" s="98"/>
      <c r="H66" s="98"/>
      <c r="I66" s="98"/>
      <c r="J66" s="98"/>
      <c r="K66" s="98"/>
      <c r="L66" s="98"/>
      <c r="M66" s="100"/>
      <c r="N66" s="107"/>
      <c r="O66" s="100"/>
      <c r="P66" s="100"/>
      <c r="Q66" s="100"/>
      <c r="R66" s="100"/>
      <c r="S66" s="100"/>
      <c r="T66" s="100"/>
      <c r="U66" s="100"/>
      <c r="V66" s="100"/>
      <c r="W66" s="100"/>
    </row>
    <row r="67" spans="4:23" x14ac:dyDescent="0.25">
      <c r="D67" s="98" t="s">
        <v>143</v>
      </c>
      <c r="E67" s="98"/>
      <c r="F67" s="98"/>
      <c r="G67" s="98"/>
      <c r="H67" s="98"/>
      <c r="I67" s="98"/>
      <c r="J67" s="98"/>
      <c r="K67" s="98"/>
      <c r="L67" s="98"/>
      <c r="M67" s="100"/>
      <c r="N67" s="105">
        <f>(N33/N21)*365</f>
        <v>50.290773692378153</v>
      </c>
      <c r="O67" s="104">
        <f>(O33/O21)*365</f>
        <v>44.924683191441211</v>
      </c>
      <c r="P67" s="104">
        <f>(P33/P21)*365</f>
        <v>67.178201964704925</v>
      </c>
      <c r="Q67" s="104">
        <f>(Q33/Q21)*365</f>
        <v>11.256402280079765</v>
      </c>
      <c r="R67" s="104">
        <f>(R33/R21)*365</f>
        <v>4.3007827917839299</v>
      </c>
      <c r="S67" s="100"/>
      <c r="T67" s="100"/>
      <c r="U67" s="100"/>
      <c r="V67" s="100"/>
      <c r="W67" s="100"/>
    </row>
    <row r="68" spans="4:23" x14ac:dyDescent="0.25">
      <c r="D68" s="98" t="s">
        <v>144</v>
      </c>
      <c r="E68" s="98"/>
      <c r="F68" s="98"/>
      <c r="G68" s="98"/>
      <c r="H68" s="98"/>
      <c r="I68" s="98"/>
      <c r="J68" s="98"/>
      <c r="K68" s="98"/>
      <c r="L68" s="98"/>
      <c r="M68" s="100"/>
      <c r="N68" s="105">
        <f>(N40/N26)*365</f>
        <v>253.32977169427087</v>
      </c>
      <c r="O68" s="104">
        <f>(O40/O26)*365</f>
        <v>246.19901401959763</v>
      </c>
      <c r="P68" s="104">
        <f>(P40/P26)*365</f>
        <v>208.37721867128079</v>
      </c>
      <c r="Q68" s="104">
        <f>(Q40/Q26)*365</f>
        <v>218.23932883041991</v>
      </c>
      <c r="R68" s="104">
        <f>(R40/R26)*365</f>
        <v>128.44153284939983</v>
      </c>
      <c r="S68" s="105"/>
      <c r="T68" s="100"/>
      <c r="U68" s="100"/>
      <c r="V68" s="100"/>
      <c r="W68" s="100"/>
    </row>
    <row r="69" spans="4:23" x14ac:dyDescent="0.25">
      <c r="D69" s="98" t="s">
        <v>145</v>
      </c>
      <c r="E69" s="98"/>
      <c r="F69" s="98"/>
      <c r="G69" s="98"/>
      <c r="H69" s="98"/>
      <c r="I69" s="98"/>
      <c r="J69" s="98"/>
      <c r="K69" s="98"/>
      <c r="L69" s="98"/>
      <c r="M69" s="100"/>
      <c r="N69" s="105">
        <f>(N32/N26)*365</f>
        <v>113.54518627981588</v>
      </c>
      <c r="O69" s="104">
        <f>(O32/O26)*365</f>
        <v>97.833107737070847</v>
      </c>
      <c r="P69" s="104">
        <f>(P32/P26)*365</f>
        <v>110.78447390584581</v>
      </c>
      <c r="Q69" s="104">
        <f>(Q32/Q26)*365</f>
        <v>97.11997776710578</v>
      </c>
      <c r="R69" s="104">
        <f>(R32/R26)*365</f>
        <v>97.778091996324022</v>
      </c>
      <c r="S69" s="100"/>
      <c r="T69" s="100"/>
      <c r="U69" s="100"/>
      <c r="V69" s="100"/>
      <c r="W69" s="100"/>
    </row>
    <row r="70" spans="4:23" x14ac:dyDescent="0.25">
      <c r="D70" s="98"/>
      <c r="E70" s="98"/>
      <c r="F70" s="98"/>
      <c r="G70" s="98"/>
      <c r="H70" s="98"/>
      <c r="I70" s="98"/>
      <c r="J70" s="98"/>
      <c r="K70" s="98"/>
      <c r="L70" s="98"/>
      <c r="M70" s="100"/>
      <c r="N70" s="107"/>
      <c r="O70" s="100"/>
      <c r="P70" s="100"/>
      <c r="Q70" s="100"/>
      <c r="R70" s="100"/>
      <c r="S70" s="100"/>
      <c r="T70" s="100"/>
      <c r="U70" s="100"/>
      <c r="V70" s="100"/>
      <c r="W70" s="100"/>
    </row>
    <row r="71" spans="4:23" x14ac:dyDescent="0.25">
      <c r="D71" s="99" t="s">
        <v>136</v>
      </c>
      <c r="E71" s="98"/>
      <c r="F71" s="98"/>
      <c r="G71" s="98"/>
      <c r="H71" s="98"/>
      <c r="I71" s="98"/>
      <c r="J71" s="98"/>
      <c r="K71" s="98"/>
      <c r="L71" s="98"/>
      <c r="M71" s="100"/>
      <c r="N71" s="107"/>
      <c r="O71" s="100"/>
      <c r="P71" s="100"/>
      <c r="Q71" s="100"/>
      <c r="R71" s="100"/>
      <c r="S71" s="100"/>
      <c r="T71" s="100"/>
      <c r="U71" s="100"/>
      <c r="V71" s="100"/>
      <c r="W71" s="100"/>
    </row>
    <row r="72" spans="4:23" x14ac:dyDescent="0.25">
      <c r="D72" s="98" t="s">
        <v>140</v>
      </c>
      <c r="E72" s="98"/>
      <c r="F72" s="98"/>
      <c r="G72" s="98"/>
      <c r="H72" s="98"/>
      <c r="I72" s="98"/>
      <c r="J72" s="98"/>
      <c r="K72" s="98"/>
      <c r="L72" s="98"/>
      <c r="M72" s="100"/>
      <c r="N72" s="109">
        <f>N35/N44</f>
        <v>0.69852387692133022</v>
      </c>
      <c r="O72" s="106">
        <f t="shared" ref="O72:R72" si="12">O35/O44</f>
        <v>0.7059617729740254</v>
      </c>
      <c r="P72" s="106">
        <f t="shared" si="12"/>
        <v>0.75506116840363946</v>
      </c>
      <c r="Q72" s="106">
        <f t="shared" si="12"/>
        <v>0.54750007616970531</v>
      </c>
      <c r="R72" s="106">
        <f t="shared" si="12"/>
        <v>0.37676918494143907</v>
      </c>
      <c r="S72" s="100"/>
      <c r="T72" s="100"/>
      <c r="U72" s="100"/>
      <c r="V72" s="100"/>
      <c r="W72" s="100"/>
    </row>
    <row r="73" spans="4:23" x14ac:dyDescent="0.25">
      <c r="D73" s="98" t="s">
        <v>141</v>
      </c>
      <c r="E73" s="98"/>
      <c r="F73" s="98"/>
      <c r="G73" s="98"/>
      <c r="H73" s="98"/>
      <c r="I73" s="98"/>
      <c r="J73" s="98"/>
      <c r="K73" s="98"/>
      <c r="L73" s="98"/>
      <c r="M73" s="100"/>
      <c r="N73" s="109">
        <f>N34/N43</f>
        <v>0.35356914138205287</v>
      </c>
      <c r="O73" s="106">
        <f>O34/O43</f>
        <v>0.51411208539204212</v>
      </c>
      <c r="P73" s="106">
        <f>P34/P43</f>
        <v>0.53997237475286808</v>
      </c>
      <c r="Q73" s="106">
        <f>Q34/Q43</f>
        <v>0.57712747453565982</v>
      </c>
      <c r="R73" s="106">
        <f>R34/R43</f>
        <v>5.6402671658719129E-2</v>
      </c>
      <c r="S73" s="100"/>
      <c r="T73" s="100"/>
      <c r="U73" s="100"/>
      <c r="V73" s="100"/>
      <c r="W73" s="100"/>
    </row>
    <row r="74" spans="4:23" x14ac:dyDescent="0.25">
      <c r="D74" s="98" t="s">
        <v>146</v>
      </c>
      <c r="E74" s="98"/>
      <c r="F74" s="98"/>
      <c r="G74" s="98"/>
      <c r="H74" s="98"/>
      <c r="I74" s="98"/>
      <c r="J74" s="98"/>
      <c r="K74" s="98"/>
      <c r="L74" s="98"/>
      <c r="M74" s="100"/>
      <c r="N74" s="109">
        <f>(N35-N32)/N43</f>
        <v>0.59795806492056347</v>
      </c>
      <c r="O74" s="106">
        <f>(O35-O32)/O43</f>
        <v>0.74141619759430311</v>
      </c>
      <c r="P74" s="106">
        <f>(P35-P32)/P43</f>
        <v>0.92567375950690989</v>
      </c>
      <c r="Q74" s="106">
        <f>(Q35-Q32)/Q43</f>
        <v>0.94087317829772732</v>
      </c>
      <c r="R74" s="106">
        <f>(R35-R32)/R43</f>
        <v>0.45716604756137513</v>
      </c>
      <c r="S74" s="100"/>
      <c r="T74" s="100"/>
      <c r="U74" s="100"/>
      <c r="V74" s="100"/>
      <c r="W74" s="100"/>
    </row>
    <row r="75" spans="4:23" x14ac:dyDescent="0.25">
      <c r="D75" s="98"/>
      <c r="E75" s="98"/>
      <c r="F75" s="98"/>
      <c r="G75" s="98"/>
      <c r="H75" s="98"/>
      <c r="I75" s="98"/>
      <c r="J75" s="98"/>
      <c r="K75" s="98"/>
      <c r="L75" s="98"/>
      <c r="M75" s="100"/>
      <c r="N75" s="107"/>
      <c r="O75" s="100"/>
      <c r="P75" s="100"/>
      <c r="Q75" s="100"/>
      <c r="R75" s="100"/>
      <c r="S75" s="100"/>
      <c r="T75" s="100"/>
      <c r="U75" s="100"/>
      <c r="V75" s="100"/>
      <c r="W75" s="100"/>
    </row>
    <row r="76" spans="4:23" x14ac:dyDescent="0.25">
      <c r="D76" s="99" t="s">
        <v>137</v>
      </c>
      <c r="E76" s="98"/>
      <c r="F76" s="98"/>
      <c r="G76" s="98"/>
      <c r="H76" s="98"/>
      <c r="I76" s="98"/>
      <c r="J76" s="98"/>
      <c r="K76" s="98"/>
      <c r="L76" s="98"/>
      <c r="M76" s="100"/>
      <c r="N76" s="107"/>
      <c r="O76" s="100"/>
      <c r="P76" s="100"/>
      <c r="Q76" s="100"/>
      <c r="R76" s="100"/>
      <c r="S76" s="100"/>
      <c r="T76" s="100"/>
      <c r="U76" s="100"/>
      <c r="V76" s="100"/>
      <c r="W76" s="100"/>
    </row>
    <row r="77" spans="4:23" x14ac:dyDescent="0.25">
      <c r="D77" s="98" t="s">
        <v>60</v>
      </c>
      <c r="E77" s="98"/>
      <c r="F77" s="98"/>
      <c r="G77" s="98"/>
      <c r="H77" s="98"/>
      <c r="I77" s="98"/>
      <c r="J77" s="98"/>
      <c r="K77" s="98"/>
      <c r="L77" s="98"/>
      <c r="M77" s="100"/>
      <c r="N77" s="110">
        <f>N47/(N47+N37)</f>
        <v>0.53593483892414118</v>
      </c>
      <c r="O77" s="110">
        <f>O47/(O47+O37)</f>
        <v>0.78143364901642465</v>
      </c>
      <c r="P77" s="110">
        <f>P47/(P47+P37)</f>
        <v>0.82915057368456613</v>
      </c>
      <c r="Q77" s="110">
        <f>Q47/(Q47+Q37)</f>
        <v>1.2718120193003948</v>
      </c>
      <c r="R77" s="110">
        <f>R47/(R47+R37)</f>
        <v>1.203764103738644</v>
      </c>
      <c r="S77" s="100"/>
      <c r="T77" s="100"/>
      <c r="U77" s="100"/>
      <c r="V77" s="100"/>
      <c r="W77" s="100"/>
    </row>
    <row r="78" spans="4:23" x14ac:dyDescent="0.25">
      <c r="D78" s="98" t="s">
        <v>142</v>
      </c>
      <c r="E78" s="98"/>
      <c r="F78" s="98"/>
      <c r="G78" s="98"/>
      <c r="H78" s="98"/>
      <c r="I78" s="98"/>
      <c r="J78" s="98"/>
      <c r="K78" s="98"/>
      <c r="L78" s="98"/>
      <c r="M78" s="100"/>
      <c r="N78" s="109">
        <f>N23/N48</f>
        <v>14.552327181101166</v>
      </c>
      <c r="O78" s="109">
        <f t="shared" ref="O78:R78" si="13">O23/O48</f>
        <v>5.958607410633447</v>
      </c>
      <c r="P78" s="109">
        <f t="shared" si="13"/>
        <v>4.2303268323981058</v>
      </c>
      <c r="Q78" s="109">
        <f t="shared" si="13"/>
        <v>0.53013059769726223</v>
      </c>
      <c r="R78" s="109">
        <f t="shared" si="13"/>
        <v>0.42734832458543781</v>
      </c>
      <c r="S78" s="100"/>
      <c r="T78" s="100"/>
      <c r="U78" s="100"/>
      <c r="V78" s="100"/>
      <c r="W78" s="100"/>
    </row>
    <row r="79" spans="4:23" x14ac:dyDescent="0.25">
      <c r="D79" s="98" t="s">
        <v>147</v>
      </c>
      <c r="E79" s="98"/>
      <c r="F79" s="98"/>
      <c r="G79" s="98"/>
      <c r="H79" s="98"/>
      <c r="I79" s="98"/>
      <c r="J79" s="98"/>
      <c r="K79" s="98"/>
      <c r="L79" s="98"/>
      <c r="M79" s="100"/>
      <c r="N79" s="109">
        <f>N47/N37</f>
        <v>1.1548697982017535</v>
      </c>
      <c r="O79" s="109">
        <f>O47/O37</f>
        <v>3.5752696858408339</v>
      </c>
      <c r="P79" s="109">
        <f>P47/P37</f>
        <v>4.85310715737337</v>
      </c>
      <c r="Q79" s="109">
        <f>Q47/Q37</f>
        <v>-4.6790131745235444</v>
      </c>
      <c r="R79" s="109">
        <f>R47/R37</f>
        <v>-5.9076357496344913</v>
      </c>
      <c r="S79" s="100"/>
      <c r="T79" s="100"/>
      <c r="U79" s="100"/>
      <c r="V79" s="100"/>
      <c r="W79" s="100"/>
    </row>
    <row r="80" spans="4:23" x14ac:dyDescent="0.25">
      <c r="D80" s="98"/>
      <c r="E80" s="98"/>
      <c r="F80" s="98"/>
      <c r="G80" s="98"/>
      <c r="H80" s="98"/>
      <c r="I80" s="98"/>
      <c r="J80" s="98"/>
      <c r="K80" s="98"/>
      <c r="L80" s="98"/>
      <c r="M80" s="100"/>
      <c r="N80" s="107"/>
      <c r="O80" s="100"/>
      <c r="P80" s="100"/>
      <c r="Q80" s="100"/>
      <c r="R80" s="100"/>
      <c r="S80" s="100"/>
      <c r="T80" s="100"/>
      <c r="U80" s="100"/>
      <c r="V80" s="100"/>
      <c r="W80" s="100"/>
    </row>
    <row r="81" spans="4:23" x14ac:dyDescent="0.25">
      <c r="D81" s="99" t="s">
        <v>138</v>
      </c>
      <c r="E81" s="98"/>
      <c r="F81" s="98"/>
      <c r="G81" s="98"/>
      <c r="H81" s="98"/>
      <c r="I81" s="98"/>
      <c r="J81" s="98"/>
      <c r="K81" s="98"/>
      <c r="L81" s="98"/>
      <c r="M81" s="100"/>
      <c r="N81" s="107"/>
      <c r="O81" s="100"/>
      <c r="P81" s="100"/>
      <c r="Q81" s="100"/>
      <c r="R81" s="100"/>
      <c r="S81" s="100"/>
      <c r="T81" s="100"/>
      <c r="U81" s="100"/>
      <c r="V81" s="100"/>
      <c r="W81" s="100"/>
    </row>
    <row r="82" spans="4:23" x14ac:dyDescent="0.25">
      <c r="D82" t="s">
        <v>148</v>
      </c>
      <c r="M82" s="65"/>
      <c r="N82" s="52">
        <v>49.47</v>
      </c>
      <c r="O82" s="53">
        <v>50.51</v>
      </c>
      <c r="P82" s="53">
        <v>61.77</v>
      </c>
      <c r="Q82" s="53">
        <v>-100.26</v>
      </c>
      <c r="R82" s="53">
        <v>-207.65</v>
      </c>
      <c r="S82" s="100"/>
      <c r="T82" s="100"/>
      <c r="U82" s="100"/>
      <c r="V82" s="100"/>
      <c r="W82" s="100"/>
    </row>
    <row r="83" spans="4:23" x14ac:dyDescent="0.25">
      <c r="D83" s="98" t="s">
        <v>139</v>
      </c>
      <c r="E83" s="98"/>
      <c r="F83" s="98"/>
      <c r="G83" s="98"/>
      <c r="H83" s="98"/>
      <c r="I83" s="98"/>
      <c r="J83" s="98"/>
      <c r="K83" s="98"/>
      <c r="L83" s="98"/>
      <c r="M83" s="100"/>
      <c r="N83" s="107"/>
      <c r="O83" s="100"/>
      <c r="P83" s="100"/>
      <c r="Q83" s="100"/>
      <c r="R83" s="100"/>
      <c r="S83" s="100"/>
      <c r="T83" s="100"/>
      <c r="U83" s="100"/>
      <c r="V83" s="100"/>
      <c r="W83" s="100"/>
    </row>
    <row r="84" spans="4:23" x14ac:dyDescent="0.25">
      <c r="D84" s="98"/>
      <c r="E84" s="98"/>
      <c r="F84" s="98"/>
      <c r="G84" s="98"/>
      <c r="H84" s="98"/>
      <c r="I84" s="98"/>
      <c r="J84" s="98"/>
      <c r="K84" s="98"/>
      <c r="L84" s="98"/>
      <c r="M84" s="100"/>
      <c r="N84" s="107"/>
      <c r="O84" s="100"/>
      <c r="P84" s="100"/>
      <c r="Q84" s="100"/>
      <c r="R84" s="100"/>
      <c r="S84" s="100"/>
      <c r="T84" s="100"/>
      <c r="U84" s="100"/>
      <c r="V84" s="100"/>
      <c r="W84" s="100"/>
    </row>
    <row r="85" spans="4:23" x14ac:dyDescent="0.25">
      <c r="D85" s="98"/>
      <c r="E85" s="98"/>
      <c r="F85" s="98"/>
      <c r="G85" s="98"/>
      <c r="H85" s="98"/>
      <c r="I85" s="98"/>
      <c r="J85" s="98"/>
      <c r="K85" s="98"/>
      <c r="L85" s="98"/>
      <c r="M85" s="100"/>
      <c r="N85" s="107"/>
      <c r="O85" s="100"/>
      <c r="P85" s="100"/>
      <c r="Q85" s="100"/>
      <c r="R85" s="100"/>
      <c r="S85" s="100"/>
      <c r="T85" s="100"/>
      <c r="U85" s="100"/>
      <c r="V85" s="100"/>
      <c r="W85" s="100"/>
    </row>
    <row r="86" spans="4:23" x14ac:dyDescent="0.25">
      <c r="D86" s="98"/>
      <c r="E86" s="98"/>
      <c r="F86" s="98"/>
      <c r="G86" s="98"/>
      <c r="H86" s="98"/>
      <c r="I86" s="98"/>
      <c r="J86" s="98"/>
      <c r="K86" s="98"/>
      <c r="L86" s="98"/>
      <c r="M86" s="100"/>
      <c r="N86" s="107"/>
      <c r="O86" s="100"/>
      <c r="P86" s="100"/>
      <c r="Q86" s="100"/>
      <c r="R86" s="100"/>
      <c r="S86" s="100"/>
      <c r="T86" s="100"/>
      <c r="U86" s="100"/>
      <c r="V86" s="100"/>
      <c r="W86" s="100"/>
    </row>
    <row r="87" spans="4:23" x14ac:dyDescent="0.25">
      <c r="M87" s="65"/>
      <c r="N87" s="47"/>
      <c r="O87" s="65"/>
      <c r="P87" s="65"/>
      <c r="Q87" s="65"/>
      <c r="R87" s="65"/>
      <c r="S87" s="65"/>
      <c r="T87" s="65"/>
      <c r="U87" s="65"/>
      <c r="V87" s="65"/>
      <c r="W87" s="65"/>
    </row>
    <row r="111" spans="8:8" x14ac:dyDescent="0.25">
      <c r="H111" t="s">
        <v>149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Guide </vt:lpstr>
      <vt:lpstr>Cover page </vt:lpstr>
      <vt:lpstr>Historical Data</vt:lpstr>
      <vt:lpstr>Assumptions &amp; Drivers</vt:lpstr>
      <vt:lpstr>IS</vt:lpstr>
      <vt:lpstr>SOFP</vt:lpstr>
      <vt:lpstr>SOCF</vt:lpstr>
      <vt:lpstr>Financial Analysis</vt:lpstr>
      <vt:lpstr>Charts &amp; Graph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2026-02-06T19:36:10Z</dcterms:created>
  <dcterms:modified xsi:type="dcterms:W3CDTF">2026-07-24T10:02:14Z</dcterms:modified>
</cp:coreProperties>
</file>