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经验规划" sheetId="3" r:id="rId1"/>
    <sheet name="等级规划" sheetId="4" r:id="rId2"/>
    <sheet name="Sheet1" sheetId="5" r:id="rId3"/>
    <sheet name="旧规划" sheetId="1" r:id="rId4"/>
    <sheet name="Sheet2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3" l="1"/>
  <c r="T11" i="3"/>
  <c r="S11" i="3"/>
  <c r="R12" i="3"/>
  <c r="T12" i="3"/>
  <c r="S12" i="3"/>
  <c r="R13" i="3"/>
  <c r="T13" i="3"/>
  <c r="S13" i="3"/>
  <c r="R14" i="3"/>
  <c r="T14" i="3"/>
  <c r="S14" i="3"/>
  <c r="R15" i="3"/>
  <c r="T15" i="3"/>
  <c r="S15" i="3"/>
  <c r="R16" i="3"/>
  <c r="T16" i="3"/>
  <c r="S16" i="3"/>
  <c r="R17" i="3"/>
  <c r="T17" i="3"/>
  <c r="S17" i="3"/>
  <c r="R18" i="3"/>
  <c r="T18" i="3"/>
  <c r="S18" i="3"/>
  <c r="R19" i="3"/>
  <c r="T19" i="3"/>
  <c r="S19" i="3"/>
  <c r="R20" i="3"/>
  <c r="T20" i="3"/>
  <c r="S20" i="3"/>
  <c r="R21" i="3"/>
  <c r="T21" i="3"/>
  <c r="S21" i="3"/>
  <c r="R22" i="3"/>
  <c r="T22" i="3"/>
  <c r="S22" i="3"/>
  <c r="R23" i="3"/>
  <c r="T23" i="3"/>
  <c r="S23" i="3"/>
  <c r="R24" i="3"/>
  <c r="T24" i="3"/>
  <c r="S24" i="3"/>
  <c r="R25" i="3"/>
  <c r="T25" i="3"/>
  <c r="S25" i="3"/>
  <c r="R26" i="3"/>
  <c r="T26" i="3"/>
  <c r="S26" i="3"/>
  <c r="R27" i="3"/>
  <c r="T27" i="3"/>
  <c r="S27" i="3"/>
  <c r="R28" i="3"/>
  <c r="T28" i="3"/>
  <c r="S28" i="3"/>
  <c r="R29" i="3"/>
  <c r="T29" i="3"/>
  <c r="S29" i="3"/>
  <c r="R30" i="3"/>
  <c r="T30" i="3"/>
  <c r="S30" i="3"/>
  <c r="R31" i="3"/>
  <c r="T31" i="3"/>
  <c r="S31" i="3"/>
  <c r="R32" i="3"/>
  <c r="T32" i="3"/>
  <c r="S32" i="3"/>
  <c r="R33" i="3"/>
  <c r="T33" i="3"/>
  <c r="S33" i="3"/>
  <c r="R34" i="3"/>
  <c r="T34" i="3"/>
  <c r="S34" i="3"/>
  <c r="R35" i="3"/>
  <c r="T35" i="3"/>
  <c r="S35" i="3"/>
  <c r="R36" i="3"/>
  <c r="T36" i="3"/>
  <c r="S36" i="3"/>
  <c r="R37" i="3"/>
  <c r="T37" i="3"/>
  <c r="S37" i="3"/>
  <c r="R38" i="3"/>
  <c r="T38" i="3"/>
  <c r="S38" i="3"/>
  <c r="R39" i="3"/>
  <c r="T39" i="3"/>
  <c r="S39" i="3"/>
  <c r="R40" i="3"/>
  <c r="T40" i="3"/>
  <c r="S40" i="3"/>
  <c r="R41" i="3"/>
  <c r="T41" i="3"/>
  <c r="S41" i="3"/>
  <c r="R42" i="3"/>
  <c r="T42" i="3"/>
  <c r="S42" i="3"/>
  <c r="R43" i="3"/>
  <c r="T43" i="3"/>
  <c r="S43" i="3"/>
  <c r="R44" i="3"/>
  <c r="T44" i="3"/>
  <c r="S44" i="3"/>
  <c r="R45" i="3"/>
  <c r="T45" i="3"/>
  <c r="S45" i="3"/>
  <c r="R46" i="3"/>
  <c r="T46" i="3"/>
  <c r="S46" i="3"/>
  <c r="R47" i="3"/>
  <c r="T47" i="3"/>
  <c r="S47" i="3"/>
  <c r="R48" i="3"/>
  <c r="T48" i="3"/>
  <c r="S48" i="3"/>
  <c r="R49" i="3"/>
  <c r="T49" i="3"/>
  <c r="S49" i="3"/>
  <c r="R50" i="3"/>
  <c r="T50" i="3"/>
  <c r="S50" i="3"/>
  <c r="R51" i="3"/>
  <c r="T51" i="3"/>
  <c r="S51" i="3"/>
  <c r="R52" i="3"/>
  <c r="T52" i="3"/>
  <c r="S52" i="3"/>
  <c r="R53" i="3"/>
  <c r="T53" i="3"/>
  <c r="S53" i="3"/>
  <c r="R54" i="3"/>
  <c r="T54" i="3"/>
  <c r="S54" i="3"/>
  <c r="R55" i="3"/>
  <c r="T55" i="3"/>
  <c r="S55" i="3"/>
  <c r="R56" i="3"/>
  <c r="T56" i="3"/>
  <c r="S56" i="3"/>
  <c r="R57" i="3"/>
  <c r="T57" i="3"/>
  <c r="S57" i="3"/>
  <c r="R58" i="3"/>
  <c r="T58" i="3"/>
  <c r="S58" i="3"/>
  <c r="R59" i="3"/>
  <c r="T59" i="3"/>
  <c r="S59" i="3"/>
  <c r="R60" i="3"/>
  <c r="T60" i="3"/>
  <c r="S60" i="3"/>
  <c r="R61" i="3"/>
  <c r="T61" i="3"/>
  <c r="S61" i="3"/>
  <c r="R62" i="3"/>
  <c r="T62" i="3"/>
  <c r="S62" i="3"/>
  <c r="R63" i="3"/>
  <c r="T63" i="3"/>
  <c r="S63" i="3"/>
  <c r="R64" i="3"/>
  <c r="T64" i="3"/>
  <c r="S64" i="3"/>
  <c r="R65" i="3"/>
  <c r="T65" i="3"/>
  <c r="S65" i="3"/>
  <c r="R66" i="3"/>
  <c r="T66" i="3"/>
  <c r="S66" i="3"/>
  <c r="R67" i="3"/>
  <c r="T67" i="3"/>
  <c r="S67" i="3"/>
  <c r="R68" i="3"/>
  <c r="T68" i="3"/>
  <c r="S68" i="3"/>
  <c r="R69" i="3"/>
  <c r="T69" i="3"/>
  <c r="S69" i="3"/>
  <c r="R70" i="3"/>
  <c r="T70" i="3"/>
  <c r="S70" i="3"/>
  <c r="R71" i="3"/>
  <c r="T71" i="3"/>
  <c r="S71" i="3"/>
  <c r="R72" i="3"/>
  <c r="T72" i="3"/>
  <c r="S72" i="3"/>
  <c r="R73" i="3"/>
  <c r="T73" i="3"/>
  <c r="S73" i="3"/>
  <c r="R74" i="3"/>
  <c r="T74" i="3"/>
  <c r="S74" i="3"/>
  <c r="R75" i="3"/>
  <c r="T75" i="3"/>
  <c r="S75" i="3"/>
  <c r="R76" i="3"/>
  <c r="T76" i="3"/>
  <c r="S76" i="3"/>
  <c r="R77" i="3"/>
  <c r="T77" i="3"/>
  <c r="S77" i="3"/>
  <c r="R78" i="3"/>
  <c r="T78" i="3"/>
  <c r="S78" i="3"/>
  <c r="R79" i="3"/>
  <c r="T79" i="3"/>
  <c r="S79" i="3"/>
  <c r="R80" i="3"/>
  <c r="T80" i="3"/>
  <c r="S80" i="3"/>
  <c r="R81" i="3"/>
  <c r="T81" i="3"/>
  <c r="S81" i="3"/>
  <c r="R82" i="3"/>
  <c r="T82" i="3"/>
  <c r="S82" i="3"/>
  <c r="R83" i="3"/>
  <c r="T83" i="3"/>
  <c r="S83" i="3"/>
  <c r="R84" i="3"/>
  <c r="T84" i="3"/>
  <c r="S84" i="3"/>
  <c r="R85" i="3"/>
  <c r="T85" i="3"/>
  <c r="S85" i="3"/>
  <c r="R86" i="3"/>
  <c r="T86" i="3"/>
  <c r="S86" i="3"/>
  <c r="R87" i="3"/>
  <c r="T87" i="3"/>
  <c r="S87" i="3"/>
  <c r="R88" i="3"/>
  <c r="T88" i="3"/>
  <c r="S88" i="3"/>
  <c r="R89" i="3"/>
  <c r="T89" i="3"/>
  <c r="S89" i="3"/>
  <c r="R90" i="3"/>
  <c r="T90" i="3"/>
  <c r="S90" i="3"/>
  <c r="R91" i="3"/>
  <c r="T91" i="3"/>
  <c r="S91" i="3"/>
  <c r="R92" i="3"/>
  <c r="T92" i="3"/>
  <c r="S92" i="3"/>
  <c r="R93" i="3"/>
  <c r="T93" i="3"/>
  <c r="S93" i="3"/>
  <c r="R94" i="3"/>
  <c r="T94" i="3"/>
  <c r="S94" i="3"/>
  <c r="R95" i="3"/>
  <c r="T95" i="3"/>
  <c r="S95" i="3"/>
  <c r="R96" i="3"/>
  <c r="T96" i="3"/>
  <c r="S96" i="3"/>
  <c r="R97" i="3"/>
  <c r="T97" i="3"/>
  <c r="S97" i="3"/>
  <c r="R98" i="3"/>
  <c r="T98" i="3"/>
  <c r="S98" i="3"/>
  <c r="R99" i="3"/>
  <c r="T99" i="3"/>
  <c r="S99" i="3"/>
  <c r="R100" i="3"/>
  <c r="T100" i="3"/>
  <c r="S100" i="3"/>
  <c r="R101" i="3"/>
  <c r="T101" i="3"/>
  <c r="S101" i="3"/>
  <c r="R102" i="3"/>
  <c r="T102" i="3"/>
  <c r="S102" i="3"/>
  <c r="R103" i="3"/>
  <c r="T103" i="3"/>
  <c r="S103" i="3"/>
  <c r="R104" i="3"/>
  <c r="T104" i="3"/>
  <c r="S104" i="3"/>
  <c r="R105" i="3"/>
  <c r="T105" i="3"/>
  <c r="S105" i="3"/>
  <c r="R106" i="3"/>
  <c r="T106" i="3"/>
  <c r="S106" i="3"/>
  <c r="R107" i="3"/>
  <c r="T107" i="3"/>
  <c r="S107" i="3"/>
  <c r="R108" i="3"/>
  <c r="T108" i="3"/>
  <c r="S108" i="3"/>
  <c r="R109" i="3"/>
  <c r="T109" i="3"/>
  <c r="S109" i="3"/>
  <c r="R110" i="3"/>
  <c r="T110" i="3"/>
  <c r="S110" i="3"/>
  <c r="R111" i="3"/>
  <c r="T111" i="3"/>
  <c r="S111" i="3"/>
  <c r="R112" i="3"/>
  <c r="T112" i="3"/>
  <c r="S112" i="3"/>
  <c r="R113" i="3"/>
  <c r="T113" i="3"/>
  <c r="S113" i="3"/>
  <c r="R114" i="3"/>
  <c r="T114" i="3"/>
  <c r="S114" i="3"/>
  <c r="R115" i="3"/>
  <c r="T115" i="3"/>
  <c r="S115" i="3"/>
  <c r="R116" i="3"/>
  <c r="T116" i="3"/>
  <c r="S116" i="3"/>
  <c r="R117" i="3"/>
  <c r="T117" i="3"/>
  <c r="S117" i="3"/>
  <c r="R118" i="3"/>
  <c r="T118" i="3"/>
  <c r="S118" i="3"/>
  <c r="R119" i="3"/>
  <c r="T119" i="3"/>
  <c r="S119" i="3"/>
  <c r="R120" i="3"/>
  <c r="T120" i="3"/>
  <c r="S120" i="3"/>
  <c r="R121" i="3"/>
  <c r="T121" i="3"/>
  <c r="S121" i="3"/>
  <c r="R122" i="3"/>
  <c r="T122" i="3"/>
  <c r="S122" i="3"/>
  <c r="R123" i="3"/>
  <c r="T123" i="3"/>
  <c r="S123" i="3"/>
  <c r="R124" i="3"/>
  <c r="T124" i="3"/>
  <c r="S124" i="3"/>
  <c r="R125" i="3"/>
  <c r="T125" i="3"/>
  <c r="S125" i="3"/>
  <c r="R126" i="3"/>
  <c r="T126" i="3"/>
  <c r="S126" i="3"/>
  <c r="R127" i="3"/>
  <c r="T127" i="3"/>
  <c r="S127" i="3"/>
  <c r="R128" i="3"/>
  <c r="T128" i="3"/>
  <c r="S128" i="3"/>
  <c r="R129" i="3"/>
  <c r="T129" i="3"/>
  <c r="S129" i="3"/>
  <c r="R130" i="3"/>
  <c r="T130" i="3"/>
  <c r="S130" i="3"/>
  <c r="R131" i="3"/>
  <c r="T131" i="3"/>
  <c r="S131" i="3"/>
  <c r="R132" i="3"/>
  <c r="T132" i="3"/>
  <c r="S132" i="3"/>
  <c r="R133" i="3"/>
  <c r="T133" i="3"/>
  <c r="S133" i="3"/>
  <c r="R134" i="3"/>
  <c r="T134" i="3"/>
  <c r="S134" i="3"/>
  <c r="R135" i="3"/>
  <c r="T135" i="3"/>
  <c r="S135" i="3"/>
  <c r="R136" i="3"/>
  <c r="T136" i="3"/>
  <c r="S136" i="3"/>
  <c r="R137" i="3"/>
  <c r="T137" i="3"/>
  <c r="S137" i="3"/>
  <c r="R138" i="3"/>
  <c r="T138" i="3"/>
  <c r="S138" i="3"/>
  <c r="R139" i="3"/>
  <c r="T139" i="3"/>
  <c r="S139" i="3"/>
  <c r="R140" i="3"/>
  <c r="T140" i="3"/>
  <c r="S140" i="3"/>
  <c r="R141" i="3"/>
  <c r="T141" i="3"/>
  <c r="S141" i="3"/>
  <c r="R142" i="3"/>
  <c r="T142" i="3"/>
  <c r="S142" i="3"/>
  <c r="R143" i="3"/>
  <c r="T143" i="3"/>
  <c r="S143" i="3"/>
  <c r="R144" i="3"/>
  <c r="T144" i="3"/>
  <c r="S144" i="3"/>
  <c r="R145" i="3"/>
  <c r="T145" i="3"/>
  <c r="S145" i="3"/>
  <c r="R146" i="3"/>
  <c r="T146" i="3"/>
  <c r="S146" i="3"/>
  <c r="R147" i="3"/>
  <c r="T147" i="3"/>
  <c r="S147" i="3"/>
  <c r="R148" i="3"/>
  <c r="T148" i="3"/>
  <c r="S148" i="3"/>
  <c r="R149" i="3"/>
  <c r="T149" i="3"/>
  <c r="S149" i="3"/>
  <c r="R150" i="3"/>
  <c r="T150" i="3"/>
  <c r="S150" i="3"/>
  <c r="R151" i="3"/>
  <c r="T151" i="3"/>
  <c r="S151" i="3"/>
  <c r="R152" i="3"/>
  <c r="T152" i="3"/>
  <c r="S152" i="3"/>
  <c r="R153" i="3"/>
  <c r="T153" i="3"/>
  <c r="S153" i="3"/>
  <c r="R154" i="3"/>
  <c r="T154" i="3"/>
  <c r="S154" i="3"/>
  <c r="R155" i="3"/>
  <c r="T155" i="3"/>
  <c r="S155" i="3"/>
  <c r="R156" i="3"/>
  <c r="T156" i="3"/>
  <c r="S156" i="3"/>
  <c r="R157" i="3"/>
  <c r="T157" i="3"/>
  <c r="S157" i="3"/>
  <c r="R158" i="3"/>
  <c r="T158" i="3"/>
  <c r="S158" i="3"/>
  <c r="R159" i="3"/>
  <c r="T159" i="3"/>
  <c r="S159" i="3"/>
  <c r="R160" i="3"/>
  <c r="T160" i="3"/>
  <c r="S160" i="3"/>
  <c r="R161" i="3"/>
  <c r="T161" i="3"/>
  <c r="S161" i="3"/>
  <c r="R162" i="3"/>
  <c r="T162" i="3"/>
  <c r="S162" i="3"/>
  <c r="R163" i="3"/>
  <c r="T163" i="3"/>
  <c r="S163" i="3"/>
  <c r="R164" i="3"/>
  <c r="T164" i="3"/>
  <c r="S164" i="3"/>
  <c r="R165" i="3"/>
  <c r="T165" i="3"/>
  <c r="S165" i="3"/>
  <c r="R166" i="3"/>
  <c r="T166" i="3"/>
  <c r="S166" i="3"/>
  <c r="R167" i="3"/>
  <c r="T167" i="3"/>
  <c r="S167" i="3"/>
  <c r="R168" i="3"/>
  <c r="T168" i="3"/>
  <c r="S168" i="3"/>
  <c r="R169" i="3"/>
  <c r="T169" i="3"/>
  <c r="S169" i="3"/>
  <c r="R170" i="3"/>
  <c r="T170" i="3"/>
  <c r="S170" i="3"/>
  <c r="R171" i="3"/>
  <c r="T171" i="3"/>
  <c r="S171" i="3"/>
  <c r="R172" i="3"/>
  <c r="T172" i="3"/>
  <c r="S172" i="3"/>
  <c r="R173" i="3"/>
  <c r="T173" i="3"/>
  <c r="S173" i="3"/>
  <c r="R174" i="3"/>
  <c r="T174" i="3"/>
  <c r="S174" i="3"/>
  <c r="R175" i="3"/>
  <c r="T175" i="3"/>
  <c r="S175" i="3"/>
  <c r="R176" i="3"/>
  <c r="T176" i="3"/>
  <c r="W11" i="3"/>
  <c r="F5" i="3"/>
  <c r="N5" i="3"/>
  <c r="O5" i="3"/>
  <c r="F6" i="3"/>
  <c r="N6" i="3"/>
  <c r="O6" i="3"/>
  <c r="F7" i="3"/>
  <c r="N7" i="3"/>
  <c r="O7" i="3"/>
  <c r="F8" i="3"/>
  <c r="N8" i="3"/>
  <c r="O8" i="3"/>
  <c r="F9" i="3"/>
  <c r="N9" i="3"/>
  <c r="O9" i="3"/>
  <c r="F10" i="3"/>
  <c r="N10" i="3"/>
  <c r="O10" i="3"/>
  <c r="F11" i="3"/>
  <c r="N11" i="3"/>
  <c r="O11" i="3"/>
  <c r="F12" i="3"/>
  <c r="N12" i="3"/>
  <c r="O12" i="3"/>
  <c r="F13" i="3"/>
  <c r="N13" i="3"/>
  <c r="O13" i="3"/>
  <c r="F14" i="3"/>
  <c r="N14" i="3"/>
  <c r="O14" i="3"/>
  <c r="F15" i="3"/>
  <c r="N15" i="3"/>
  <c r="O15" i="3"/>
  <c r="F16" i="3"/>
  <c r="N16" i="3"/>
  <c r="O16" i="3"/>
  <c r="F17" i="3"/>
  <c r="N17" i="3"/>
  <c r="O17" i="3"/>
  <c r="F18" i="3"/>
  <c r="N18" i="3"/>
  <c r="O18" i="3"/>
  <c r="F19" i="3"/>
  <c r="N19" i="3"/>
  <c r="O19" i="3"/>
  <c r="F20" i="3"/>
  <c r="N20" i="3"/>
  <c r="O20" i="3"/>
  <c r="F21" i="3"/>
  <c r="N21" i="3"/>
  <c r="O21" i="3"/>
  <c r="F22" i="3"/>
  <c r="N22" i="3"/>
  <c r="O22" i="3"/>
  <c r="F23" i="3"/>
  <c r="N23" i="3"/>
  <c r="O23" i="3"/>
  <c r="F24" i="3"/>
  <c r="N24" i="3"/>
  <c r="O24" i="3"/>
  <c r="F25" i="3"/>
  <c r="N25" i="3"/>
  <c r="O25" i="3"/>
  <c r="F26" i="3"/>
  <c r="N26" i="3"/>
  <c r="O26" i="3"/>
  <c r="F27" i="3"/>
  <c r="N27" i="3"/>
  <c r="O27" i="3"/>
  <c r="F28" i="3"/>
  <c r="N28" i="3"/>
  <c r="O28" i="3"/>
  <c r="F29" i="3"/>
  <c r="N29" i="3"/>
  <c r="O29" i="3"/>
  <c r="F30" i="3"/>
  <c r="N30" i="3"/>
  <c r="O30" i="3"/>
  <c r="F31" i="3"/>
  <c r="N31" i="3"/>
  <c r="O31" i="3"/>
  <c r="F32" i="3"/>
  <c r="N32" i="3"/>
  <c r="O32" i="3"/>
  <c r="F33" i="3"/>
  <c r="N33" i="3"/>
  <c r="O33" i="3"/>
  <c r="F34" i="3"/>
  <c r="N34" i="3"/>
  <c r="O34" i="3"/>
  <c r="F35" i="3"/>
  <c r="N35" i="3"/>
  <c r="O35" i="3"/>
  <c r="F36" i="3"/>
  <c r="N36" i="3"/>
  <c r="O36" i="3"/>
  <c r="F37" i="3"/>
  <c r="N37" i="3"/>
  <c r="O37" i="3"/>
  <c r="F38" i="3"/>
  <c r="N38" i="3"/>
  <c r="O38" i="3"/>
  <c r="F39" i="3"/>
  <c r="N39" i="3"/>
  <c r="O39" i="3"/>
  <c r="F40" i="3"/>
  <c r="N40" i="3"/>
  <c r="O40" i="3"/>
  <c r="F41" i="3"/>
  <c r="N41" i="3"/>
  <c r="O41" i="3"/>
  <c r="F42" i="3"/>
  <c r="N42" i="3"/>
  <c r="O42" i="3"/>
  <c r="F43" i="3"/>
  <c r="N43" i="3"/>
  <c r="O43" i="3"/>
  <c r="F44" i="3"/>
  <c r="N44" i="3"/>
  <c r="O44" i="3"/>
  <c r="F45" i="3"/>
  <c r="N45" i="3"/>
  <c r="O45" i="3"/>
  <c r="F46" i="3"/>
  <c r="N46" i="3"/>
  <c r="O46" i="3"/>
  <c r="F47" i="3"/>
  <c r="N47" i="3"/>
  <c r="O47" i="3"/>
  <c r="F48" i="3"/>
  <c r="N48" i="3"/>
  <c r="O48" i="3"/>
  <c r="F49" i="3"/>
  <c r="N49" i="3"/>
  <c r="O49" i="3"/>
  <c r="F50" i="3"/>
  <c r="N50" i="3"/>
  <c r="O50" i="3"/>
  <c r="F51" i="3"/>
  <c r="N51" i="3"/>
  <c r="O51" i="3"/>
  <c r="F52" i="3"/>
  <c r="N52" i="3"/>
  <c r="O52" i="3"/>
  <c r="F53" i="3"/>
  <c r="N53" i="3"/>
  <c r="O53" i="3"/>
  <c r="F54" i="3"/>
  <c r="N54" i="3"/>
  <c r="O54" i="3"/>
  <c r="F55" i="3"/>
  <c r="N55" i="3"/>
  <c r="O55" i="3"/>
  <c r="F56" i="3"/>
  <c r="N56" i="3"/>
  <c r="O56" i="3"/>
  <c r="F57" i="3"/>
  <c r="N57" i="3"/>
  <c r="O57" i="3"/>
  <c r="F58" i="3"/>
  <c r="N58" i="3"/>
  <c r="O58" i="3"/>
  <c r="F59" i="3"/>
  <c r="N59" i="3"/>
  <c r="O59" i="3"/>
  <c r="F60" i="3"/>
  <c r="N60" i="3"/>
  <c r="O60" i="3"/>
  <c r="F61" i="3"/>
  <c r="N61" i="3"/>
  <c r="O61" i="3"/>
  <c r="F62" i="3"/>
  <c r="N62" i="3"/>
  <c r="O62" i="3"/>
  <c r="F63" i="3"/>
  <c r="N63" i="3"/>
  <c r="O63" i="3"/>
  <c r="F64" i="3"/>
  <c r="N64" i="3"/>
  <c r="O64" i="3"/>
  <c r="F65" i="3"/>
  <c r="N65" i="3"/>
  <c r="O65" i="3"/>
  <c r="F66" i="3"/>
  <c r="N66" i="3"/>
  <c r="O66" i="3"/>
  <c r="F67" i="3"/>
  <c r="N67" i="3"/>
  <c r="O67" i="3"/>
  <c r="F68" i="3"/>
  <c r="N68" i="3"/>
  <c r="O68" i="3"/>
  <c r="F69" i="3"/>
  <c r="N69" i="3"/>
  <c r="O69" i="3"/>
  <c r="F70" i="3"/>
  <c r="N70" i="3"/>
  <c r="O70" i="3"/>
  <c r="F71" i="3"/>
  <c r="N71" i="3"/>
  <c r="O71" i="3"/>
  <c r="F72" i="3"/>
  <c r="N72" i="3"/>
  <c r="O72" i="3"/>
  <c r="F73" i="3"/>
  <c r="N73" i="3"/>
  <c r="O73" i="3"/>
  <c r="F74" i="3"/>
  <c r="N74" i="3"/>
  <c r="O74" i="3"/>
  <c r="F75" i="3"/>
  <c r="N75" i="3"/>
  <c r="O75" i="3"/>
  <c r="F76" i="3"/>
  <c r="N76" i="3"/>
  <c r="O76" i="3"/>
  <c r="F77" i="3"/>
  <c r="N77" i="3"/>
  <c r="O77" i="3"/>
  <c r="F78" i="3"/>
  <c r="N78" i="3"/>
  <c r="O78" i="3"/>
  <c r="F79" i="3"/>
  <c r="N79" i="3"/>
  <c r="O79" i="3"/>
  <c r="F80" i="3"/>
  <c r="N80" i="3"/>
  <c r="O80" i="3"/>
  <c r="F81" i="3"/>
  <c r="N81" i="3"/>
  <c r="O81" i="3"/>
  <c r="F82" i="3"/>
  <c r="N82" i="3"/>
  <c r="O82" i="3"/>
  <c r="F83" i="3"/>
  <c r="N83" i="3"/>
  <c r="O83" i="3"/>
  <c r="F84" i="3"/>
  <c r="N84" i="3"/>
  <c r="O84" i="3"/>
  <c r="F85" i="3"/>
  <c r="N85" i="3"/>
  <c r="O85" i="3"/>
  <c r="F86" i="3"/>
  <c r="N86" i="3"/>
  <c r="O86" i="3"/>
  <c r="F87" i="3"/>
  <c r="N87" i="3"/>
  <c r="O87" i="3"/>
  <c r="F88" i="3"/>
  <c r="N88" i="3"/>
  <c r="O88" i="3"/>
  <c r="F89" i="3"/>
  <c r="N89" i="3"/>
  <c r="O89" i="3"/>
  <c r="F90" i="3"/>
  <c r="N90" i="3"/>
  <c r="O90" i="3"/>
  <c r="F91" i="3"/>
  <c r="N91" i="3"/>
  <c r="O91" i="3"/>
  <c r="F92" i="3"/>
  <c r="N92" i="3"/>
  <c r="O92" i="3"/>
  <c r="F93" i="3"/>
  <c r="N93" i="3"/>
  <c r="O93" i="3"/>
  <c r="F94" i="3"/>
  <c r="N94" i="3"/>
  <c r="O94" i="3"/>
  <c r="F95" i="3"/>
  <c r="N95" i="3"/>
  <c r="O95" i="3"/>
  <c r="F96" i="3"/>
  <c r="N96" i="3"/>
  <c r="O96" i="3"/>
  <c r="F97" i="3"/>
  <c r="N97" i="3"/>
  <c r="O97" i="3"/>
  <c r="F98" i="3"/>
  <c r="N98" i="3"/>
  <c r="O98" i="3"/>
  <c r="F99" i="3"/>
  <c r="N99" i="3"/>
  <c r="O99" i="3"/>
  <c r="F100" i="3"/>
  <c r="N100" i="3"/>
  <c r="O100" i="3"/>
  <c r="F101" i="3"/>
  <c r="N101" i="3"/>
  <c r="O101" i="3"/>
  <c r="F102" i="3"/>
  <c r="N102" i="3"/>
  <c r="O102" i="3"/>
  <c r="F103" i="3"/>
  <c r="N103" i="3"/>
  <c r="O103" i="3"/>
  <c r="F4" i="3"/>
  <c r="N4" i="3"/>
  <c r="O4" i="3"/>
  <c r="V11" i="3"/>
  <c r="S176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1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5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4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5" i="3"/>
  <c r="K4" i="3"/>
  <c r="J4" i="3"/>
  <c r="J5" i="3"/>
  <c r="E4" i="3"/>
  <c r="C4" i="3"/>
  <c r="J6" i="3"/>
  <c r="E5" i="3"/>
  <c r="C5" i="3"/>
  <c r="J7" i="3"/>
  <c r="E6" i="3"/>
  <c r="C6" i="3"/>
  <c r="J8" i="3"/>
  <c r="E7" i="3"/>
  <c r="C7" i="3"/>
  <c r="J9" i="3"/>
  <c r="E8" i="3"/>
  <c r="C8" i="3"/>
  <c r="J10" i="3"/>
  <c r="E9" i="3"/>
  <c r="C9" i="3"/>
  <c r="J11" i="3"/>
  <c r="E10" i="3"/>
  <c r="C10" i="3"/>
  <c r="J12" i="3"/>
  <c r="E11" i="3"/>
  <c r="C11" i="3"/>
  <c r="J13" i="3"/>
  <c r="E12" i="3"/>
  <c r="C12" i="3"/>
  <c r="J14" i="3"/>
  <c r="E13" i="3"/>
  <c r="C13" i="3"/>
  <c r="J15" i="3"/>
  <c r="E14" i="3"/>
  <c r="C14" i="3"/>
  <c r="J16" i="3"/>
  <c r="I12" i="1"/>
  <c r="K12" i="1"/>
  <c r="E15" i="3"/>
  <c r="C15" i="3"/>
  <c r="J17" i="3"/>
  <c r="I15" i="1"/>
  <c r="I16" i="1"/>
  <c r="I17" i="1"/>
  <c r="I18" i="1"/>
  <c r="I19" i="1"/>
  <c r="I20" i="1"/>
  <c r="I21" i="1"/>
  <c r="I22" i="1"/>
  <c r="I14" i="1"/>
  <c r="I4" i="1"/>
  <c r="I5" i="1"/>
  <c r="I6" i="1"/>
  <c r="I7" i="1"/>
  <c r="I8" i="1"/>
  <c r="I9" i="1"/>
  <c r="I10" i="1"/>
  <c r="I11" i="1"/>
  <c r="I13" i="1"/>
  <c r="I3" i="1"/>
  <c r="K3" i="1"/>
  <c r="E16" i="3"/>
  <c r="C16" i="3"/>
  <c r="J18" i="3"/>
  <c r="K8" i="1"/>
  <c r="K4" i="1"/>
  <c r="L4" i="1"/>
  <c r="K20" i="1"/>
  <c r="K16" i="1"/>
  <c r="L16" i="1"/>
  <c r="K11" i="1"/>
  <c r="K7" i="1"/>
  <c r="K14" i="1"/>
  <c r="K19" i="1"/>
  <c r="L20" i="1"/>
  <c r="K15" i="1"/>
  <c r="K10" i="1"/>
  <c r="K6" i="1"/>
  <c r="K22" i="1"/>
  <c r="K18" i="1"/>
  <c r="K9" i="1"/>
  <c r="L9" i="1"/>
  <c r="K5" i="1"/>
  <c r="L5" i="1"/>
  <c r="K21" i="1"/>
  <c r="L21" i="1"/>
  <c r="K17" i="1"/>
  <c r="L18" i="1"/>
  <c r="L14" i="1"/>
  <c r="L13" i="1"/>
  <c r="L12" i="1"/>
  <c r="F4" i="1"/>
  <c r="F5" i="1"/>
  <c r="F6" i="1"/>
  <c r="F7" i="1"/>
  <c r="F8" i="1"/>
  <c r="F9" i="1"/>
  <c r="F10" i="1"/>
  <c r="F11" i="1"/>
  <c r="E17" i="3"/>
  <c r="C17" i="3"/>
  <c r="J19" i="3"/>
  <c r="L6" i="1"/>
  <c r="L22" i="1"/>
  <c r="L7" i="1"/>
  <c r="L17" i="1"/>
  <c r="L11" i="1"/>
  <c r="F12" i="1"/>
  <c r="F13" i="1"/>
  <c r="F14" i="1"/>
  <c r="F15" i="1"/>
  <c r="F16" i="1"/>
  <c r="F17" i="1"/>
  <c r="F18" i="1"/>
  <c r="F19" i="1"/>
  <c r="F20" i="1"/>
  <c r="F21" i="1"/>
  <c r="F22" i="1"/>
  <c r="L10" i="1"/>
  <c r="L8" i="1"/>
  <c r="L19" i="1"/>
  <c r="L15" i="1"/>
  <c r="E18" i="3"/>
  <c r="C18" i="3"/>
  <c r="J20" i="3"/>
  <c r="E19" i="3"/>
  <c r="C19" i="3"/>
  <c r="J21" i="3"/>
  <c r="E20" i="3"/>
  <c r="C20" i="3"/>
  <c r="J22" i="3"/>
  <c r="E21" i="3"/>
  <c r="C21" i="3"/>
  <c r="J23" i="3"/>
  <c r="E22" i="3"/>
  <c r="C22" i="3"/>
  <c r="J24" i="3"/>
  <c r="E23" i="3"/>
  <c r="C23" i="3"/>
  <c r="J25" i="3"/>
  <c r="E24" i="3"/>
  <c r="C24" i="3"/>
  <c r="J26" i="3"/>
  <c r="E25" i="3"/>
  <c r="C25" i="3"/>
  <c r="J27" i="3"/>
  <c r="E26" i="3"/>
  <c r="C26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E27" i="3"/>
  <c r="C27" i="3"/>
  <c r="E28" i="3"/>
  <c r="C28" i="3"/>
  <c r="E29" i="3"/>
  <c r="C29" i="3"/>
  <c r="E30" i="3"/>
  <c r="C30" i="3"/>
  <c r="E31" i="3"/>
  <c r="C31" i="3"/>
  <c r="E32" i="3"/>
  <c r="C32" i="3"/>
  <c r="E33" i="3"/>
  <c r="C33" i="3"/>
  <c r="E34" i="3"/>
  <c r="C34" i="3"/>
  <c r="E35" i="3"/>
  <c r="C35" i="3"/>
  <c r="E36" i="3"/>
  <c r="C36" i="3"/>
  <c r="E37" i="3"/>
  <c r="C37" i="3"/>
  <c r="E38" i="3"/>
  <c r="C38" i="3"/>
  <c r="E39" i="3"/>
  <c r="C39" i="3"/>
  <c r="E40" i="3"/>
  <c r="C40" i="3"/>
  <c r="E41" i="3"/>
  <c r="C41" i="3"/>
  <c r="E42" i="3"/>
  <c r="C42" i="3"/>
  <c r="E43" i="3"/>
  <c r="C43" i="3"/>
  <c r="E44" i="3"/>
  <c r="C44" i="3"/>
  <c r="E45" i="3"/>
  <c r="C45" i="3"/>
  <c r="E46" i="3"/>
  <c r="C46" i="3"/>
  <c r="E47" i="3"/>
  <c r="C47" i="3"/>
  <c r="E48" i="3"/>
  <c r="C48" i="3"/>
  <c r="E49" i="3"/>
  <c r="C49" i="3"/>
  <c r="E50" i="3"/>
  <c r="C50" i="3"/>
  <c r="E51" i="3"/>
  <c r="C51" i="3"/>
  <c r="E52" i="3"/>
  <c r="C52" i="3"/>
  <c r="E53" i="3"/>
  <c r="E54" i="3"/>
  <c r="C53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</calcChain>
</file>

<file path=xl/sharedStrings.xml><?xml version="1.0" encoding="utf-8"?>
<sst xmlns="http://schemas.openxmlformats.org/spreadsheetml/2006/main" count="252" uniqueCount="146">
  <si>
    <t>Lv2</t>
    <phoneticPr fontId="1" type="noConversion"/>
  </si>
  <si>
    <t>Lv3</t>
    <phoneticPr fontId="1" type="noConversion"/>
  </si>
  <si>
    <t>Lv5</t>
  </si>
  <si>
    <t>Lv6</t>
  </si>
  <si>
    <t>Lv7</t>
  </si>
  <si>
    <t>Lv8</t>
  </si>
  <si>
    <t>Lv9</t>
  </si>
  <si>
    <t>Lv10</t>
  </si>
  <si>
    <t>Lv1</t>
    <phoneticPr fontId="1" type="noConversion"/>
  </si>
  <si>
    <t>等级</t>
    <phoneticPr fontId="1" type="noConversion"/>
  </si>
  <si>
    <t>炮倍</t>
    <phoneticPr fontId="1" type="noConversion"/>
  </si>
  <si>
    <t>Lv18</t>
  </si>
  <si>
    <t>Lv19</t>
  </si>
  <si>
    <t>Lv20</t>
  </si>
  <si>
    <t>Lv21</t>
  </si>
  <si>
    <t>事件</t>
    <phoneticPr fontId="1" type="noConversion"/>
  </si>
  <si>
    <t>种苹果必须Vip1+</t>
    <phoneticPr fontId="1" type="noConversion"/>
  </si>
  <si>
    <t>每个等级总时长m</t>
    <phoneticPr fontId="1" type="noConversion"/>
  </si>
  <si>
    <t>彩金鱼活动，前端开启</t>
    <phoneticPr fontId="1" type="noConversion"/>
  </si>
  <si>
    <t>在场次2进行体验</t>
    <phoneticPr fontId="1" type="noConversion"/>
  </si>
  <si>
    <t>该等级升级时间m</t>
    <phoneticPr fontId="1" type="noConversion"/>
  </si>
  <si>
    <t>/</t>
    <phoneticPr fontId="1" type="noConversion"/>
  </si>
  <si>
    <t>3D捕鱼场次4必须Vip3+</t>
    <phoneticPr fontId="1" type="noConversion"/>
  </si>
  <si>
    <t>2D捕鱼场次3必须Vip1+</t>
    <phoneticPr fontId="1" type="noConversion"/>
  </si>
  <si>
    <t>2D捕鱼场次4必须Vip3+</t>
    <phoneticPr fontId="1" type="noConversion"/>
  </si>
  <si>
    <t>2D捕鱼场次2解锁</t>
    <phoneticPr fontId="1" type="noConversion"/>
  </si>
  <si>
    <t>3D捕鱼解锁600炮</t>
    <phoneticPr fontId="1" type="noConversion"/>
  </si>
  <si>
    <t>3D捕鱼解锁700炮</t>
    <phoneticPr fontId="1" type="noConversion"/>
  </si>
  <si>
    <t>3D捕鱼解锁800炮</t>
    <phoneticPr fontId="1" type="noConversion"/>
  </si>
  <si>
    <t>3D捕鱼解锁900炮</t>
    <phoneticPr fontId="1" type="noConversion"/>
  </si>
  <si>
    <t>3D捕鱼解锁1000炮</t>
    <phoneticPr fontId="1" type="noConversion"/>
  </si>
  <si>
    <t>3D捕鱼解锁场次3</t>
    <phoneticPr fontId="1" type="noConversion"/>
  </si>
  <si>
    <t>3D捕鱼解锁2000炮</t>
    <phoneticPr fontId="1" type="noConversion"/>
  </si>
  <si>
    <t>3D捕鱼解锁3000炮</t>
    <phoneticPr fontId="1" type="noConversion"/>
  </si>
  <si>
    <t>3D捕鱼解锁4000炮</t>
    <phoneticPr fontId="1" type="noConversion"/>
  </si>
  <si>
    <t>3D捕鱼解锁5000炮</t>
    <phoneticPr fontId="1" type="noConversion"/>
  </si>
  <si>
    <t>3D捕鱼解锁6000炮</t>
    <phoneticPr fontId="1" type="noConversion"/>
  </si>
  <si>
    <t>3D捕鱼解锁7000炮</t>
    <phoneticPr fontId="1" type="noConversion"/>
  </si>
  <si>
    <t>3D捕鱼解锁8000炮</t>
    <phoneticPr fontId="1" type="noConversion"/>
  </si>
  <si>
    <t>3D捕鱼解锁9000炮</t>
    <phoneticPr fontId="1" type="noConversion"/>
  </si>
  <si>
    <t>3D捕鱼解锁10000炮</t>
    <phoneticPr fontId="1" type="noConversion"/>
  </si>
  <si>
    <t>Lv12</t>
  </si>
  <si>
    <t>Lv13</t>
  </si>
  <si>
    <t>Lv14</t>
  </si>
  <si>
    <t>Lv11</t>
  </si>
  <si>
    <t>Lv4</t>
  </si>
  <si>
    <t>Lv15</t>
  </si>
  <si>
    <t>Lv16</t>
  </si>
  <si>
    <t>Lv17</t>
  </si>
  <si>
    <t>3D捕鱼场次3必须Vip1+</t>
    <phoneticPr fontId="1" type="noConversion"/>
  </si>
  <si>
    <t>弹弹乐Vip1或Lv5</t>
    <phoneticPr fontId="1" type="noConversion"/>
  </si>
  <si>
    <t>差值</t>
    <phoneticPr fontId="1" type="noConversion"/>
  </si>
  <si>
    <t>奖励金额</t>
    <phoneticPr fontId="1" type="noConversion"/>
  </si>
  <si>
    <t>开炮返利</t>
    <phoneticPr fontId="1" type="noConversion"/>
  </si>
  <si>
    <t>开炮总消耗</t>
    <phoneticPr fontId="1" type="noConversion"/>
  </si>
  <si>
    <t>/</t>
    <phoneticPr fontId="1" type="noConversion"/>
  </si>
  <si>
    <t>/</t>
    <phoneticPr fontId="1" type="noConversion"/>
  </si>
  <si>
    <t>解锁奖励金额（鱼币）</t>
    <phoneticPr fontId="1" type="noConversion"/>
  </si>
  <si>
    <t>等级奖励金额（鱼币）</t>
    <phoneticPr fontId="1" type="noConversion"/>
  </si>
  <si>
    <t>疯狂捕鱼必须Vip2+</t>
    <phoneticPr fontId="1" type="noConversion"/>
  </si>
  <si>
    <t>砸金蛋Vip1或Lv9</t>
    <phoneticPr fontId="1" type="noConversion"/>
  </si>
  <si>
    <t>水浒消消乐Vip1或Lv11</t>
    <phoneticPr fontId="1" type="noConversion"/>
  </si>
  <si>
    <t>财神消消乐Vip1或Lv14</t>
    <phoneticPr fontId="1" type="noConversion"/>
  </si>
  <si>
    <t>水果消消乐Vip1或Lv7</t>
    <phoneticPr fontId="1" type="noConversion"/>
  </si>
  <si>
    <t>700倍</t>
  </si>
  <si>
    <t>800倍</t>
  </si>
  <si>
    <t>900倍</t>
  </si>
  <si>
    <t>1000倍</t>
  </si>
  <si>
    <t>等级</t>
    <phoneticPr fontId="1" type="noConversion"/>
  </si>
  <si>
    <t>100倍-500倍</t>
    <phoneticPr fontId="1" type="noConversion"/>
  </si>
  <si>
    <t>600倍</t>
    <phoneticPr fontId="1" type="noConversion"/>
  </si>
  <si>
    <t>彩金鱼</t>
    <phoneticPr fontId="1" type="noConversion"/>
  </si>
  <si>
    <t>弹弹乐</t>
    <phoneticPr fontId="1" type="noConversion"/>
  </si>
  <si>
    <t>功能点</t>
    <phoneticPr fontId="1" type="noConversion"/>
  </si>
  <si>
    <t>VIP开启</t>
    <phoneticPr fontId="1" type="noConversion"/>
  </si>
  <si>
    <t>2000倍</t>
    <phoneticPr fontId="1" type="noConversion"/>
  </si>
  <si>
    <t>3000倍</t>
  </si>
  <si>
    <t>4000倍</t>
  </si>
  <si>
    <t>5000倍</t>
  </si>
  <si>
    <t>6000倍</t>
  </si>
  <si>
    <t>7000倍</t>
  </si>
  <si>
    <t>8000倍</t>
  </si>
  <si>
    <t>9000倍</t>
  </si>
  <si>
    <t>10000倍</t>
  </si>
  <si>
    <t>V1</t>
    <phoneticPr fontId="1" type="noConversion"/>
  </si>
  <si>
    <t>水果消消乐</t>
    <phoneticPr fontId="1" type="noConversion"/>
  </si>
  <si>
    <t>砸金蛋</t>
    <phoneticPr fontId="1" type="noConversion"/>
  </si>
  <si>
    <t>水浒消消乐</t>
    <phoneticPr fontId="1" type="noConversion"/>
  </si>
  <si>
    <t>财神消消乐</t>
    <phoneticPr fontId="1" type="noConversion"/>
  </si>
  <si>
    <t>炮倍（V1全部开启）</t>
    <phoneticPr fontId="1" type="noConversion"/>
  </si>
  <si>
    <t>炮台</t>
    <phoneticPr fontId="1" type="noConversion"/>
  </si>
  <si>
    <t>等级</t>
    <phoneticPr fontId="1" type="noConversion"/>
  </si>
  <si>
    <t>累计赢金</t>
    <phoneticPr fontId="1" type="noConversion"/>
  </si>
  <si>
    <t>每级所需</t>
    <phoneticPr fontId="1" type="noConversion"/>
  </si>
  <si>
    <t>炮率</t>
    <phoneticPr fontId="1" type="noConversion"/>
  </si>
  <si>
    <t>预期炮倍</t>
    <phoneticPr fontId="1" type="noConversion"/>
  </si>
  <si>
    <t>总时长(分钟)</t>
    <phoneticPr fontId="1" type="noConversion"/>
  </si>
  <si>
    <t>时常(分钟)</t>
    <phoneticPr fontId="1" type="noConversion"/>
  </si>
  <si>
    <t>金币</t>
    <phoneticPr fontId="1" type="noConversion"/>
  </si>
  <si>
    <t>锁定</t>
    <phoneticPr fontId="1" type="noConversion"/>
  </si>
  <si>
    <t>当前经验</t>
    <phoneticPr fontId="1" type="noConversion"/>
  </si>
  <si>
    <t>经验差</t>
    <phoneticPr fontId="1" type="noConversion"/>
  </si>
  <si>
    <t>需要VIP开启的功能</t>
    <phoneticPr fontId="1" type="noConversion"/>
  </si>
  <si>
    <t>铭牌</t>
    <phoneticPr fontId="1" type="noConversion"/>
  </si>
  <si>
    <t>名片</t>
    <phoneticPr fontId="1" type="noConversion"/>
  </si>
  <si>
    <t>个人信息-背景</t>
    <phoneticPr fontId="1" type="noConversion"/>
  </si>
  <si>
    <t>奖励效果</t>
    <phoneticPr fontId="1" type="noConversion"/>
  </si>
  <si>
    <t>出场卡</t>
    <phoneticPr fontId="1" type="noConversion"/>
  </si>
  <si>
    <t>头像框</t>
    <phoneticPr fontId="1" type="noConversion"/>
  </si>
  <si>
    <t>街机场次3，3D捕鱼场次4</t>
    <phoneticPr fontId="1" type="noConversion"/>
  </si>
  <si>
    <t>最大炮倍</t>
    <phoneticPr fontId="1" type="noConversion"/>
  </si>
  <si>
    <t>最快时间</t>
    <phoneticPr fontId="1" type="noConversion"/>
  </si>
  <si>
    <t>场次3解锁</t>
    <phoneticPr fontId="1" type="noConversion"/>
  </si>
  <si>
    <t>3D捕鱼场次5</t>
    <phoneticPr fontId="1" type="noConversion"/>
  </si>
  <si>
    <t>3D捕鱼场次4Vip1+</t>
    <phoneticPr fontId="1" type="noConversion"/>
  </si>
  <si>
    <t>3D捕鱼场次5Vip3+</t>
    <phoneticPr fontId="1" type="noConversion"/>
  </si>
  <si>
    <t>2D捕鱼场次3必须Vip1+</t>
    <phoneticPr fontId="1" type="noConversion"/>
  </si>
  <si>
    <t>炮台4解锁</t>
    <phoneticPr fontId="1" type="noConversion"/>
  </si>
  <si>
    <t>炮台1解锁</t>
    <phoneticPr fontId="1" type="noConversion"/>
  </si>
  <si>
    <t>炮台2解锁</t>
    <phoneticPr fontId="1" type="noConversion"/>
  </si>
  <si>
    <t>头像</t>
    <phoneticPr fontId="1" type="noConversion"/>
  </si>
  <si>
    <t>解锁新头像</t>
  </si>
  <si>
    <t>解锁新头像</t>
    <phoneticPr fontId="1" type="noConversion"/>
  </si>
  <si>
    <t>头像 -  10 个</t>
    <phoneticPr fontId="1" type="noConversion"/>
  </si>
  <si>
    <t>头像框 - 5个</t>
    <phoneticPr fontId="1" type="noConversion"/>
  </si>
  <si>
    <t>头像框</t>
    <phoneticPr fontId="1" type="noConversion"/>
  </si>
  <si>
    <t>免费玩家</t>
    <phoneticPr fontId="1" type="noConversion"/>
  </si>
  <si>
    <t>每日任务</t>
    <phoneticPr fontId="1" type="noConversion"/>
  </si>
  <si>
    <t>救济金</t>
    <phoneticPr fontId="1" type="noConversion"/>
  </si>
  <si>
    <t>签到</t>
    <phoneticPr fontId="1" type="noConversion"/>
  </si>
  <si>
    <t>签到</t>
    <phoneticPr fontId="1" type="noConversion"/>
  </si>
  <si>
    <t>初始</t>
    <phoneticPr fontId="1" type="noConversion"/>
  </si>
  <si>
    <t>等级金币</t>
    <phoneticPr fontId="1" type="noConversion"/>
  </si>
  <si>
    <t>分钟</t>
    <phoneticPr fontId="1" type="noConversion"/>
  </si>
  <si>
    <t>免费玩家时常</t>
    <phoneticPr fontId="1" type="noConversion"/>
  </si>
  <si>
    <t>4个小时</t>
    <phoneticPr fontId="1" type="noConversion"/>
  </si>
  <si>
    <t>免费玩家时长</t>
    <phoneticPr fontId="1" type="noConversion"/>
  </si>
  <si>
    <t>金币</t>
    <phoneticPr fontId="1" type="noConversion"/>
  </si>
  <si>
    <t>抽水</t>
    <phoneticPr fontId="1" type="noConversion"/>
  </si>
  <si>
    <t>开炮次数</t>
    <phoneticPr fontId="1" type="noConversion"/>
  </si>
  <si>
    <t>时长</t>
    <phoneticPr fontId="1" type="noConversion"/>
  </si>
  <si>
    <t>福利券数量</t>
    <phoneticPr fontId="1" type="noConversion"/>
  </si>
  <si>
    <t>免费玩家所需天数（100倍炮）</t>
    <phoneticPr fontId="1" type="noConversion"/>
  </si>
  <si>
    <t>炮台5解锁</t>
    <phoneticPr fontId="1" type="noConversion"/>
  </si>
  <si>
    <t>炮台3解锁</t>
    <phoneticPr fontId="1" type="noConversion"/>
  </si>
  <si>
    <t>头像框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</si>
</sst>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0" fillId="0" borderId="11" xfId="0" applyBorder="1" applyAlignment="1"/>
    <xf numFmtId="0" fontId="7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371475</xdr:colOff>
      <xdr:row>2</xdr:row>
      <xdr:rowOff>152400</xdr:rowOff>
    </xdr:from>
    <xdr:to>
      <xdr:col>12</xdr:col>
      <xdr:colOff>199875</xdr:colOff>
      <xdr:row>7</xdr:row>
      <xdr:rowOff>47507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325" y="514350"/>
          <a:ext cx="1200000" cy="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8</xdr:row>
      <xdr:rowOff>95250</xdr:rowOff>
    </xdr:from>
    <xdr:to>
      <xdr:col>13</xdr:col>
      <xdr:colOff>599786</xdr:colOff>
      <xdr:row>12</xdr:row>
      <xdr:rowOff>180874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0" y="1714500"/>
          <a:ext cx="2314286" cy="809524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13</xdr:row>
      <xdr:rowOff>142361</xdr:rowOff>
    </xdr:from>
    <xdr:to>
      <xdr:col>15</xdr:col>
      <xdr:colOff>66675</xdr:colOff>
      <xdr:row>20</xdr:row>
      <xdr:rowOff>142418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01375" y="2695061"/>
          <a:ext cx="3105150" cy="1438332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304801</xdr:colOff>
      <xdr:row>22</xdr:row>
      <xdr:rowOff>19348</xdr:rowOff>
    </xdr:from>
    <xdr:to>
      <xdr:col>16</xdr:col>
      <xdr:colOff>76201</xdr:colOff>
      <xdr:row>33</xdr:row>
      <xdr:rowOff>170648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15651" y="4372273"/>
          <a:ext cx="3886200" cy="214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76"/>
  <sheetViews>
    <sheetView topLeftCell="B73" workbookViewId="0">
      <selection activeCell="E4" sqref="E4:E102"/>
    </sheetView>
  </sheetViews>
  <sheetFormatPr defaultRowHeight="14.25" x14ac:dyDescent="0.2"/>
  <cols>
    <col min="2" max="3" width="12.75" bestFit="1" customWidth="1"/>
    <col min="4" max="4" width="5.25" bestFit="1" customWidth="1"/>
    <col min="5" max="5" width="13" bestFit="1" customWidth="1"/>
    <col min="6" max="6" width="16.25" customWidth="1"/>
    <col min="9" max="9" width="10.25" bestFit="1" customWidth="1"/>
    <col min="10" max="10" width="12.375" bestFit="1" customWidth="1"/>
    <col min="11" max="11" width="12.375" customWidth="1"/>
    <col min="12" max="13" width="8.25" customWidth="1"/>
    <col min="14" max="14" width="17.25" bestFit="1" customWidth="1"/>
    <col min="15" max="15" width="28.875" bestFit="1" customWidth="1"/>
    <col min="16" max="16" width="13" bestFit="1" customWidth="1"/>
    <col min="17" max="17" width="13" customWidth="1"/>
    <col min="18" max="18" width="12.75" bestFit="1" customWidth="1"/>
    <col min="20" max="20" width="12.75" bestFit="1" customWidth="1"/>
  </cols>
  <sheetData>
    <row r="1" spans="2:23" x14ac:dyDescent="0.2">
      <c r="I1" s="28" t="s">
        <v>94</v>
      </c>
      <c r="J1" s="28">
        <v>6.25</v>
      </c>
      <c r="K1" s="28"/>
    </row>
    <row r="2" spans="2:23" x14ac:dyDescent="0.2">
      <c r="S2" s="37" t="s">
        <v>126</v>
      </c>
      <c r="T2" s="37"/>
    </row>
    <row r="3" spans="2:23" x14ac:dyDescent="0.2">
      <c r="B3" s="31" t="s">
        <v>100</v>
      </c>
      <c r="C3" s="32" t="s">
        <v>101</v>
      </c>
      <c r="D3" s="30" t="s">
        <v>91</v>
      </c>
      <c r="E3" s="30" t="s">
        <v>92</v>
      </c>
      <c r="F3" s="30" t="s">
        <v>93</v>
      </c>
      <c r="G3" s="30" t="s">
        <v>95</v>
      </c>
      <c r="H3" s="30" t="s">
        <v>110</v>
      </c>
      <c r="I3" s="30" t="s">
        <v>97</v>
      </c>
      <c r="J3" s="30" t="s">
        <v>96</v>
      </c>
      <c r="K3" s="30" t="s">
        <v>111</v>
      </c>
      <c r="L3" s="30" t="s">
        <v>98</v>
      </c>
      <c r="M3" s="30" t="s">
        <v>99</v>
      </c>
      <c r="N3" s="30" t="s">
        <v>136</v>
      </c>
      <c r="O3" s="30" t="s">
        <v>142</v>
      </c>
      <c r="S3" s="25" t="s">
        <v>131</v>
      </c>
      <c r="T3" s="25">
        <v>60000</v>
      </c>
    </row>
    <row r="4" spans="2:23" x14ac:dyDescent="0.2">
      <c r="B4" s="34">
        <v>75000</v>
      </c>
      <c r="C4" s="25">
        <f t="shared" ref="C4:C53" si="0">B4-E4</f>
        <v>0</v>
      </c>
      <c r="D4" s="26">
        <v>1</v>
      </c>
      <c r="E4" s="26">
        <f>J4*G4*$J$1*60</f>
        <v>75000</v>
      </c>
      <c r="F4" s="26">
        <f t="shared" ref="F4:F35" si="1">I4*G4*$J$1*60</f>
        <v>75000</v>
      </c>
      <c r="G4" s="26">
        <v>100</v>
      </c>
      <c r="H4" s="26">
        <v>1000</v>
      </c>
      <c r="I4" s="26">
        <v>2</v>
      </c>
      <c r="J4" s="26">
        <f>I4</f>
        <v>2</v>
      </c>
      <c r="K4" s="26">
        <f>F4/$J$1/H4/60</f>
        <v>0.2</v>
      </c>
      <c r="L4" s="26">
        <f>2000+(D4-1)*100</f>
        <v>2000</v>
      </c>
      <c r="M4" s="35">
        <v>1</v>
      </c>
      <c r="N4" s="26">
        <f>F4/100/$J$1/60</f>
        <v>2</v>
      </c>
      <c r="O4" s="25">
        <f>N4/240</f>
        <v>8.3333333333333332E-3</v>
      </c>
      <c r="Q4" s="25" t="s">
        <v>134</v>
      </c>
      <c r="S4" s="25" t="s">
        <v>127</v>
      </c>
      <c r="T4" s="25">
        <v>100000</v>
      </c>
    </row>
    <row r="5" spans="2:23" x14ac:dyDescent="0.2">
      <c r="B5" s="34">
        <v>150000</v>
      </c>
      <c r="C5" s="25">
        <f t="shared" si="0"/>
        <v>0</v>
      </c>
      <c r="D5" s="26">
        <v>2</v>
      </c>
      <c r="E5" s="26">
        <f t="shared" ref="E5:E36" si="2">E4+F5</f>
        <v>150000</v>
      </c>
      <c r="F5" s="26">
        <f t="shared" si="1"/>
        <v>75000</v>
      </c>
      <c r="G5" s="26">
        <v>100</v>
      </c>
      <c r="H5" s="26">
        <v>1000</v>
      </c>
      <c r="I5" s="26">
        <v>2</v>
      </c>
      <c r="J5" s="26">
        <f t="shared" ref="J5:J36" si="3">I5+J4</f>
        <v>4</v>
      </c>
      <c r="K5" s="26">
        <f t="shared" ref="K5:K53" si="4">F5/$J$1/H5/60</f>
        <v>0.2</v>
      </c>
      <c r="L5" s="26">
        <f t="shared" ref="L5:L53" si="5">2000+(D5-1)*100</f>
        <v>2100</v>
      </c>
      <c r="M5" s="35">
        <v>1</v>
      </c>
      <c r="N5" s="26">
        <f t="shared" ref="N5:N68" si="6">F5/100/$J$1/60</f>
        <v>2</v>
      </c>
      <c r="O5" s="25">
        <f t="shared" ref="O5:O68" si="7">N5/240</f>
        <v>8.3333333333333332E-3</v>
      </c>
      <c r="Q5" s="25" t="s">
        <v>135</v>
      </c>
      <c r="S5" s="25" t="s">
        <v>128</v>
      </c>
      <c r="T5" s="25">
        <v>30000</v>
      </c>
    </row>
    <row r="6" spans="2:23" x14ac:dyDescent="0.2">
      <c r="B6" s="34">
        <v>225000</v>
      </c>
      <c r="C6" s="25">
        <f t="shared" si="0"/>
        <v>0</v>
      </c>
      <c r="D6" s="26">
        <v>3</v>
      </c>
      <c r="E6" s="26">
        <f t="shared" si="2"/>
        <v>225000</v>
      </c>
      <c r="F6" s="26">
        <f t="shared" si="1"/>
        <v>75000</v>
      </c>
      <c r="G6" s="26">
        <v>100</v>
      </c>
      <c r="H6" s="26">
        <v>1000</v>
      </c>
      <c r="I6" s="26">
        <v>2</v>
      </c>
      <c r="J6" s="26">
        <f t="shared" si="3"/>
        <v>6</v>
      </c>
      <c r="K6" s="26">
        <f t="shared" si="4"/>
        <v>0.2</v>
      </c>
      <c r="L6" s="26">
        <f t="shared" si="5"/>
        <v>2200</v>
      </c>
      <c r="M6" s="35">
        <v>1</v>
      </c>
      <c r="N6" s="26">
        <f t="shared" si="6"/>
        <v>2</v>
      </c>
      <c r="O6" s="25">
        <f t="shared" si="7"/>
        <v>8.3333333333333332E-3</v>
      </c>
      <c r="S6" s="25" t="s">
        <v>129</v>
      </c>
      <c r="T6" s="25">
        <v>25000</v>
      </c>
    </row>
    <row r="7" spans="2:23" x14ac:dyDescent="0.2">
      <c r="B7" s="34">
        <v>337500</v>
      </c>
      <c r="C7" s="25">
        <f t="shared" si="0"/>
        <v>0</v>
      </c>
      <c r="D7" s="26">
        <v>4</v>
      </c>
      <c r="E7" s="26">
        <f t="shared" si="2"/>
        <v>337500</v>
      </c>
      <c r="F7" s="26">
        <f t="shared" si="1"/>
        <v>112500</v>
      </c>
      <c r="G7" s="26">
        <v>100</v>
      </c>
      <c r="H7" s="26">
        <v>1000</v>
      </c>
      <c r="I7" s="26">
        <v>3</v>
      </c>
      <c r="J7" s="26">
        <f t="shared" si="3"/>
        <v>9</v>
      </c>
      <c r="K7" s="26">
        <f t="shared" si="4"/>
        <v>0.3</v>
      </c>
      <c r="L7" s="26">
        <f t="shared" si="5"/>
        <v>2300</v>
      </c>
      <c r="M7" s="35">
        <v>1</v>
      </c>
      <c r="N7" s="26">
        <f t="shared" si="6"/>
        <v>3</v>
      </c>
      <c r="O7" s="25">
        <f t="shared" si="7"/>
        <v>1.2500000000000001E-2</v>
      </c>
      <c r="S7" s="25" t="s">
        <v>130</v>
      </c>
      <c r="T7" s="25">
        <v>100000</v>
      </c>
    </row>
    <row r="8" spans="2:23" x14ac:dyDescent="0.2">
      <c r="B8" s="34">
        <v>450000</v>
      </c>
      <c r="C8" s="25">
        <f t="shared" si="0"/>
        <v>0</v>
      </c>
      <c r="D8" s="26">
        <v>5</v>
      </c>
      <c r="E8" s="26">
        <f t="shared" si="2"/>
        <v>450000</v>
      </c>
      <c r="F8" s="26">
        <f t="shared" si="1"/>
        <v>112500</v>
      </c>
      <c r="G8" s="26">
        <v>100</v>
      </c>
      <c r="H8" s="26">
        <v>1000</v>
      </c>
      <c r="I8" s="26">
        <v>3</v>
      </c>
      <c r="J8" s="26">
        <f t="shared" si="3"/>
        <v>12</v>
      </c>
      <c r="K8" s="26">
        <f t="shared" si="4"/>
        <v>0.3</v>
      </c>
      <c r="L8" s="26">
        <f t="shared" si="5"/>
        <v>2400</v>
      </c>
      <c r="M8" s="35">
        <v>1</v>
      </c>
      <c r="N8" s="26">
        <f t="shared" si="6"/>
        <v>3</v>
      </c>
      <c r="O8" s="25">
        <f t="shared" si="7"/>
        <v>1.2500000000000001E-2</v>
      </c>
      <c r="S8" s="25" t="s">
        <v>132</v>
      </c>
      <c r="T8" s="25">
        <v>10000</v>
      </c>
    </row>
    <row r="9" spans="2:23" x14ac:dyDescent="0.2">
      <c r="B9" s="34">
        <v>600000</v>
      </c>
      <c r="C9" s="25">
        <f t="shared" si="0"/>
        <v>0</v>
      </c>
      <c r="D9" s="26">
        <v>6</v>
      </c>
      <c r="E9" s="26">
        <f t="shared" si="2"/>
        <v>600000</v>
      </c>
      <c r="F9" s="26">
        <f t="shared" si="1"/>
        <v>150000</v>
      </c>
      <c r="G9" s="26">
        <v>100</v>
      </c>
      <c r="H9" s="26">
        <v>1000</v>
      </c>
      <c r="I9" s="26">
        <v>4</v>
      </c>
      <c r="J9" s="26">
        <f t="shared" si="3"/>
        <v>16</v>
      </c>
      <c r="K9" s="26">
        <f t="shared" si="4"/>
        <v>0.4</v>
      </c>
      <c r="L9" s="26">
        <f t="shared" si="5"/>
        <v>2500</v>
      </c>
      <c r="M9" s="35">
        <v>1</v>
      </c>
      <c r="N9" s="26">
        <f t="shared" si="6"/>
        <v>4</v>
      </c>
      <c r="O9" s="25">
        <f t="shared" si="7"/>
        <v>1.6666666666666666E-2</v>
      </c>
    </row>
    <row r="10" spans="2:23" x14ac:dyDescent="0.2">
      <c r="B10" s="34">
        <v>787500</v>
      </c>
      <c r="C10" s="25">
        <f t="shared" si="0"/>
        <v>0</v>
      </c>
      <c r="D10" s="26">
        <v>7</v>
      </c>
      <c r="E10" s="26">
        <f t="shared" si="2"/>
        <v>787500</v>
      </c>
      <c r="F10" s="26">
        <f t="shared" si="1"/>
        <v>187500</v>
      </c>
      <c r="G10" s="26">
        <v>100</v>
      </c>
      <c r="H10" s="26">
        <v>10000</v>
      </c>
      <c r="I10" s="26">
        <v>5</v>
      </c>
      <c r="J10" s="26">
        <f t="shared" si="3"/>
        <v>21</v>
      </c>
      <c r="K10" s="26">
        <f t="shared" si="4"/>
        <v>0.05</v>
      </c>
      <c r="L10" s="26">
        <f t="shared" si="5"/>
        <v>2600</v>
      </c>
      <c r="M10" s="35">
        <v>1</v>
      </c>
      <c r="N10" s="26">
        <f t="shared" si="6"/>
        <v>5</v>
      </c>
      <c r="O10" s="25">
        <f t="shared" si="7"/>
        <v>2.0833333333333332E-2</v>
      </c>
      <c r="R10" t="s">
        <v>137</v>
      </c>
      <c r="S10" t="s">
        <v>138</v>
      </c>
      <c r="T10" t="s">
        <v>139</v>
      </c>
      <c r="U10" t="s">
        <v>133</v>
      </c>
      <c r="V10" t="s">
        <v>140</v>
      </c>
      <c r="W10" t="s">
        <v>141</v>
      </c>
    </row>
    <row r="11" spans="2:23" x14ac:dyDescent="0.2">
      <c r="B11" s="34">
        <v>975000</v>
      </c>
      <c r="C11" s="25">
        <f t="shared" si="0"/>
        <v>0</v>
      </c>
      <c r="D11" s="26">
        <v>8</v>
      </c>
      <c r="E11" s="26">
        <f t="shared" si="2"/>
        <v>975000</v>
      </c>
      <c r="F11" s="26">
        <f t="shared" si="1"/>
        <v>187500</v>
      </c>
      <c r="G11" s="26">
        <v>100</v>
      </c>
      <c r="H11" s="26">
        <v>10000</v>
      </c>
      <c r="I11" s="26">
        <v>5</v>
      </c>
      <c r="J11" s="26">
        <f t="shared" si="3"/>
        <v>26</v>
      </c>
      <c r="K11" s="26">
        <f t="shared" si="4"/>
        <v>0.05</v>
      </c>
      <c r="L11" s="26">
        <f t="shared" si="5"/>
        <v>2700</v>
      </c>
      <c r="M11" s="35">
        <v>1</v>
      </c>
      <c r="N11" s="26">
        <f t="shared" si="6"/>
        <v>5</v>
      </c>
      <c r="O11" s="25">
        <f t="shared" si="7"/>
        <v>2.0833333333333332E-2</v>
      </c>
      <c r="R11">
        <f>SUM(T3:T8)</f>
        <v>325000</v>
      </c>
      <c r="S11">
        <f>T11*3</f>
        <v>9750</v>
      </c>
      <c r="T11">
        <f>R11/100</f>
        <v>3250</v>
      </c>
      <c r="U11">
        <f>T11/6.25/60</f>
        <v>8.6666666666666661</v>
      </c>
      <c r="V11">
        <f>278/60</f>
        <v>4.6333333333333337</v>
      </c>
      <c r="W11">
        <f>SUM(T11:T176)/3000*3</f>
        <v>107.64330012104639</v>
      </c>
    </row>
    <row r="12" spans="2:23" x14ac:dyDescent="0.2">
      <c r="B12" s="34">
        <v>1200000</v>
      </c>
      <c r="C12" s="25">
        <f t="shared" si="0"/>
        <v>0</v>
      </c>
      <c r="D12" s="26">
        <v>9</v>
      </c>
      <c r="E12" s="26">
        <f t="shared" si="2"/>
        <v>1200000</v>
      </c>
      <c r="F12" s="26">
        <f t="shared" si="1"/>
        <v>225000</v>
      </c>
      <c r="G12" s="26">
        <v>100</v>
      </c>
      <c r="H12" s="26">
        <v>10000</v>
      </c>
      <c r="I12" s="26">
        <v>6</v>
      </c>
      <c r="J12" s="26">
        <f t="shared" si="3"/>
        <v>32</v>
      </c>
      <c r="K12" s="26">
        <f t="shared" si="4"/>
        <v>6.0000000000000005E-2</v>
      </c>
      <c r="L12" s="26">
        <f t="shared" si="5"/>
        <v>2800</v>
      </c>
      <c r="M12" s="35">
        <v>1</v>
      </c>
      <c r="N12" s="26">
        <f t="shared" si="6"/>
        <v>6</v>
      </c>
      <c r="O12" s="25">
        <f t="shared" si="7"/>
        <v>2.5000000000000001E-2</v>
      </c>
      <c r="R12">
        <f>R11-S11</f>
        <v>315250</v>
      </c>
      <c r="S12">
        <f t="shared" ref="S12:S75" si="8">T12*3</f>
        <v>9457.5</v>
      </c>
      <c r="T12">
        <f t="shared" ref="T12:T75" si="9">R12/100</f>
        <v>3152.5</v>
      </c>
      <c r="U12">
        <f t="shared" ref="U12:U75" si="10">T12/6.25/60</f>
        <v>8.4066666666666663</v>
      </c>
    </row>
    <row r="13" spans="2:23" x14ac:dyDescent="0.2">
      <c r="B13" s="34">
        <v>1425000</v>
      </c>
      <c r="C13" s="25">
        <f t="shared" si="0"/>
        <v>0</v>
      </c>
      <c r="D13" s="26">
        <v>10</v>
      </c>
      <c r="E13" s="26">
        <f t="shared" si="2"/>
        <v>1425000</v>
      </c>
      <c r="F13" s="26">
        <f t="shared" si="1"/>
        <v>225000</v>
      </c>
      <c r="G13" s="26">
        <v>100</v>
      </c>
      <c r="H13" s="26">
        <v>10000</v>
      </c>
      <c r="I13" s="26">
        <v>6</v>
      </c>
      <c r="J13" s="26">
        <f t="shared" si="3"/>
        <v>38</v>
      </c>
      <c r="K13" s="26">
        <f t="shared" si="4"/>
        <v>6.0000000000000005E-2</v>
      </c>
      <c r="L13" s="26">
        <f t="shared" si="5"/>
        <v>2900</v>
      </c>
      <c r="M13" s="35">
        <v>1</v>
      </c>
      <c r="N13" s="26">
        <f t="shared" si="6"/>
        <v>6</v>
      </c>
      <c r="O13" s="25">
        <f t="shared" si="7"/>
        <v>2.5000000000000001E-2</v>
      </c>
      <c r="R13">
        <f t="shared" ref="R13:R76" si="11">R12-S12</f>
        <v>305792.5</v>
      </c>
      <c r="S13">
        <f t="shared" si="8"/>
        <v>9173.7750000000015</v>
      </c>
      <c r="T13">
        <f t="shared" si="9"/>
        <v>3057.9250000000002</v>
      </c>
      <c r="U13">
        <f t="shared" si="10"/>
        <v>8.1544666666666679</v>
      </c>
    </row>
    <row r="14" spans="2:23" x14ac:dyDescent="0.2">
      <c r="B14" s="34">
        <v>1687500</v>
      </c>
      <c r="C14" s="25">
        <f t="shared" si="0"/>
        <v>0</v>
      </c>
      <c r="D14" s="26">
        <v>11</v>
      </c>
      <c r="E14" s="26">
        <f t="shared" si="2"/>
        <v>1687500</v>
      </c>
      <c r="F14" s="26">
        <f t="shared" si="1"/>
        <v>262500</v>
      </c>
      <c r="G14" s="26">
        <v>100</v>
      </c>
      <c r="H14" s="26">
        <v>10000</v>
      </c>
      <c r="I14" s="26">
        <v>7</v>
      </c>
      <c r="J14" s="26">
        <f t="shared" si="3"/>
        <v>45</v>
      </c>
      <c r="K14" s="26">
        <f t="shared" si="4"/>
        <v>7.0000000000000007E-2</v>
      </c>
      <c r="L14" s="26">
        <f t="shared" si="5"/>
        <v>3000</v>
      </c>
      <c r="M14" s="35">
        <v>1</v>
      </c>
      <c r="N14" s="26">
        <f t="shared" si="6"/>
        <v>7</v>
      </c>
      <c r="O14" s="25">
        <f t="shared" si="7"/>
        <v>2.9166666666666667E-2</v>
      </c>
      <c r="R14">
        <f t="shared" si="11"/>
        <v>296618.72499999998</v>
      </c>
      <c r="S14">
        <f t="shared" si="8"/>
        <v>8898.5617500000008</v>
      </c>
      <c r="T14">
        <f t="shared" si="9"/>
        <v>2966.1872499999999</v>
      </c>
      <c r="U14">
        <f t="shared" si="10"/>
        <v>7.9098326666666674</v>
      </c>
    </row>
    <row r="15" spans="2:23" x14ac:dyDescent="0.2">
      <c r="B15" s="34">
        <v>4312500</v>
      </c>
      <c r="C15" s="25">
        <f t="shared" si="0"/>
        <v>0</v>
      </c>
      <c r="D15" s="26">
        <v>12</v>
      </c>
      <c r="E15" s="26">
        <f t="shared" si="2"/>
        <v>4312500</v>
      </c>
      <c r="F15" s="26">
        <f t="shared" si="1"/>
        <v>2625000</v>
      </c>
      <c r="G15" s="26">
        <v>1000</v>
      </c>
      <c r="H15" s="26">
        <v>10000</v>
      </c>
      <c r="I15" s="26">
        <v>7</v>
      </c>
      <c r="J15" s="26">
        <f t="shared" si="3"/>
        <v>52</v>
      </c>
      <c r="K15" s="26">
        <f t="shared" si="4"/>
        <v>0.7</v>
      </c>
      <c r="L15" s="26">
        <f t="shared" si="5"/>
        <v>3100</v>
      </c>
      <c r="M15" s="35">
        <v>1</v>
      </c>
      <c r="N15" s="26">
        <f t="shared" si="6"/>
        <v>70</v>
      </c>
      <c r="O15" s="25">
        <f t="shared" si="7"/>
        <v>0.29166666666666669</v>
      </c>
      <c r="R15">
        <f t="shared" si="11"/>
        <v>287720.16324999998</v>
      </c>
      <c r="S15">
        <f t="shared" si="8"/>
        <v>8631.6048974999994</v>
      </c>
      <c r="T15">
        <f t="shared" si="9"/>
        <v>2877.2016325</v>
      </c>
      <c r="U15">
        <f t="shared" si="10"/>
        <v>7.6725376866666668</v>
      </c>
    </row>
    <row r="16" spans="2:23" x14ac:dyDescent="0.2">
      <c r="B16" s="34">
        <v>7312500</v>
      </c>
      <c r="C16" s="25">
        <f t="shared" si="0"/>
        <v>0</v>
      </c>
      <c r="D16" s="26">
        <v>13</v>
      </c>
      <c r="E16" s="26">
        <f t="shared" si="2"/>
        <v>7312500</v>
      </c>
      <c r="F16" s="26">
        <f t="shared" si="1"/>
        <v>3000000</v>
      </c>
      <c r="G16" s="26">
        <v>1000</v>
      </c>
      <c r="H16" s="26">
        <v>10000</v>
      </c>
      <c r="I16" s="26">
        <v>8</v>
      </c>
      <c r="J16" s="26">
        <f t="shared" si="3"/>
        <v>60</v>
      </c>
      <c r="K16" s="26">
        <f t="shared" si="4"/>
        <v>0.8</v>
      </c>
      <c r="L16" s="26">
        <f t="shared" si="5"/>
        <v>3200</v>
      </c>
      <c r="M16" s="35">
        <v>1</v>
      </c>
      <c r="N16" s="26">
        <f t="shared" si="6"/>
        <v>80</v>
      </c>
      <c r="O16" s="25">
        <f t="shared" si="7"/>
        <v>0.33333333333333331</v>
      </c>
      <c r="R16">
        <f t="shared" si="11"/>
        <v>279088.55835249997</v>
      </c>
      <c r="S16">
        <f t="shared" si="8"/>
        <v>8372.656750574999</v>
      </c>
      <c r="T16">
        <f t="shared" si="9"/>
        <v>2790.8855835249997</v>
      </c>
      <c r="U16">
        <f t="shared" si="10"/>
        <v>7.4423615560666665</v>
      </c>
    </row>
    <row r="17" spans="2:21" x14ac:dyDescent="0.2">
      <c r="B17" s="34">
        <v>10312500</v>
      </c>
      <c r="C17" s="25">
        <f t="shared" si="0"/>
        <v>0</v>
      </c>
      <c r="D17" s="26">
        <v>14</v>
      </c>
      <c r="E17" s="26">
        <f t="shared" si="2"/>
        <v>10312500</v>
      </c>
      <c r="F17" s="26">
        <f t="shared" si="1"/>
        <v>3000000</v>
      </c>
      <c r="G17" s="26">
        <v>1000</v>
      </c>
      <c r="H17" s="26">
        <v>10000</v>
      </c>
      <c r="I17" s="26">
        <v>8</v>
      </c>
      <c r="J17" s="26">
        <f t="shared" si="3"/>
        <v>68</v>
      </c>
      <c r="K17" s="26">
        <f t="shared" si="4"/>
        <v>0.8</v>
      </c>
      <c r="L17" s="26">
        <f t="shared" si="5"/>
        <v>3300</v>
      </c>
      <c r="M17" s="35">
        <v>1</v>
      </c>
      <c r="N17" s="26">
        <f t="shared" si="6"/>
        <v>80</v>
      </c>
      <c r="O17" s="25">
        <f t="shared" si="7"/>
        <v>0.33333333333333331</v>
      </c>
      <c r="R17">
        <f t="shared" si="11"/>
        <v>270715.90160192497</v>
      </c>
      <c r="S17">
        <f t="shared" si="8"/>
        <v>8121.4770480577481</v>
      </c>
      <c r="T17">
        <f t="shared" si="9"/>
        <v>2707.1590160192495</v>
      </c>
      <c r="U17">
        <f t="shared" si="10"/>
        <v>7.2190907093846652</v>
      </c>
    </row>
    <row r="18" spans="2:21" x14ac:dyDescent="0.2">
      <c r="B18" s="34">
        <v>13687500</v>
      </c>
      <c r="C18" s="25">
        <f t="shared" si="0"/>
        <v>0</v>
      </c>
      <c r="D18" s="26">
        <v>15</v>
      </c>
      <c r="E18" s="26">
        <f t="shared" si="2"/>
        <v>13687500</v>
      </c>
      <c r="F18" s="26">
        <f t="shared" si="1"/>
        <v>3375000</v>
      </c>
      <c r="G18" s="26">
        <v>1000</v>
      </c>
      <c r="H18" s="26">
        <v>10000</v>
      </c>
      <c r="I18" s="26">
        <v>9</v>
      </c>
      <c r="J18" s="26">
        <f t="shared" si="3"/>
        <v>77</v>
      </c>
      <c r="K18" s="26">
        <f t="shared" si="4"/>
        <v>0.9</v>
      </c>
      <c r="L18" s="26">
        <f t="shared" si="5"/>
        <v>3400</v>
      </c>
      <c r="M18" s="35">
        <v>1</v>
      </c>
      <c r="N18" s="26">
        <f t="shared" si="6"/>
        <v>90</v>
      </c>
      <c r="O18" s="25">
        <f t="shared" si="7"/>
        <v>0.375</v>
      </c>
      <c r="R18">
        <f t="shared" si="11"/>
        <v>262594.4245538672</v>
      </c>
      <c r="S18">
        <f t="shared" si="8"/>
        <v>7877.8327366160156</v>
      </c>
      <c r="T18">
        <f t="shared" si="9"/>
        <v>2625.944245538672</v>
      </c>
      <c r="U18">
        <f t="shared" si="10"/>
        <v>7.0025179881031248</v>
      </c>
    </row>
    <row r="19" spans="2:21" x14ac:dyDescent="0.2">
      <c r="B19" s="34">
        <v>17062500</v>
      </c>
      <c r="C19" s="25">
        <f t="shared" si="0"/>
        <v>0</v>
      </c>
      <c r="D19" s="26">
        <v>16</v>
      </c>
      <c r="E19" s="26">
        <f t="shared" si="2"/>
        <v>17062500</v>
      </c>
      <c r="F19" s="26">
        <f t="shared" si="1"/>
        <v>3375000</v>
      </c>
      <c r="G19" s="26">
        <v>1000</v>
      </c>
      <c r="H19" s="26">
        <v>10000</v>
      </c>
      <c r="I19" s="26">
        <v>9</v>
      </c>
      <c r="J19" s="26">
        <f t="shared" si="3"/>
        <v>86</v>
      </c>
      <c r="K19" s="26">
        <f t="shared" si="4"/>
        <v>0.9</v>
      </c>
      <c r="L19" s="26">
        <f t="shared" si="5"/>
        <v>3500</v>
      </c>
      <c r="M19" s="35">
        <v>1</v>
      </c>
      <c r="N19" s="26">
        <f t="shared" si="6"/>
        <v>90</v>
      </c>
      <c r="O19" s="25">
        <f t="shared" si="7"/>
        <v>0.375</v>
      </c>
      <c r="R19">
        <f t="shared" si="11"/>
        <v>254716.59181725117</v>
      </c>
      <c r="S19">
        <f t="shared" si="8"/>
        <v>7641.4977545175352</v>
      </c>
      <c r="T19">
        <f t="shared" si="9"/>
        <v>2547.1659181725117</v>
      </c>
      <c r="U19">
        <f t="shared" si="10"/>
        <v>6.7924424484600312</v>
      </c>
    </row>
    <row r="20" spans="2:21" x14ac:dyDescent="0.2">
      <c r="B20" s="34">
        <v>20812500</v>
      </c>
      <c r="C20" s="25">
        <f t="shared" si="0"/>
        <v>0</v>
      </c>
      <c r="D20" s="26">
        <v>17</v>
      </c>
      <c r="E20" s="26">
        <f t="shared" si="2"/>
        <v>20812500</v>
      </c>
      <c r="F20" s="26">
        <f t="shared" si="1"/>
        <v>3750000</v>
      </c>
      <c r="G20" s="26">
        <v>1000</v>
      </c>
      <c r="H20" s="26">
        <v>10000</v>
      </c>
      <c r="I20" s="26">
        <v>10</v>
      </c>
      <c r="J20" s="26">
        <f t="shared" si="3"/>
        <v>96</v>
      </c>
      <c r="K20" s="26">
        <f t="shared" si="4"/>
        <v>1</v>
      </c>
      <c r="L20" s="26">
        <f t="shared" si="5"/>
        <v>3600</v>
      </c>
      <c r="M20" s="35">
        <v>1</v>
      </c>
      <c r="N20" s="26">
        <f t="shared" si="6"/>
        <v>100</v>
      </c>
      <c r="O20" s="25">
        <f t="shared" si="7"/>
        <v>0.41666666666666669</v>
      </c>
      <c r="R20">
        <f t="shared" si="11"/>
        <v>247075.09406273364</v>
      </c>
      <c r="S20">
        <f t="shared" si="8"/>
        <v>7412.2528218820098</v>
      </c>
      <c r="T20">
        <f t="shared" si="9"/>
        <v>2470.7509406273366</v>
      </c>
      <c r="U20">
        <f t="shared" si="10"/>
        <v>6.5886691750062312</v>
      </c>
    </row>
    <row r="21" spans="2:21" x14ac:dyDescent="0.2">
      <c r="B21" s="34">
        <v>24562500</v>
      </c>
      <c r="C21" s="25">
        <f t="shared" si="0"/>
        <v>0</v>
      </c>
      <c r="D21" s="26">
        <v>18</v>
      </c>
      <c r="E21" s="26">
        <f t="shared" si="2"/>
        <v>24562500</v>
      </c>
      <c r="F21" s="26">
        <f t="shared" si="1"/>
        <v>3750000</v>
      </c>
      <c r="G21" s="26">
        <v>1000</v>
      </c>
      <c r="H21" s="26">
        <v>10000</v>
      </c>
      <c r="I21" s="26">
        <v>10</v>
      </c>
      <c r="J21" s="26">
        <f t="shared" si="3"/>
        <v>106</v>
      </c>
      <c r="K21" s="26">
        <f t="shared" si="4"/>
        <v>1</v>
      </c>
      <c r="L21" s="26">
        <f t="shared" si="5"/>
        <v>3700</v>
      </c>
      <c r="M21" s="35">
        <v>1</v>
      </c>
      <c r="N21" s="26">
        <f t="shared" si="6"/>
        <v>100</v>
      </c>
      <c r="O21" s="25">
        <f t="shared" si="7"/>
        <v>0.41666666666666669</v>
      </c>
      <c r="R21">
        <f t="shared" si="11"/>
        <v>239662.84124085162</v>
      </c>
      <c r="S21">
        <f t="shared" si="8"/>
        <v>7189.8852372255478</v>
      </c>
      <c r="T21">
        <f t="shared" si="9"/>
        <v>2396.6284124085159</v>
      </c>
      <c r="U21">
        <f t="shared" si="10"/>
        <v>6.3910090997560429</v>
      </c>
    </row>
    <row r="22" spans="2:21" x14ac:dyDescent="0.2">
      <c r="B22" s="34">
        <v>30187500</v>
      </c>
      <c r="C22" s="25">
        <f t="shared" si="0"/>
        <v>0</v>
      </c>
      <c r="D22" s="26">
        <v>19</v>
      </c>
      <c r="E22" s="26">
        <f t="shared" si="2"/>
        <v>30187500</v>
      </c>
      <c r="F22" s="26">
        <f t="shared" si="1"/>
        <v>5625000</v>
      </c>
      <c r="G22" s="26">
        <v>1000</v>
      </c>
      <c r="H22" s="26">
        <v>10000</v>
      </c>
      <c r="I22" s="26">
        <v>15</v>
      </c>
      <c r="J22" s="26">
        <f t="shared" si="3"/>
        <v>121</v>
      </c>
      <c r="K22" s="26">
        <f t="shared" si="4"/>
        <v>1.5</v>
      </c>
      <c r="L22" s="26">
        <f t="shared" si="5"/>
        <v>3800</v>
      </c>
      <c r="M22" s="35">
        <v>1</v>
      </c>
      <c r="N22" s="26">
        <f t="shared" si="6"/>
        <v>150</v>
      </c>
      <c r="O22" s="25">
        <f t="shared" si="7"/>
        <v>0.625</v>
      </c>
      <c r="R22">
        <f t="shared" si="11"/>
        <v>232472.95600362608</v>
      </c>
      <c r="S22">
        <f t="shared" si="8"/>
        <v>6974.1886801087821</v>
      </c>
      <c r="T22">
        <f t="shared" si="9"/>
        <v>2324.7295600362609</v>
      </c>
      <c r="U22">
        <f t="shared" si="10"/>
        <v>6.1992788267633623</v>
      </c>
    </row>
    <row r="23" spans="2:21" x14ac:dyDescent="0.2">
      <c r="B23" s="34">
        <v>35812500</v>
      </c>
      <c r="C23" s="25">
        <f t="shared" si="0"/>
        <v>0</v>
      </c>
      <c r="D23" s="26">
        <v>20</v>
      </c>
      <c r="E23" s="26">
        <f t="shared" si="2"/>
        <v>35812500</v>
      </c>
      <c r="F23" s="26">
        <f t="shared" si="1"/>
        <v>5625000</v>
      </c>
      <c r="G23" s="26">
        <v>1000</v>
      </c>
      <c r="H23" s="26">
        <v>100000</v>
      </c>
      <c r="I23" s="26">
        <v>15</v>
      </c>
      <c r="J23" s="26">
        <f t="shared" si="3"/>
        <v>136</v>
      </c>
      <c r="K23" s="26">
        <f t="shared" si="4"/>
        <v>0.15</v>
      </c>
      <c r="L23" s="26">
        <f t="shared" si="5"/>
        <v>3900</v>
      </c>
      <c r="M23" s="35">
        <v>1</v>
      </c>
      <c r="N23" s="26">
        <f t="shared" si="6"/>
        <v>150</v>
      </c>
      <c r="O23" s="25">
        <f t="shared" si="7"/>
        <v>0.625</v>
      </c>
      <c r="R23">
        <f t="shared" si="11"/>
        <v>225498.7673235173</v>
      </c>
      <c r="S23">
        <f t="shared" si="8"/>
        <v>6764.9630197055194</v>
      </c>
      <c r="T23">
        <f t="shared" si="9"/>
        <v>2254.9876732351731</v>
      </c>
      <c r="U23">
        <f t="shared" si="10"/>
        <v>6.0133004619604611</v>
      </c>
    </row>
    <row r="24" spans="2:21" x14ac:dyDescent="0.2">
      <c r="B24" s="34">
        <v>43312500</v>
      </c>
      <c r="C24" s="25">
        <f t="shared" si="0"/>
        <v>0</v>
      </c>
      <c r="D24" s="26">
        <v>21</v>
      </c>
      <c r="E24" s="26">
        <f t="shared" si="2"/>
        <v>43312500</v>
      </c>
      <c r="F24" s="26">
        <f t="shared" si="1"/>
        <v>7500000</v>
      </c>
      <c r="G24" s="26">
        <v>1000</v>
      </c>
      <c r="H24" s="26">
        <v>100000</v>
      </c>
      <c r="I24" s="26">
        <v>20</v>
      </c>
      <c r="J24" s="26">
        <f t="shared" si="3"/>
        <v>156</v>
      </c>
      <c r="K24" s="26">
        <f t="shared" si="4"/>
        <v>0.2</v>
      </c>
      <c r="L24" s="26">
        <f t="shared" si="5"/>
        <v>4000</v>
      </c>
      <c r="M24" s="35">
        <v>1</v>
      </c>
      <c r="N24" s="26">
        <f t="shared" si="6"/>
        <v>200</v>
      </c>
      <c r="O24" s="25">
        <f t="shared" si="7"/>
        <v>0.83333333333333337</v>
      </c>
      <c r="R24">
        <f t="shared" si="11"/>
        <v>218733.80430381178</v>
      </c>
      <c r="S24">
        <f t="shared" si="8"/>
        <v>6562.0141291143527</v>
      </c>
      <c r="T24">
        <f t="shared" si="9"/>
        <v>2187.3380430381176</v>
      </c>
      <c r="U24">
        <f t="shared" si="10"/>
        <v>5.832901448101647</v>
      </c>
    </row>
    <row r="25" spans="2:21" x14ac:dyDescent="0.2">
      <c r="B25" s="34">
        <v>54562500</v>
      </c>
      <c r="C25" s="25">
        <f t="shared" si="0"/>
        <v>0</v>
      </c>
      <c r="D25" s="26">
        <v>22</v>
      </c>
      <c r="E25" s="26">
        <f t="shared" si="2"/>
        <v>54562500</v>
      </c>
      <c r="F25" s="26">
        <f t="shared" si="1"/>
        <v>11250000</v>
      </c>
      <c r="G25" s="26">
        <v>1000</v>
      </c>
      <c r="H25" s="26">
        <v>100000</v>
      </c>
      <c r="I25" s="26">
        <v>30</v>
      </c>
      <c r="J25" s="26">
        <f t="shared" si="3"/>
        <v>186</v>
      </c>
      <c r="K25" s="26">
        <f t="shared" si="4"/>
        <v>0.3</v>
      </c>
      <c r="L25" s="26">
        <f t="shared" si="5"/>
        <v>4100</v>
      </c>
      <c r="M25" s="35">
        <v>1</v>
      </c>
      <c r="N25" s="26">
        <f t="shared" si="6"/>
        <v>300</v>
      </c>
      <c r="O25" s="25">
        <f t="shared" si="7"/>
        <v>1.25</v>
      </c>
      <c r="R25">
        <f t="shared" si="11"/>
        <v>212171.79017469741</v>
      </c>
      <c r="S25">
        <f t="shared" si="8"/>
        <v>6365.1537052409221</v>
      </c>
      <c r="T25">
        <f t="shared" si="9"/>
        <v>2121.7179017469739</v>
      </c>
      <c r="U25">
        <f t="shared" si="10"/>
        <v>5.6579144046585972</v>
      </c>
    </row>
    <row r="26" spans="2:21" x14ac:dyDescent="0.2">
      <c r="B26" s="34">
        <v>69562500</v>
      </c>
      <c r="C26" s="25">
        <f t="shared" si="0"/>
        <v>0</v>
      </c>
      <c r="D26" s="26">
        <v>23</v>
      </c>
      <c r="E26" s="26">
        <f t="shared" si="2"/>
        <v>69562500</v>
      </c>
      <c r="F26" s="26">
        <f t="shared" si="1"/>
        <v>15000000</v>
      </c>
      <c r="G26" s="26">
        <v>1000</v>
      </c>
      <c r="H26" s="26">
        <v>100000</v>
      </c>
      <c r="I26" s="26">
        <v>40</v>
      </c>
      <c r="J26" s="26">
        <f t="shared" si="3"/>
        <v>226</v>
      </c>
      <c r="K26" s="26">
        <f t="shared" si="4"/>
        <v>0.4</v>
      </c>
      <c r="L26" s="26">
        <f t="shared" si="5"/>
        <v>4200</v>
      </c>
      <c r="M26" s="35">
        <v>1</v>
      </c>
      <c r="N26" s="26">
        <f t="shared" si="6"/>
        <v>400</v>
      </c>
      <c r="O26" s="25">
        <f t="shared" si="7"/>
        <v>1.6666666666666667</v>
      </c>
      <c r="R26">
        <f t="shared" si="11"/>
        <v>205806.63646945648</v>
      </c>
      <c r="S26">
        <f t="shared" si="8"/>
        <v>6174.1990940836949</v>
      </c>
      <c r="T26">
        <f t="shared" si="9"/>
        <v>2058.066364694565</v>
      </c>
      <c r="U26">
        <f t="shared" si="10"/>
        <v>5.4881769725188398</v>
      </c>
    </row>
    <row r="27" spans="2:21" x14ac:dyDescent="0.2">
      <c r="B27" s="34">
        <v>107062500</v>
      </c>
      <c r="C27" s="25">
        <f t="shared" si="0"/>
        <v>0</v>
      </c>
      <c r="D27" s="26">
        <v>24</v>
      </c>
      <c r="E27" s="26">
        <f t="shared" si="2"/>
        <v>107062500</v>
      </c>
      <c r="F27" s="26">
        <f t="shared" si="1"/>
        <v>37500000</v>
      </c>
      <c r="G27" s="26">
        <v>10000</v>
      </c>
      <c r="H27" s="26">
        <v>100000</v>
      </c>
      <c r="I27" s="26">
        <v>10</v>
      </c>
      <c r="J27" s="26">
        <f t="shared" si="3"/>
        <v>236</v>
      </c>
      <c r="K27" s="26">
        <f t="shared" si="4"/>
        <v>1</v>
      </c>
      <c r="L27" s="26">
        <f t="shared" si="5"/>
        <v>4300</v>
      </c>
      <c r="M27" s="35">
        <v>1</v>
      </c>
      <c r="N27" s="26">
        <f t="shared" si="6"/>
        <v>1000</v>
      </c>
      <c r="O27" s="25">
        <f t="shared" si="7"/>
        <v>4.166666666666667</v>
      </c>
      <c r="R27">
        <f t="shared" si="11"/>
        <v>199632.4373753728</v>
      </c>
      <c r="S27">
        <f t="shared" si="8"/>
        <v>5988.9731212611841</v>
      </c>
      <c r="T27">
        <f t="shared" si="9"/>
        <v>1996.324373753728</v>
      </c>
      <c r="U27">
        <f t="shared" si="10"/>
        <v>5.3235316633432745</v>
      </c>
    </row>
    <row r="28" spans="2:21" x14ac:dyDescent="0.2">
      <c r="B28">
        <v>153937500</v>
      </c>
      <c r="C28" s="25">
        <f t="shared" si="0"/>
        <v>-9375000</v>
      </c>
      <c r="D28" s="26">
        <v>25</v>
      </c>
      <c r="E28" s="26">
        <f t="shared" si="2"/>
        <v>163312500</v>
      </c>
      <c r="F28" s="26">
        <f t="shared" si="1"/>
        <v>56250000</v>
      </c>
      <c r="G28" s="26">
        <v>10000</v>
      </c>
      <c r="H28" s="26">
        <v>1000000</v>
      </c>
      <c r="I28" s="26">
        <v>15</v>
      </c>
      <c r="J28" s="26">
        <f t="shared" si="3"/>
        <v>251</v>
      </c>
      <c r="K28" s="26">
        <f t="shared" si="4"/>
        <v>0.15</v>
      </c>
      <c r="L28" s="26">
        <f t="shared" si="5"/>
        <v>4400</v>
      </c>
      <c r="M28" s="35">
        <v>1</v>
      </c>
      <c r="N28" s="26">
        <f t="shared" si="6"/>
        <v>1500</v>
      </c>
      <c r="O28" s="25">
        <f t="shared" si="7"/>
        <v>6.25</v>
      </c>
      <c r="R28">
        <f t="shared" si="11"/>
        <v>193643.4642541116</v>
      </c>
      <c r="S28">
        <f t="shared" si="8"/>
        <v>5809.3039276233485</v>
      </c>
      <c r="T28">
        <f t="shared" si="9"/>
        <v>1936.4346425411161</v>
      </c>
      <c r="U28">
        <f t="shared" si="10"/>
        <v>5.1638257134429759</v>
      </c>
    </row>
    <row r="29" spans="2:21" x14ac:dyDescent="0.2">
      <c r="B29">
        <v>210187500</v>
      </c>
      <c r="C29" s="25">
        <f t="shared" si="0"/>
        <v>-28125000</v>
      </c>
      <c r="D29" s="26">
        <v>26</v>
      </c>
      <c r="E29" s="26">
        <f t="shared" si="2"/>
        <v>238312500</v>
      </c>
      <c r="F29" s="26">
        <f t="shared" si="1"/>
        <v>75000000</v>
      </c>
      <c r="G29" s="26">
        <v>10000</v>
      </c>
      <c r="H29" s="26">
        <v>1000000</v>
      </c>
      <c r="I29" s="26">
        <v>20</v>
      </c>
      <c r="J29" s="26">
        <f t="shared" si="3"/>
        <v>271</v>
      </c>
      <c r="K29" s="26">
        <f t="shared" si="4"/>
        <v>0.2</v>
      </c>
      <c r="L29" s="26">
        <f t="shared" si="5"/>
        <v>4500</v>
      </c>
      <c r="M29" s="35">
        <v>1</v>
      </c>
      <c r="N29" s="26">
        <f t="shared" si="6"/>
        <v>2000</v>
      </c>
      <c r="O29" s="25">
        <f t="shared" si="7"/>
        <v>8.3333333333333339</v>
      </c>
      <c r="R29">
        <f t="shared" si="11"/>
        <v>187834.16032648826</v>
      </c>
      <c r="S29">
        <f t="shared" si="8"/>
        <v>5635.0248097946478</v>
      </c>
      <c r="T29">
        <f t="shared" si="9"/>
        <v>1878.3416032648827</v>
      </c>
      <c r="U29">
        <f t="shared" si="10"/>
        <v>5.0089109420396873</v>
      </c>
    </row>
    <row r="30" spans="2:21" x14ac:dyDescent="0.2">
      <c r="B30">
        <v>275812500</v>
      </c>
      <c r="C30" s="25">
        <f t="shared" si="0"/>
        <v>-56250000</v>
      </c>
      <c r="D30" s="26">
        <v>27</v>
      </c>
      <c r="E30" s="26">
        <f t="shared" si="2"/>
        <v>332062500</v>
      </c>
      <c r="F30" s="26">
        <f t="shared" si="1"/>
        <v>93750000</v>
      </c>
      <c r="G30" s="26">
        <v>10000</v>
      </c>
      <c r="H30" s="26">
        <v>1000000</v>
      </c>
      <c r="I30" s="26">
        <v>25</v>
      </c>
      <c r="J30" s="26">
        <f t="shared" si="3"/>
        <v>296</v>
      </c>
      <c r="K30" s="26">
        <f t="shared" si="4"/>
        <v>0.25</v>
      </c>
      <c r="L30" s="26">
        <f t="shared" si="5"/>
        <v>4600</v>
      </c>
      <c r="M30" s="35">
        <v>1</v>
      </c>
      <c r="N30" s="26">
        <f t="shared" si="6"/>
        <v>2500</v>
      </c>
      <c r="O30" s="25">
        <f t="shared" si="7"/>
        <v>10.416666666666666</v>
      </c>
      <c r="R30">
        <f t="shared" si="11"/>
        <v>182199.13551669361</v>
      </c>
      <c r="S30">
        <f t="shared" si="8"/>
        <v>5465.9740655008081</v>
      </c>
      <c r="T30">
        <f t="shared" si="9"/>
        <v>1821.991355166936</v>
      </c>
      <c r="U30">
        <f t="shared" si="10"/>
        <v>4.8586436137784963</v>
      </c>
    </row>
    <row r="31" spans="2:21" x14ac:dyDescent="0.2">
      <c r="B31">
        <v>350812500</v>
      </c>
      <c r="C31" s="25">
        <f t="shared" si="0"/>
        <v>-93750000</v>
      </c>
      <c r="D31" s="26">
        <v>28</v>
      </c>
      <c r="E31" s="26">
        <f t="shared" si="2"/>
        <v>444562500</v>
      </c>
      <c r="F31" s="26">
        <f t="shared" si="1"/>
        <v>112500000</v>
      </c>
      <c r="G31" s="26">
        <v>10000</v>
      </c>
      <c r="H31" s="26">
        <v>1000000</v>
      </c>
      <c r="I31" s="26">
        <v>30</v>
      </c>
      <c r="J31" s="26">
        <f t="shared" si="3"/>
        <v>326</v>
      </c>
      <c r="K31" s="26">
        <f t="shared" si="4"/>
        <v>0.3</v>
      </c>
      <c r="L31" s="26">
        <f t="shared" si="5"/>
        <v>4700</v>
      </c>
      <c r="M31" s="35">
        <v>1</v>
      </c>
      <c r="N31" s="26">
        <f t="shared" si="6"/>
        <v>3000</v>
      </c>
      <c r="O31" s="25">
        <f t="shared" si="7"/>
        <v>12.5</v>
      </c>
      <c r="R31">
        <f t="shared" si="11"/>
        <v>176733.16145119281</v>
      </c>
      <c r="S31">
        <f t="shared" si="8"/>
        <v>5301.9948435357846</v>
      </c>
      <c r="T31">
        <f t="shared" si="9"/>
        <v>1767.3316145119281</v>
      </c>
      <c r="U31">
        <f t="shared" si="10"/>
        <v>4.712884305365141</v>
      </c>
    </row>
    <row r="32" spans="2:21" x14ac:dyDescent="0.2">
      <c r="B32">
        <v>435187500</v>
      </c>
      <c r="C32" s="25">
        <f t="shared" si="0"/>
        <v>-140625000</v>
      </c>
      <c r="D32" s="26">
        <v>29</v>
      </c>
      <c r="E32" s="26">
        <f t="shared" si="2"/>
        <v>575812500</v>
      </c>
      <c r="F32" s="26">
        <f t="shared" si="1"/>
        <v>131250000</v>
      </c>
      <c r="G32" s="26">
        <v>10000</v>
      </c>
      <c r="H32" s="26">
        <v>1000000</v>
      </c>
      <c r="I32" s="26">
        <v>35</v>
      </c>
      <c r="J32" s="26">
        <f t="shared" si="3"/>
        <v>361</v>
      </c>
      <c r="K32" s="26">
        <f t="shared" si="4"/>
        <v>0.35</v>
      </c>
      <c r="L32" s="26">
        <f t="shared" si="5"/>
        <v>4800</v>
      </c>
      <c r="M32" s="35">
        <v>1</v>
      </c>
      <c r="N32" s="26">
        <f t="shared" si="6"/>
        <v>3500</v>
      </c>
      <c r="O32" s="25">
        <f t="shared" si="7"/>
        <v>14.583333333333334</v>
      </c>
      <c r="R32">
        <f t="shared" si="11"/>
        <v>171431.16660765701</v>
      </c>
      <c r="S32">
        <f t="shared" si="8"/>
        <v>5142.9349982297108</v>
      </c>
      <c r="T32">
        <f t="shared" si="9"/>
        <v>1714.3116660765702</v>
      </c>
      <c r="U32">
        <f t="shared" si="10"/>
        <v>4.5714977762041871</v>
      </c>
    </row>
    <row r="33" spans="2:21" x14ac:dyDescent="0.2">
      <c r="B33">
        <v>528937500</v>
      </c>
      <c r="C33" s="25">
        <f t="shared" si="0"/>
        <v>-196875000</v>
      </c>
      <c r="D33" s="26">
        <v>30</v>
      </c>
      <c r="E33" s="26">
        <f t="shared" si="2"/>
        <v>725812500</v>
      </c>
      <c r="F33" s="26">
        <f t="shared" si="1"/>
        <v>150000000</v>
      </c>
      <c r="G33" s="26">
        <v>10000</v>
      </c>
      <c r="H33" s="26">
        <v>1000000</v>
      </c>
      <c r="I33" s="26">
        <v>40</v>
      </c>
      <c r="J33" s="26">
        <f t="shared" si="3"/>
        <v>401</v>
      </c>
      <c r="K33" s="26">
        <f t="shared" si="4"/>
        <v>0.4</v>
      </c>
      <c r="L33" s="26">
        <f t="shared" si="5"/>
        <v>4900</v>
      </c>
      <c r="M33" s="35">
        <v>1</v>
      </c>
      <c r="N33" s="26">
        <f t="shared" si="6"/>
        <v>4000</v>
      </c>
      <c r="O33" s="25">
        <f t="shared" si="7"/>
        <v>16.666666666666668</v>
      </c>
      <c r="R33">
        <f t="shared" si="11"/>
        <v>166288.23160942731</v>
      </c>
      <c r="S33">
        <f t="shared" si="8"/>
        <v>4988.6469482828197</v>
      </c>
      <c r="T33">
        <f t="shared" si="9"/>
        <v>1662.8823160942732</v>
      </c>
      <c r="U33">
        <f t="shared" si="10"/>
        <v>4.4343528429180612</v>
      </c>
    </row>
    <row r="34" spans="2:21" x14ac:dyDescent="0.2">
      <c r="B34">
        <v>622687500</v>
      </c>
      <c r="C34" s="25">
        <f t="shared" si="0"/>
        <v>-271875000</v>
      </c>
      <c r="D34" s="26">
        <v>31</v>
      </c>
      <c r="E34" s="26">
        <f t="shared" si="2"/>
        <v>894562500</v>
      </c>
      <c r="F34" s="26">
        <f t="shared" si="1"/>
        <v>168750000</v>
      </c>
      <c r="G34" s="26">
        <v>10000</v>
      </c>
      <c r="H34" s="26">
        <v>1000000</v>
      </c>
      <c r="I34" s="26">
        <v>45</v>
      </c>
      <c r="J34" s="26">
        <f t="shared" si="3"/>
        <v>446</v>
      </c>
      <c r="K34" s="26">
        <f t="shared" si="4"/>
        <v>0.45</v>
      </c>
      <c r="L34" s="26">
        <f t="shared" si="5"/>
        <v>5000</v>
      </c>
      <c r="M34" s="35">
        <v>1</v>
      </c>
      <c r="N34" s="26">
        <f t="shared" si="6"/>
        <v>4500</v>
      </c>
      <c r="O34" s="25">
        <f t="shared" si="7"/>
        <v>18.75</v>
      </c>
      <c r="R34">
        <f t="shared" si="11"/>
        <v>161299.5846611445</v>
      </c>
      <c r="S34">
        <f t="shared" si="8"/>
        <v>4838.9875398343347</v>
      </c>
      <c r="T34">
        <f t="shared" si="9"/>
        <v>1612.9958466114449</v>
      </c>
      <c r="U34">
        <f t="shared" si="10"/>
        <v>4.3013222576305195</v>
      </c>
    </row>
    <row r="35" spans="2:21" x14ac:dyDescent="0.2">
      <c r="B35">
        <v>735187500</v>
      </c>
      <c r="C35" s="25">
        <f t="shared" si="0"/>
        <v>-346875000</v>
      </c>
      <c r="D35" s="26">
        <v>32</v>
      </c>
      <c r="E35" s="26">
        <f t="shared" si="2"/>
        <v>1082062500</v>
      </c>
      <c r="F35" s="26">
        <f t="shared" si="1"/>
        <v>187500000</v>
      </c>
      <c r="G35" s="26">
        <v>10000</v>
      </c>
      <c r="H35" s="26">
        <v>1000000</v>
      </c>
      <c r="I35" s="26">
        <v>50</v>
      </c>
      <c r="J35" s="26">
        <f t="shared" si="3"/>
        <v>496</v>
      </c>
      <c r="K35" s="26">
        <f t="shared" si="4"/>
        <v>0.5</v>
      </c>
      <c r="L35" s="26">
        <f t="shared" si="5"/>
        <v>5100</v>
      </c>
      <c r="M35" s="35">
        <v>1</v>
      </c>
      <c r="N35" s="26">
        <f t="shared" si="6"/>
        <v>5000</v>
      </c>
      <c r="O35" s="25">
        <f t="shared" si="7"/>
        <v>20.833333333333332</v>
      </c>
      <c r="R35">
        <f t="shared" si="11"/>
        <v>156460.59712131016</v>
      </c>
      <c r="S35">
        <f t="shared" si="8"/>
        <v>4693.8179136393046</v>
      </c>
      <c r="T35">
        <f t="shared" si="9"/>
        <v>1564.6059712131016</v>
      </c>
      <c r="U35">
        <f t="shared" si="10"/>
        <v>4.1722825899016041</v>
      </c>
    </row>
    <row r="36" spans="2:21" x14ac:dyDescent="0.2">
      <c r="B36">
        <v>866437500</v>
      </c>
      <c r="C36" s="25">
        <f t="shared" si="0"/>
        <v>-421875000</v>
      </c>
      <c r="D36" s="26">
        <v>33</v>
      </c>
      <c r="E36" s="26">
        <f t="shared" si="2"/>
        <v>1288312500</v>
      </c>
      <c r="F36" s="26">
        <f t="shared" ref="F36:F53" si="12">I36*G36*$J$1*60</f>
        <v>206250000</v>
      </c>
      <c r="G36" s="26">
        <v>10000</v>
      </c>
      <c r="H36" s="26">
        <v>1000000</v>
      </c>
      <c r="I36" s="26">
        <v>55</v>
      </c>
      <c r="J36" s="26">
        <f t="shared" si="3"/>
        <v>551</v>
      </c>
      <c r="K36" s="26">
        <f t="shared" si="4"/>
        <v>0.55000000000000004</v>
      </c>
      <c r="L36" s="26">
        <f t="shared" si="5"/>
        <v>5200</v>
      </c>
      <c r="M36" s="35">
        <v>1</v>
      </c>
      <c r="N36" s="26">
        <f t="shared" si="6"/>
        <v>5500</v>
      </c>
      <c r="O36" s="25">
        <f t="shared" si="7"/>
        <v>22.916666666666668</v>
      </c>
      <c r="R36">
        <f t="shared" si="11"/>
        <v>151766.77920767086</v>
      </c>
      <c r="S36">
        <f t="shared" si="8"/>
        <v>4553.0033762301255</v>
      </c>
      <c r="T36">
        <f t="shared" si="9"/>
        <v>1517.6677920767086</v>
      </c>
      <c r="U36">
        <f t="shared" si="10"/>
        <v>4.0471141122045564</v>
      </c>
    </row>
    <row r="37" spans="2:21" x14ac:dyDescent="0.2">
      <c r="B37">
        <v>1016437500</v>
      </c>
      <c r="C37" s="25">
        <f t="shared" si="0"/>
        <v>-496875000</v>
      </c>
      <c r="D37" s="26">
        <v>34</v>
      </c>
      <c r="E37" s="26">
        <f t="shared" ref="E37:E53" si="13">E36+F37</f>
        <v>1513312500</v>
      </c>
      <c r="F37" s="26">
        <f t="shared" si="12"/>
        <v>225000000</v>
      </c>
      <c r="G37" s="26">
        <v>10000</v>
      </c>
      <c r="H37" s="26">
        <v>1000000</v>
      </c>
      <c r="I37" s="26">
        <v>60</v>
      </c>
      <c r="J37" s="26">
        <f t="shared" ref="J37:J53" si="14">I37+J36</f>
        <v>611</v>
      </c>
      <c r="K37" s="26">
        <f t="shared" si="4"/>
        <v>0.6</v>
      </c>
      <c r="L37" s="26">
        <f t="shared" si="5"/>
        <v>5300</v>
      </c>
      <c r="M37" s="35">
        <v>1</v>
      </c>
      <c r="N37" s="26">
        <f t="shared" si="6"/>
        <v>6000</v>
      </c>
      <c r="O37" s="25">
        <f t="shared" si="7"/>
        <v>25</v>
      </c>
      <c r="R37">
        <f t="shared" si="11"/>
        <v>147213.77583144073</v>
      </c>
      <c r="S37">
        <f t="shared" si="8"/>
        <v>4416.413274943221</v>
      </c>
      <c r="T37">
        <f t="shared" si="9"/>
        <v>1472.1377583144072</v>
      </c>
      <c r="U37">
        <f t="shared" si="10"/>
        <v>3.9257006888384192</v>
      </c>
    </row>
    <row r="38" spans="2:21" x14ac:dyDescent="0.2">
      <c r="B38">
        <v>1185187500</v>
      </c>
      <c r="C38" s="25">
        <f t="shared" si="0"/>
        <v>-571875000</v>
      </c>
      <c r="D38" s="26">
        <v>35</v>
      </c>
      <c r="E38" s="26">
        <f t="shared" si="13"/>
        <v>1757062500</v>
      </c>
      <c r="F38" s="26">
        <f t="shared" si="12"/>
        <v>243750000</v>
      </c>
      <c r="G38" s="26">
        <v>10000</v>
      </c>
      <c r="H38" s="26">
        <v>1000000</v>
      </c>
      <c r="I38" s="26">
        <v>65</v>
      </c>
      <c r="J38" s="26">
        <f t="shared" si="14"/>
        <v>676</v>
      </c>
      <c r="K38" s="26">
        <f t="shared" si="4"/>
        <v>0.65</v>
      </c>
      <c r="L38" s="26">
        <f t="shared" si="5"/>
        <v>5400</v>
      </c>
      <c r="M38" s="35">
        <v>1</v>
      </c>
      <c r="N38" s="26">
        <f t="shared" si="6"/>
        <v>6500</v>
      </c>
      <c r="O38" s="25">
        <f t="shared" si="7"/>
        <v>27.083333333333332</v>
      </c>
      <c r="R38">
        <f t="shared" si="11"/>
        <v>142797.36255649751</v>
      </c>
      <c r="S38">
        <f t="shared" si="8"/>
        <v>4283.920876694925</v>
      </c>
      <c r="T38">
        <f t="shared" si="9"/>
        <v>1427.973625564975</v>
      </c>
      <c r="U38">
        <f t="shared" si="10"/>
        <v>3.8079296681732666</v>
      </c>
    </row>
    <row r="39" spans="2:21" x14ac:dyDescent="0.2">
      <c r="B39">
        <v>1372687500</v>
      </c>
      <c r="C39" s="25">
        <f t="shared" si="0"/>
        <v>-646875000</v>
      </c>
      <c r="D39" s="26">
        <v>36</v>
      </c>
      <c r="E39" s="26">
        <f t="shared" si="13"/>
        <v>2019562500</v>
      </c>
      <c r="F39" s="26">
        <f t="shared" si="12"/>
        <v>262500000</v>
      </c>
      <c r="G39" s="26">
        <v>10000</v>
      </c>
      <c r="H39" s="26">
        <v>1000000</v>
      </c>
      <c r="I39" s="26">
        <v>70</v>
      </c>
      <c r="J39" s="26">
        <f t="shared" si="14"/>
        <v>746</v>
      </c>
      <c r="K39" s="26">
        <f t="shared" si="4"/>
        <v>0.7</v>
      </c>
      <c r="L39" s="26">
        <f t="shared" si="5"/>
        <v>5500</v>
      </c>
      <c r="M39" s="35">
        <v>1</v>
      </c>
      <c r="N39" s="26">
        <f t="shared" si="6"/>
        <v>7000</v>
      </c>
      <c r="O39" s="25">
        <f t="shared" si="7"/>
        <v>29.166666666666668</v>
      </c>
      <c r="R39">
        <f t="shared" si="11"/>
        <v>138513.44167980258</v>
      </c>
      <c r="S39">
        <f t="shared" si="8"/>
        <v>4155.4032503940771</v>
      </c>
      <c r="T39">
        <f t="shared" si="9"/>
        <v>1385.1344167980258</v>
      </c>
      <c r="U39">
        <f t="shared" si="10"/>
        <v>3.6936917781280689</v>
      </c>
    </row>
    <row r="40" spans="2:21" x14ac:dyDescent="0.2">
      <c r="B40">
        <v>1578937500</v>
      </c>
      <c r="C40" s="25">
        <f t="shared" si="0"/>
        <v>-721875000</v>
      </c>
      <c r="D40" s="26">
        <v>37</v>
      </c>
      <c r="E40" s="26">
        <f t="shared" si="13"/>
        <v>2300812500</v>
      </c>
      <c r="F40" s="26">
        <f t="shared" si="12"/>
        <v>281250000</v>
      </c>
      <c r="G40" s="26">
        <v>10000</v>
      </c>
      <c r="H40" s="26">
        <v>1000000</v>
      </c>
      <c r="I40" s="26">
        <v>75</v>
      </c>
      <c r="J40" s="26">
        <f t="shared" si="14"/>
        <v>821</v>
      </c>
      <c r="K40" s="26">
        <f t="shared" si="4"/>
        <v>0.75</v>
      </c>
      <c r="L40" s="26">
        <f t="shared" si="5"/>
        <v>5600</v>
      </c>
      <c r="M40" s="35">
        <v>1</v>
      </c>
      <c r="N40" s="26">
        <f t="shared" si="6"/>
        <v>7500</v>
      </c>
      <c r="O40" s="25">
        <f t="shared" si="7"/>
        <v>31.25</v>
      </c>
      <c r="R40">
        <f t="shared" si="11"/>
        <v>134358.03842940851</v>
      </c>
      <c r="S40">
        <f t="shared" si="8"/>
        <v>4030.7411528822549</v>
      </c>
      <c r="T40">
        <f t="shared" si="9"/>
        <v>1343.580384294085</v>
      </c>
      <c r="U40">
        <f t="shared" si="10"/>
        <v>3.5828810247842267</v>
      </c>
    </row>
    <row r="41" spans="2:21" x14ac:dyDescent="0.2">
      <c r="B41">
        <v>1803937500</v>
      </c>
      <c r="C41" s="25">
        <f t="shared" si="0"/>
        <v>-796875000</v>
      </c>
      <c r="D41" s="26">
        <v>38</v>
      </c>
      <c r="E41" s="26">
        <f t="shared" si="13"/>
        <v>2600812500</v>
      </c>
      <c r="F41" s="26">
        <f t="shared" si="12"/>
        <v>300000000</v>
      </c>
      <c r="G41" s="26">
        <v>10000</v>
      </c>
      <c r="H41" s="26">
        <v>1000000</v>
      </c>
      <c r="I41" s="26">
        <v>80</v>
      </c>
      <c r="J41" s="26">
        <f t="shared" si="14"/>
        <v>901</v>
      </c>
      <c r="K41" s="26">
        <f t="shared" si="4"/>
        <v>0.8</v>
      </c>
      <c r="L41" s="26">
        <f t="shared" si="5"/>
        <v>5700</v>
      </c>
      <c r="M41" s="35">
        <v>1</v>
      </c>
      <c r="N41" s="26">
        <f t="shared" si="6"/>
        <v>8000</v>
      </c>
      <c r="O41" s="25">
        <f t="shared" si="7"/>
        <v>33.333333333333336</v>
      </c>
      <c r="R41">
        <f t="shared" si="11"/>
        <v>130327.29727652625</v>
      </c>
      <c r="S41">
        <f t="shared" si="8"/>
        <v>3909.8189182957876</v>
      </c>
      <c r="T41">
        <f t="shared" si="9"/>
        <v>1303.2729727652625</v>
      </c>
      <c r="U41">
        <f t="shared" si="10"/>
        <v>3.4753945940406998</v>
      </c>
    </row>
    <row r="42" spans="2:21" x14ac:dyDescent="0.2">
      <c r="B42">
        <v>2047687500</v>
      </c>
      <c r="C42" s="25">
        <f t="shared" si="0"/>
        <v>-890625000</v>
      </c>
      <c r="D42" s="26">
        <v>39</v>
      </c>
      <c r="E42" s="26">
        <f t="shared" si="13"/>
        <v>2938312500</v>
      </c>
      <c r="F42" s="26">
        <f t="shared" si="12"/>
        <v>337500000</v>
      </c>
      <c r="G42" s="26">
        <v>10000</v>
      </c>
      <c r="H42" s="26">
        <v>1000000</v>
      </c>
      <c r="I42" s="26">
        <v>90</v>
      </c>
      <c r="J42" s="26">
        <f t="shared" si="14"/>
        <v>991</v>
      </c>
      <c r="K42" s="26">
        <f t="shared" si="4"/>
        <v>0.9</v>
      </c>
      <c r="L42" s="26">
        <f t="shared" si="5"/>
        <v>5800</v>
      </c>
      <c r="M42" s="35">
        <v>1</v>
      </c>
      <c r="N42" s="26">
        <f t="shared" si="6"/>
        <v>9000</v>
      </c>
      <c r="O42" s="25">
        <f t="shared" si="7"/>
        <v>37.5</v>
      </c>
      <c r="R42">
        <f t="shared" si="11"/>
        <v>126417.47835823047</v>
      </c>
      <c r="S42">
        <f t="shared" si="8"/>
        <v>3792.524350746914</v>
      </c>
      <c r="T42">
        <f t="shared" si="9"/>
        <v>1264.1747835823046</v>
      </c>
      <c r="U42">
        <f t="shared" si="10"/>
        <v>3.3711327562194793</v>
      </c>
    </row>
    <row r="43" spans="2:21" x14ac:dyDescent="0.2">
      <c r="B43">
        <v>2347687500</v>
      </c>
      <c r="C43" s="25">
        <f t="shared" si="0"/>
        <v>-1153125000</v>
      </c>
      <c r="D43" s="26">
        <v>40</v>
      </c>
      <c r="E43" s="26">
        <f t="shared" si="13"/>
        <v>3500812500</v>
      </c>
      <c r="F43" s="26">
        <f t="shared" si="12"/>
        <v>562500000</v>
      </c>
      <c r="G43" s="26">
        <v>50000</v>
      </c>
      <c r="H43" s="26">
        <v>1000000</v>
      </c>
      <c r="I43" s="26">
        <v>30</v>
      </c>
      <c r="J43" s="26">
        <f t="shared" si="14"/>
        <v>1021</v>
      </c>
      <c r="K43" s="26">
        <f t="shared" si="4"/>
        <v>1.5</v>
      </c>
      <c r="L43" s="26">
        <f t="shared" si="5"/>
        <v>5900</v>
      </c>
      <c r="M43" s="35">
        <v>1</v>
      </c>
      <c r="N43" s="26">
        <f t="shared" si="6"/>
        <v>15000</v>
      </c>
      <c r="O43" s="25">
        <f t="shared" si="7"/>
        <v>62.5</v>
      </c>
      <c r="R43">
        <f t="shared" si="11"/>
        <v>122624.95400748355</v>
      </c>
      <c r="S43">
        <f t="shared" si="8"/>
        <v>3678.7486202245063</v>
      </c>
      <c r="T43">
        <f t="shared" si="9"/>
        <v>1226.2495400748355</v>
      </c>
      <c r="U43">
        <f t="shared" si="10"/>
        <v>3.2699987735328948</v>
      </c>
    </row>
    <row r="44" spans="2:21" x14ac:dyDescent="0.2">
      <c r="B44">
        <v>2685187500</v>
      </c>
      <c r="C44" s="25">
        <f t="shared" si="0"/>
        <v>-1565625000</v>
      </c>
      <c r="D44" s="26">
        <v>41</v>
      </c>
      <c r="E44" s="26">
        <f t="shared" si="13"/>
        <v>4250812500</v>
      </c>
      <c r="F44" s="26">
        <f t="shared" si="12"/>
        <v>750000000</v>
      </c>
      <c r="G44" s="26">
        <v>50000</v>
      </c>
      <c r="H44" s="26">
        <v>1000000</v>
      </c>
      <c r="I44" s="26">
        <v>40</v>
      </c>
      <c r="J44" s="26">
        <f t="shared" si="14"/>
        <v>1061</v>
      </c>
      <c r="K44" s="26">
        <f t="shared" si="4"/>
        <v>2</v>
      </c>
      <c r="L44" s="26">
        <f t="shared" si="5"/>
        <v>6000</v>
      </c>
      <c r="M44" s="35">
        <v>1</v>
      </c>
      <c r="N44" s="26">
        <f t="shared" si="6"/>
        <v>20000</v>
      </c>
      <c r="O44" s="25">
        <f t="shared" si="7"/>
        <v>83.333333333333329</v>
      </c>
      <c r="R44">
        <f t="shared" si="11"/>
        <v>118946.20538725905</v>
      </c>
      <c r="S44">
        <f t="shared" si="8"/>
        <v>3568.3861616177719</v>
      </c>
      <c r="T44">
        <f t="shared" si="9"/>
        <v>1189.4620538725906</v>
      </c>
      <c r="U44">
        <f t="shared" si="10"/>
        <v>3.1718988103269083</v>
      </c>
    </row>
    <row r="45" spans="2:21" x14ac:dyDescent="0.2">
      <c r="B45">
        <v>3060187500</v>
      </c>
      <c r="C45" s="25">
        <f t="shared" si="0"/>
        <v>-2128125000</v>
      </c>
      <c r="D45" s="26">
        <v>42</v>
      </c>
      <c r="E45" s="26">
        <f t="shared" si="13"/>
        <v>5188312500</v>
      </c>
      <c r="F45" s="26">
        <f t="shared" si="12"/>
        <v>937500000</v>
      </c>
      <c r="G45" s="26">
        <v>50000</v>
      </c>
      <c r="H45" s="26">
        <v>1000000</v>
      </c>
      <c r="I45" s="26">
        <v>50</v>
      </c>
      <c r="J45" s="26">
        <f t="shared" si="14"/>
        <v>1111</v>
      </c>
      <c r="K45" s="26">
        <f t="shared" si="4"/>
        <v>2.5</v>
      </c>
      <c r="L45" s="26">
        <f t="shared" si="5"/>
        <v>6100</v>
      </c>
      <c r="M45" s="35">
        <v>1</v>
      </c>
      <c r="N45" s="26">
        <f t="shared" si="6"/>
        <v>25000</v>
      </c>
      <c r="O45" s="25">
        <f t="shared" si="7"/>
        <v>104.16666666666667</v>
      </c>
      <c r="R45">
        <f t="shared" si="11"/>
        <v>115377.81922564127</v>
      </c>
      <c r="S45">
        <f t="shared" si="8"/>
        <v>3461.3345767692381</v>
      </c>
      <c r="T45">
        <f t="shared" si="9"/>
        <v>1153.7781922564127</v>
      </c>
      <c r="U45">
        <f t="shared" si="10"/>
        <v>3.0767418460171005</v>
      </c>
    </row>
    <row r="46" spans="2:21" x14ac:dyDescent="0.2">
      <c r="B46">
        <v>3622687500</v>
      </c>
      <c r="C46" s="25">
        <f t="shared" si="0"/>
        <v>-2690625000</v>
      </c>
      <c r="D46" s="26">
        <v>43</v>
      </c>
      <c r="E46" s="26">
        <f t="shared" si="13"/>
        <v>6313312500</v>
      </c>
      <c r="F46" s="26">
        <f t="shared" si="12"/>
        <v>1125000000</v>
      </c>
      <c r="G46" s="26">
        <v>50000</v>
      </c>
      <c r="H46" s="26">
        <v>1000000</v>
      </c>
      <c r="I46" s="26">
        <v>60</v>
      </c>
      <c r="J46" s="26">
        <f t="shared" si="14"/>
        <v>1171</v>
      </c>
      <c r="K46" s="26">
        <f t="shared" si="4"/>
        <v>3</v>
      </c>
      <c r="L46" s="26">
        <f t="shared" si="5"/>
        <v>6200</v>
      </c>
      <c r="M46" s="35">
        <v>1</v>
      </c>
      <c r="N46" s="26">
        <f t="shared" si="6"/>
        <v>30000</v>
      </c>
      <c r="O46" s="25">
        <f t="shared" si="7"/>
        <v>125</v>
      </c>
      <c r="R46">
        <f t="shared" si="11"/>
        <v>111916.48464887204</v>
      </c>
      <c r="S46">
        <f t="shared" si="8"/>
        <v>3357.4945394661609</v>
      </c>
      <c r="T46">
        <f t="shared" si="9"/>
        <v>1119.1648464887203</v>
      </c>
      <c r="U46">
        <f t="shared" si="10"/>
        <v>2.9844395906365877</v>
      </c>
    </row>
    <row r="47" spans="2:21" x14ac:dyDescent="0.2">
      <c r="B47">
        <v>4372687500</v>
      </c>
      <c r="C47" s="25">
        <f t="shared" si="0"/>
        <v>-3253125000</v>
      </c>
      <c r="D47" s="26">
        <v>44</v>
      </c>
      <c r="E47" s="26">
        <f t="shared" si="13"/>
        <v>7625812500</v>
      </c>
      <c r="F47" s="26">
        <f t="shared" si="12"/>
        <v>1312500000</v>
      </c>
      <c r="G47" s="26">
        <v>50000</v>
      </c>
      <c r="H47" s="26">
        <v>1000000</v>
      </c>
      <c r="I47" s="26">
        <v>70</v>
      </c>
      <c r="J47" s="26">
        <f t="shared" si="14"/>
        <v>1241</v>
      </c>
      <c r="K47" s="26">
        <f t="shared" si="4"/>
        <v>3.5</v>
      </c>
      <c r="L47" s="26">
        <f t="shared" si="5"/>
        <v>6300</v>
      </c>
      <c r="M47" s="35">
        <v>1</v>
      </c>
      <c r="N47" s="26">
        <f t="shared" si="6"/>
        <v>35000</v>
      </c>
      <c r="O47" s="25">
        <f t="shared" si="7"/>
        <v>145.83333333333334</v>
      </c>
      <c r="R47">
        <f t="shared" si="11"/>
        <v>108558.99010940587</v>
      </c>
      <c r="S47">
        <f t="shared" si="8"/>
        <v>3256.7697032821761</v>
      </c>
      <c r="T47">
        <f t="shared" si="9"/>
        <v>1085.5899010940586</v>
      </c>
      <c r="U47">
        <f t="shared" si="10"/>
        <v>2.8949064029174898</v>
      </c>
    </row>
    <row r="48" spans="2:21" x14ac:dyDescent="0.2">
      <c r="B48">
        <v>5310187500</v>
      </c>
      <c r="C48" s="25">
        <f t="shared" si="0"/>
        <v>-3815625000</v>
      </c>
      <c r="D48" s="26">
        <v>45</v>
      </c>
      <c r="E48" s="26">
        <f t="shared" si="13"/>
        <v>9125812500</v>
      </c>
      <c r="F48" s="26">
        <f t="shared" si="12"/>
        <v>1500000000</v>
      </c>
      <c r="G48" s="26">
        <v>50000</v>
      </c>
      <c r="H48" s="26">
        <v>1000000</v>
      </c>
      <c r="I48" s="26">
        <v>80</v>
      </c>
      <c r="J48" s="26">
        <f t="shared" si="14"/>
        <v>1321</v>
      </c>
      <c r="K48" s="26">
        <f t="shared" si="4"/>
        <v>4</v>
      </c>
      <c r="L48" s="26">
        <f t="shared" si="5"/>
        <v>6400</v>
      </c>
      <c r="M48" s="35">
        <v>1</v>
      </c>
      <c r="N48" s="26">
        <f t="shared" si="6"/>
        <v>40000</v>
      </c>
      <c r="O48" s="25">
        <f t="shared" si="7"/>
        <v>166.66666666666666</v>
      </c>
      <c r="R48">
        <f t="shared" si="11"/>
        <v>105302.2204061237</v>
      </c>
      <c r="S48">
        <f t="shared" si="8"/>
        <v>3159.0666121837112</v>
      </c>
      <c r="T48">
        <f t="shared" si="9"/>
        <v>1053.0222040612371</v>
      </c>
      <c r="U48">
        <f t="shared" si="10"/>
        <v>2.8080592108299656</v>
      </c>
    </row>
    <row r="49" spans="2:21" x14ac:dyDescent="0.2">
      <c r="B49">
        <v>6435187500</v>
      </c>
      <c r="C49" s="25">
        <f t="shared" si="0"/>
        <v>-4378125000</v>
      </c>
      <c r="D49" s="26">
        <v>46</v>
      </c>
      <c r="E49" s="26">
        <f t="shared" si="13"/>
        <v>10813312500</v>
      </c>
      <c r="F49" s="26">
        <f t="shared" si="12"/>
        <v>1687500000</v>
      </c>
      <c r="G49" s="26">
        <v>50000</v>
      </c>
      <c r="H49" s="26">
        <v>1000000</v>
      </c>
      <c r="I49" s="26">
        <v>90</v>
      </c>
      <c r="J49" s="26">
        <f t="shared" si="14"/>
        <v>1411</v>
      </c>
      <c r="K49" s="26">
        <f t="shared" si="4"/>
        <v>4.5</v>
      </c>
      <c r="L49" s="26">
        <f t="shared" si="5"/>
        <v>6500</v>
      </c>
      <c r="M49" s="35">
        <v>1</v>
      </c>
      <c r="N49" s="26">
        <f t="shared" si="6"/>
        <v>45000</v>
      </c>
      <c r="O49" s="25">
        <f t="shared" si="7"/>
        <v>187.5</v>
      </c>
      <c r="R49">
        <f t="shared" si="11"/>
        <v>102143.15379393999</v>
      </c>
      <c r="S49">
        <f t="shared" si="8"/>
        <v>3064.2946138181997</v>
      </c>
      <c r="T49">
        <f t="shared" si="9"/>
        <v>1021.4315379393998</v>
      </c>
      <c r="U49">
        <f t="shared" si="10"/>
        <v>2.7238174345050661</v>
      </c>
    </row>
    <row r="50" spans="2:21" x14ac:dyDescent="0.2">
      <c r="B50">
        <v>7747687500</v>
      </c>
      <c r="C50" s="25">
        <f t="shared" si="0"/>
        <v>-4940625000</v>
      </c>
      <c r="D50" s="26">
        <v>47</v>
      </c>
      <c r="E50" s="26">
        <f t="shared" si="13"/>
        <v>12688312500</v>
      </c>
      <c r="F50" s="26">
        <f t="shared" si="12"/>
        <v>1875000000</v>
      </c>
      <c r="G50" s="26">
        <v>50000</v>
      </c>
      <c r="H50" s="26">
        <v>1000000</v>
      </c>
      <c r="I50" s="26">
        <v>100</v>
      </c>
      <c r="J50" s="26">
        <f t="shared" si="14"/>
        <v>1511</v>
      </c>
      <c r="K50" s="26">
        <f t="shared" si="4"/>
        <v>5</v>
      </c>
      <c r="L50" s="26">
        <f t="shared" si="5"/>
        <v>6600</v>
      </c>
      <c r="M50" s="35">
        <v>1</v>
      </c>
      <c r="N50" s="26">
        <f t="shared" si="6"/>
        <v>50000</v>
      </c>
      <c r="O50" s="25">
        <f t="shared" si="7"/>
        <v>208.33333333333334</v>
      </c>
      <c r="R50">
        <f t="shared" si="11"/>
        <v>99078.859180121784</v>
      </c>
      <c r="S50">
        <f t="shared" si="8"/>
        <v>2972.3657754036535</v>
      </c>
      <c r="T50">
        <f t="shared" si="9"/>
        <v>990.78859180121788</v>
      </c>
      <c r="U50">
        <f t="shared" si="10"/>
        <v>2.6421029114699142</v>
      </c>
    </row>
    <row r="51" spans="2:21" x14ac:dyDescent="0.2">
      <c r="B51">
        <v>9247687500</v>
      </c>
      <c r="C51" s="25">
        <f t="shared" si="0"/>
        <v>-5503125000</v>
      </c>
      <c r="D51" s="26">
        <v>48</v>
      </c>
      <c r="E51" s="26">
        <f t="shared" si="13"/>
        <v>14750812500</v>
      </c>
      <c r="F51" s="26">
        <f t="shared" si="12"/>
        <v>2062500000</v>
      </c>
      <c r="G51" s="26">
        <v>50000</v>
      </c>
      <c r="H51" s="26">
        <v>1000000</v>
      </c>
      <c r="I51" s="26">
        <v>110</v>
      </c>
      <c r="J51" s="26">
        <f t="shared" si="14"/>
        <v>1621</v>
      </c>
      <c r="K51" s="26">
        <f t="shared" si="4"/>
        <v>5.5</v>
      </c>
      <c r="L51" s="26">
        <f t="shared" si="5"/>
        <v>6700</v>
      </c>
      <c r="M51" s="35">
        <v>1</v>
      </c>
      <c r="N51" s="26">
        <f t="shared" si="6"/>
        <v>55000</v>
      </c>
      <c r="O51" s="25">
        <f t="shared" si="7"/>
        <v>229.16666666666666</v>
      </c>
      <c r="R51">
        <f t="shared" si="11"/>
        <v>96106.49340471813</v>
      </c>
      <c r="S51">
        <f t="shared" si="8"/>
        <v>2883.1948021415437</v>
      </c>
      <c r="T51">
        <f t="shared" si="9"/>
        <v>961.06493404718128</v>
      </c>
      <c r="U51">
        <f t="shared" si="10"/>
        <v>2.5628398241258168</v>
      </c>
    </row>
    <row r="52" spans="2:21" x14ac:dyDescent="0.2">
      <c r="B52">
        <v>10935187500</v>
      </c>
      <c r="C52" s="25">
        <f t="shared" si="0"/>
        <v>-6628125000</v>
      </c>
      <c r="D52" s="26">
        <v>49</v>
      </c>
      <c r="E52" s="26">
        <f t="shared" si="13"/>
        <v>17563312500</v>
      </c>
      <c r="F52" s="26">
        <f t="shared" si="12"/>
        <v>2812500000</v>
      </c>
      <c r="G52" s="26">
        <v>50000</v>
      </c>
      <c r="H52" s="26">
        <v>1000000</v>
      </c>
      <c r="I52" s="26">
        <v>150</v>
      </c>
      <c r="J52" s="26">
        <f t="shared" si="14"/>
        <v>1771</v>
      </c>
      <c r="K52" s="26">
        <f t="shared" si="4"/>
        <v>7.5</v>
      </c>
      <c r="L52" s="26">
        <f t="shared" si="5"/>
        <v>6800</v>
      </c>
      <c r="M52" s="35">
        <v>1</v>
      </c>
      <c r="N52" s="26">
        <f t="shared" si="6"/>
        <v>75000</v>
      </c>
      <c r="O52" s="25">
        <f t="shared" si="7"/>
        <v>312.5</v>
      </c>
      <c r="R52">
        <f t="shared" si="11"/>
        <v>93223.298602576586</v>
      </c>
      <c r="S52">
        <f t="shared" si="8"/>
        <v>2796.6989580772974</v>
      </c>
      <c r="T52">
        <f t="shared" si="9"/>
        <v>932.23298602576585</v>
      </c>
      <c r="U52">
        <f t="shared" si="10"/>
        <v>2.4859546294020425</v>
      </c>
    </row>
    <row r="53" spans="2:21" x14ac:dyDescent="0.2">
      <c r="B53">
        <v>14685187500</v>
      </c>
      <c r="C53" s="25">
        <f t="shared" si="0"/>
        <v>-6628125000</v>
      </c>
      <c r="D53" s="26">
        <v>50</v>
      </c>
      <c r="E53" s="26">
        <f t="shared" si="13"/>
        <v>21313312500</v>
      </c>
      <c r="F53" s="26">
        <f t="shared" si="12"/>
        <v>3750000000</v>
      </c>
      <c r="G53" s="26">
        <v>100000</v>
      </c>
      <c r="H53" s="26">
        <v>1000000</v>
      </c>
      <c r="I53" s="26">
        <v>100</v>
      </c>
      <c r="J53" s="26">
        <f t="shared" si="14"/>
        <v>1871</v>
      </c>
      <c r="K53" s="26">
        <f t="shared" si="4"/>
        <v>10</v>
      </c>
      <c r="L53" s="26">
        <f t="shared" si="5"/>
        <v>6900</v>
      </c>
      <c r="M53" s="35">
        <v>1</v>
      </c>
      <c r="N53" s="26">
        <f t="shared" si="6"/>
        <v>100000</v>
      </c>
      <c r="O53" s="25">
        <f t="shared" si="7"/>
        <v>416.66666666666669</v>
      </c>
      <c r="R53">
        <f t="shared" si="11"/>
        <v>90426.599644499292</v>
      </c>
      <c r="S53">
        <f t="shared" si="8"/>
        <v>2712.7979893349784</v>
      </c>
      <c r="T53">
        <f t="shared" si="9"/>
        <v>904.26599644499288</v>
      </c>
      <c r="U53">
        <f t="shared" si="10"/>
        <v>2.4113759905199807</v>
      </c>
    </row>
    <row r="54" spans="2:21" x14ac:dyDescent="0.2">
      <c r="C54" s="25"/>
      <c r="D54" s="26">
        <v>51</v>
      </c>
      <c r="E54" s="26">
        <f t="shared" ref="E54:E103" si="15">E53+F54</f>
        <v>28813312500</v>
      </c>
      <c r="F54" s="26">
        <f t="shared" ref="F54:F103" si="16">I54*G54*$J$1*60</f>
        <v>7500000000</v>
      </c>
      <c r="G54" s="26">
        <v>100000</v>
      </c>
      <c r="H54" s="26">
        <v>1000000</v>
      </c>
      <c r="I54" s="26">
        <v>200</v>
      </c>
      <c r="J54" s="26">
        <f t="shared" ref="J54:J103" si="17">I54+J53</f>
        <v>2071</v>
      </c>
      <c r="K54" s="26">
        <f t="shared" ref="K54:K103" si="18">F54/$J$1/H54/60</f>
        <v>20</v>
      </c>
      <c r="L54" s="26">
        <f t="shared" ref="L54:L103" si="19">2000+(D54-1)*100</f>
        <v>7000</v>
      </c>
      <c r="M54" s="35">
        <v>1</v>
      </c>
      <c r="N54" s="26">
        <f t="shared" si="6"/>
        <v>200000</v>
      </c>
      <c r="O54" s="25">
        <f t="shared" si="7"/>
        <v>833.33333333333337</v>
      </c>
      <c r="R54">
        <f t="shared" si="11"/>
        <v>87713.801655164309</v>
      </c>
      <c r="S54">
        <f t="shared" si="8"/>
        <v>2631.4140496549294</v>
      </c>
      <c r="T54">
        <f t="shared" si="9"/>
        <v>877.13801655164309</v>
      </c>
      <c r="U54">
        <f t="shared" si="10"/>
        <v>2.3390347108043819</v>
      </c>
    </row>
    <row r="55" spans="2:21" x14ac:dyDescent="0.2">
      <c r="C55" s="25"/>
      <c r="D55" s="26">
        <v>52</v>
      </c>
      <c r="E55" s="26">
        <f t="shared" si="15"/>
        <v>38188312500</v>
      </c>
      <c r="F55" s="26">
        <f t="shared" si="16"/>
        <v>9375000000</v>
      </c>
      <c r="G55" s="26">
        <v>100000</v>
      </c>
      <c r="H55" s="26">
        <v>1000000</v>
      </c>
      <c r="I55" s="26">
        <v>250</v>
      </c>
      <c r="J55" s="26">
        <f t="shared" si="17"/>
        <v>2321</v>
      </c>
      <c r="K55" s="26">
        <f t="shared" si="18"/>
        <v>25</v>
      </c>
      <c r="L55" s="26">
        <f t="shared" si="19"/>
        <v>7100</v>
      </c>
      <c r="M55" s="35">
        <v>1</v>
      </c>
      <c r="N55" s="26">
        <f t="shared" si="6"/>
        <v>250000</v>
      </c>
      <c r="O55" s="25">
        <f t="shared" si="7"/>
        <v>1041.6666666666667</v>
      </c>
      <c r="R55">
        <f t="shared" si="11"/>
        <v>85082.387605509386</v>
      </c>
      <c r="S55">
        <f t="shared" si="8"/>
        <v>2552.4716281652813</v>
      </c>
      <c r="T55">
        <f t="shared" si="9"/>
        <v>850.82387605509382</v>
      </c>
      <c r="U55">
        <f t="shared" si="10"/>
        <v>2.26886366948025</v>
      </c>
    </row>
    <row r="56" spans="2:21" x14ac:dyDescent="0.2">
      <c r="C56" s="25"/>
      <c r="D56" s="26">
        <v>53</v>
      </c>
      <c r="E56" s="26">
        <f t="shared" si="15"/>
        <v>49438312500</v>
      </c>
      <c r="F56" s="26">
        <f t="shared" si="16"/>
        <v>11250000000</v>
      </c>
      <c r="G56" s="26">
        <v>100000</v>
      </c>
      <c r="H56" s="26">
        <v>1000000</v>
      </c>
      <c r="I56" s="26">
        <v>300</v>
      </c>
      <c r="J56" s="26">
        <f t="shared" si="17"/>
        <v>2621</v>
      </c>
      <c r="K56" s="26">
        <f t="shared" si="18"/>
        <v>30</v>
      </c>
      <c r="L56" s="26">
        <f t="shared" si="19"/>
        <v>7200</v>
      </c>
      <c r="M56" s="35">
        <v>1</v>
      </c>
      <c r="N56" s="26">
        <f t="shared" si="6"/>
        <v>300000</v>
      </c>
      <c r="O56" s="25">
        <f t="shared" si="7"/>
        <v>1250</v>
      </c>
      <c r="R56">
        <f t="shared" si="11"/>
        <v>82529.915977344106</v>
      </c>
      <c r="S56">
        <f t="shared" si="8"/>
        <v>2475.8974793203233</v>
      </c>
      <c r="T56">
        <f t="shared" si="9"/>
        <v>825.29915977344103</v>
      </c>
      <c r="U56">
        <f t="shared" si="10"/>
        <v>2.2007977593958428</v>
      </c>
    </row>
    <row r="57" spans="2:21" x14ac:dyDescent="0.2">
      <c r="C57" s="25"/>
      <c r="D57" s="26">
        <v>54</v>
      </c>
      <c r="E57" s="26">
        <f t="shared" si="15"/>
        <v>62563312500</v>
      </c>
      <c r="F57" s="26">
        <f t="shared" si="16"/>
        <v>13125000000</v>
      </c>
      <c r="G57" s="26">
        <v>100000</v>
      </c>
      <c r="H57" s="26">
        <v>1000000</v>
      </c>
      <c r="I57" s="26">
        <v>350</v>
      </c>
      <c r="J57" s="26">
        <f t="shared" si="17"/>
        <v>2971</v>
      </c>
      <c r="K57" s="26">
        <f t="shared" si="18"/>
        <v>35</v>
      </c>
      <c r="L57" s="26">
        <f t="shared" si="19"/>
        <v>7300</v>
      </c>
      <c r="M57" s="35">
        <v>1</v>
      </c>
      <c r="N57" s="26">
        <f t="shared" si="6"/>
        <v>350000</v>
      </c>
      <c r="O57" s="25">
        <f t="shared" si="7"/>
        <v>1458.3333333333333</v>
      </c>
      <c r="R57">
        <f t="shared" si="11"/>
        <v>80054.018498023783</v>
      </c>
      <c r="S57">
        <f t="shared" si="8"/>
        <v>2401.6205549407136</v>
      </c>
      <c r="T57">
        <f t="shared" si="9"/>
        <v>800.54018498023788</v>
      </c>
      <c r="U57">
        <f t="shared" si="10"/>
        <v>2.1347738266139675</v>
      </c>
    </row>
    <row r="58" spans="2:21" x14ac:dyDescent="0.2">
      <c r="C58" s="25"/>
      <c r="D58" s="26">
        <v>55</v>
      </c>
      <c r="E58" s="26">
        <f t="shared" si="15"/>
        <v>77563312500</v>
      </c>
      <c r="F58" s="26">
        <f t="shared" si="16"/>
        <v>15000000000</v>
      </c>
      <c r="G58" s="26">
        <v>100000</v>
      </c>
      <c r="H58" s="26">
        <v>1000000</v>
      </c>
      <c r="I58" s="26">
        <v>400</v>
      </c>
      <c r="J58" s="26">
        <f t="shared" si="17"/>
        <v>3371</v>
      </c>
      <c r="K58" s="26">
        <f t="shared" si="18"/>
        <v>40</v>
      </c>
      <c r="L58" s="26">
        <f t="shared" si="19"/>
        <v>7400</v>
      </c>
      <c r="M58" s="35">
        <v>1</v>
      </c>
      <c r="N58" s="26">
        <f t="shared" si="6"/>
        <v>400000</v>
      </c>
      <c r="O58" s="25">
        <f t="shared" si="7"/>
        <v>1666.6666666666667</v>
      </c>
      <c r="R58">
        <f t="shared" si="11"/>
        <v>77652.397943083066</v>
      </c>
      <c r="S58">
        <f t="shared" si="8"/>
        <v>2329.5719382924917</v>
      </c>
      <c r="T58">
        <f t="shared" si="9"/>
        <v>776.52397943083065</v>
      </c>
      <c r="U58">
        <f t="shared" si="10"/>
        <v>2.0707306118155482</v>
      </c>
    </row>
    <row r="59" spans="2:21" x14ac:dyDescent="0.2">
      <c r="C59" s="25"/>
      <c r="D59" s="26">
        <v>56</v>
      </c>
      <c r="E59" s="26">
        <f t="shared" si="15"/>
        <v>94438312500</v>
      </c>
      <c r="F59" s="26">
        <f t="shared" si="16"/>
        <v>16875000000</v>
      </c>
      <c r="G59" s="26">
        <v>100000</v>
      </c>
      <c r="H59" s="26">
        <v>1000000</v>
      </c>
      <c r="I59" s="26">
        <v>450</v>
      </c>
      <c r="J59" s="26">
        <f t="shared" si="17"/>
        <v>3821</v>
      </c>
      <c r="K59" s="26">
        <f t="shared" si="18"/>
        <v>45</v>
      </c>
      <c r="L59" s="26">
        <f t="shared" si="19"/>
        <v>7500</v>
      </c>
      <c r="M59" s="35">
        <v>1</v>
      </c>
      <c r="N59" s="26">
        <f t="shared" si="6"/>
        <v>450000</v>
      </c>
      <c r="O59" s="25">
        <f t="shared" si="7"/>
        <v>1875</v>
      </c>
      <c r="R59">
        <f t="shared" si="11"/>
        <v>75322.826004790579</v>
      </c>
      <c r="S59">
        <f t="shared" si="8"/>
        <v>2259.6847801437175</v>
      </c>
      <c r="T59">
        <f t="shared" si="9"/>
        <v>753.22826004790579</v>
      </c>
      <c r="U59">
        <f t="shared" si="10"/>
        <v>2.0086086934610821</v>
      </c>
    </row>
    <row r="60" spans="2:21" x14ac:dyDescent="0.2">
      <c r="C60" s="25"/>
      <c r="D60" s="26">
        <v>57</v>
      </c>
      <c r="E60" s="26">
        <f t="shared" si="15"/>
        <v>113188312500</v>
      </c>
      <c r="F60" s="26">
        <f t="shared" si="16"/>
        <v>18750000000</v>
      </c>
      <c r="G60" s="26">
        <v>100000</v>
      </c>
      <c r="H60" s="26">
        <v>1000000</v>
      </c>
      <c r="I60" s="26">
        <v>500</v>
      </c>
      <c r="J60" s="26">
        <f t="shared" si="17"/>
        <v>4321</v>
      </c>
      <c r="K60" s="26">
        <f t="shared" si="18"/>
        <v>50</v>
      </c>
      <c r="L60" s="26">
        <f t="shared" si="19"/>
        <v>7600</v>
      </c>
      <c r="M60" s="35">
        <v>1</v>
      </c>
      <c r="N60" s="26">
        <f t="shared" si="6"/>
        <v>500000</v>
      </c>
      <c r="O60" s="25">
        <f t="shared" si="7"/>
        <v>2083.3333333333335</v>
      </c>
      <c r="R60">
        <f t="shared" si="11"/>
        <v>73063.141224646868</v>
      </c>
      <c r="S60">
        <f t="shared" si="8"/>
        <v>2191.8942367394061</v>
      </c>
      <c r="T60">
        <f t="shared" si="9"/>
        <v>730.6314122464687</v>
      </c>
      <c r="U60">
        <f t="shared" si="10"/>
        <v>1.9483504326572498</v>
      </c>
    </row>
    <row r="61" spans="2:21" x14ac:dyDescent="0.2">
      <c r="C61" s="25"/>
      <c r="D61" s="26">
        <v>58</v>
      </c>
      <c r="E61" s="26">
        <f t="shared" si="15"/>
        <v>133813312500</v>
      </c>
      <c r="F61" s="26">
        <f t="shared" si="16"/>
        <v>20625000000</v>
      </c>
      <c r="G61" s="26">
        <v>100000</v>
      </c>
      <c r="H61" s="26">
        <v>1000000</v>
      </c>
      <c r="I61" s="26">
        <v>550</v>
      </c>
      <c r="J61" s="26">
        <f t="shared" si="17"/>
        <v>4871</v>
      </c>
      <c r="K61" s="26">
        <f t="shared" si="18"/>
        <v>55</v>
      </c>
      <c r="L61" s="26">
        <f t="shared" si="19"/>
        <v>7700</v>
      </c>
      <c r="M61" s="35">
        <v>1</v>
      </c>
      <c r="N61" s="26">
        <f t="shared" si="6"/>
        <v>550000</v>
      </c>
      <c r="O61" s="25">
        <f t="shared" si="7"/>
        <v>2291.6666666666665</v>
      </c>
      <c r="R61">
        <f t="shared" si="11"/>
        <v>70871.246987907463</v>
      </c>
      <c r="S61">
        <f t="shared" si="8"/>
        <v>2126.1374096372238</v>
      </c>
      <c r="T61">
        <f t="shared" si="9"/>
        <v>708.71246987907466</v>
      </c>
      <c r="U61">
        <f t="shared" si="10"/>
        <v>1.8898999196775323</v>
      </c>
    </row>
    <row r="62" spans="2:21" x14ac:dyDescent="0.2">
      <c r="C62" s="25"/>
      <c r="D62" s="26">
        <v>59</v>
      </c>
      <c r="E62" s="26">
        <f t="shared" si="15"/>
        <v>156313312500</v>
      </c>
      <c r="F62" s="26">
        <f t="shared" si="16"/>
        <v>22500000000</v>
      </c>
      <c r="G62" s="26">
        <v>100000</v>
      </c>
      <c r="H62" s="26">
        <v>1000000</v>
      </c>
      <c r="I62" s="26">
        <v>600</v>
      </c>
      <c r="J62" s="26">
        <f t="shared" si="17"/>
        <v>5471</v>
      </c>
      <c r="K62" s="26">
        <f t="shared" si="18"/>
        <v>60</v>
      </c>
      <c r="L62" s="26">
        <f t="shared" si="19"/>
        <v>7800</v>
      </c>
      <c r="M62" s="35">
        <v>1</v>
      </c>
      <c r="N62" s="26">
        <f t="shared" si="6"/>
        <v>600000</v>
      </c>
      <c r="O62" s="25">
        <f t="shared" si="7"/>
        <v>2500</v>
      </c>
      <c r="R62">
        <f t="shared" si="11"/>
        <v>68745.109578270232</v>
      </c>
      <c r="S62">
        <f t="shared" si="8"/>
        <v>2062.3532873481067</v>
      </c>
      <c r="T62">
        <f t="shared" si="9"/>
        <v>687.45109578270228</v>
      </c>
      <c r="U62">
        <f t="shared" si="10"/>
        <v>1.8332029220872061</v>
      </c>
    </row>
    <row r="63" spans="2:21" x14ac:dyDescent="0.2">
      <c r="C63" s="25"/>
      <c r="D63" s="26">
        <v>60</v>
      </c>
      <c r="E63" s="26">
        <f t="shared" si="15"/>
        <v>180688312500</v>
      </c>
      <c r="F63" s="26">
        <f t="shared" si="16"/>
        <v>24375000000</v>
      </c>
      <c r="G63" s="26">
        <v>100000</v>
      </c>
      <c r="H63" s="26">
        <v>1000000</v>
      </c>
      <c r="I63" s="26">
        <v>650</v>
      </c>
      <c r="J63" s="26">
        <f t="shared" si="17"/>
        <v>6121</v>
      </c>
      <c r="K63" s="26">
        <f t="shared" si="18"/>
        <v>65</v>
      </c>
      <c r="L63" s="26">
        <f t="shared" si="19"/>
        <v>7900</v>
      </c>
      <c r="M63" s="35">
        <v>1</v>
      </c>
      <c r="N63" s="26">
        <f t="shared" si="6"/>
        <v>650000</v>
      </c>
      <c r="O63" s="25">
        <f t="shared" si="7"/>
        <v>2708.3333333333335</v>
      </c>
      <c r="R63">
        <f t="shared" si="11"/>
        <v>66682.756290922131</v>
      </c>
      <c r="S63">
        <f t="shared" si="8"/>
        <v>2000.482688727664</v>
      </c>
      <c r="T63">
        <f t="shared" si="9"/>
        <v>666.82756290922134</v>
      </c>
      <c r="U63">
        <f t="shared" si="10"/>
        <v>1.7782068344245903</v>
      </c>
    </row>
    <row r="64" spans="2:21" x14ac:dyDescent="0.2">
      <c r="C64" s="25"/>
      <c r="D64" s="26">
        <v>61</v>
      </c>
      <c r="E64" s="26">
        <f t="shared" si="15"/>
        <v>206938312500</v>
      </c>
      <c r="F64" s="26">
        <f t="shared" si="16"/>
        <v>26250000000</v>
      </c>
      <c r="G64" s="26">
        <v>100000</v>
      </c>
      <c r="H64" s="26">
        <v>1000000</v>
      </c>
      <c r="I64" s="26">
        <v>700</v>
      </c>
      <c r="J64" s="26">
        <f t="shared" si="17"/>
        <v>6821</v>
      </c>
      <c r="K64" s="26">
        <f t="shared" si="18"/>
        <v>70</v>
      </c>
      <c r="L64" s="26">
        <f t="shared" si="19"/>
        <v>8000</v>
      </c>
      <c r="M64" s="35">
        <v>1</v>
      </c>
      <c r="N64" s="26">
        <f t="shared" si="6"/>
        <v>700000</v>
      </c>
      <c r="O64" s="25">
        <f t="shared" si="7"/>
        <v>2916.6666666666665</v>
      </c>
      <c r="R64">
        <f t="shared" si="11"/>
        <v>64682.273602194466</v>
      </c>
      <c r="S64">
        <f t="shared" si="8"/>
        <v>1940.468208065834</v>
      </c>
      <c r="T64">
        <f t="shared" si="9"/>
        <v>646.82273602194471</v>
      </c>
      <c r="U64">
        <f t="shared" si="10"/>
        <v>1.7248606293918525</v>
      </c>
    </row>
    <row r="65" spans="3:21" x14ac:dyDescent="0.2">
      <c r="C65" s="25"/>
      <c r="D65" s="26">
        <v>62</v>
      </c>
      <c r="E65" s="26">
        <f t="shared" si="15"/>
        <v>235063312500</v>
      </c>
      <c r="F65" s="26">
        <f t="shared" si="16"/>
        <v>28125000000</v>
      </c>
      <c r="G65" s="26">
        <v>100000</v>
      </c>
      <c r="H65" s="26">
        <v>1000000</v>
      </c>
      <c r="I65" s="26">
        <v>750</v>
      </c>
      <c r="J65" s="26">
        <f t="shared" si="17"/>
        <v>7571</v>
      </c>
      <c r="K65" s="26">
        <f t="shared" si="18"/>
        <v>75</v>
      </c>
      <c r="L65" s="26">
        <f t="shared" si="19"/>
        <v>8100</v>
      </c>
      <c r="M65" s="35">
        <v>1</v>
      </c>
      <c r="N65" s="26">
        <f t="shared" si="6"/>
        <v>750000</v>
      </c>
      <c r="O65" s="25">
        <f t="shared" si="7"/>
        <v>3125</v>
      </c>
      <c r="R65">
        <f t="shared" si="11"/>
        <v>62741.805394128634</v>
      </c>
      <c r="S65">
        <f t="shared" si="8"/>
        <v>1882.2541618238588</v>
      </c>
      <c r="T65">
        <f t="shared" si="9"/>
        <v>627.4180539412863</v>
      </c>
      <c r="U65">
        <f t="shared" si="10"/>
        <v>1.6731148105100968</v>
      </c>
    </row>
    <row r="66" spans="3:21" x14ac:dyDescent="0.2">
      <c r="C66" s="25"/>
      <c r="D66" s="26">
        <v>63</v>
      </c>
      <c r="E66" s="26">
        <f t="shared" si="15"/>
        <v>265063312500</v>
      </c>
      <c r="F66" s="26">
        <f t="shared" si="16"/>
        <v>30000000000</v>
      </c>
      <c r="G66" s="26">
        <v>100000</v>
      </c>
      <c r="H66" s="26">
        <v>1000000</v>
      </c>
      <c r="I66" s="26">
        <v>800</v>
      </c>
      <c r="J66" s="26">
        <f t="shared" si="17"/>
        <v>8371</v>
      </c>
      <c r="K66" s="26">
        <f t="shared" si="18"/>
        <v>80</v>
      </c>
      <c r="L66" s="26">
        <f t="shared" si="19"/>
        <v>8200</v>
      </c>
      <c r="M66" s="35">
        <v>1</v>
      </c>
      <c r="N66" s="26">
        <f t="shared" si="6"/>
        <v>800000</v>
      </c>
      <c r="O66" s="25">
        <f t="shared" si="7"/>
        <v>3333.3333333333335</v>
      </c>
      <c r="R66">
        <f t="shared" si="11"/>
        <v>60859.551232304773</v>
      </c>
      <c r="S66">
        <f t="shared" si="8"/>
        <v>1825.7865369691431</v>
      </c>
      <c r="T66">
        <f t="shared" si="9"/>
        <v>608.59551232304773</v>
      </c>
      <c r="U66">
        <f t="shared" si="10"/>
        <v>1.6229213661947941</v>
      </c>
    </row>
    <row r="67" spans="3:21" x14ac:dyDescent="0.2">
      <c r="C67" s="25"/>
      <c r="D67" s="26">
        <v>64</v>
      </c>
      <c r="E67" s="26">
        <f t="shared" si="15"/>
        <v>296938312500</v>
      </c>
      <c r="F67" s="26">
        <f t="shared" si="16"/>
        <v>31875000000</v>
      </c>
      <c r="G67" s="26">
        <v>100000</v>
      </c>
      <c r="H67" s="26">
        <v>1000000</v>
      </c>
      <c r="I67" s="26">
        <v>850</v>
      </c>
      <c r="J67" s="26">
        <f t="shared" si="17"/>
        <v>9221</v>
      </c>
      <c r="K67" s="26">
        <f t="shared" si="18"/>
        <v>85</v>
      </c>
      <c r="L67" s="26">
        <f t="shared" si="19"/>
        <v>8300</v>
      </c>
      <c r="M67" s="35">
        <v>1</v>
      </c>
      <c r="N67" s="26">
        <f t="shared" si="6"/>
        <v>850000</v>
      </c>
      <c r="O67" s="25">
        <f t="shared" si="7"/>
        <v>3541.6666666666665</v>
      </c>
      <c r="R67">
        <f t="shared" si="11"/>
        <v>59033.764695335631</v>
      </c>
      <c r="S67">
        <f t="shared" si="8"/>
        <v>1771.0129408600687</v>
      </c>
      <c r="T67">
        <f t="shared" si="9"/>
        <v>590.33764695335628</v>
      </c>
      <c r="U67">
        <f t="shared" si="10"/>
        <v>1.57423372520895</v>
      </c>
    </row>
    <row r="68" spans="3:21" x14ac:dyDescent="0.2">
      <c r="C68" s="25"/>
      <c r="D68" s="26">
        <v>65</v>
      </c>
      <c r="E68" s="26">
        <f t="shared" si="15"/>
        <v>330688312500</v>
      </c>
      <c r="F68" s="26">
        <f t="shared" si="16"/>
        <v>33750000000</v>
      </c>
      <c r="G68" s="26">
        <v>100000</v>
      </c>
      <c r="H68" s="26">
        <v>1000000</v>
      </c>
      <c r="I68" s="26">
        <v>900</v>
      </c>
      <c r="J68" s="26">
        <f t="shared" si="17"/>
        <v>10121</v>
      </c>
      <c r="K68" s="26">
        <f t="shared" si="18"/>
        <v>90</v>
      </c>
      <c r="L68" s="26">
        <f t="shared" si="19"/>
        <v>8400</v>
      </c>
      <c r="M68" s="35">
        <v>1</v>
      </c>
      <c r="N68" s="26">
        <f t="shared" si="6"/>
        <v>900000</v>
      </c>
      <c r="O68" s="25">
        <f t="shared" si="7"/>
        <v>3750</v>
      </c>
      <c r="R68">
        <f t="shared" si="11"/>
        <v>57262.751754475561</v>
      </c>
      <c r="S68">
        <f t="shared" si="8"/>
        <v>1717.8825526342669</v>
      </c>
      <c r="T68">
        <f t="shared" si="9"/>
        <v>572.62751754475562</v>
      </c>
      <c r="U68">
        <f t="shared" si="10"/>
        <v>1.5270067134526817</v>
      </c>
    </row>
    <row r="69" spans="3:21" x14ac:dyDescent="0.2">
      <c r="C69" s="25"/>
      <c r="D69" s="26">
        <v>66</v>
      </c>
      <c r="E69" s="26">
        <f t="shared" si="15"/>
        <v>366313312500</v>
      </c>
      <c r="F69" s="26">
        <f t="shared" si="16"/>
        <v>35625000000</v>
      </c>
      <c r="G69" s="26">
        <v>100000</v>
      </c>
      <c r="H69" s="26">
        <v>1000000</v>
      </c>
      <c r="I69" s="26">
        <v>950</v>
      </c>
      <c r="J69" s="26">
        <f t="shared" si="17"/>
        <v>11071</v>
      </c>
      <c r="K69" s="26">
        <f t="shared" si="18"/>
        <v>95</v>
      </c>
      <c r="L69" s="26">
        <f t="shared" si="19"/>
        <v>8500</v>
      </c>
      <c r="M69" s="35">
        <v>1</v>
      </c>
      <c r="N69" s="26">
        <f t="shared" ref="N69:N103" si="20">F69/100/$J$1/60</f>
        <v>950000</v>
      </c>
      <c r="O69" s="25">
        <f t="shared" ref="O69:O103" si="21">N69/240</f>
        <v>3958.3333333333335</v>
      </c>
      <c r="R69">
        <f t="shared" si="11"/>
        <v>55544.869201841291</v>
      </c>
      <c r="S69">
        <f t="shared" si="8"/>
        <v>1666.3460760552387</v>
      </c>
      <c r="T69">
        <f t="shared" si="9"/>
        <v>555.44869201841288</v>
      </c>
      <c r="U69">
        <f t="shared" si="10"/>
        <v>1.4811965120491011</v>
      </c>
    </row>
    <row r="70" spans="3:21" x14ac:dyDescent="0.2">
      <c r="C70" s="25"/>
      <c r="D70" s="26">
        <v>67</v>
      </c>
      <c r="E70" s="26">
        <f t="shared" si="15"/>
        <v>403813312500</v>
      </c>
      <c r="F70" s="26">
        <f t="shared" si="16"/>
        <v>37500000000</v>
      </c>
      <c r="G70" s="26">
        <v>100000</v>
      </c>
      <c r="H70" s="26">
        <v>1000000</v>
      </c>
      <c r="I70" s="26">
        <v>1000</v>
      </c>
      <c r="J70" s="26">
        <f t="shared" si="17"/>
        <v>12071</v>
      </c>
      <c r="K70" s="26">
        <f t="shared" si="18"/>
        <v>100</v>
      </c>
      <c r="L70" s="26">
        <f t="shared" si="19"/>
        <v>8600</v>
      </c>
      <c r="M70" s="35">
        <v>1</v>
      </c>
      <c r="N70" s="26">
        <f t="shared" si="20"/>
        <v>1000000</v>
      </c>
      <c r="O70" s="25">
        <f t="shared" si="21"/>
        <v>4166.666666666667</v>
      </c>
      <c r="R70">
        <f t="shared" si="11"/>
        <v>53878.523125786051</v>
      </c>
      <c r="S70">
        <f t="shared" si="8"/>
        <v>1616.3556937735814</v>
      </c>
      <c r="T70">
        <f t="shared" si="9"/>
        <v>538.78523125786046</v>
      </c>
      <c r="U70">
        <f t="shared" si="10"/>
        <v>1.4367606166876279</v>
      </c>
    </row>
    <row r="71" spans="3:21" x14ac:dyDescent="0.2">
      <c r="C71" s="25"/>
      <c r="D71" s="26">
        <v>68</v>
      </c>
      <c r="E71" s="26">
        <f t="shared" si="15"/>
        <v>443188312500</v>
      </c>
      <c r="F71" s="26">
        <f t="shared" si="16"/>
        <v>39375000000</v>
      </c>
      <c r="G71" s="26">
        <v>100000</v>
      </c>
      <c r="H71" s="26">
        <v>1000000</v>
      </c>
      <c r="I71" s="26">
        <v>1050</v>
      </c>
      <c r="J71" s="26">
        <f t="shared" si="17"/>
        <v>13121</v>
      </c>
      <c r="K71" s="26">
        <f t="shared" si="18"/>
        <v>105</v>
      </c>
      <c r="L71" s="26">
        <f t="shared" si="19"/>
        <v>8700</v>
      </c>
      <c r="M71" s="35">
        <v>1</v>
      </c>
      <c r="N71" s="26">
        <f t="shared" si="20"/>
        <v>1050000</v>
      </c>
      <c r="O71" s="25">
        <f t="shared" si="21"/>
        <v>4375</v>
      </c>
      <c r="R71">
        <f t="shared" si="11"/>
        <v>52262.167432012466</v>
      </c>
      <c r="S71">
        <f t="shared" si="8"/>
        <v>1567.8650229603738</v>
      </c>
      <c r="T71">
        <f t="shared" si="9"/>
        <v>522.62167432012461</v>
      </c>
      <c r="U71">
        <f t="shared" si="10"/>
        <v>1.3936577981869991</v>
      </c>
    </row>
    <row r="72" spans="3:21" x14ac:dyDescent="0.2">
      <c r="C72" s="25"/>
      <c r="D72" s="26">
        <v>69</v>
      </c>
      <c r="E72" s="26">
        <f t="shared" si="15"/>
        <v>484438312500</v>
      </c>
      <c r="F72" s="26">
        <f t="shared" si="16"/>
        <v>41250000000</v>
      </c>
      <c r="G72" s="26">
        <v>100000</v>
      </c>
      <c r="H72" s="26">
        <v>1000000</v>
      </c>
      <c r="I72" s="26">
        <v>1100</v>
      </c>
      <c r="J72" s="26">
        <f t="shared" si="17"/>
        <v>14221</v>
      </c>
      <c r="K72" s="26">
        <f t="shared" si="18"/>
        <v>110</v>
      </c>
      <c r="L72" s="26">
        <f t="shared" si="19"/>
        <v>8800</v>
      </c>
      <c r="M72" s="35">
        <v>1</v>
      </c>
      <c r="N72" s="26">
        <f t="shared" si="20"/>
        <v>1100000</v>
      </c>
      <c r="O72" s="25">
        <f t="shared" si="21"/>
        <v>4583.333333333333</v>
      </c>
      <c r="R72">
        <f t="shared" si="11"/>
        <v>50694.302409052092</v>
      </c>
      <c r="S72">
        <f t="shared" si="8"/>
        <v>1520.8290722715628</v>
      </c>
      <c r="T72">
        <f t="shared" si="9"/>
        <v>506.94302409052091</v>
      </c>
      <c r="U72">
        <f t="shared" si="10"/>
        <v>1.351848064241389</v>
      </c>
    </row>
    <row r="73" spans="3:21" x14ac:dyDescent="0.2">
      <c r="C73" s="25"/>
      <c r="D73" s="26">
        <v>70</v>
      </c>
      <c r="E73" s="26">
        <f t="shared" si="15"/>
        <v>559438312500</v>
      </c>
      <c r="F73" s="26">
        <f t="shared" si="16"/>
        <v>75000000000</v>
      </c>
      <c r="G73" s="26">
        <v>1000000</v>
      </c>
      <c r="H73" s="26">
        <v>1000000</v>
      </c>
      <c r="I73" s="26">
        <v>200</v>
      </c>
      <c r="J73" s="26">
        <f t="shared" si="17"/>
        <v>14421</v>
      </c>
      <c r="K73" s="26">
        <f t="shared" si="18"/>
        <v>200</v>
      </c>
      <c r="L73" s="26">
        <f t="shared" si="19"/>
        <v>8900</v>
      </c>
      <c r="M73" s="35">
        <v>1</v>
      </c>
      <c r="N73" s="26">
        <f t="shared" si="20"/>
        <v>2000000</v>
      </c>
      <c r="O73" s="25">
        <f t="shared" si="21"/>
        <v>8333.3333333333339</v>
      </c>
      <c r="R73">
        <f t="shared" si="11"/>
        <v>49173.473336780531</v>
      </c>
      <c r="S73">
        <f t="shared" si="8"/>
        <v>1475.2042001034158</v>
      </c>
      <c r="T73">
        <f t="shared" si="9"/>
        <v>491.73473336780529</v>
      </c>
      <c r="U73">
        <f t="shared" si="10"/>
        <v>1.3112926223141474</v>
      </c>
    </row>
    <row r="74" spans="3:21" x14ac:dyDescent="0.2">
      <c r="C74" s="25"/>
      <c r="D74" s="26">
        <v>71</v>
      </c>
      <c r="E74" s="26">
        <f t="shared" si="15"/>
        <v>671938312500</v>
      </c>
      <c r="F74" s="26">
        <f t="shared" si="16"/>
        <v>112500000000</v>
      </c>
      <c r="G74" s="26">
        <v>1000000</v>
      </c>
      <c r="H74" s="26">
        <v>1000000</v>
      </c>
      <c r="I74" s="26">
        <v>300</v>
      </c>
      <c r="J74" s="26">
        <f t="shared" si="17"/>
        <v>14721</v>
      </c>
      <c r="K74" s="26">
        <f t="shared" si="18"/>
        <v>300</v>
      </c>
      <c r="L74" s="26">
        <f t="shared" si="19"/>
        <v>9000</v>
      </c>
      <c r="M74" s="35">
        <v>1</v>
      </c>
      <c r="N74" s="26">
        <f t="shared" si="20"/>
        <v>3000000</v>
      </c>
      <c r="O74" s="25">
        <f t="shared" si="21"/>
        <v>12500</v>
      </c>
      <c r="R74">
        <f t="shared" si="11"/>
        <v>47698.269136677118</v>
      </c>
      <c r="S74">
        <f t="shared" si="8"/>
        <v>1430.9480741003135</v>
      </c>
      <c r="T74">
        <f t="shared" si="9"/>
        <v>476.98269136677118</v>
      </c>
      <c r="U74">
        <f t="shared" si="10"/>
        <v>1.2719538436447231</v>
      </c>
    </row>
    <row r="75" spans="3:21" x14ac:dyDescent="0.2">
      <c r="C75" s="25"/>
      <c r="D75" s="26">
        <v>72</v>
      </c>
      <c r="E75" s="26">
        <f t="shared" si="15"/>
        <v>821938312500</v>
      </c>
      <c r="F75" s="26">
        <f t="shared" si="16"/>
        <v>150000000000</v>
      </c>
      <c r="G75" s="26">
        <v>1000000</v>
      </c>
      <c r="H75" s="26">
        <v>1000000</v>
      </c>
      <c r="I75" s="26">
        <v>400</v>
      </c>
      <c r="J75" s="26">
        <f t="shared" si="17"/>
        <v>15121</v>
      </c>
      <c r="K75" s="26">
        <f t="shared" si="18"/>
        <v>400</v>
      </c>
      <c r="L75" s="26">
        <f t="shared" si="19"/>
        <v>9100</v>
      </c>
      <c r="M75" s="35">
        <v>1</v>
      </c>
      <c r="N75" s="26">
        <f t="shared" si="20"/>
        <v>4000000</v>
      </c>
      <c r="O75" s="25">
        <f t="shared" si="21"/>
        <v>16666.666666666668</v>
      </c>
      <c r="R75">
        <f t="shared" si="11"/>
        <v>46267.321062576804</v>
      </c>
      <c r="S75">
        <f t="shared" si="8"/>
        <v>1388.0196318773042</v>
      </c>
      <c r="T75">
        <f t="shared" si="9"/>
        <v>462.67321062576804</v>
      </c>
      <c r="U75">
        <f t="shared" si="10"/>
        <v>1.2337952283353815</v>
      </c>
    </row>
    <row r="76" spans="3:21" x14ac:dyDescent="0.2">
      <c r="C76" s="25"/>
      <c r="D76" s="26">
        <v>73</v>
      </c>
      <c r="E76" s="26">
        <f t="shared" si="15"/>
        <v>1009438312500</v>
      </c>
      <c r="F76" s="26">
        <f t="shared" si="16"/>
        <v>187500000000</v>
      </c>
      <c r="G76" s="26">
        <v>1000000</v>
      </c>
      <c r="H76" s="26">
        <v>1000000</v>
      </c>
      <c r="I76" s="26">
        <v>500</v>
      </c>
      <c r="J76" s="26">
        <f t="shared" si="17"/>
        <v>15621</v>
      </c>
      <c r="K76" s="26">
        <f t="shared" si="18"/>
        <v>500</v>
      </c>
      <c r="L76" s="26">
        <f t="shared" si="19"/>
        <v>9200</v>
      </c>
      <c r="M76" s="35">
        <v>1</v>
      </c>
      <c r="N76" s="26">
        <f t="shared" si="20"/>
        <v>5000000</v>
      </c>
      <c r="O76" s="25">
        <f t="shared" si="21"/>
        <v>20833.333333333332</v>
      </c>
      <c r="R76">
        <f t="shared" si="11"/>
        <v>44879.301430699503</v>
      </c>
      <c r="S76">
        <f t="shared" ref="S76:S139" si="22">T76*3</f>
        <v>1346.3790429209851</v>
      </c>
      <c r="T76">
        <f t="shared" ref="T76:T139" si="23">R76/100</f>
        <v>448.79301430699502</v>
      </c>
      <c r="U76">
        <f t="shared" ref="U76:U139" si="24">T76/6.25/60</f>
        <v>1.1967813714853199</v>
      </c>
    </row>
    <row r="77" spans="3:21" x14ac:dyDescent="0.2">
      <c r="C77" s="25"/>
      <c r="D77" s="26">
        <v>74</v>
      </c>
      <c r="E77" s="26">
        <f t="shared" si="15"/>
        <v>1234438312500</v>
      </c>
      <c r="F77" s="26">
        <f t="shared" si="16"/>
        <v>225000000000</v>
      </c>
      <c r="G77" s="26">
        <v>1000000</v>
      </c>
      <c r="H77" s="26">
        <v>1000000</v>
      </c>
      <c r="I77" s="26">
        <v>600</v>
      </c>
      <c r="J77" s="26">
        <f t="shared" si="17"/>
        <v>16221</v>
      </c>
      <c r="K77" s="26">
        <f t="shared" si="18"/>
        <v>600</v>
      </c>
      <c r="L77" s="26">
        <f t="shared" si="19"/>
        <v>9300</v>
      </c>
      <c r="M77" s="35">
        <v>1</v>
      </c>
      <c r="N77" s="26">
        <f t="shared" si="20"/>
        <v>6000000</v>
      </c>
      <c r="O77" s="25">
        <f t="shared" si="21"/>
        <v>25000</v>
      </c>
      <c r="R77">
        <f t="shared" ref="R77:R140" si="25">R76-S76</f>
        <v>43532.922387778519</v>
      </c>
      <c r="S77">
        <f t="shared" si="22"/>
        <v>1305.9876716333556</v>
      </c>
      <c r="T77">
        <f t="shared" si="23"/>
        <v>435.32922387778518</v>
      </c>
      <c r="U77">
        <f t="shared" si="24"/>
        <v>1.1608779303407604</v>
      </c>
    </row>
    <row r="78" spans="3:21" x14ac:dyDescent="0.2">
      <c r="C78" s="25"/>
      <c r="D78" s="26">
        <v>75</v>
      </c>
      <c r="E78" s="26">
        <f t="shared" si="15"/>
        <v>1496938312500</v>
      </c>
      <c r="F78" s="26">
        <f t="shared" si="16"/>
        <v>262500000000</v>
      </c>
      <c r="G78" s="26">
        <v>1000000</v>
      </c>
      <c r="H78" s="26">
        <v>1000000</v>
      </c>
      <c r="I78" s="26">
        <v>700</v>
      </c>
      <c r="J78" s="26">
        <f t="shared" si="17"/>
        <v>16921</v>
      </c>
      <c r="K78" s="26">
        <f t="shared" si="18"/>
        <v>700</v>
      </c>
      <c r="L78" s="26">
        <f t="shared" si="19"/>
        <v>9400</v>
      </c>
      <c r="M78" s="35">
        <v>1</v>
      </c>
      <c r="N78" s="26">
        <f t="shared" si="20"/>
        <v>7000000</v>
      </c>
      <c r="O78" s="25">
        <f t="shared" si="21"/>
        <v>29166.666666666668</v>
      </c>
      <c r="R78">
        <f t="shared" si="25"/>
        <v>42226.934716145166</v>
      </c>
      <c r="S78">
        <f t="shared" si="22"/>
        <v>1266.808041484355</v>
      </c>
      <c r="T78">
        <f t="shared" si="23"/>
        <v>422.26934716145166</v>
      </c>
      <c r="U78">
        <f t="shared" si="24"/>
        <v>1.1260515924305379</v>
      </c>
    </row>
    <row r="79" spans="3:21" x14ac:dyDescent="0.2">
      <c r="C79" s="25"/>
      <c r="D79" s="26">
        <v>76</v>
      </c>
      <c r="E79" s="26">
        <f t="shared" si="15"/>
        <v>1796938312500</v>
      </c>
      <c r="F79" s="26">
        <f t="shared" si="16"/>
        <v>300000000000</v>
      </c>
      <c r="G79" s="26">
        <v>1000000</v>
      </c>
      <c r="H79" s="26">
        <v>1000000</v>
      </c>
      <c r="I79" s="26">
        <v>800</v>
      </c>
      <c r="J79" s="26">
        <f t="shared" si="17"/>
        <v>17721</v>
      </c>
      <c r="K79" s="26">
        <f t="shared" si="18"/>
        <v>800</v>
      </c>
      <c r="L79" s="26">
        <f t="shared" si="19"/>
        <v>9500</v>
      </c>
      <c r="M79" s="35">
        <v>1</v>
      </c>
      <c r="N79" s="26">
        <f t="shared" si="20"/>
        <v>8000000</v>
      </c>
      <c r="O79" s="25">
        <f t="shared" si="21"/>
        <v>33333.333333333336</v>
      </c>
      <c r="R79">
        <f t="shared" si="25"/>
        <v>40960.126674660809</v>
      </c>
      <c r="S79">
        <f t="shared" si="22"/>
        <v>1228.8038002398243</v>
      </c>
      <c r="T79">
        <f t="shared" si="23"/>
        <v>409.60126674660808</v>
      </c>
      <c r="U79">
        <f t="shared" si="24"/>
        <v>1.0922700446576215</v>
      </c>
    </row>
    <row r="80" spans="3:21" x14ac:dyDescent="0.2">
      <c r="C80" s="25"/>
      <c r="D80" s="26">
        <v>77</v>
      </c>
      <c r="E80" s="26">
        <f t="shared" si="15"/>
        <v>2134438312500</v>
      </c>
      <c r="F80" s="26">
        <f t="shared" si="16"/>
        <v>337500000000</v>
      </c>
      <c r="G80" s="26">
        <v>1000000</v>
      </c>
      <c r="H80" s="26">
        <v>1000000</v>
      </c>
      <c r="I80" s="26">
        <v>900</v>
      </c>
      <c r="J80" s="26">
        <f t="shared" si="17"/>
        <v>18621</v>
      </c>
      <c r="K80" s="26">
        <f t="shared" si="18"/>
        <v>900</v>
      </c>
      <c r="L80" s="26">
        <f t="shared" si="19"/>
        <v>9600</v>
      </c>
      <c r="M80" s="35">
        <v>1</v>
      </c>
      <c r="N80" s="26">
        <f t="shared" si="20"/>
        <v>9000000</v>
      </c>
      <c r="O80" s="25">
        <f t="shared" si="21"/>
        <v>37500</v>
      </c>
      <c r="R80">
        <f t="shared" si="25"/>
        <v>39731.322874420985</v>
      </c>
      <c r="S80">
        <f t="shared" si="22"/>
        <v>1191.9396862326294</v>
      </c>
      <c r="T80">
        <f t="shared" si="23"/>
        <v>397.31322874420982</v>
      </c>
      <c r="U80">
        <f t="shared" si="24"/>
        <v>1.0595019433178929</v>
      </c>
    </row>
    <row r="81" spans="3:21" x14ac:dyDescent="0.2">
      <c r="C81" s="25"/>
      <c r="D81" s="26">
        <v>78</v>
      </c>
      <c r="E81" s="26">
        <f t="shared" si="15"/>
        <v>2509438312500</v>
      </c>
      <c r="F81" s="26">
        <f t="shared" si="16"/>
        <v>375000000000</v>
      </c>
      <c r="G81" s="26">
        <v>1000000</v>
      </c>
      <c r="H81" s="26">
        <v>1000000</v>
      </c>
      <c r="I81" s="26">
        <v>1000</v>
      </c>
      <c r="J81" s="26">
        <f t="shared" si="17"/>
        <v>19621</v>
      </c>
      <c r="K81" s="26">
        <f t="shared" si="18"/>
        <v>1000</v>
      </c>
      <c r="L81" s="26">
        <f t="shared" si="19"/>
        <v>9700</v>
      </c>
      <c r="M81" s="35">
        <v>1</v>
      </c>
      <c r="N81" s="26">
        <f t="shared" si="20"/>
        <v>10000000</v>
      </c>
      <c r="O81" s="25">
        <f t="shared" si="21"/>
        <v>41666.666666666664</v>
      </c>
      <c r="R81">
        <f t="shared" si="25"/>
        <v>38539.383188188353</v>
      </c>
      <c r="S81">
        <f t="shared" si="22"/>
        <v>1156.1814956456506</v>
      </c>
      <c r="T81">
        <f t="shared" si="23"/>
        <v>385.3938318818835</v>
      </c>
      <c r="U81">
        <f t="shared" si="24"/>
        <v>1.027716885018356</v>
      </c>
    </row>
    <row r="82" spans="3:21" x14ac:dyDescent="0.2">
      <c r="C82" s="25"/>
      <c r="D82" s="26">
        <v>79</v>
      </c>
      <c r="E82" s="26">
        <f t="shared" si="15"/>
        <v>2921938312500</v>
      </c>
      <c r="F82" s="26">
        <f t="shared" si="16"/>
        <v>412500000000</v>
      </c>
      <c r="G82" s="26">
        <v>1000000</v>
      </c>
      <c r="H82" s="26">
        <v>1000000</v>
      </c>
      <c r="I82" s="26">
        <v>1100</v>
      </c>
      <c r="J82" s="26">
        <f t="shared" si="17"/>
        <v>20721</v>
      </c>
      <c r="K82" s="26">
        <f t="shared" si="18"/>
        <v>1100</v>
      </c>
      <c r="L82" s="26">
        <f t="shared" si="19"/>
        <v>9800</v>
      </c>
      <c r="M82" s="35">
        <v>1</v>
      </c>
      <c r="N82" s="26">
        <f t="shared" si="20"/>
        <v>11000000</v>
      </c>
      <c r="O82" s="25">
        <f t="shared" si="21"/>
        <v>45833.333333333336</v>
      </c>
      <c r="R82">
        <f t="shared" si="25"/>
        <v>37383.201692542701</v>
      </c>
      <c r="S82">
        <f t="shared" si="22"/>
        <v>1121.496050776281</v>
      </c>
      <c r="T82">
        <f t="shared" si="23"/>
        <v>373.83201692542701</v>
      </c>
      <c r="U82">
        <f t="shared" si="24"/>
        <v>0.99688537846780534</v>
      </c>
    </row>
    <row r="83" spans="3:21" x14ac:dyDescent="0.2">
      <c r="C83" s="25"/>
      <c r="D83" s="26">
        <v>80</v>
      </c>
      <c r="E83" s="26">
        <f t="shared" si="15"/>
        <v>3371938312500</v>
      </c>
      <c r="F83" s="26">
        <f t="shared" si="16"/>
        <v>450000000000</v>
      </c>
      <c r="G83" s="26">
        <v>1000000</v>
      </c>
      <c r="H83" s="26">
        <v>1000000</v>
      </c>
      <c r="I83" s="26">
        <v>1200</v>
      </c>
      <c r="J83" s="26">
        <f t="shared" si="17"/>
        <v>21921</v>
      </c>
      <c r="K83" s="26">
        <f t="shared" si="18"/>
        <v>1200</v>
      </c>
      <c r="L83" s="26">
        <f t="shared" si="19"/>
        <v>9900</v>
      </c>
      <c r="M83" s="35">
        <v>1</v>
      </c>
      <c r="N83" s="26">
        <f t="shared" si="20"/>
        <v>12000000</v>
      </c>
      <c r="O83" s="25">
        <f t="shared" si="21"/>
        <v>50000</v>
      </c>
      <c r="R83">
        <f t="shared" si="25"/>
        <v>36261.705641766421</v>
      </c>
      <c r="S83">
        <f t="shared" si="22"/>
        <v>1087.8511692529928</v>
      </c>
      <c r="T83">
        <f t="shared" si="23"/>
        <v>362.61705641766423</v>
      </c>
      <c r="U83">
        <f t="shared" si="24"/>
        <v>0.96697881711377132</v>
      </c>
    </row>
    <row r="84" spans="3:21" x14ac:dyDescent="0.2">
      <c r="C84" s="25"/>
      <c r="D84" s="26">
        <v>81</v>
      </c>
      <c r="E84" s="26">
        <f t="shared" si="15"/>
        <v>3859438312500</v>
      </c>
      <c r="F84" s="26">
        <f t="shared" si="16"/>
        <v>487500000000</v>
      </c>
      <c r="G84" s="26">
        <v>1000000</v>
      </c>
      <c r="H84" s="26">
        <v>1000000</v>
      </c>
      <c r="I84" s="26">
        <v>1300</v>
      </c>
      <c r="J84" s="26">
        <f t="shared" si="17"/>
        <v>23221</v>
      </c>
      <c r="K84" s="26">
        <f t="shared" si="18"/>
        <v>1300</v>
      </c>
      <c r="L84" s="26">
        <f t="shared" si="19"/>
        <v>10000</v>
      </c>
      <c r="M84" s="35">
        <v>1</v>
      </c>
      <c r="N84" s="26">
        <f t="shared" si="20"/>
        <v>13000000</v>
      </c>
      <c r="O84" s="25">
        <f t="shared" si="21"/>
        <v>54166.666666666664</v>
      </c>
      <c r="R84">
        <f t="shared" si="25"/>
        <v>35173.854472513427</v>
      </c>
      <c r="S84">
        <f t="shared" si="22"/>
        <v>1055.2156341754028</v>
      </c>
      <c r="T84">
        <f t="shared" si="23"/>
        <v>351.73854472513426</v>
      </c>
      <c r="U84">
        <f t="shared" si="24"/>
        <v>0.93796945260035802</v>
      </c>
    </row>
    <row r="85" spans="3:21" x14ac:dyDescent="0.2">
      <c r="C85" s="25"/>
      <c r="D85" s="26">
        <v>82</v>
      </c>
      <c r="E85" s="26">
        <f t="shared" si="15"/>
        <v>4384438312500</v>
      </c>
      <c r="F85" s="26">
        <f t="shared" si="16"/>
        <v>525000000000</v>
      </c>
      <c r="G85" s="26">
        <v>1000000</v>
      </c>
      <c r="H85" s="26">
        <v>1000000</v>
      </c>
      <c r="I85" s="26">
        <v>1400</v>
      </c>
      <c r="J85" s="26">
        <f t="shared" si="17"/>
        <v>24621</v>
      </c>
      <c r="K85" s="26">
        <f t="shared" si="18"/>
        <v>1400</v>
      </c>
      <c r="L85" s="26">
        <f t="shared" si="19"/>
        <v>10100</v>
      </c>
      <c r="M85" s="35">
        <v>1</v>
      </c>
      <c r="N85" s="26">
        <f t="shared" si="20"/>
        <v>14000000</v>
      </c>
      <c r="O85" s="25">
        <f t="shared" si="21"/>
        <v>58333.333333333336</v>
      </c>
      <c r="R85">
        <f t="shared" si="25"/>
        <v>34118.638838338025</v>
      </c>
      <c r="S85">
        <f t="shared" si="22"/>
        <v>1023.5591651501406</v>
      </c>
      <c r="T85">
        <f t="shared" si="23"/>
        <v>341.18638838338023</v>
      </c>
      <c r="U85">
        <f t="shared" si="24"/>
        <v>0.90983036902234737</v>
      </c>
    </row>
    <row r="86" spans="3:21" x14ac:dyDescent="0.2">
      <c r="C86" s="25"/>
      <c r="D86" s="26">
        <v>83</v>
      </c>
      <c r="E86" s="26">
        <f t="shared" si="15"/>
        <v>4946938312500</v>
      </c>
      <c r="F86" s="26">
        <f t="shared" si="16"/>
        <v>562500000000</v>
      </c>
      <c r="G86" s="26">
        <v>1000000</v>
      </c>
      <c r="H86" s="26">
        <v>1000000</v>
      </c>
      <c r="I86" s="26">
        <v>1500</v>
      </c>
      <c r="J86" s="26">
        <f t="shared" si="17"/>
        <v>26121</v>
      </c>
      <c r="K86" s="26">
        <f t="shared" si="18"/>
        <v>1500</v>
      </c>
      <c r="L86" s="26">
        <f t="shared" si="19"/>
        <v>10200</v>
      </c>
      <c r="M86" s="35">
        <v>1</v>
      </c>
      <c r="N86" s="26">
        <f t="shared" si="20"/>
        <v>15000000</v>
      </c>
      <c r="O86" s="25">
        <f t="shared" si="21"/>
        <v>62500</v>
      </c>
      <c r="R86">
        <f t="shared" si="25"/>
        <v>33095.079673187887</v>
      </c>
      <c r="S86">
        <f t="shared" si="22"/>
        <v>992.85239019563664</v>
      </c>
      <c r="T86">
        <f t="shared" si="23"/>
        <v>330.95079673187888</v>
      </c>
      <c r="U86">
        <f t="shared" si="24"/>
        <v>0.88253545795167698</v>
      </c>
    </row>
    <row r="87" spans="3:21" x14ac:dyDescent="0.2">
      <c r="C87" s="25"/>
      <c r="D87" s="26">
        <v>84</v>
      </c>
      <c r="E87" s="26">
        <f t="shared" si="15"/>
        <v>5546938312500</v>
      </c>
      <c r="F87" s="26">
        <f t="shared" si="16"/>
        <v>600000000000</v>
      </c>
      <c r="G87" s="26">
        <v>1000000</v>
      </c>
      <c r="H87" s="26">
        <v>1000000</v>
      </c>
      <c r="I87" s="26">
        <v>1600</v>
      </c>
      <c r="J87" s="26">
        <f t="shared" si="17"/>
        <v>27721</v>
      </c>
      <c r="K87" s="26">
        <f t="shared" si="18"/>
        <v>1600</v>
      </c>
      <c r="L87" s="26">
        <f t="shared" si="19"/>
        <v>10300</v>
      </c>
      <c r="M87" s="35">
        <v>1</v>
      </c>
      <c r="N87" s="26">
        <f t="shared" si="20"/>
        <v>16000000</v>
      </c>
      <c r="O87" s="25">
        <f t="shared" si="21"/>
        <v>66666.666666666672</v>
      </c>
      <c r="R87">
        <f t="shared" si="25"/>
        <v>32102.227282992251</v>
      </c>
      <c r="S87">
        <f t="shared" si="22"/>
        <v>963.06681848976746</v>
      </c>
      <c r="T87">
        <f t="shared" si="23"/>
        <v>321.02227282992249</v>
      </c>
      <c r="U87">
        <f t="shared" si="24"/>
        <v>0.8560593942131266</v>
      </c>
    </row>
    <row r="88" spans="3:21" x14ac:dyDescent="0.2">
      <c r="C88" s="25"/>
      <c r="D88" s="26">
        <v>85</v>
      </c>
      <c r="E88" s="26">
        <f t="shared" si="15"/>
        <v>6184438312500</v>
      </c>
      <c r="F88" s="26">
        <f t="shared" si="16"/>
        <v>637500000000</v>
      </c>
      <c r="G88" s="26">
        <v>1000000</v>
      </c>
      <c r="H88" s="26">
        <v>1000000</v>
      </c>
      <c r="I88" s="26">
        <v>1700</v>
      </c>
      <c r="J88" s="26">
        <f t="shared" si="17"/>
        <v>29421</v>
      </c>
      <c r="K88" s="26">
        <f t="shared" si="18"/>
        <v>1700</v>
      </c>
      <c r="L88" s="26">
        <f t="shared" si="19"/>
        <v>10400</v>
      </c>
      <c r="M88" s="35">
        <v>1</v>
      </c>
      <c r="N88" s="26">
        <f t="shared" si="20"/>
        <v>17000000</v>
      </c>
      <c r="O88" s="25">
        <f t="shared" si="21"/>
        <v>70833.333333333328</v>
      </c>
      <c r="R88">
        <f t="shared" si="25"/>
        <v>31139.160464502485</v>
      </c>
      <c r="S88">
        <f t="shared" si="22"/>
        <v>934.17481393507455</v>
      </c>
      <c r="T88">
        <f t="shared" si="23"/>
        <v>311.39160464502487</v>
      </c>
      <c r="U88">
        <f t="shared" si="24"/>
        <v>0.83037761238673302</v>
      </c>
    </row>
    <row r="89" spans="3:21" x14ac:dyDescent="0.2">
      <c r="C89" s="25"/>
      <c r="D89" s="26">
        <v>86</v>
      </c>
      <c r="E89" s="26">
        <f t="shared" si="15"/>
        <v>6859438312500</v>
      </c>
      <c r="F89" s="26">
        <f t="shared" si="16"/>
        <v>675000000000</v>
      </c>
      <c r="G89" s="26">
        <v>1000000</v>
      </c>
      <c r="H89" s="26">
        <v>1000000</v>
      </c>
      <c r="I89" s="26">
        <v>1800</v>
      </c>
      <c r="J89" s="26">
        <f t="shared" si="17"/>
        <v>31221</v>
      </c>
      <c r="K89" s="26">
        <f t="shared" si="18"/>
        <v>1800</v>
      </c>
      <c r="L89" s="26">
        <f t="shared" si="19"/>
        <v>10500</v>
      </c>
      <c r="M89" s="35">
        <v>1</v>
      </c>
      <c r="N89" s="26">
        <f t="shared" si="20"/>
        <v>18000000</v>
      </c>
      <c r="O89" s="25">
        <f t="shared" si="21"/>
        <v>75000</v>
      </c>
      <c r="R89">
        <f t="shared" si="25"/>
        <v>30204.985650567411</v>
      </c>
      <c r="S89">
        <f t="shared" si="22"/>
        <v>906.1495695170222</v>
      </c>
      <c r="T89">
        <f t="shared" si="23"/>
        <v>302.04985650567409</v>
      </c>
      <c r="U89">
        <f t="shared" si="24"/>
        <v>0.80546628401513087</v>
      </c>
    </row>
    <row r="90" spans="3:21" x14ac:dyDescent="0.2">
      <c r="C90" s="25"/>
      <c r="D90" s="26">
        <v>87</v>
      </c>
      <c r="E90" s="26">
        <f t="shared" si="15"/>
        <v>7571938312500</v>
      </c>
      <c r="F90" s="26">
        <f t="shared" si="16"/>
        <v>712500000000</v>
      </c>
      <c r="G90" s="26">
        <v>1000000</v>
      </c>
      <c r="H90" s="26">
        <v>1000000</v>
      </c>
      <c r="I90" s="26">
        <v>1900</v>
      </c>
      <c r="J90" s="26">
        <f t="shared" si="17"/>
        <v>33121</v>
      </c>
      <c r="K90" s="26">
        <f t="shared" si="18"/>
        <v>1900</v>
      </c>
      <c r="L90" s="26">
        <f t="shared" si="19"/>
        <v>10600</v>
      </c>
      <c r="M90" s="35">
        <v>1</v>
      </c>
      <c r="N90" s="26">
        <f t="shared" si="20"/>
        <v>19000000</v>
      </c>
      <c r="O90" s="25">
        <f t="shared" si="21"/>
        <v>79166.666666666672</v>
      </c>
      <c r="R90">
        <f t="shared" si="25"/>
        <v>29298.836081050387</v>
      </c>
      <c r="S90">
        <f t="shared" si="22"/>
        <v>878.96508243151163</v>
      </c>
      <c r="T90">
        <f t="shared" si="23"/>
        <v>292.98836081050388</v>
      </c>
      <c r="U90">
        <f t="shared" si="24"/>
        <v>0.781302295494677</v>
      </c>
    </row>
    <row r="91" spans="3:21" x14ac:dyDescent="0.2">
      <c r="C91" s="25"/>
      <c r="D91" s="26">
        <v>88</v>
      </c>
      <c r="E91" s="26">
        <f t="shared" si="15"/>
        <v>8321938312500</v>
      </c>
      <c r="F91" s="26">
        <f t="shared" si="16"/>
        <v>750000000000</v>
      </c>
      <c r="G91" s="26">
        <v>1000000</v>
      </c>
      <c r="H91" s="26">
        <v>1000000</v>
      </c>
      <c r="I91" s="26">
        <v>2000</v>
      </c>
      <c r="J91" s="26">
        <f t="shared" si="17"/>
        <v>35121</v>
      </c>
      <c r="K91" s="26">
        <f t="shared" si="18"/>
        <v>2000</v>
      </c>
      <c r="L91" s="26">
        <f t="shared" si="19"/>
        <v>10700</v>
      </c>
      <c r="M91" s="35">
        <v>1</v>
      </c>
      <c r="N91" s="26">
        <f t="shared" si="20"/>
        <v>20000000</v>
      </c>
      <c r="O91" s="25">
        <f t="shared" si="21"/>
        <v>83333.333333333328</v>
      </c>
      <c r="R91">
        <f t="shared" si="25"/>
        <v>28419.870998618877</v>
      </c>
      <c r="S91">
        <f t="shared" si="22"/>
        <v>852.59612995856628</v>
      </c>
      <c r="T91">
        <f t="shared" si="23"/>
        <v>284.19870998618876</v>
      </c>
      <c r="U91">
        <f t="shared" si="24"/>
        <v>0.75786322662983674</v>
      </c>
    </row>
    <row r="92" spans="3:21" x14ac:dyDescent="0.2">
      <c r="C92" s="25"/>
      <c r="D92" s="26">
        <v>89</v>
      </c>
      <c r="E92" s="26">
        <f t="shared" si="15"/>
        <v>9109438312500</v>
      </c>
      <c r="F92" s="26">
        <f t="shared" si="16"/>
        <v>787500000000</v>
      </c>
      <c r="G92" s="26">
        <v>1000000</v>
      </c>
      <c r="H92" s="26">
        <v>1000000</v>
      </c>
      <c r="I92" s="26">
        <v>2100</v>
      </c>
      <c r="J92" s="26">
        <f t="shared" si="17"/>
        <v>37221</v>
      </c>
      <c r="K92" s="26">
        <f t="shared" si="18"/>
        <v>2100</v>
      </c>
      <c r="L92" s="26">
        <f t="shared" si="19"/>
        <v>10800</v>
      </c>
      <c r="M92" s="35">
        <v>1</v>
      </c>
      <c r="N92" s="26">
        <f t="shared" si="20"/>
        <v>21000000</v>
      </c>
      <c r="O92" s="25">
        <f t="shared" si="21"/>
        <v>87500</v>
      </c>
      <c r="R92">
        <f t="shared" si="25"/>
        <v>27567.274868660312</v>
      </c>
      <c r="S92">
        <f t="shared" si="22"/>
        <v>827.01824605980937</v>
      </c>
      <c r="T92">
        <f t="shared" si="23"/>
        <v>275.67274868660314</v>
      </c>
      <c r="U92">
        <f t="shared" si="24"/>
        <v>0.73512732983094176</v>
      </c>
    </row>
    <row r="93" spans="3:21" x14ac:dyDescent="0.2">
      <c r="C93" s="25"/>
      <c r="D93" s="26">
        <v>90</v>
      </c>
      <c r="E93" s="26">
        <f t="shared" si="15"/>
        <v>9934438312500</v>
      </c>
      <c r="F93" s="26">
        <f t="shared" si="16"/>
        <v>825000000000</v>
      </c>
      <c r="G93" s="26">
        <v>1000000</v>
      </c>
      <c r="H93" s="26">
        <v>1000000</v>
      </c>
      <c r="I93" s="26">
        <v>2200</v>
      </c>
      <c r="J93" s="26">
        <f t="shared" si="17"/>
        <v>39421</v>
      </c>
      <c r="K93" s="26">
        <f t="shared" si="18"/>
        <v>2200</v>
      </c>
      <c r="L93" s="26">
        <f t="shared" si="19"/>
        <v>10900</v>
      </c>
      <c r="M93" s="35">
        <v>1</v>
      </c>
      <c r="N93" s="26">
        <f t="shared" si="20"/>
        <v>22000000</v>
      </c>
      <c r="O93" s="25">
        <f t="shared" si="21"/>
        <v>91666.666666666672</v>
      </c>
      <c r="R93">
        <f t="shared" si="25"/>
        <v>26740.256622600504</v>
      </c>
      <c r="S93">
        <f t="shared" si="22"/>
        <v>802.20769867801505</v>
      </c>
      <c r="T93">
        <f t="shared" si="23"/>
        <v>267.40256622600504</v>
      </c>
      <c r="U93">
        <f t="shared" si="24"/>
        <v>0.71307350993601337</v>
      </c>
    </row>
    <row r="94" spans="3:21" x14ac:dyDescent="0.2">
      <c r="C94" s="25"/>
      <c r="D94" s="26">
        <v>91</v>
      </c>
      <c r="E94" s="26">
        <f t="shared" si="15"/>
        <v>10796938312500</v>
      </c>
      <c r="F94" s="26">
        <f t="shared" si="16"/>
        <v>862500000000</v>
      </c>
      <c r="G94" s="26">
        <v>1000000</v>
      </c>
      <c r="H94" s="26">
        <v>1000000</v>
      </c>
      <c r="I94" s="26">
        <v>2300</v>
      </c>
      <c r="J94" s="26">
        <f t="shared" si="17"/>
        <v>41721</v>
      </c>
      <c r="K94" s="26">
        <f t="shared" si="18"/>
        <v>2300</v>
      </c>
      <c r="L94" s="26">
        <f t="shared" si="19"/>
        <v>11000</v>
      </c>
      <c r="M94" s="35">
        <v>1</v>
      </c>
      <c r="N94" s="26">
        <f t="shared" si="20"/>
        <v>23000000</v>
      </c>
      <c r="O94" s="25">
        <f t="shared" si="21"/>
        <v>95833.333333333328</v>
      </c>
      <c r="R94">
        <f t="shared" si="25"/>
        <v>25938.048923922488</v>
      </c>
      <c r="S94">
        <f t="shared" si="22"/>
        <v>778.14146771767457</v>
      </c>
      <c r="T94">
        <f t="shared" si="23"/>
        <v>259.38048923922486</v>
      </c>
      <c r="U94">
        <f t="shared" si="24"/>
        <v>0.69168130463793298</v>
      </c>
    </row>
    <row r="95" spans="3:21" x14ac:dyDescent="0.2">
      <c r="C95" s="25"/>
      <c r="D95" s="26">
        <v>92</v>
      </c>
      <c r="E95" s="26">
        <f t="shared" si="15"/>
        <v>11696938312500</v>
      </c>
      <c r="F95" s="26">
        <f t="shared" si="16"/>
        <v>900000000000</v>
      </c>
      <c r="G95" s="26">
        <v>1000000</v>
      </c>
      <c r="H95" s="26">
        <v>1000000</v>
      </c>
      <c r="I95" s="26">
        <v>2400</v>
      </c>
      <c r="J95" s="26">
        <f t="shared" si="17"/>
        <v>44121</v>
      </c>
      <c r="K95" s="26">
        <f t="shared" si="18"/>
        <v>2400</v>
      </c>
      <c r="L95" s="26">
        <f t="shared" si="19"/>
        <v>11100</v>
      </c>
      <c r="M95" s="35">
        <v>1</v>
      </c>
      <c r="N95" s="26">
        <f t="shared" si="20"/>
        <v>24000000</v>
      </c>
      <c r="O95" s="25">
        <f t="shared" si="21"/>
        <v>100000</v>
      </c>
      <c r="R95">
        <f t="shared" si="25"/>
        <v>25159.907456204812</v>
      </c>
      <c r="S95">
        <f t="shared" si="22"/>
        <v>754.79722368614432</v>
      </c>
      <c r="T95">
        <f t="shared" si="23"/>
        <v>251.59907456204812</v>
      </c>
      <c r="U95">
        <f t="shared" si="24"/>
        <v>0.67093086549879499</v>
      </c>
    </row>
    <row r="96" spans="3:21" x14ac:dyDescent="0.2">
      <c r="C96" s="25"/>
      <c r="D96" s="26">
        <v>93</v>
      </c>
      <c r="E96" s="26">
        <f t="shared" si="15"/>
        <v>12634438312500</v>
      </c>
      <c r="F96" s="26">
        <f t="shared" si="16"/>
        <v>937500000000</v>
      </c>
      <c r="G96" s="26">
        <v>1000000</v>
      </c>
      <c r="H96" s="26">
        <v>1000000</v>
      </c>
      <c r="I96" s="26">
        <v>2500</v>
      </c>
      <c r="J96" s="26">
        <f t="shared" si="17"/>
        <v>46621</v>
      </c>
      <c r="K96" s="26">
        <f t="shared" si="18"/>
        <v>2500</v>
      </c>
      <c r="L96" s="26">
        <f t="shared" si="19"/>
        <v>11200</v>
      </c>
      <c r="M96" s="35">
        <v>1</v>
      </c>
      <c r="N96" s="26">
        <f t="shared" si="20"/>
        <v>25000000</v>
      </c>
      <c r="O96" s="25">
        <f t="shared" si="21"/>
        <v>104166.66666666667</v>
      </c>
      <c r="R96">
        <f t="shared" si="25"/>
        <v>24405.110232518666</v>
      </c>
      <c r="S96">
        <f t="shared" si="22"/>
        <v>732.15330697555999</v>
      </c>
      <c r="T96">
        <f t="shared" si="23"/>
        <v>244.05110232518666</v>
      </c>
      <c r="U96">
        <f t="shared" si="24"/>
        <v>0.65080293953383106</v>
      </c>
    </row>
    <row r="97" spans="3:21" x14ac:dyDescent="0.2">
      <c r="C97" s="25"/>
      <c r="D97" s="26">
        <v>94</v>
      </c>
      <c r="E97" s="26">
        <f t="shared" si="15"/>
        <v>13609438312500</v>
      </c>
      <c r="F97" s="26">
        <f t="shared" si="16"/>
        <v>975000000000</v>
      </c>
      <c r="G97" s="26">
        <v>1000000</v>
      </c>
      <c r="H97" s="26">
        <v>1000000</v>
      </c>
      <c r="I97" s="26">
        <v>2600</v>
      </c>
      <c r="J97" s="26">
        <f t="shared" si="17"/>
        <v>49221</v>
      </c>
      <c r="K97" s="26">
        <f t="shared" si="18"/>
        <v>2600</v>
      </c>
      <c r="L97" s="26">
        <f t="shared" si="19"/>
        <v>11300</v>
      </c>
      <c r="M97" s="35">
        <v>1</v>
      </c>
      <c r="N97" s="26">
        <f t="shared" si="20"/>
        <v>26000000</v>
      </c>
      <c r="O97" s="25">
        <f t="shared" si="21"/>
        <v>108333.33333333333</v>
      </c>
      <c r="R97">
        <f t="shared" si="25"/>
        <v>23672.956925543105</v>
      </c>
      <c r="S97">
        <f t="shared" si="22"/>
        <v>710.18870776629319</v>
      </c>
      <c r="T97">
        <f t="shared" si="23"/>
        <v>236.72956925543104</v>
      </c>
      <c r="U97">
        <f t="shared" si="24"/>
        <v>0.63127885134781603</v>
      </c>
    </row>
    <row r="98" spans="3:21" x14ac:dyDescent="0.2">
      <c r="C98" s="25"/>
      <c r="D98" s="26">
        <v>95</v>
      </c>
      <c r="E98" s="26">
        <f t="shared" si="15"/>
        <v>14621938312500</v>
      </c>
      <c r="F98" s="26">
        <f t="shared" si="16"/>
        <v>1012500000000</v>
      </c>
      <c r="G98" s="26">
        <v>1000000</v>
      </c>
      <c r="H98" s="26">
        <v>1000000</v>
      </c>
      <c r="I98" s="26">
        <v>2700</v>
      </c>
      <c r="J98" s="26">
        <f t="shared" si="17"/>
        <v>51921</v>
      </c>
      <c r="K98" s="26">
        <f t="shared" si="18"/>
        <v>2700</v>
      </c>
      <c r="L98" s="26">
        <f t="shared" si="19"/>
        <v>11400</v>
      </c>
      <c r="M98" s="35">
        <v>1</v>
      </c>
      <c r="N98" s="26">
        <f t="shared" si="20"/>
        <v>27000000</v>
      </c>
      <c r="O98" s="25">
        <f t="shared" si="21"/>
        <v>112500</v>
      </c>
      <c r="R98">
        <f t="shared" si="25"/>
        <v>22962.768217776811</v>
      </c>
      <c r="S98">
        <f t="shared" si="22"/>
        <v>688.88304653330442</v>
      </c>
      <c r="T98">
        <f t="shared" si="23"/>
        <v>229.62768217776812</v>
      </c>
      <c r="U98">
        <f t="shared" si="24"/>
        <v>0.61234048580738165</v>
      </c>
    </row>
    <row r="99" spans="3:21" x14ac:dyDescent="0.2">
      <c r="C99" s="25"/>
      <c r="D99" s="26">
        <v>96</v>
      </c>
      <c r="E99" s="26">
        <f t="shared" si="15"/>
        <v>15671938312500</v>
      </c>
      <c r="F99" s="26">
        <f t="shared" si="16"/>
        <v>1050000000000</v>
      </c>
      <c r="G99" s="26">
        <v>1000000</v>
      </c>
      <c r="H99" s="26">
        <v>1000000</v>
      </c>
      <c r="I99" s="26">
        <v>2800</v>
      </c>
      <c r="J99" s="26">
        <f t="shared" si="17"/>
        <v>54721</v>
      </c>
      <c r="K99" s="26">
        <f t="shared" si="18"/>
        <v>2800</v>
      </c>
      <c r="L99" s="26">
        <f t="shared" si="19"/>
        <v>11500</v>
      </c>
      <c r="M99" s="35">
        <v>1</v>
      </c>
      <c r="N99" s="26">
        <f t="shared" si="20"/>
        <v>28000000</v>
      </c>
      <c r="O99" s="25">
        <f t="shared" si="21"/>
        <v>116666.66666666667</v>
      </c>
      <c r="R99">
        <f t="shared" si="25"/>
        <v>22273.885171243506</v>
      </c>
      <c r="S99">
        <f t="shared" si="22"/>
        <v>668.21655513730525</v>
      </c>
      <c r="T99">
        <f t="shared" si="23"/>
        <v>222.73885171243506</v>
      </c>
      <c r="U99">
        <f t="shared" si="24"/>
        <v>0.59397027123316026</v>
      </c>
    </row>
    <row r="100" spans="3:21" x14ac:dyDescent="0.2">
      <c r="C100" s="25"/>
      <c r="D100" s="26">
        <v>97</v>
      </c>
      <c r="E100" s="26">
        <f t="shared" si="15"/>
        <v>16759438312500</v>
      </c>
      <c r="F100" s="26">
        <f t="shared" si="16"/>
        <v>1087500000000</v>
      </c>
      <c r="G100" s="26">
        <v>1000000</v>
      </c>
      <c r="H100" s="26">
        <v>1000000</v>
      </c>
      <c r="I100" s="26">
        <v>2900</v>
      </c>
      <c r="J100" s="26">
        <f t="shared" si="17"/>
        <v>57621</v>
      </c>
      <c r="K100" s="26">
        <f t="shared" si="18"/>
        <v>2900</v>
      </c>
      <c r="L100" s="26">
        <f t="shared" si="19"/>
        <v>11600</v>
      </c>
      <c r="M100" s="35">
        <v>1</v>
      </c>
      <c r="N100" s="26">
        <f t="shared" si="20"/>
        <v>29000000</v>
      </c>
      <c r="O100" s="25">
        <f t="shared" si="21"/>
        <v>120833.33333333333</v>
      </c>
      <c r="R100">
        <f t="shared" si="25"/>
        <v>21605.668616106203</v>
      </c>
      <c r="S100">
        <f t="shared" si="22"/>
        <v>648.17005848318604</v>
      </c>
      <c r="T100">
        <f t="shared" si="23"/>
        <v>216.05668616106203</v>
      </c>
      <c r="U100">
        <f t="shared" si="24"/>
        <v>0.57615116309616543</v>
      </c>
    </row>
    <row r="101" spans="3:21" x14ac:dyDescent="0.2">
      <c r="C101" s="25"/>
      <c r="D101" s="26">
        <v>98</v>
      </c>
      <c r="E101" s="26">
        <f t="shared" si="15"/>
        <v>17884438312500</v>
      </c>
      <c r="F101" s="26">
        <f t="shared" si="16"/>
        <v>1125000000000</v>
      </c>
      <c r="G101" s="26">
        <v>1000000</v>
      </c>
      <c r="H101" s="26">
        <v>1000000</v>
      </c>
      <c r="I101" s="26">
        <v>3000</v>
      </c>
      <c r="J101" s="26">
        <f t="shared" si="17"/>
        <v>60621</v>
      </c>
      <c r="K101" s="26">
        <f t="shared" si="18"/>
        <v>3000</v>
      </c>
      <c r="L101" s="26">
        <f t="shared" si="19"/>
        <v>11700</v>
      </c>
      <c r="M101" s="35">
        <v>1</v>
      </c>
      <c r="N101" s="26">
        <f t="shared" si="20"/>
        <v>30000000</v>
      </c>
      <c r="O101" s="25">
        <f t="shared" si="21"/>
        <v>125000</v>
      </c>
      <c r="R101">
        <f t="shared" si="25"/>
        <v>20957.498557623017</v>
      </c>
      <c r="S101">
        <f t="shared" si="22"/>
        <v>628.72495672869059</v>
      </c>
      <c r="T101">
        <f t="shared" si="23"/>
        <v>209.57498557623018</v>
      </c>
      <c r="U101">
        <f t="shared" si="24"/>
        <v>0.55886662820328037</v>
      </c>
    </row>
    <row r="102" spans="3:21" x14ac:dyDescent="0.2">
      <c r="C102" s="25"/>
      <c r="D102" s="26">
        <v>99</v>
      </c>
      <c r="E102" s="26">
        <f t="shared" si="15"/>
        <v>19046938312500</v>
      </c>
      <c r="F102" s="26">
        <f t="shared" si="16"/>
        <v>1162500000000</v>
      </c>
      <c r="G102" s="26">
        <v>1000000</v>
      </c>
      <c r="H102" s="26">
        <v>1000000</v>
      </c>
      <c r="I102" s="26">
        <v>3100</v>
      </c>
      <c r="J102" s="26">
        <f t="shared" si="17"/>
        <v>63721</v>
      </c>
      <c r="K102" s="26">
        <f t="shared" si="18"/>
        <v>3100</v>
      </c>
      <c r="L102" s="26">
        <f t="shared" si="19"/>
        <v>11800</v>
      </c>
      <c r="M102" s="35">
        <v>1</v>
      </c>
      <c r="N102" s="26">
        <f t="shared" si="20"/>
        <v>31000000</v>
      </c>
      <c r="O102" s="25">
        <f t="shared" si="21"/>
        <v>129166.66666666667</v>
      </c>
      <c r="R102">
        <f t="shared" si="25"/>
        <v>20328.773600894328</v>
      </c>
      <c r="S102">
        <f t="shared" si="22"/>
        <v>609.86320802682985</v>
      </c>
      <c r="T102">
        <f t="shared" si="23"/>
        <v>203.28773600894328</v>
      </c>
      <c r="U102">
        <f t="shared" si="24"/>
        <v>0.54210062935718217</v>
      </c>
    </row>
    <row r="103" spans="3:21" x14ac:dyDescent="0.2">
      <c r="C103" s="25"/>
      <c r="D103" s="26">
        <v>100</v>
      </c>
      <c r="E103" s="26">
        <f t="shared" si="15"/>
        <v>20246938312500</v>
      </c>
      <c r="F103" s="26">
        <f t="shared" si="16"/>
        <v>1200000000000</v>
      </c>
      <c r="G103" s="26">
        <v>1000000</v>
      </c>
      <c r="H103" s="26">
        <v>1000000</v>
      </c>
      <c r="I103" s="26">
        <v>3200</v>
      </c>
      <c r="J103" s="26">
        <f t="shared" si="17"/>
        <v>66921</v>
      </c>
      <c r="K103" s="26">
        <f t="shared" si="18"/>
        <v>3200</v>
      </c>
      <c r="L103" s="26">
        <f t="shared" si="19"/>
        <v>11900</v>
      </c>
      <c r="M103" s="35">
        <v>1</v>
      </c>
      <c r="N103" s="26">
        <f t="shared" si="20"/>
        <v>32000000</v>
      </c>
      <c r="O103" s="25">
        <f t="shared" si="21"/>
        <v>133333.33333333334</v>
      </c>
      <c r="R103">
        <f t="shared" si="25"/>
        <v>19718.910392867499</v>
      </c>
      <c r="S103">
        <f t="shared" si="22"/>
        <v>591.56731178602502</v>
      </c>
      <c r="T103">
        <f t="shared" si="23"/>
        <v>197.189103928675</v>
      </c>
      <c r="U103">
        <f t="shared" si="24"/>
        <v>0.5258376104764666</v>
      </c>
    </row>
    <row r="104" spans="3:21" x14ac:dyDescent="0.2">
      <c r="R104">
        <f t="shared" si="25"/>
        <v>19127.343081081475</v>
      </c>
      <c r="S104">
        <f t="shared" si="22"/>
        <v>573.82029243244426</v>
      </c>
      <c r="T104">
        <f t="shared" si="23"/>
        <v>191.27343081081474</v>
      </c>
      <c r="U104">
        <f t="shared" si="24"/>
        <v>0.51006248216217265</v>
      </c>
    </row>
    <row r="105" spans="3:21" x14ac:dyDescent="0.2">
      <c r="R105">
        <f t="shared" si="25"/>
        <v>18553.522788649032</v>
      </c>
      <c r="S105">
        <f t="shared" si="22"/>
        <v>556.60568365947097</v>
      </c>
      <c r="T105">
        <f t="shared" si="23"/>
        <v>185.53522788649033</v>
      </c>
      <c r="U105">
        <f t="shared" si="24"/>
        <v>0.49476060769730756</v>
      </c>
    </row>
    <row r="106" spans="3:21" x14ac:dyDescent="0.2">
      <c r="R106">
        <f t="shared" si="25"/>
        <v>17996.917104989559</v>
      </c>
      <c r="S106">
        <f t="shared" si="22"/>
        <v>539.90751314968679</v>
      </c>
      <c r="T106">
        <f t="shared" si="23"/>
        <v>179.96917104989561</v>
      </c>
      <c r="U106">
        <f t="shared" si="24"/>
        <v>0.4799177894663883</v>
      </c>
    </row>
    <row r="107" spans="3:21" x14ac:dyDescent="0.2">
      <c r="R107">
        <f t="shared" si="25"/>
        <v>17457.009591839873</v>
      </c>
      <c r="S107">
        <f t="shared" si="22"/>
        <v>523.71028775519619</v>
      </c>
      <c r="T107">
        <f t="shared" si="23"/>
        <v>174.57009591839872</v>
      </c>
      <c r="U107">
        <f t="shared" si="24"/>
        <v>0.46552025578239659</v>
      </c>
    </row>
    <row r="108" spans="3:21" x14ac:dyDescent="0.2">
      <c r="R108">
        <f t="shared" si="25"/>
        <v>16933.299304084678</v>
      </c>
      <c r="S108">
        <f t="shared" si="22"/>
        <v>507.99897912254039</v>
      </c>
      <c r="T108">
        <f t="shared" si="23"/>
        <v>169.33299304084679</v>
      </c>
      <c r="U108">
        <f t="shared" si="24"/>
        <v>0.45155464810892476</v>
      </c>
    </row>
    <row r="109" spans="3:21" x14ac:dyDescent="0.2">
      <c r="R109">
        <f t="shared" si="25"/>
        <v>16425.300324962136</v>
      </c>
      <c r="S109">
        <f t="shared" si="22"/>
        <v>492.75900974886412</v>
      </c>
      <c r="T109">
        <f t="shared" si="23"/>
        <v>164.25300324962137</v>
      </c>
      <c r="U109">
        <f t="shared" si="24"/>
        <v>0.43800800866565698</v>
      </c>
    </row>
    <row r="110" spans="3:21" x14ac:dyDescent="0.2">
      <c r="R110">
        <f t="shared" si="25"/>
        <v>15932.541315213271</v>
      </c>
      <c r="S110">
        <f t="shared" si="22"/>
        <v>477.97623945639816</v>
      </c>
      <c r="T110">
        <f t="shared" si="23"/>
        <v>159.32541315213271</v>
      </c>
      <c r="U110">
        <f t="shared" si="24"/>
        <v>0.42486776840568724</v>
      </c>
    </row>
    <row r="111" spans="3:21" x14ac:dyDescent="0.2">
      <c r="R111">
        <f t="shared" si="25"/>
        <v>15454.565075756873</v>
      </c>
      <c r="S111">
        <f t="shared" si="22"/>
        <v>463.63695227270614</v>
      </c>
      <c r="T111">
        <f t="shared" si="23"/>
        <v>154.54565075756872</v>
      </c>
      <c r="U111">
        <f t="shared" si="24"/>
        <v>0.41212173535351659</v>
      </c>
    </row>
    <row r="112" spans="3:21" x14ac:dyDescent="0.2">
      <c r="R112">
        <f t="shared" si="25"/>
        <v>14990.928123484167</v>
      </c>
      <c r="S112">
        <f t="shared" si="22"/>
        <v>449.72784370452501</v>
      </c>
      <c r="T112">
        <f t="shared" si="23"/>
        <v>149.90928123484167</v>
      </c>
      <c r="U112">
        <f t="shared" si="24"/>
        <v>0.39975808329291113</v>
      </c>
    </row>
    <row r="113" spans="18:21" x14ac:dyDescent="0.2">
      <c r="R113">
        <f t="shared" si="25"/>
        <v>14541.200279779643</v>
      </c>
      <c r="S113">
        <f t="shared" si="22"/>
        <v>436.23600839338928</v>
      </c>
      <c r="T113">
        <f t="shared" si="23"/>
        <v>145.41200279779642</v>
      </c>
      <c r="U113">
        <f t="shared" si="24"/>
        <v>0.38776534079412378</v>
      </c>
    </row>
    <row r="114" spans="18:21" x14ac:dyDescent="0.2">
      <c r="R114">
        <f t="shared" si="25"/>
        <v>14104.964271386254</v>
      </c>
      <c r="S114">
        <f t="shared" si="22"/>
        <v>423.14892814158759</v>
      </c>
      <c r="T114">
        <f t="shared" si="23"/>
        <v>141.04964271386254</v>
      </c>
      <c r="U114">
        <f t="shared" si="24"/>
        <v>0.37613238057030007</v>
      </c>
    </row>
    <row r="115" spans="18:21" x14ac:dyDescent="0.2">
      <c r="R115">
        <f t="shared" si="25"/>
        <v>13681.815343244667</v>
      </c>
      <c r="S115">
        <f t="shared" si="22"/>
        <v>410.45446029734001</v>
      </c>
      <c r="T115">
        <f t="shared" si="23"/>
        <v>136.81815343244668</v>
      </c>
      <c r="U115">
        <f t="shared" si="24"/>
        <v>0.36484840915319111</v>
      </c>
    </row>
    <row r="116" spans="18:21" x14ac:dyDescent="0.2">
      <c r="R116">
        <f t="shared" si="25"/>
        <v>13271.360882947327</v>
      </c>
      <c r="S116">
        <f t="shared" si="22"/>
        <v>398.14082648841975</v>
      </c>
      <c r="T116">
        <f t="shared" si="23"/>
        <v>132.71360882947326</v>
      </c>
      <c r="U116">
        <f t="shared" si="24"/>
        <v>0.35390295687859535</v>
      </c>
    </row>
    <row r="117" spans="18:21" x14ac:dyDescent="0.2">
      <c r="R117">
        <f t="shared" si="25"/>
        <v>12873.220056458907</v>
      </c>
      <c r="S117">
        <f t="shared" si="22"/>
        <v>386.19660169376721</v>
      </c>
      <c r="T117">
        <f t="shared" si="23"/>
        <v>128.73220056458908</v>
      </c>
      <c r="U117">
        <f t="shared" si="24"/>
        <v>0.34328586817223755</v>
      </c>
    </row>
    <row r="118" spans="18:21" x14ac:dyDescent="0.2">
      <c r="R118">
        <f t="shared" si="25"/>
        <v>12487.02345476514</v>
      </c>
      <c r="S118">
        <f t="shared" si="22"/>
        <v>374.61070364295415</v>
      </c>
      <c r="T118">
        <f t="shared" si="23"/>
        <v>124.87023454765139</v>
      </c>
      <c r="U118">
        <f t="shared" si="24"/>
        <v>0.33298729212707034</v>
      </c>
    </row>
    <row r="119" spans="18:21" x14ac:dyDescent="0.2">
      <c r="R119">
        <f t="shared" si="25"/>
        <v>12112.412751122185</v>
      </c>
      <c r="S119">
        <f t="shared" si="22"/>
        <v>363.37238253366553</v>
      </c>
      <c r="T119">
        <f t="shared" si="23"/>
        <v>121.12412751122184</v>
      </c>
      <c r="U119">
        <f t="shared" si="24"/>
        <v>0.32299767336325824</v>
      </c>
    </row>
    <row r="120" spans="18:21" x14ac:dyDescent="0.2">
      <c r="R120">
        <f t="shared" si="25"/>
        <v>11749.040368588519</v>
      </c>
      <c r="S120">
        <f t="shared" si="22"/>
        <v>352.47121105765558</v>
      </c>
      <c r="T120">
        <f t="shared" si="23"/>
        <v>117.4904036858852</v>
      </c>
      <c r="U120">
        <f t="shared" si="24"/>
        <v>0.31330774316236049</v>
      </c>
    </row>
    <row r="121" spans="18:21" x14ac:dyDescent="0.2">
      <c r="R121">
        <f t="shared" si="25"/>
        <v>11396.569157530865</v>
      </c>
      <c r="S121">
        <f t="shared" si="22"/>
        <v>341.89707472592596</v>
      </c>
      <c r="T121">
        <f t="shared" si="23"/>
        <v>113.96569157530865</v>
      </c>
      <c r="U121">
        <f t="shared" si="24"/>
        <v>0.30390851086748971</v>
      </c>
    </row>
    <row r="122" spans="18:21" x14ac:dyDescent="0.2">
      <c r="R122">
        <f t="shared" si="25"/>
        <v>11054.672082804938</v>
      </c>
      <c r="S122">
        <f t="shared" si="22"/>
        <v>331.64016248414816</v>
      </c>
      <c r="T122">
        <f t="shared" si="23"/>
        <v>110.54672082804939</v>
      </c>
      <c r="U122">
        <f t="shared" si="24"/>
        <v>0.29479125554146507</v>
      </c>
    </row>
    <row r="123" spans="18:21" x14ac:dyDescent="0.2">
      <c r="R123">
        <f t="shared" si="25"/>
        <v>10723.031920320791</v>
      </c>
      <c r="S123">
        <f t="shared" si="22"/>
        <v>321.69095760962375</v>
      </c>
      <c r="T123">
        <f t="shared" si="23"/>
        <v>107.23031920320791</v>
      </c>
      <c r="U123">
        <f t="shared" si="24"/>
        <v>0.2859475178752211</v>
      </c>
    </row>
    <row r="124" spans="18:21" x14ac:dyDescent="0.2">
      <c r="R124">
        <f t="shared" si="25"/>
        <v>10401.340962711167</v>
      </c>
      <c r="S124">
        <f t="shared" si="22"/>
        <v>312.040228881335</v>
      </c>
      <c r="T124">
        <f t="shared" si="23"/>
        <v>104.01340962711167</v>
      </c>
      <c r="U124">
        <f t="shared" si="24"/>
        <v>0.27736909233896445</v>
      </c>
    </row>
    <row r="125" spans="18:21" x14ac:dyDescent="0.2">
      <c r="R125">
        <f t="shared" si="25"/>
        <v>10089.300733829832</v>
      </c>
      <c r="S125">
        <f t="shared" si="22"/>
        <v>302.67902201489494</v>
      </c>
      <c r="T125">
        <f t="shared" si="23"/>
        <v>100.89300733829832</v>
      </c>
      <c r="U125">
        <f t="shared" si="24"/>
        <v>0.26904801956879548</v>
      </c>
    </row>
    <row r="126" spans="18:21" x14ac:dyDescent="0.2">
      <c r="R126">
        <f t="shared" si="25"/>
        <v>9786.621711814938</v>
      </c>
      <c r="S126">
        <f t="shared" si="22"/>
        <v>293.59865135444812</v>
      </c>
      <c r="T126">
        <f t="shared" si="23"/>
        <v>97.866217118149379</v>
      </c>
      <c r="U126">
        <f t="shared" si="24"/>
        <v>0.26097657898173166</v>
      </c>
    </row>
    <row r="127" spans="18:21" x14ac:dyDescent="0.2">
      <c r="R127">
        <f t="shared" si="25"/>
        <v>9493.0230604604894</v>
      </c>
      <c r="S127">
        <f t="shared" si="22"/>
        <v>284.7906918138147</v>
      </c>
      <c r="T127">
        <f t="shared" si="23"/>
        <v>94.930230604604901</v>
      </c>
      <c r="U127">
        <f t="shared" si="24"/>
        <v>0.25314728161227973</v>
      </c>
    </row>
    <row r="128" spans="18:21" x14ac:dyDescent="0.2">
      <c r="R128">
        <f t="shared" si="25"/>
        <v>9208.2323686466752</v>
      </c>
      <c r="S128">
        <f t="shared" si="22"/>
        <v>276.24697105940027</v>
      </c>
      <c r="T128">
        <f t="shared" si="23"/>
        <v>92.082323686466751</v>
      </c>
      <c r="U128">
        <f t="shared" si="24"/>
        <v>0.24555286316391134</v>
      </c>
    </row>
    <row r="129" spans="18:21" x14ac:dyDescent="0.2">
      <c r="R129">
        <f t="shared" si="25"/>
        <v>8931.9853975872757</v>
      </c>
      <c r="S129">
        <f t="shared" si="22"/>
        <v>267.95956192761827</v>
      </c>
      <c r="T129">
        <f t="shared" si="23"/>
        <v>89.319853975872761</v>
      </c>
      <c r="U129">
        <f t="shared" si="24"/>
        <v>0.23818627726899405</v>
      </c>
    </row>
    <row r="130" spans="18:21" x14ac:dyDescent="0.2">
      <c r="R130">
        <f t="shared" si="25"/>
        <v>8664.0258356596569</v>
      </c>
      <c r="S130">
        <f t="shared" si="22"/>
        <v>259.92077506978973</v>
      </c>
      <c r="T130">
        <f t="shared" si="23"/>
        <v>86.640258356596576</v>
      </c>
      <c r="U130">
        <f t="shared" si="24"/>
        <v>0.23104068895092419</v>
      </c>
    </row>
    <row r="131" spans="18:21" x14ac:dyDescent="0.2">
      <c r="R131">
        <f t="shared" si="25"/>
        <v>8404.1050605898672</v>
      </c>
      <c r="S131">
        <f t="shared" si="22"/>
        <v>252.12315181769603</v>
      </c>
      <c r="T131">
        <f t="shared" si="23"/>
        <v>84.041050605898675</v>
      </c>
      <c r="U131">
        <f t="shared" si="24"/>
        <v>0.22410946828239645</v>
      </c>
    </row>
    <row r="132" spans="18:21" x14ac:dyDescent="0.2">
      <c r="R132">
        <f t="shared" si="25"/>
        <v>8151.9819087721708</v>
      </c>
      <c r="S132">
        <f t="shared" si="22"/>
        <v>244.55945726316514</v>
      </c>
      <c r="T132">
        <f t="shared" si="23"/>
        <v>81.519819087721714</v>
      </c>
      <c r="U132">
        <f t="shared" si="24"/>
        <v>0.21738618423392456</v>
      </c>
    </row>
    <row r="133" spans="18:21" x14ac:dyDescent="0.2">
      <c r="R133">
        <f t="shared" si="25"/>
        <v>7907.4224515090054</v>
      </c>
      <c r="S133">
        <f t="shared" si="22"/>
        <v>237.22267354527014</v>
      </c>
      <c r="T133">
        <f t="shared" si="23"/>
        <v>79.074224515090052</v>
      </c>
      <c r="U133">
        <f t="shared" si="24"/>
        <v>0.2108645987069068</v>
      </c>
    </row>
    <row r="134" spans="18:21" x14ac:dyDescent="0.2">
      <c r="R134">
        <f t="shared" si="25"/>
        <v>7670.199777963735</v>
      </c>
      <c r="S134">
        <f t="shared" si="22"/>
        <v>230.10599333891207</v>
      </c>
      <c r="T134">
        <f t="shared" si="23"/>
        <v>76.701997779637352</v>
      </c>
      <c r="U134">
        <f t="shared" si="24"/>
        <v>0.20453866074569962</v>
      </c>
    </row>
    <row r="135" spans="18:21" x14ac:dyDescent="0.2">
      <c r="R135">
        <f t="shared" si="25"/>
        <v>7440.0937846248225</v>
      </c>
      <c r="S135">
        <f t="shared" si="22"/>
        <v>223.20281353874469</v>
      </c>
      <c r="T135">
        <f t="shared" si="23"/>
        <v>74.400937846248226</v>
      </c>
      <c r="U135">
        <f t="shared" si="24"/>
        <v>0.19840250092332862</v>
      </c>
    </row>
    <row r="136" spans="18:21" x14ac:dyDescent="0.2">
      <c r="R136">
        <f t="shared" si="25"/>
        <v>7216.890971086078</v>
      </c>
      <c r="S136">
        <f t="shared" si="22"/>
        <v>216.50672913258234</v>
      </c>
      <c r="T136">
        <f t="shared" si="23"/>
        <v>72.168909710860774</v>
      </c>
      <c r="U136">
        <f t="shared" si="24"/>
        <v>0.19245042589562872</v>
      </c>
    </row>
    <row r="137" spans="18:21" x14ac:dyDescent="0.2">
      <c r="R137">
        <f t="shared" si="25"/>
        <v>7000.3842419534958</v>
      </c>
      <c r="S137">
        <f t="shared" si="22"/>
        <v>210.01152725860487</v>
      </c>
      <c r="T137">
        <f t="shared" si="23"/>
        <v>70.003842419534962</v>
      </c>
      <c r="U137">
        <f t="shared" si="24"/>
        <v>0.18667691311875992</v>
      </c>
    </row>
    <row r="138" spans="18:21" x14ac:dyDescent="0.2">
      <c r="R138">
        <f t="shared" si="25"/>
        <v>6790.3727146948913</v>
      </c>
      <c r="S138">
        <f t="shared" si="22"/>
        <v>203.71118144084673</v>
      </c>
      <c r="T138">
        <f t="shared" si="23"/>
        <v>67.90372714694891</v>
      </c>
      <c r="U138">
        <f t="shared" si="24"/>
        <v>0.1810766057251971</v>
      </c>
    </row>
    <row r="139" spans="18:21" x14ac:dyDescent="0.2">
      <c r="R139">
        <f t="shared" si="25"/>
        <v>6586.661533254045</v>
      </c>
      <c r="S139">
        <f t="shared" si="22"/>
        <v>197.59984599762134</v>
      </c>
      <c r="T139">
        <f t="shared" si="23"/>
        <v>65.866615332540448</v>
      </c>
      <c r="U139">
        <f t="shared" si="24"/>
        <v>0.17564430755344118</v>
      </c>
    </row>
    <row r="140" spans="18:21" x14ac:dyDescent="0.2">
      <c r="R140">
        <f t="shared" si="25"/>
        <v>6389.0616872564233</v>
      </c>
      <c r="S140">
        <f t="shared" ref="S140:S176" si="26">T140*3</f>
        <v>191.67185061769268</v>
      </c>
      <c r="T140">
        <f t="shared" ref="T140:T176" si="27">R140/100</f>
        <v>63.89061687256423</v>
      </c>
      <c r="U140">
        <f t="shared" ref="U140:U176" si="28">T140/6.25/60</f>
        <v>0.17037497832683796</v>
      </c>
    </row>
    <row r="141" spans="18:21" x14ac:dyDescent="0.2">
      <c r="R141">
        <f t="shared" ref="R141:R176" si="29">R140-S140</f>
        <v>6197.3898366387302</v>
      </c>
      <c r="S141">
        <f t="shared" si="26"/>
        <v>185.92169509916192</v>
      </c>
      <c r="T141">
        <f t="shared" si="27"/>
        <v>61.973898366387303</v>
      </c>
      <c r="U141">
        <f t="shared" si="28"/>
        <v>0.16526372897703281</v>
      </c>
    </row>
    <row r="142" spans="18:21" x14ac:dyDescent="0.2">
      <c r="R142">
        <f t="shared" si="29"/>
        <v>6011.468141539568</v>
      </c>
      <c r="S142">
        <f t="shared" si="26"/>
        <v>180.34404424618702</v>
      </c>
      <c r="T142">
        <f t="shared" si="27"/>
        <v>60.11468141539568</v>
      </c>
      <c r="U142">
        <f t="shared" si="28"/>
        <v>0.16030581710772179</v>
      </c>
    </row>
    <row r="143" spans="18:21" x14ac:dyDescent="0.2">
      <c r="R143">
        <f t="shared" si="29"/>
        <v>5831.1240972933811</v>
      </c>
      <c r="S143">
        <f t="shared" si="26"/>
        <v>174.93372291880144</v>
      </c>
      <c r="T143">
        <f t="shared" si="27"/>
        <v>58.31124097293381</v>
      </c>
      <c r="U143">
        <f t="shared" si="28"/>
        <v>0.15549664259449017</v>
      </c>
    </row>
    <row r="144" spans="18:21" x14ac:dyDescent="0.2">
      <c r="R144">
        <f t="shared" si="29"/>
        <v>5656.1903743745797</v>
      </c>
      <c r="S144">
        <f t="shared" si="26"/>
        <v>169.68571123123738</v>
      </c>
      <c r="T144">
        <f t="shared" si="27"/>
        <v>56.561903743745795</v>
      </c>
      <c r="U144">
        <f t="shared" si="28"/>
        <v>0.15083174331665544</v>
      </c>
    </row>
    <row r="145" spans="18:21" x14ac:dyDescent="0.2">
      <c r="R145">
        <f t="shared" si="29"/>
        <v>5486.5046631433424</v>
      </c>
      <c r="S145">
        <f t="shared" si="26"/>
        <v>164.59513989430027</v>
      </c>
      <c r="T145">
        <f t="shared" si="27"/>
        <v>54.865046631433422</v>
      </c>
      <c r="U145">
        <f t="shared" si="28"/>
        <v>0.1463067910171558</v>
      </c>
    </row>
    <row r="146" spans="18:21" x14ac:dyDescent="0.2">
      <c r="R146">
        <f t="shared" si="29"/>
        <v>5321.9095232490417</v>
      </c>
      <c r="S146">
        <f t="shared" si="26"/>
        <v>159.65728569747125</v>
      </c>
      <c r="T146">
        <f t="shared" si="27"/>
        <v>53.219095232490417</v>
      </c>
      <c r="U146">
        <f t="shared" si="28"/>
        <v>0.14191758728664111</v>
      </c>
    </row>
    <row r="147" spans="18:21" x14ac:dyDescent="0.2">
      <c r="R147">
        <f t="shared" si="29"/>
        <v>5162.2522375515709</v>
      </c>
      <c r="S147">
        <f t="shared" si="26"/>
        <v>154.86756712654713</v>
      </c>
      <c r="T147">
        <f t="shared" si="27"/>
        <v>51.622522375515707</v>
      </c>
      <c r="U147">
        <f t="shared" si="28"/>
        <v>0.1376600596680419</v>
      </c>
    </row>
    <row r="148" spans="18:21" x14ac:dyDescent="0.2">
      <c r="R148">
        <f t="shared" si="29"/>
        <v>5007.3846704250236</v>
      </c>
      <c r="S148">
        <f t="shared" si="26"/>
        <v>150.22154011275072</v>
      </c>
      <c r="T148">
        <f t="shared" si="27"/>
        <v>50.073846704250236</v>
      </c>
      <c r="U148">
        <f t="shared" si="28"/>
        <v>0.13353025787800063</v>
      </c>
    </row>
    <row r="149" spans="18:21" x14ac:dyDescent="0.2">
      <c r="R149">
        <f t="shared" si="29"/>
        <v>4857.1631303122731</v>
      </c>
      <c r="S149">
        <f t="shared" si="26"/>
        <v>145.71489390936819</v>
      </c>
      <c r="T149">
        <f t="shared" si="27"/>
        <v>48.571631303122729</v>
      </c>
      <c r="U149">
        <f t="shared" si="28"/>
        <v>0.12952435014166061</v>
      </c>
    </row>
    <row r="150" spans="18:21" x14ac:dyDescent="0.2">
      <c r="R150">
        <f t="shared" si="29"/>
        <v>4711.4482364029045</v>
      </c>
      <c r="S150">
        <f t="shared" si="26"/>
        <v>141.34344709208713</v>
      </c>
      <c r="T150">
        <f t="shared" si="27"/>
        <v>47.114482364029044</v>
      </c>
      <c r="U150">
        <f t="shared" si="28"/>
        <v>0.12563861963741077</v>
      </c>
    </row>
    <row r="151" spans="18:21" x14ac:dyDescent="0.2">
      <c r="R151">
        <f t="shared" si="29"/>
        <v>4570.1047893108171</v>
      </c>
      <c r="S151">
        <f t="shared" si="26"/>
        <v>137.10314367932449</v>
      </c>
      <c r="T151">
        <f t="shared" si="27"/>
        <v>45.701047893108168</v>
      </c>
      <c r="U151">
        <f t="shared" si="28"/>
        <v>0.12186946104828844</v>
      </c>
    </row>
    <row r="152" spans="18:21" x14ac:dyDescent="0.2">
      <c r="R152">
        <f t="shared" si="29"/>
        <v>4433.0016456314925</v>
      </c>
      <c r="S152">
        <f t="shared" si="26"/>
        <v>132.99004936894477</v>
      </c>
      <c r="T152">
        <f t="shared" si="27"/>
        <v>44.330016456314922</v>
      </c>
      <c r="U152">
        <f t="shared" si="28"/>
        <v>0.1182133772168398</v>
      </c>
    </row>
    <row r="153" spans="18:21" x14ac:dyDescent="0.2">
      <c r="R153">
        <f t="shared" si="29"/>
        <v>4300.0115962625478</v>
      </c>
      <c r="S153">
        <f t="shared" si="26"/>
        <v>129.00034788787644</v>
      </c>
      <c r="T153">
        <f t="shared" si="27"/>
        <v>43.000115962625479</v>
      </c>
      <c r="U153">
        <f t="shared" si="28"/>
        <v>0.11466697590033462</v>
      </c>
    </row>
    <row r="154" spans="18:21" x14ac:dyDescent="0.2">
      <c r="R154">
        <f t="shared" si="29"/>
        <v>4171.0112483746716</v>
      </c>
      <c r="S154">
        <f t="shared" si="26"/>
        <v>125.13033745124014</v>
      </c>
      <c r="T154">
        <f t="shared" si="27"/>
        <v>41.710112483746713</v>
      </c>
      <c r="U154">
        <f t="shared" si="28"/>
        <v>0.11122696662332457</v>
      </c>
    </row>
    <row r="155" spans="18:21" x14ac:dyDescent="0.2">
      <c r="R155">
        <f t="shared" si="29"/>
        <v>4045.8809109234317</v>
      </c>
      <c r="S155">
        <f t="shared" si="26"/>
        <v>121.37642732770294</v>
      </c>
      <c r="T155">
        <f t="shared" si="27"/>
        <v>40.458809109234316</v>
      </c>
      <c r="U155">
        <f t="shared" si="28"/>
        <v>0.10789015762462485</v>
      </c>
    </row>
    <row r="156" spans="18:21" x14ac:dyDescent="0.2">
      <c r="R156">
        <f t="shared" si="29"/>
        <v>3924.5044835957287</v>
      </c>
      <c r="S156">
        <f t="shared" si="26"/>
        <v>117.73513450787186</v>
      </c>
      <c r="T156">
        <f t="shared" si="27"/>
        <v>39.245044835957287</v>
      </c>
      <c r="U156">
        <f t="shared" si="28"/>
        <v>0.1046534528958861</v>
      </c>
    </row>
    <row r="157" spans="18:21" x14ac:dyDescent="0.2">
      <c r="R157">
        <f t="shared" si="29"/>
        <v>3806.7693490878569</v>
      </c>
      <c r="S157">
        <f t="shared" si="26"/>
        <v>114.2030804726357</v>
      </c>
      <c r="T157">
        <f t="shared" si="27"/>
        <v>38.067693490878568</v>
      </c>
      <c r="U157">
        <f t="shared" si="28"/>
        <v>0.10151384930900952</v>
      </c>
    </row>
    <row r="158" spans="18:21" x14ac:dyDescent="0.2">
      <c r="R158">
        <f t="shared" si="29"/>
        <v>3692.5662686152214</v>
      </c>
      <c r="S158">
        <f t="shared" si="26"/>
        <v>110.77698805845665</v>
      </c>
      <c r="T158">
        <f t="shared" si="27"/>
        <v>36.925662686152215</v>
      </c>
      <c r="U158">
        <f t="shared" si="28"/>
        <v>9.8468433829739244E-2</v>
      </c>
    </row>
    <row r="159" spans="18:21" x14ac:dyDescent="0.2">
      <c r="R159">
        <f t="shared" si="29"/>
        <v>3581.7892805567649</v>
      </c>
      <c r="S159">
        <f t="shared" si="26"/>
        <v>107.45367841670296</v>
      </c>
      <c r="T159">
        <f t="shared" si="27"/>
        <v>35.817892805567652</v>
      </c>
      <c r="U159">
        <f t="shared" si="28"/>
        <v>9.5514380814847075E-2</v>
      </c>
    </row>
    <row r="160" spans="18:21" x14ac:dyDescent="0.2">
      <c r="R160">
        <f t="shared" si="29"/>
        <v>3474.3356021400618</v>
      </c>
      <c r="S160">
        <f t="shared" si="26"/>
        <v>104.23006806420184</v>
      </c>
      <c r="T160">
        <f t="shared" si="27"/>
        <v>34.743356021400615</v>
      </c>
      <c r="U160">
        <f t="shared" si="28"/>
        <v>9.264894939040165E-2</v>
      </c>
    </row>
    <row r="161" spans="18:21" x14ac:dyDescent="0.2">
      <c r="R161">
        <f t="shared" si="29"/>
        <v>3370.1055340758599</v>
      </c>
      <c r="S161">
        <f t="shared" si="26"/>
        <v>101.1031660222758</v>
      </c>
      <c r="T161">
        <f t="shared" si="27"/>
        <v>33.7010553407586</v>
      </c>
      <c r="U161">
        <f t="shared" si="28"/>
        <v>8.9869480908689597E-2</v>
      </c>
    </row>
    <row r="162" spans="18:21" x14ac:dyDescent="0.2">
      <c r="R162">
        <f t="shared" si="29"/>
        <v>3269.0023680535842</v>
      </c>
      <c r="S162">
        <f t="shared" si="26"/>
        <v>98.070071041607534</v>
      </c>
      <c r="T162">
        <f t="shared" si="27"/>
        <v>32.690023680535845</v>
      </c>
      <c r="U162">
        <f t="shared" si="28"/>
        <v>8.7173396481428925E-2</v>
      </c>
    </row>
    <row r="163" spans="18:21" x14ac:dyDescent="0.2">
      <c r="R163">
        <f t="shared" si="29"/>
        <v>3170.9322970119765</v>
      </c>
      <c r="S163">
        <f t="shared" si="26"/>
        <v>95.1279689103593</v>
      </c>
      <c r="T163">
        <f t="shared" si="27"/>
        <v>31.709322970119764</v>
      </c>
      <c r="U163">
        <f t="shared" si="28"/>
        <v>8.4558194586986032E-2</v>
      </c>
    </row>
    <row r="164" spans="18:21" x14ac:dyDescent="0.2">
      <c r="R164">
        <f t="shared" si="29"/>
        <v>3075.8043281016171</v>
      </c>
      <c r="S164">
        <f t="shared" si="26"/>
        <v>92.274129843048513</v>
      </c>
      <c r="T164">
        <f t="shared" si="27"/>
        <v>30.758043281016171</v>
      </c>
      <c r="U164">
        <f t="shared" si="28"/>
        <v>8.202144874937646E-2</v>
      </c>
    </row>
    <row r="165" spans="18:21" x14ac:dyDescent="0.2">
      <c r="R165">
        <f t="shared" si="29"/>
        <v>2983.5301982585688</v>
      </c>
      <c r="S165">
        <f t="shared" si="26"/>
        <v>89.505905947757057</v>
      </c>
      <c r="T165">
        <f t="shared" si="27"/>
        <v>29.835301982585687</v>
      </c>
      <c r="U165">
        <f t="shared" si="28"/>
        <v>7.9560805286895173E-2</v>
      </c>
    </row>
    <row r="166" spans="18:21" x14ac:dyDescent="0.2">
      <c r="R166">
        <f t="shared" si="29"/>
        <v>2894.0242923108117</v>
      </c>
      <c r="S166">
        <f t="shared" si="26"/>
        <v>86.820728769324347</v>
      </c>
      <c r="T166">
        <f t="shared" si="27"/>
        <v>28.940242923108116</v>
      </c>
      <c r="U166">
        <f t="shared" si="28"/>
        <v>7.7173981128288313E-2</v>
      </c>
    </row>
    <row r="167" spans="18:21" x14ac:dyDescent="0.2">
      <c r="R167">
        <f t="shared" si="29"/>
        <v>2807.2035635414873</v>
      </c>
      <c r="S167">
        <f t="shared" si="26"/>
        <v>84.216106906244619</v>
      </c>
      <c r="T167">
        <f t="shared" si="27"/>
        <v>28.072035635414874</v>
      </c>
      <c r="U167">
        <f t="shared" si="28"/>
        <v>7.4858761694439654E-2</v>
      </c>
    </row>
    <row r="168" spans="18:21" x14ac:dyDescent="0.2">
      <c r="R168">
        <f t="shared" si="29"/>
        <v>2722.9874566352428</v>
      </c>
      <c r="S168">
        <f t="shared" si="26"/>
        <v>81.689623699057279</v>
      </c>
      <c r="T168">
        <f t="shared" si="27"/>
        <v>27.229874566352429</v>
      </c>
      <c r="U168">
        <f t="shared" si="28"/>
        <v>7.2612998843606474E-2</v>
      </c>
    </row>
    <row r="169" spans="18:21" x14ac:dyDescent="0.2">
      <c r="R169">
        <f t="shared" si="29"/>
        <v>2641.2978329361854</v>
      </c>
      <c r="S169">
        <f t="shared" si="26"/>
        <v>79.23893498808556</v>
      </c>
      <c r="T169">
        <f t="shared" si="27"/>
        <v>26.412978329361852</v>
      </c>
      <c r="U169">
        <f t="shared" si="28"/>
        <v>7.0434608878298277E-2</v>
      </c>
    </row>
    <row r="170" spans="18:21" x14ac:dyDescent="0.2">
      <c r="R170">
        <f t="shared" si="29"/>
        <v>2562.0588979480999</v>
      </c>
      <c r="S170">
        <f t="shared" si="26"/>
        <v>76.861766938442997</v>
      </c>
      <c r="T170">
        <f t="shared" si="27"/>
        <v>25.620588979480999</v>
      </c>
      <c r="U170">
        <f t="shared" si="28"/>
        <v>6.8321570611949337E-2</v>
      </c>
    </row>
    <row r="171" spans="18:21" x14ac:dyDescent="0.2">
      <c r="R171">
        <f t="shared" si="29"/>
        <v>2485.1971310096569</v>
      </c>
      <c r="S171">
        <f t="shared" si="26"/>
        <v>74.555913930289705</v>
      </c>
      <c r="T171">
        <f t="shared" si="27"/>
        <v>24.85197131009657</v>
      </c>
      <c r="U171">
        <f t="shared" si="28"/>
        <v>6.6271923493590845E-2</v>
      </c>
    </row>
    <row r="172" spans="18:21" x14ac:dyDescent="0.2">
      <c r="R172">
        <f t="shared" si="29"/>
        <v>2410.6412170793674</v>
      </c>
      <c r="S172">
        <f t="shared" si="26"/>
        <v>72.319236512381025</v>
      </c>
      <c r="T172">
        <f t="shared" si="27"/>
        <v>24.106412170793675</v>
      </c>
      <c r="U172">
        <f t="shared" si="28"/>
        <v>6.4283765788783129E-2</v>
      </c>
    </row>
    <row r="173" spans="18:21" x14ac:dyDescent="0.2">
      <c r="R173">
        <f t="shared" si="29"/>
        <v>2338.3219805669864</v>
      </c>
      <c r="S173">
        <f t="shared" si="26"/>
        <v>70.149659417009588</v>
      </c>
      <c r="T173">
        <f t="shared" si="27"/>
        <v>23.383219805669864</v>
      </c>
      <c r="U173">
        <f t="shared" si="28"/>
        <v>6.2355252815119638E-2</v>
      </c>
    </row>
    <row r="174" spans="18:21" x14ac:dyDescent="0.2">
      <c r="R174">
        <f t="shared" si="29"/>
        <v>2268.1723211499771</v>
      </c>
      <c r="S174">
        <f t="shared" si="26"/>
        <v>68.045169634499317</v>
      </c>
      <c r="T174">
        <f t="shared" si="27"/>
        <v>22.681723211499772</v>
      </c>
      <c r="U174">
        <f t="shared" si="28"/>
        <v>6.0484595230666058E-2</v>
      </c>
    </row>
    <row r="175" spans="18:21" x14ac:dyDescent="0.2">
      <c r="R175">
        <f t="shared" si="29"/>
        <v>2200.1271515154776</v>
      </c>
      <c r="S175">
        <f t="shared" si="26"/>
        <v>66.003814545464337</v>
      </c>
      <c r="T175">
        <f t="shared" si="27"/>
        <v>22.001271515154777</v>
      </c>
      <c r="U175">
        <f t="shared" si="28"/>
        <v>5.8670057373746073E-2</v>
      </c>
    </row>
    <row r="176" spans="18:21" x14ac:dyDescent="0.2">
      <c r="R176">
        <f t="shared" si="29"/>
        <v>2134.1233369700135</v>
      </c>
      <c r="S176">
        <f t="shared" si="26"/>
        <v>64.023700109100403</v>
      </c>
      <c r="T176">
        <f t="shared" si="27"/>
        <v>21.341233369700134</v>
      </c>
      <c r="U176">
        <f t="shared" si="28"/>
        <v>5.6909955652533692E-2</v>
      </c>
    </row>
  </sheetData>
  <mergeCells count="1">
    <mergeCell ref="S2:T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2"/>
  <sheetViews>
    <sheetView workbookViewId="0">
      <selection activeCell="D1" sqref="D1:J1048576"/>
    </sheetView>
  </sheetViews>
  <sheetFormatPr defaultRowHeight="14.25" x14ac:dyDescent="0.2"/>
  <cols>
    <col min="2" max="2" width="23.375" bestFit="1" customWidth="1"/>
    <col min="4" max="4" width="9" style="28"/>
    <col min="5" max="5" width="19.75" style="28" bestFit="1" customWidth="1"/>
    <col min="6" max="6" width="24" style="28" bestFit="1" customWidth="1"/>
    <col min="7" max="7" width="15.125" style="28" bestFit="1" customWidth="1"/>
    <col min="8" max="10" width="10" style="28" bestFit="1" customWidth="1"/>
  </cols>
  <sheetData>
    <row r="2" spans="2:10" x14ac:dyDescent="0.2">
      <c r="B2" s="30" t="s">
        <v>102</v>
      </c>
      <c r="D2" s="30" t="s">
        <v>68</v>
      </c>
      <c r="E2" s="30" t="s">
        <v>89</v>
      </c>
      <c r="F2" s="30" t="s">
        <v>73</v>
      </c>
      <c r="G2" s="30" t="s">
        <v>74</v>
      </c>
      <c r="H2" s="33" t="s">
        <v>90</v>
      </c>
      <c r="I2" s="33" t="s">
        <v>120</v>
      </c>
      <c r="J2" s="33" t="s">
        <v>108</v>
      </c>
    </row>
    <row r="3" spans="2:10" ht="16.5" x14ac:dyDescent="0.2">
      <c r="B3" s="29" t="s">
        <v>114</v>
      </c>
      <c r="D3" s="27">
        <v>1</v>
      </c>
      <c r="E3" s="27" t="s">
        <v>69</v>
      </c>
      <c r="F3" s="27"/>
      <c r="G3" s="27"/>
      <c r="H3" s="27"/>
      <c r="I3" s="27"/>
      <c r="J3" s="27"/>
    </row>
    <row r="4" spans="2:10" ht="16.5" x14ac:dyDescent="0.2">
      <c r="B4" s="29" t="s">
        <v>115</v>
      </c>
      <c r="D4" s="27">
        <v>2</v>
      </c>
      <c r="E4" s="27" t="s">
        <v>70</v>
      </c>
      <c r="F4" s="27"/>
      <c r="G4" s="27"/>
      <c r="H4" s="27"/>
      <c r="I4" s="27"/>
      <c r="J4" s="27"/>
    </row>
    <row r="5" spans="2:10" ht="16.5" x14ac:dyDescent="0.2">
      <c r="B5" s="29" t="s">
        <v>116</v>
      </c>
      <c r="D5" s="27">
        <v>3</v>
      </c>
      <c r="E5" s="27" t="s">
        <v>64</v>
      </c>
      <c r="F5" s="27" t="s">
        <v>71</v>
      </c>
      <c r="G5" s="27" t="s">
        <v>84</v>
      </c>
      <c r="H5" s="27"/>
      <c r="I5" s="27"/>
      <c r="J5" s="27"/>
    </row>
    <row r="6" spans="2:10" ht="16.5" x14ac:dyDescent="0.2">
      <c r="B6" s="29" t="s">
        <v>24</v>
      </c>
      <c r="D6" s="27">
        <v>4</v>
      </c>
      <c r="E6" s="27" t="s">
        <v>65</v>
      </c>
      <c r="F6" s="27"/>
      <c r="G6" s="27"/>
      <c r="H6" s="27"/>
      <c r="I6" s="27"/>
      <c r="J6" s="27"/>
    </row>
    <row r="7" spans="2:10" ht="16.5" x14ac:dyDescent="0.2">
      <c r="B7" s="29" t="s">
        <v>16</v>
      </c>
      <c r="D7" s="27">
        <v>5</v>
      </c>
      <c r="E7" s="27" t="s">
        <v>66</v>
      </c>
      <c r="F7" s="27" t="s">
        <v>72</v>
      </c>
      <c r="G7" s="27" t="s">
        <v>84</v>
      </c>
      <c r="H7" s="27"/>
      <c r="I7" s="27" t="s">
        <v>122</v>
      </c>
      <c r="J7" s="27"/>
    </row>
    <row r="8" spans="2:10" ht="16.5" x14ac:dyDescent="0.2">
      <c r="B8" s="29" t="s">
        <v>59</v>
      </c>
      <c r="D8" s="27">
        <v>6</v>
      </c>
      <c r="E8" s="27" t="s">
        <v>67</v>
      </c>
      <c r="F8" s="27"/>
      <c r="G8" s="27"/>
      <c r="H8" s="27"/>
      <c r="I8" s="27"/>
      <c r="J8" s="27"/>
    </row>
    <row r="9" spans="2:10" x14ac:dyDescent="0.2">
      <c r="D9" s="27">
        <v>7</v>
      </c>
      <c r="E9" s="27" t="s">
        <v>112</v>
      </c>
      <c r="F9" s="27" t="s">
        <v>85</v>
      </c>
      <c r="G9" s="27" t="s">
        <v>84</v>
      </c>
      <c r="I9" s="27"/>
      <c r="J9" s="27"/>
    </row>
    <row r="10" spans="2:10" x14ac:dyDescent="0.2">
      <c r="D10" s="27">
        <v>8</v>
      </c>
      <c r="E10" s="27" t="s">
        <v>75</v>
      </c>
      <c r="F10" s="27"/>
      <c r="G10" s="27"/>
      <c r="H10" s="27"/>
      <c r="I10" s="27"/>
      <c r="J10" s="27"/>
    </row>
    <row r="11" spans="2:10" x14ac:dyDescent="0.2">
      <c r="D11" s="27">
        <v>9</v>
      </c>
      <c r="E11" s="27" t="s">
        <v>76</v>
      </c>
      <c r="F11" s="27" t="s">
        <v>86</v>
      </c>
      <c r="G11" s="27" t="s">
        <v>84</v>
      </c>
      <c r="H11" s="27"/>
      <c r="I11" s="27"/>
      <c r="J11" s="27"/>
    </row>
    <row r="12" spans="2:10" x14ac:dyDescent="0.2">
      <c r="D12" s="27">
        <v>10</v>
      </c>
      <c r="E12" s="27" t="s">
        <v>77</v>
      </c>
      <c r="F12" s="27"/>
      <c r="G12" s="27"/>
      <c r="H12" s="27"/>
      <c r="I12" s="27" t="s">
        <v>121</v>
      </c>
      <c r="J12" s="27" t="s">
        <v>125</v>
      </c>
    </row>
    <row r="13" spans="2:10" ht="16.5" x14ac:dyDescent="0.2">
      <c r="B13" s="36" t="s">
        <v>123</v>
      </c>
      <c r="D13" s="27">
        <v>11</v>
      </c>
      <c r="E13" s="27" t="s">
        <v>78</v>
      </c>
      <c r="F13" s="27" t="s">
        <v>87</v>
      </c>
      <c r="G13" s="27" t="s">
        <v>84</v>
      </c>
      <c r="H13" s="27"/>
      <c r="I13" s="27"/>
      <c r="J13" s="27"/>
    </row>
    <row r="14" spans="2:10" ht="16.5" x14ac:dyDescent="0.2">
      <c r="B14" s="36" t="s">
        <v>124</v>
      </c>
      <c r="D14" s="27">
        <v>12</v>
      </c>
      <c r="E14" s="27" t="s">
        <v>79</v>
      </c>
      <c r="G14" s="27" t="s">
        <v>84</v>
      </c>
      <c r="H14" s="27"/>
      <c r="I14" s="27"/>
      <c r="J14" s="27"/>
    </row>
    <row r="15" spans="2:10" ht="16.5" x14ac:dyDescent="0.2">
      <c r="B15" s="36" t="s">
        <v>104</v>
      </c>
      <c r="D15" s="27">
        <v>13</v>
      </c>
      <c r="E15" s="27" t="s">
        <v>80</v>
      </c>
      <c r="F15" s="27"/>
      <c r="G15" s="27"/>
      <c r="H15" s="27"/>
      <c r="I15" s="27"/>
      <c r="J15" s="27"/>
    </row>
    <row r="16" spans="2:10" ht="16.5" x14ac:dyDescent="0.2">
      <c r="B16" s="36" t="s">
        <v>103</v>
      </c>
      <c r="D16" s="27">
        <v>14</v>
      </c>
      <c r="E16" s="27" t="s">
        <v>81</v>
      </c>
      <c r="F16" s="27" t="s">
        <v>88</v>
      </c>
      <c r="G16" s="27"/>
      <c r="H16" s="27"/>
      <c r="I16" s="27"/>
      <c r="J16" s="27"/>
    </row>
    <row r="17" spans="2:10" ht="16.5" x14ac:dyDescent="0.2">
      <c r="B17" s="36" t="s">
        <v>107</v>
      </c>
      <c r="D17" s="27">
        <v>15</v>
      </c>
      <c r="E17" s="27" t="s">
        <v>82</v>
      </c>
      <c r="F17" s="27"/>
      <c r="G17" s="27"/>
      <c r="H17" s="27"/>
      <c r="I17" s="27" t="s">
        <v>121</v>
      </c>
      <c r="J17" s="27"/>
    </row>
    <row r="18" spans="2:10" ht="16.5" x14ac:dyDescent="0.2">
      <c r="B18" s="36" t="s">
        <v>106</v>
      </c>
      <c r="D18" s="27">
        <v>16</v>
      </c>
      <c r="E18" s="27" t="s">
        <v>83</v>
      </c>
      <c r="F18" s="27"/>
      <c r="G18" s="27"/>
      <c r="H18" s="27"/>
      <c r="I18" s="27"/>
      <c r="J18" s="27"/>
    </row>
    <row r="19" spans="2:10" ht="16.5" x14ac:dyDescent="0.2">
      <c r="B19" s="36" t="s">
        <v>105</v>
      </c>
      <c r="D19" s="27">
        <v>17</v>
      </c>
      <c r="E19" s="27"/>
      <c r="F19" s="27"/>
      <c r="G19" s="27"/>
      <c r="H19" s="27"/>
      <c r="I19" s="27"/>
      <c r="J19" s="27"/>
    </row>
    <row r="20" spans="2:10" x14ac:dyDescent="0.2">
      <c r="D20" s="27">
        <v>18</v>
      </c>
      <c r="E20" s="27"/>
      <c r="F20" s="27"/>
      <c r="G20" s="27"/>
      <c r="H20" s="27"/>
      <c r="I20" s="27"/>
      <c r="J20" s="27"/>
    </row>
    <row r="21" spans="2:10" x14ac:dyDescent="0.2">
      <c r="D21" s="27">
        <v>19</v>
      </c>
      <c r="E21" s="27"/>
      <c r="F21" s="27"/>
      <c r="G21" s="27"/>
      <c r="H21" s="27"/>
      <c r="I21" s="27"/>
      <c r="J21" s="27"/>
    </row>
    <row r="22" spans="2:10" x14ac:dyDescent="0.2">
      <c r="D22" s="27">
        <v>20</v>
      </c>
      <c r="E22" s="27"/>
      <c r="F22" s="27" t="s">
        <v>109</v>
      </c>
      <c r="G22" s="27"/>
      <c r="H22" s="27"/>
      <c r="I22" s="27" t="s">
        <v>121</v>
      </c>
      <c r="J22" s="27" t="s">
        <v>125</v>
      </c>
    </row>
    <row r="23" spans="2:10" x14ac:dyDescent="0.2">
      <c r="D23" s="27">
        <v>21</v>
      </c>
      <c r="E23" s="27"/>
      <c r="F23" s="27"/>
      <c r="G23" s="27"/>
      <c r="H23" s="27"/>
      <c r="I23" s="27"/>
      <c r="J23" s="27"/>
    </row>
    <row r="24" spans="2:10" x14ac:dyDescent="0.2">
      <c r="D24" s="27">
        <v>22</v>
      </c>
      <c r="E24" s="27"/>
      <c r="G24" s="27"/>
      <c r="H24" s="27"/>
      <c r="I24" s="27"/>
      <c r="J24" s="27"/>
    </row>
    <row r="25" spans="2:10" x14ac:dyDescent="0.2">
      <c r="D25" s="27">
        <v>23</v>
      </c>
      <c r="E25" s="27"/>
      <c r="F25" s="27"/>
      <c r="G25" s="27"/>
      <c r="H25" s="27"/>
      <c r="I25" s="27"/>
      <c r="J25" s="27"/>
    </row>
    <row r="26" spans="2:10" x14ac:dyDescent="0.2">
      <c r="D26" s="27">
        <v>24</v>
      </c>
      <c r="E26" s="27"/>
      <c r="F26" s="27"/>
      <c r="G26" s="27"/>
      <c r="H26" s="27"/>
      <c r="I26" s="27"/>
      <c r="J26" s="27"/>
    </row>
    <row r="27" spans="2:10" x14ac:dyDescent="0.2">
      <c r="D27" s="27">
        <v>25</v>
      </c>
      <c r="E27" s="27"/>
      <c r="G27" s="27"/>
      <c r="H27" s="27" t="s">
        <v>118</v>
      </c>
      <c r="I27" s="27" t="s">
        <v>121</v>
      </c>
      <c r="J27" s="27"/>
    </row>
    <row r="28" spans="2:10" x14ac:dyDescent="0.2">
      <c r="D28" s="27">
        <v>26</v>
      </c>
      <c r="E28" s="27"/>
      <c r="F28" s="27"/>
      <c r="G28" s="27"/>
      <c r="H28" s="27"/>
      <c r="I28" s="27"/>
      <c r="J28" s="27"/>
    </row>
    <row r="29" spans="2:10" x14ac:dyDescent="0.2">
      <c r="D29" s="27">
        <v>27</v>
      </c>
      <c r="E29" s="27"/>
      <c r="F29" s="27"/>
      <c r="G29" s="27"/>
      <c r="H29" s="27"/>
      <c r="I29" s="27"/>
      <c r="J29" s="27"/>
    </row>
    <row r="30" spans="2:10" x14ac:dyDescent="0.2">
      <c r="D30" s="27">
        <v>28</v>
      </c>
      <c r="E30" s="27"/>
      <c r="F30" s="27"/>
      <c r="G30" s="27"/>
      <c r="H30" s="27"/>
      <c r="I30" s="27"/>
      <c r="J30" s="27"/>
    </row>
    <row r="31" spans="2:10" x14ac:dyDescent="0.2">
      <c r="D31" s="27">
        <v>29</v>
      </c>
      <c r="E31" s="27"/>
      <c r="F31" s="27"/>
      <c r="G31" s="27"/>
      <c r="H31" s="27"/>
      <c r="I31" s="27"/>
      <c r="J31" s="27"/>
    </row>
    <row r="32" spans="2:10" x14ac:dyDescent="0.2">
      <c r="D32" s="27">
        <v>30</v>
      </c>
      <c r="E32" s="27"/>
      <c r="F32" s="27" t="s">
        <v>113</v>
      </c>
      <c r="G32" s="27"/>
      <c r="H32" s="27"/>
      <c r="I32" s="27" t="s">
        <v>121</v>
      </c>
      <c r="J32" s="27" t="s">
        <v>125</v>
      </c>
    </row>
    <row r="33" spans="4:10" x14ac:dyDescent="0.2">
      <c r="D33" s="27">
        <v>31</v>
      </c>
      <c r="E33" s="27"/>
      <c r="F33" s="27"/>
      <c r="G33" s="27"/>
      <c r="H33" s="27"/>
      <c r="I33" s="27"/>
      <c r="J33" s="27"/>
    </row>
    <row r="34" spans="4:10" x14ac:dyDescent="0.2">
      <c r="D34" s="27">
        <v>32</v>
      </c>
      <c r="E34" s="27"/>
      <c r="F34" s="27"/>
      <c r="G34" s="27"/>
      <c r="H34" s="27"/>
      <c r="I34" s="27"/>
      <c r="J34" s="27"/>
    </row>
    <row r="35" spans="4:10" x14ac:dyDescent="0.2">
      <c r="D35" s="27">
        <v>33</v>
      </c>
      <c r="E35" s="27"/>
      <c r="F35" s="27"/>
      <c r="G35" s="27"/>
      <c r="H35" s="27"/>
      <c r="I35" s="27"/>
      <c r="J35" s="27"/>
    </row>
    <row r="36" spans="4:10" x14ac:dyDescent="0.2">
      <c r="D36" s="27">
        <v>34</v>
      </c>
      <c r="E36" s="27"/>
      <c r="F36" s="27"/>
      <c r="G36" s="27"/>
      <c r="H36" s="27"/>
      <c r="I36" s="27"/>
      <c r="J36" s="27"/>
    </row>
    <row r="37" spans="4:10" x14ac:dyDescent="0.2">
      <c r="D37" s="27">
        <v>35</v>
      </c>
      <c r="E37" s="27"/>
      <c r="F37" s="27"/>
      <c r="G37" s="27"/>
      <c r="H37" s="27"/>
      <c r="I37" s="27" t="s">
        <v>121</v>
      </c>
      <c r="J37" s="27"/>
    </row>
    <row r="38" spans="4:10" x14ac:dyDescent="0.2">
      <c r="D38" s="27">
        <v>36</v>
      </c>
      <c r="E38" s="27"/>
      <c r="F38" s="27"/>
      <c r="G38" s="27"/>
      <c r="H38" s="27"/>
      <c r="I38" s="27"/>
      <c r="J38" s="27"/>
    </row>
    <row r="39" spans="4:10" x14ac:dyDescent="0.2">
      <c r="D39" s="27">
        <v>37</v>
      </c>
      <c r="E39" s="27"/>
      <c r="F39" s="27"/>
      <c r="G39" s="27"/>
      <c r="H39" s="27"/>
      <c r="I39" s="27"/>
      <c r="J39" s="27"/>
    </row>
    <row r="40" spans="4:10" x14ac:dyDescent="0.2">
      <c r="D40" s="27">
        <v>38</v>
      </c>
      <c r="E40" s="27"/>
      <c r="F40" s="27"/>
      <c r="G40" s="27"/>
      <c r="H40" s="27"/>
      <c r="I40" s="27"/>
      <c r="J40" s="27"/>
    </row>
    <row r="41" spans="4:10" x14ac:dyDescent="0.2">
      <c r="D41" s="27">
        <v>39</v>
      </c>
      <c r="E41" s="27"/>
      <c r="F41" s="27"/>
      <c r="G41" s="27"/>
      <c r="H41" s="27"/>
      <c r="I41" s="27"/>
      <c r="J41" s="27"/>
    </row>
    <row r="42" spans="4:10" x14ac:dyDescent="0.2">
      <c r="D42" s="27">
        <v>40</v>
      </c>
      <c r="E42" s="27"/>
      <c r="F42" s="27"/>
      <c r="G42" s="27"/>
      <c r="H42" s="27" t="s">
        <v>119</v>
      </c>
      <c r="I42" s="27" t="s">
        <v>121</v>
      </c>
      <c r="J42" s="27" t="s">
        <v>125</v>
      </c>
    </row>
    <row r="43" spans="4:10" x14ac:dyDescent="0.2">
      <c r="D43" s="27">
        <v>41</v>
      </c>
      <c r="E43" s="27"/>
      <c r="F43" s="27"/>
      <c r="G43" s="27"/>
      <c r="H43" s="27"/>
      <c r="I43" s="27"/>
      <c r="J43" s="27"/>
    </row>
    <row r="44" spans="4:10" x14ac:dyDescent="0.2">
      <c r="D44" s="27">
        <v>42</v>
      </c>
      <c r="E44" s="27"/>
      <c r="F44" s="27"/>
      <c r="G44" s="27"/>
      <c r="H44" s="27"/>
      <c r="I44" s="27"/>
      <c r="J44" s="27"/>
    </row>
    <row r="45" spans="4:10" x14ac:dyDescent="0.2">
      <c r="D45" s="27">
        <v>43</v>
      </c>
      <c r="E45" s="27"/>
      <c r="F45" s="27"/>
      <c r="G45" s="27"/>
      <c r="H45" s="27"/>
      <c r="I45" s="27"/>
      <c r="J45" s="27"/>
    </row>
    <row r="46" spans="4:10" x14ac:dyDescent="0.2">
      <c r="D46" s="27">
        <v>44</v>
      </c>
      <c r="E46" s="27"/>
      <c r="F46" s="27"/>
      <c r="G46" s="27"/>
      <c r="H46" s="27"/>
      <c r="I46" s="27"/>
      <c r="J46" s="27"/>
    </row>
    <row r="47" spans="4:10" x14ac:dyDescent="0.2">
      <c r="D47" s="27">
        <v>45</v>
      </c>
      <c r="E47" s="27"/>
      <c r="F47" s="27"/>
      <c r="G47" s="27"/>
      <c r="H47" s="27"/>
      <c r="I47" s="27" t="s">
        <v>121</v>
      </c>
      <c r="J47" s="27"/>
    </row>
    <row r="48" spans="4:10" x14ac:dyDescent="0.2">
      <c r="D48" s="27">
        <v>46</v>
      </c>
      <c r="E48" s="27"/>
      <c r="F48" s="27"/>
      <c r="G48" s="27"/>
      <c r="H48" s="27"/>
      <c r="I48" s="27"/>
      <c r="J48" s="27"/>
    </row>
    <row r="49" spans="4:10" x14ac:dyDescent="0.2">
      <c r="D49" s="27">
        <v>47</v>
      </c>
      <c r="E49" s="27"/>
      <c r="F49" s="27"/>
      <c r="G49" s="27"/>
      <c r="H49" s="27"/>
      <c r="I49" s="27"/>
      <c r="J49" s="27"/>
    </row>
    <row r="50" spans="4:10" x14ac:dyDescent="0.2">
      <c r="D50" s="27">
        <v>48</v>
      </c>
      <c r="E50" s="27"/>
      <c r="F50" s="27"/>
      <c r="G50" s="27"/>
      <c r="H50" s="27"/>
      <c r="I50" s="27"/>
      <c r="J50" s="27"/>
    </row>
    <row r="51" spans="4:10" x14ac:dyDescent="0.2">
      <c r="D51" s="27">
        <v>49</v>
      </c>
      <c r="E51" s="27"/>
      <c r="F51" s="27"/>
      <c r="G51" s="27"/>
      <c r="H51" s="27"/>
      <c r="I51" s="27"/>
      <c r="J51" s="27"/>
    </row>
    <row r="52" spans="4:10" x14ac:dyDescent="0.2">
      <c r="D52" s="27">
        <v>50</v>
      </c>
      <c r="E52" s="27"/>
      <c r="F52" s="27"/>
      <c r="G52" s="27"/>
      <c r="I52" s="27" t="s">
        <v>121</v>
      </c>
      <c r="J52" s="27" t="s">
        <v>108</v>
      </c>
    </row>
    <row r="53" spans="4:10" x14ac:dyDescent="0.2">
      <c r="D53" s="27">
        <v>51</v>
      </c>
      <c r="E53" s="27"/>
      <c r="F53" s="27"/>
      <c r="G53" s="27"/>
      <c r="H53" s="27"/>
      <c r="I53" s="27"/>
      <c r="J53" s="27"/>
    </row>
    <row r="54" spans="4:10" x14ac:dyDescent="0.2">
      <c r="D54" s="27">
        <v>52</v>
      </c>
      <c r="E54" s="27"/>
      <c r="F54" s="27"/>
      <c r="G54" s="27"/>
      <c r="H54" s="27"/>
      <c r="I54" s="27"/>
      <c r="J54" s="27"/>
    </row>
    <row r="55" spans="4:10" x14ac:dyDescent="0.2">
      <c r="D55" s="27">
        <v>53</v>
      </c>
      <c r="E55" s="27"/>
      <c r="F55" s="27"/>
      <c r="G55" s="27"/>
      <c r="H55" s="27"/>
      <c r="I55" s="27"/>
      <c r="J55" s="27"/>
    </row>
    <row r="56" spans="4:10" x14ac:dyDescent="0.2">
      <c r="D56" s="27">
        <v>54</v>
      </c>
      <c r="E56" s="27"/>
      <c r="F56" s="27"/>
      <c r="G56" s="27"/>
      <c r="H56" s="27"/>
      <c r="I56" s="27"/>
      <c r="J56" s="27"/>
    </row>
    <row r="57" spans="4:10" x14ac:dyDescent="0.2">
      <c r="D57" s="27">
        <v>55</v>
      </c>
      <c r="E57" s="27"/>
      <c r="F57" s="27"/>
      <c r="G57" s="27"/>
      <c r="H57" s="27"/>
      <c r="I57" s="27" t="s">
        <v>121</v>
      </c>
      <c r="J57" s="27"/>
    </row>
    <row r="58" spans="4:10" x14ac:dyDescent="0.2">
      <c r="D58" s="27">
        <v>56</v>
      </c>
      <c r="E58" s="27"/>
      <c r="F58" s="27"/>
      <c r="G58" s="27"/>
      <c r="H58" s="27"/>
      <c r="I58" s="27"/>
      <c r="J58" s="27"/>
    </row>
    <row r="59" spans="4:10" x14ac:dyDescent="0.2">
      <c r="D59" s="27">
        <v>57</v>
      </c>
      <c r="E59" s="27"/>
      <c r="F59" s="27"/>
      <c r="G59" s="27"/>
      <c r="H59" s="27"/>
      <c r="I59" s="27"/>
      <c r="J59" s="27"/>
    </row>
    <row r="60" spans="4:10" x14ac:dyDescent="0.2">
      <c r="D60" s="27">
        <v>58</v>
      </c>
      <c r="E60" s="27"/>
      <c r="F60" s="27"/>
      <c r="G60" s="27"/>
      <c r="H60" s="27"/>
      <c r="I60" s="27"/>
      <c r="J60" s="27"/>
    </row>
    <row r="61" spans="4:10" x14ac:dyDescent="0.2">
      <c r="D61" s="27">
        <v>59</v>
      </c>
      <c r="E61" s="27"/>
      <c r="F61" s="27"/>
      <c r="G61" s="27"/>
      <c r="H61" s="27"/>
      <c r="I61" s="27"/>
      <c r="J61" s="27"/>
    </row>
    <row r="62" spans="4:10" x14ac:dyDescent="0.2">
      <c r="D62" s="27">
        <v>60</v>
      </c>
      <c r="E62" s="27"/>
      <c r="F62" s="27"/>
      <c r="G62" s="27"/>
      <c r="H62" s="27" t="s">
        <v>144</v>
      </c>
      <c r="I62" s="27" t="s">
        <v>121</v>
      </c>
      <c r="J62" s="27" t="s">
        <v>108</v>
      </c>
    </row>
    <row r="63" spans="4:10" x14ac:dyDescent="0.2">
      <c r="D63" s="27">
        <v>61</v>
      </c>
      <c r="E63" s="27"/>
      <c r="F63" s="27"/>
      <c r="G63" s="27"/>
      <c r="H63" s="27"/>
      <c r="I63" s="27"/>
      <c r="J63" s="27"/>
    </row>
    <row r="64" spans="4:10" x14ac:dyDescent="0.2">
      <c r="D64" s="27">
        <v>62</v>
      </c>
      <c r="E64" s="27"/>
      <c r="F64" s="27"/>
      <c r="G64" s="27"/>
      <c r="H64" s="27"/>
      <c r="I64" s="27"/>
      <c r="J64" s="27"/>
    </row>
    <row r="65" spans="4:10" x14ac:dyDescent="0.2">
      <c r="D65" s="27">
        <v>63</v>
      </c>
      <c r="E65" s="27"/>
      <c r="F65" s="27"/>
      <c r="G65" s="27"/>
      <c r="H65" s="27"/>
      <c r="I65" s="27"/>
      <c r="J65" s="27"/>
    </row>
    <row r="66" spans="4:10" x14ac:dyDescent="0.2">
      <c r="D66" s="27">
        <v>64</v>
      </c>
      <c r="E66" s="27"/>
      <c r="F66" s="27"/>
      <c r="G66" s="27"/>
      <c r="H66" s="27"/>
      <c r="I66" s="27"/>
      <c r="J66" s="27"/>
    </row>
    <row r="67" spans="4:10" x14ac:dyDescent="0.2">
      <c r="D67" s="27">
        <v>65</v>
      </c>
      <c r="E67" s="27"/>
      <c r="F67" s="27"/>
      <c r="G67" s="27"/>
      <c r="H67" s="27"/>
      <c r="I67" s="27" t="s">
        <v>121</v>
      </c>
      <c r="J67" s="27"/>
    </row>
    <row r="68" spans="4:10" x14ac:dyDescent="0.2">
      <c r="D68" s="27">
        <v>66</v>
      </c>
      <c r="E68" s="27"/>
      <c r="F68" s="27"/>
      <c r="G68" s="27"/>
      <c r="H68" s="27"/>
      <c r="I68" s="27"/>
      <c r="J68" s="27"/>
    </row>
    <row r="69" spans="4:10" x14ac:dyDescent="0.2">
      <c r="D69" s="27">
        <v>67</v>
      </c>
      <c r="E69" s="27"/>
      <c r="F69" s="27"/>
      <c r="G69" s="27"/>
      <c r="H69" s="27"/>
      <c r="I69" s="27"/>
      <c r="J69" s="27"/>
    </row>
    <row r="70" spans="4:10" x14ac:dyDescent="0.2">
      <c r="D70" s="27">
        <v>68</v>
      </c>
      <c r="E70" s="27"/>
      <c r="F70" s="27"/>
      <c r="G70" s="27"/>
      <c r="H70" s="27"/>
      <c r="I70" s="27"/>
      <c r="J70" s="27"/>
    </row>
    <row r="71" spans="4:10" x14ac:dyDescent="0.2">
      <c r="D71" s="27">
        <v>69</v>
      </c>
      <c r="E71" s="27"/>
      <c r="F71" s="27"/>
      <c r="G71" s="27"/>
      <c r="H71" s="27"/>
      <c r="I71" s="27"/>
      <c r="J71" s="27"/>
    </row>
    <row r="72" spans="4:10" x14ac:dyDescent="0.2">
      <c r="D72" s="27">
        <v>70</v>
      </c>
      <c r="E72" s="27"/>
      <c r="F72" s="27"/>
      <c r="G72" s="27"/>
      <c r="H72" s="27"/>
      <c r="I72" s="27" t="s">
        <v>121</v>
      </c>
      <c r="J72" s="27" t="s">
        <v>108</v>
      </c>
    </row>
    <row r="73" spans="4:10" x14ac:dyDescent="0.2">
      <c r="D73" s="27">
        <v>71</v>
      </c>
      <c r="E73" s="27"/>
      <c r="F73" s="27"/>
      <c r="G73" s="27"/>
      <c r="H73" s="27"/>
      <c r="I73" s="27"/>
      <c r="J73" s="27"/>
    </row>
    <row r="74" spans="4:10" x14ac:dyDescent="0.2">
      <c r="D74" s="27">
        <v>72</v>
      </c>
      <c r="E74" s="27"/>
      <c r="F74" s="27"/>
      <c r="G74" s="27"/>
      <c r="H74" s="27"/>
      <c r="I74" s="27"/>
      <c r="J74" s="27"/>
    </row>
    <row r="75" spans="4:10" x14ac:dyDescent="0.2">
      <c r="D75" s="27">
        <v>73</v>
      </c>
      <c r="E75" s="27"/>
      <c r="F75" s="27"/>
      <c r="G75" s="27"/>
      <c r="H75" s="27"/>
      <c r="I75" s="27"/>
      <c r="J75" s="27"/>
    </row>
    <row r="76" spans="4:10" x14ac:dyDescent="0.2">
      <c r="D76" s="27">
        <v>74</v>
      </c>
      <c r="E76" s="27"/>
      <c r="F76" s="27"/>
      <c r="G76" s="27"/>
      <c r="H76" s="27"/>
      <c r="I76" s="27"/>
      <c r="J76" s="27"/>
    </row>
    <row r="77" spans="4:10" x14ac:dyDescent="0.2">
      <c r="D77" s="27">
        <v>75</v>
      </c>
      <c r="E77" s="27"/>
      <c r="F77" s="27"/>
      <c r="G77" s="27"/>
      <c r="I77" s="27" t="s">
        <v>121</v>
      </c>
      <c r="J77" s="27"/>
    </row>
    <row r="78" spans="4:10" x14ac:dyDescent="0.2">
      <c r="D78" s="27">
        <v>76</v>
      </c>
      <c r="E78" s="27"/>
      <c r="F78" s="27"/>
      <c r="G78" s="27"/>
      <c r="H78" s="27"/>
      <c r="I78" s="27"/>
      <c r="J78" s="27"/>
    </row>
    <row r="79" spans="4:10" x14ac:dyDescent="0.2">
      <c r="D79" s="27">
        <v>77</v>
      </c>
      <c r="E79" s="27"/>
      <c r="F79" s="27"/>
      <c r="G79" s="27"/>
      <c r="H79" s="27"/>
      <c r="I79" s="27"/>
      <c r="J79" s="27"/>
    </row>
    <row r="80" spans="4:10" x14ac:dyDescent="0.2">
      <c r="D80" s="27">
        <v>78</v>
      </c>
      <c r="E80" s="27"/>
      <c r="F80" s="27"/>
      <c r="G80" s="27"/>
      <c r="H80" s="27"/>
      <c r="I80" s="27"/>
      <c r="J80" s="27"/>
    </row>
    <row r="81" spans="4:10" x14ac:dyDescent="0.2">
      <c r="D81" s="27">
        <v>79</v>
      </c>
      <c r="E81" s="27"/>
      <c r="F81" s="27"/>
      <c r="G81" s="27"/>
      <c r="H81" s="27"/>
      <c r="I81" s="27"/>
      <c r="J81" s="27"/>
    </row>
    <row r="82" spans="4:10" x14ac:dyDescent="0.2">
      <c r="D82" s="27">
        <v>80</v>
      </c>
      <c r="E82" s="27"/>
      <c r="F82" s="27"/>
      <c r="G82" s="27"/>
      <c r="H82" s="27" t="s">
        <v>117</v>
      </c>
      <c r="I82" s="27" t="s">
        <v>121</v>
      </c>
      <c r="J82" s="27" t="s">
        <v>108</v>
      </c>
    </row>
    <row r="83" spans="4:10" x14ac:dyDescent="0.2">
      <c r="D83" s="27">
        <v>81</v>
      </c>
      <c r="E83" s="27"/>
      <c r="F83" s="27"/>
      <c r="G83" s="27"/>
      <c r="H83" s="27"/>
      <c r="I83" s="27"/>
      <c r="J83" s="27"/>
    </row>
    <row r="84" spans="4:10" x14ac:dyDescent="0.2">
      <c r="D84" s="27">
        <v>82</v>
      </c>
      <c r="E84" s="27"/>
      <c r="F84" s="27"/>
      <c r="G84" s="27"/>
      <c r="H84" s="27"/>
      <c r="I84" s="27"/>
      <c r="J84" s="27"/>
    </row>
    <row r="85" spans="4:10" x14ac:dyDescent="0.2">
      <c r="D85" s="27">
        <v>83</v>
      </c>
      <c r="E85" s="27"/>
      <c r="F85" s="27"/>
      <c r="G85" s="27"/>
      <c r="H85" s="27"/>
      <c r="I85" s="27"/>
      <c r="J85" s="27"/>
    </row>
    <row r="86" spans="4:10" x14ac:dyDescent="0.2">
      <c r="D86" s="27">
        <v>84</v>
      </c>
      <c r="E86" s="27"/>
      <c r="F86" s="27"/>
      <c r="G86" s="27"/>
      <c r="H86" s="27"/>
      <c r="I86" s="27"/>
      <c r="J86" s="27"/>
    </row>
    <row r="87" spans="4:10" x14ac:dyDescent="0.2">
      <c r="D87" s="27">
        <v>85</v>
      </c>
      <c r="E87" s="27"/>
      <c r="F87" s="27"/>
      <c r="G87" s="27"/>
      <c r="H87" s="27"/>
      <c r="I87" s="27" t="s">
        <v>121</v>
      </c>
      <c r="J87" s="27"/>
    </row>
    <row r="88" spans="4:10" x14ac:dyDescent="0.2">
      <c r="D88" s="27">
        <v>86</v>
      </c>
      <c r="E88" s="27"/>
      <c r="F88" s="27"/>
      <c r="G88" s="27"/>
      <c r="H88" s="27"/>
      <c r="I88" s="27"/>
      <c r="J88" s="27"/>
    </row>
    <row r="89" spans="4:10" x14ac:dyDescent="0.2">
      <c r="D89" s="27">
        <v>87</v>
      </c>
      <c r="E89" s="27"/>
      <c r="F89" s="27"/>
      <c r="G89" s="27"/>
      <c r="H89" s="27"/>
      <c r="I89" s="27"/>
      <c r="J89" s="27"/>
    </row>
    <row r="90" spans="4:10" x14ac:dyDescent="0.2">
      <c r="D90" s="27">
        <v>88</v>
      </c>
      <c r="E90" s="27"/>
      <c r="F90" s="27"/>
      <c r="G90" s="27"/>
      <c r="H90" s="27"/>
      <c r="I90" s="27"/>
      <c r="J90" s="27"/>
    </row>
    <row r="91" spans="4:10" x14ac:dyDescent="0.2">
      <c r="D91" s="27">
        <v>89</v>
      </c>
      <c r="E91" s="27"/>
      <c r="F91" s="27"/>
      <c r="G91" s="27"/>
      <c r="H91" s="27"/>
      <c r="I91" s="27"/>
      <c r="J91" s="27"/>
    </row>
    <row r="92" spans="4:10" x14ac:dyDescent="0.2">
      <c r="D92" s="27">
        <v>90</v>
      </c>
      <c r="E92" s="27"/>
      <c r="F92" s="27"/>
      <c r="G92" s="27"/>
      <c r="H92" s="27"/>
      <c r="I92" s="27" t="s">
        <v>121</v>
      </c>
      <c r="J92" s="27" t="s">
        <v>108</v>
      </c>
    </row>
    <row r="93" spans="4:10" x14ac:dyDescent="0.2">
      <c r="D93" s="27">
        <v>91</v>
      </c>
      <c r="E93" s="27"/>
      <c r="F93" s="27"/>
      <c r="G93" s="27"/>
      <c r="H93" s="27"/>
      <c r="I93" s="27"/>
      <c r="J93" s="27"/>
    </row>
    <row r="94" spans="4:10" x14ac:dyDescent="0.2">
      <c r="D94" s="27">
        <v>92</v>
      </c>
      <c r="E94" s="27"/>
      <c r="F94" s="27"/>
      <c r="G94" s="27"/>
      <c r="H94" s="27"/>
      <c r="I94" s="27"/>
      <c r="J94" s="27"/>
    </row>
    <row r="95" spans="4:10" x14ac:dyDescent="0.2">
      <c r="D95" s="27">
        <v>93</v>
      </c>
      <c r="E95" s="27"/>
      <c r="F95" s="27"/>
      <c r="G95" s="27"/>
      <c r="H95" s="27"/>
      <c r="I95" s="27"/>
      <c r="J95" s="27"/>
    </row>
    <row r="96" spans="4:10" x14ac:dyDescent="0.2">
      <c r="D96" s="27">
        <v>94</v>
      </c>
      <c r="E96" s="27"/>
      <c r="F96" s="27"/>
      <c r="G96" s="27"/>
      <c r="H96" s="27"/>
      <c r="I96" s="27"/>
      <c r="J96" s="27"/>
    </row>
    <row r="97" spans="4:10" x14ac:dyDescent="0.2">
      <c r="D97" s="27">
        <v>95</v>
      </c>
      <c r="E97" s="27"/>
      <c r="F97" s="27"/>
      <c r="G97" s="27"/>
      <c r="H97" s="27"/>
      <c r="I97" s="27" t="s">
        <v>121</v>
      </c>
      <c r="J97" s="27"/>
    </row>
    <row r="98" spans="4:10" x14ac:dyDescent="0.2">
      <c r="D98" s="27">
        <v>96</v>
      </c>
      <c r="E98" s="27"/>
      <c r="F98" s="27"/>
      <c r="G98" s="27"/>
      <c r="H98" s="27"/>
      <c r="I98" s="27"/>
      <c r="J98" s="27"/>
    </row>
    <row r="99" spans="4:10" x14ac:dyDescent="0.2">
      <c r="D99" s="27">
        <v>97</v>
      </c>
      <c r="E99" s="27"/>
      <c r="F99" s="27"/>
      <c r="G99" s="27"/>
      <c r="H99" s="27"/>
      <c r="I99" s="27"/>
      <c r="J99" s="27"/>
    </row>
    <row r="100" spans="4:10" x14ac:dyDescent="0.2">
      <c r="D100" s="27">
        <v>98</v>
      </c>
      <c r="E100" s="27"/>
      <c r="F100" s="27"/>
      <c r="G100" s="27"/>
      <c r="H100" s="27"/>
      <c r="I100" s="27"/>
      <c r="J100" s="27"/>
    </row>
    <row r="101" spans="4:10" x14ac:dyDescent="0.2">
      <c r="D101" s="27">
        <v>99</v>
      </c>
      <c r="E101" s="27"/>
      <c r="F101" s="27"/>
      <c r="G101" s="27"/>
      <c r="H101" s="27"/>
      <c r="I101" s="27"/>
      <c r="J101" s="27"/>
    </row>
    <row r="102" spans="4:10" x14ac:dyDescent="0.2">
      <c r="D102" s="27">
        <v>100</v>
      </c>
      <c r="E102" s="27"/>
      <c r="F102" s="27"/>
      <c r="G102" s="27"/>
      <c r="H102" s="27" t="s">
        <v>143</v>
      </c>
      <c r="I102" s="27" t="s">
        <v>121</v>
      </c>
      <c r="J102" s="27" t="s">
        <v>108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31" sqref="A31"/>
    </sheetView>
  </sheetViews>
  <sheetFormatPr defaultRowHeight="16.5" x14ac:dyDescent="0.3"/>
  <cols>
    <col min="1" max="1" width="22.75" style="2" customWidth="1"/>
    <col min="2" max="2" width="20" style="2" customWidth="1"/>
    <col min="3" max="3" width="14.875" style="1" customWidth="1"/>
    <col min="4" max="4" width="9" style="11"/>
    <col min="5" max="5" width="18.625" style="11" customWidth="1"/>
    <col min="6" max="6" width="16.375" style="3" customWidth="1"/>
    <col min="7" max="8" width="19.5" style="3" customWidth="1"/>
    <col min="9" max="9" width="12.5" style="3" customWidth="1"/>
    <col min="10" max="11" width="9" style="3"/>
    <col min="12" max="16384" width="9" style="2"/>
  </cols>
  <sheetData>
    <row r="1" spans="1:12" x14ac:dyDescent="0.3">
      <c r="A1" s="24" t="s">
        <v>15</v>
      </c>
      <c r="B1" s="23"/>
      <c r="C1" s="4" t="s">
        <v>9</v>
      </c>
      <c r="D1" s="9" t="s">
        <v>10</v>
      </c>
      <c r="E1" s="9" t="s">
        <v>20</v>
      </c>
      <c r="F1" s="7" t="s">
        <v>17</v>
      </c>
      <c r="G1" s="12" t="s">
        <v>57</v>
      </c>
      <c r="H1" s="12" t="s">
        <v>58</v>
      </c>
      <c r="I1" s="14" t="s">
        <v>54</v>
      </c>
      <c r="J1" s="15" t="s">
        <v>53</v>
      </c>
      <c r="K1" s="15" t="s">
        <v>52</v>
      </c>
      <c r="L1" s="16" t="s">
        <v>51</v>
      </c>
    </row>
    <row r="2" spans="1:12" x14ac:dyDescent="0.3">
      <c r="A2" s="5"/>
      <c r="B2" s="5" t="s">
        <v>19</v>
      </c>
      <c r="C2" s="6" t="s">
        <v>8</v>
      </c>
      <c r="D2" s="10">
        <v>100</v>
      </c>
      <c r="E2" s="10" t="s">
        <v>21</v>
      </c>
      <c r="F2" s="8" t="s">
        <v>21</v>
      </c>
      <c r="G2" s="13" t="s">
        <v>55</v>
      </c>
      <c r="H2" s="13" t="s">
        <v>55</v>
      </c>
      <c r="I2" s="17" t="s">
        <v>56</v>
      </c>
      <c r="J2" s="18" t="s">
        <v>56</v>
      </c>
      <c r="K2" s="18" t="s">
        <v>56</v>
      </c>
      <c r="L2" s="19" t="s">
        <v>56</v>
      </c>
    </row>
    <row r="3" spans="1:12" x14ac:dyDescent="0.3">
      <c r="A3" s="5"/>
      <c r="B3" s="5" t="s">
        <v>26</v>
      </c>
      <c r="C3" s="6" t="s">
        <v>0</v>
      </c>
      <c r="D3" s="10">
        <v>100</v>
      </c>
      <c r="E3" s="10">
        <v>2</v>
      </c>
      <c r="F3" s="6">
        <v>2</v>
      </c>
      <c r="G3" s="13">
        <v>7200</v>
      </c>
      <c r="H3" s="13">
        <v>5000</v>
      </c>
      <c r="I3" s="17">
        <f>E3*60*100*6</f>
        <v>72000</v>
      </c>
      <c r="J3" s="18">
        <v>0.1</v>
      </c>
      <c r="K3" s="18">
        <f>I3*J3</f>
        <v>7200</v>
      </c>
      <c r="L3" s="19"/>
    </row>
    <row r="4" spans="1:12" x14ac:dyDescent="0.3">
      <c r="A4" s="5" t="s">
        <v>18</v>
      </c>
      <c r="B4" s="5" t="s">
        <v>27</v>
      </c>
      <c r="C4" s="6" t="s">
        <v>1</v>
      </c>
      <c r="D4" s="10">
        <v>100</v>
      </c>
      <c r="E4" s="10">
        <v>2</v>
      </c>
      <c r="F4" s="6">
        <f t="shared" ref="F4:F22" si="0">F3+E4</f>
        <v>4</v>
      </c>
      <c r="G4" s="13">
        <v>7920</v>
      </c>
      <c r="H4" s="13">
        <v>5100</v>
      </c>
      <c r="I4" s="17">
        <f t="shared" ref="I4:I13" si="1">E4*60*100*6</f>
        <v>72000</v>
      </c>
      <c r="J4" s="18">
        <v>0.11</v>
      </c>
      <c r="K4" s="18">
        <f t="shared" ref="K4:K22" si="2">I4*J4</f>
        <v>7920</v>
      </c>
      <c r="L4" s="19">
        <f>K4-K3</f>
        <v>720</v>
      </c>
    </row>
    <row r="5" spans="1:12" x14ac:dyDescent="0.3">
      <c r="A5" s="5"/>
      <c r="B5" s="5" t="s">
        <v>28</v>
      </c>
      <c r="C5" s="6" t="s">
        <v>45</v>
      </c>
      <c r="D5" s="10">
        <v>100</v>
      </c>
      <c r="E5" s="10">
        <v>2</v>
      </c>
      <c r="F5" s="6">
        <f t="shared" si="0"/>
        <v>6</v>
      </c>
      <c r="G5" s="13">
        <v>8640</v>
      </c>
      <c r="H5" s="13">
        <v>5200</v>
      </c>
      <c r="I5" s="17">
        <f t="shared" si="1"/>
        <v>72000</v>
      </c>
      <c r="J5" s="18">
        <v>0.12</v>
      </c>
      <c r="K5" s="18">
        <f t="shared" si="2"/>
        <v>8640</v>
      </c>
      <c r="L5" s="19">
        <f t="shared" ref="L5:L22" si="3">K5-K4</f>
        <v>720</v>
      </c>
    </row>
    <row r="6" spans="1:12" x14ac:dyDescent="0.3">
      <c r="A6" s="5" t="s">
        <v>50</v>
      </c>
      <c r="B6" s="5" t="s">
        <v>29</v>
      </c>
      <c r="C6" s="6" t="s">
        <v>2</v>
      </c>
      <c r="D6" s="10">
        <v>100</v>
      </c>
      <c r="E6" s="10">
        <v>3</v>
      </c>
      <c r="F6" s="6">
        <f t="shared" si="0"/>
        <v>9</v>
      </c>
      <c r="G6" s="13">
        <v>9720</v>
      </c>
      <c r="H6" s="13">
        <v>5300</v>
      </c>
      <c r="I6" s="17">
        <f t="shared" si="1"/>
        <v>108000</v>
      </c>
      <c r="J6" s="18">
        <v>0.09</v>
      </c>
      <c r="K6" s="18">
        <f t="shared" si="2"/>
        <v>9720</v>
      </c>
      <c r="L6" s="19">
        <f t="shared" si="3"/>
        <v>1080</v>
      </c>
    </row>
    <row r="7" spans="1:12" x14ac:dyDescent="0.3">
      <c r="A7" s="5"/>
      <c r="B7" s="5" t="s">
        <v>30</v>
      </c>
      <c r="C7" s="6" t="s">
        <v>3</v>
      </c>
      <c r="D7" s="10">
        <v>100</v>
      </c>
      <c r="E7" s="10">
        <v>3</v>
      </c>
      <c r="F7" s="6">
        <f t="shared" si="0"/>
        <v>12</v>
      </c>
      <c r="G7" s="13">
        <v>10800</v>
      </c>
      <c r="H7" s="13">
        <v>5400</v>
      </c>
      <c r="I7" s="17">
        <f t="shared" si="1"/>
        <v>108000</v>
      </c>
      <c r="J7" s="18">
        <v>0.1</v>
      </c>
      <c r="K7" s="18">
        <f t="shared" si="2"/>
        <v>10800</v>
      </c>
      <c r="L7" s="19">
        <f t="shared" si="3"/>
        <v>1080</v>
      </c>
    </row>
    <row r="8" spans="1:12" x14ac:dyDescent="0.3">
      <c r="A8" s="5" t="s">
        <v>63</v>
      </c>
      <c r="B8" s="5"/>
      <c r="C8" s="6" t="s">
        <v>4</v>
      </c>
      <c r="D8" s="10">
        <v>100</v>
      </c>
      <c r="E8" s="10">
        <v>4</v>
      </c>
      <c r="F8" s="6">
        <f t="shared" si="0"/>
        <v>16</v>
      </c>
      <c r="G8" s="13">
        <v>11808</v>
      </c>
      <c r="H8" s="13">
        <v>5500</v>
      </c>
      <c r="I8" s="17">
        <f t="shared" si="1"/>
        <v>144000</v>
      </c>
      <c r="J8" s="18">
        <v>8.2000000000000003E-2</v>
      </c>
      <c r="K8" s="18">
        <f t="shared" si="2"/>
        <v>11808</v>
      </c>
      <c r="L8" s="19">
        <f t="shared" si="3"/>
        <v>1008</v>
      </c>
    </row>
    <row r="9" spans="1:12" x14ac:dyDescent="0.3">
      <c r="B9" s="5"/>
      <c r="C9" s="6" t="s">
        <v>5</v>
      </c>
      <c r="D9" s="10">
        <v>100</v>
      </c>
      <c r="E9" s="10">
        <v>4</v>
      </c>
      <c r="F9" s="6">
        <f t="shared" si="0"/>
        <v>20</v>
      </c>
      <c r="G9" s="13">
        <v>12960</v>
      </c>
      <c r="H9" s="13">
        <v>5600</v>
      </c>
      <c r="I9" s="17">
        <f t="shared" si="1"/>
        <v>144000</v>
      </c>
      <c r="J9" s="18">
        <v>0.09</v>
      </c>
      <c r="K9" s="18">
        <f t="shared" si="2"/>
        <v>12960</v>
      </c>
      <c r="L9" s="19">
        <f t="shared" si="3"/>
        <v>1152</v>
      </c>
    </row>
    <row r="10" spans="1:12" x14ac:dyDescent="0.3">
      <c r="A10" s="5" t="s">
        <v>60</v>
      </c>
      <c r="B10" s="5"/>
      <c r="C10" s="6" t="s">
        <v>6</v>
      </c>
      <c r="D10" s="10">
        <v>100</v>
      </c>
      <c r="E10" s="10">
        <v>5</v>
      </c>
      <c r="F10" s="6">
        <f t="shared" si="0"/>
        <v>25</v>
      </c>
      <c r="G10" s="13">
        <v>14220</v>
      </c>
      <c r="H10" s="13">
        <v>5700</v>
      </c>
      <c r="I10" s="17">
        <f t="shared" si="1"/>
        <v>180000</v>
      </c>
      <c r="J10" s="18">
        <v>7.9000000000000001E-2</v>
      </c>
      <c r="K10" s="18">
        <f t="shared" si="2"/>
        <v>14220</v>
      </c>
      <c r="L10" s="19">
        <f t="shared" si="3"/>
        <v>1260</v>
      </c>
    </row>
    <row r="11" spans="1:12" x14ac:dyDescent="0.3">
      <c r="A11" s="5"/>
      <c r="B11" s="5"/>
      <c r="C11" s="6" t="s">
        <v>7</v>
      </c>
      <c r="D11" s="10">
        <v>100</v>
      </c>
      <c r="E11" s="10">
        <v>5</v>
      </c>
      <c r="F11" s="6">
        <f t="shared" si="0"/>
        <v>30</v>
      </c>
      <c r="G11" s="13">
        <v>15569.999999999998</v>
      </c>
      <c r="H11" s="13">
        <v>5800</v>
      </c>
      <c r="I11" s="17">
        <f t="shared" si="1"/>
        <v>180000</v>
      </c>
      <c r="J11" s="18">
        <v>8.6499999999999994E-2</v>
      </c>
      <c r="K11" s="18">
        <f t="shared" si="2"/>
        <v>15569.999999999998</v>
      </c>
      <c r="L11" s="19">
        <f t="shared" si="3"/>
        <v>1349.9999999999982</v>
      </c>
    </row>
    <row r="12" spans="1:12" x14ac:dyDescent="0.3">
      <c r="A12" s="5" t="s">
        <v>61</v>
      </c>
      <c r="B12" s="5"/>
      <c r="C12" s="6" t="s">
        <v>44</v>
      </c>
      <c r="D12" s="10">
        <v>100</v>
      </c>
      <c r="E12" s="10">
        <v>6</v>
      </c>
      <c r="F12" s="6">
        <f t="shared" si="0"/>
        <v>36</v>
      </c>
      <c r="G12" s="13">
        <v>17064</v>
      </c>
      <c r="H12" s="13">
        <v>5900</v>
      </c>
      <c r="I12" s="17">
        <f t="shared" si="1"/>
        <v>216000</v>
      </c>
      <c r="J12" s="18">
        <v>7.9000000000000001E-2</v>
      </c>
      <c r="K12" s="18">
        <f t="shared" si="2"/>
        <v>17064</v>
      </c>
      <c r="L12" s="19">
        <f t="shared" si="3"/>
        <v>1494.0000000000018</v>
      </c>
    </row>
    <row r="13" spans="1:12" x14ac:dyDescent="0.3">
      <c r="A13" s="5" t="s">
        <v>25</v>
      </c>
      <c r="B13" s="5" t="s">
        <v>31</v>
      </c>
      <c r="C13" s="6" t="s">
        <v>41</v>
      </c>
      <c r="D13" s="10">
        <v>100</v>
      </c>
      <c r="E13" s="10">
        <v>6</v>
      </c>
      <c r="F13" s="6">
        <f>F12+E13</f>
        <v>42</v>
      </c>
      <c r="G13" s="13">
        <v>100000</v>
      </c>
      <c r="H13" s="13">
        <v>6000</v>
      </c>
      <c r="I13" s="17">
        <f t="shared" si="1"/>
        <v>216000</v>
      </c>
      <c r="J13" s="18"/>
      <c r="K13" s="18">
        <v>100000</v>
      </c>
      <c r="L13" s="19">
        <f t="shared" si="3"/>
        <v>82936</v>
      </c>
    </row>
    <row r="14" spans="1:12" x14ac:dyDescent="0.3">
      <c r="A14" s="5"/>
      <c r="B14" s="5" t="s">
        <v>32</v>
      </c>
      <c r="C14" s="6" t="s">
        <v>42</v>
      </c>
      <c r="D14" s="10">
        <v>1000</v>
      </c>
      <c r="E14" s="10">
        <v>7</v>
      </c>
      <c r="F14" s="6">
        <f>F13+E14</f>
        <v>49</v>
      </c>
      <c r="G14" s="13">
        <v>110880</v>
      </c>
      <c r="H14" s="13">
        <v>6100</v>
      </c>
      <c r="I14" s="17">
        <f>E14*60*1000*6</f>
        <v>2520000</v>
      </c>
      <c r="J14" s="18">
        <v>4.3999999999999997E-2</v>
      </c>
      <c r="K14" s="18">
        <f t="shared" si="2"/>
        <v>110880</v>
      </c>
      <c r="L14" s="19">
        <f t="shared" si="3"/>
        <v>10880</v>
      </c>
    </row>
    <row r="15" spans="1:12" x14ac:dyDescent="0.3">
      <c r="A15" s="5" t="s">
        <v>62</v>
      </c>
      <c r="B15" s="5" t="s">
        <v>33</v>
      </c>
      <c r="C15" s="6" t="s">
        <v>43</v>
      </c>
      <c r="D15" s="10">
        <v>1000</v>
      </c>
      <c r="E15" s="10">
        <v>7</v>
      </c>
      <c r="F15" s="6">
        <f t="shared" si="0"/>
        <v>56</v>
      </c>
      <c r="G15" s="13">
        <v>123480</v>
      </c>
      <c r="H15" s="13">
        <v>6200</v>
      </c>
      <c r="I15" s="17">
        <f t="shared" ref="I15:I22" si="4">E15*60*1000*6</f>
        <v>2520000</v>
      </c>
      <c r="J15" s="18">
        <v>4.9000000000000002E-2</v>
      </c>
      <c r="K15" s="18">
        <f t="shared" si="2"/>
        <v>123480</v>
      </c>
      <c r="L15" s="19">
        <f t="shared" si="3"/>
        <v>12600</v>
      </c>
    </row>
    <row r="16" spans="1:12" x14ac:dyDescent="0.3">
      <c r="B16" s="5" t="s">
        <v>34</v>
      </c>
      <c r="C16" s="6" t="s">
        <v>46</v>
      </c>
      <c r="D16" s="10">
        <v>1000</v>
      </c>
      <c r="E16" s="10">
        <v>8</v>
      </c>
      <c r="F16" s="6">
        <f t="shared" si="0"/>
        <v>64</v>
      </c>
      <c r="G16" s="13">
        <v>136800</v>
      </c>
      <c r="H16" s="13">
        <v>6300</v>
      </c>
      <c r="I16" s="17">
        <f t="shared" si="4"/>
        <v>2880000</v>
      </c>
      <c r="J16" s="18">
        <v>4.7500000000000001E-2</v>
      </c>
      <c r="K16" s="18">
        <f t="shared" si="2"/>
        <v>136800</v>
      </c>
      <c r="L16" s="19">
        <f t="shared" si="3"/>
        <v>13320</v>
      </c>
    </row>
    <row r="17" spans="1:12" x14ac:dyDescent="0.3">
      <c r="A17" s="5"/>
      <c r="B17" s="5" t="s">
        <v>35</v>
      </c>
      <c r="C17" s="6" t="s">
        <v>47</v>
      </c>
      <c r="D17" s="10">
        <v>1000</v>
      </c>
      <c r="E17" s="10">
        <v>8</v>
      </c>
      <c r="F17" s="6">
        <f t="shared" si="0"/>
        <v>72</v>
      </c>
      <c r="G17" s="13">
        <v>151200</v>
      </c>
      <c r="H17" s="13">
        <v>6400</v>
      </c>
      <c r="I17" s="17">
        <f t="shared" si="4"/>
        <v>2880000</v>
      </c>
      <c r="J17" s="18">
        <v>5.2499999999999998E-2</v>
      </c>
      <c r="K17" s="18">
        <f t="shared" si="2"/>
        <v>151200</v>
      </c>
      <c r="L17" s="19">
        <f t="shared" si="3"/>
        <v>14400</v>
      </c>
    </row>
    <row r="18" spans="1:12" x14ac:dyDescent="0.3">
      <c r="A18" s="5"/>
      <c r="B18" s="5" t="s">
        <v>36</v>
      </c>
      <c r="C18" s="6" t="s">
        <v>48</v>
      </c>
      <c r="D18" s="10">
        <v>1000</v>
      </c>
      <c r="E18" s="10">
        <v>9</v>
      </c>
      <c r="F18" s="6">
        <f t="shared" si="0"/>
        <v>81</v>
      </c>
      <c r="G18" s="13">
        <v>166860</v>
      </c>
      <c r="H18" s="13">
        <v>6500</v>
      </c>
      <c r="I18" s="17">
        <f t="shared" si="4"/>
        <v>3240000</v>
      </c>
      <c r="J18" s="18">
        <v>5.1499999999999997E-2</v>
      </c>
      <c r="K18" s="18">
        <f t="shared" si="2"/>
        <v>166860</v>
      </c>
      <c r="L18" s="19">
        <f t="shared" si="3"/>
        <v>15660</v>
      </c>
    </row>
    <row r="19" spans="1:12" x14ac:dyDescent="0.3">
      <c r="B19" s="5" t="s">
        <v>37</v>
      </c>
      <c r="C19" s="6" t="s">
        <v>11</v>
      </c>
      <c r="D19" s="10">
        <v>1000</v>
      </c>
      <c r="E19" s="10">
        <v>9</v>
      </c>
      <c r="F19" s="6">
        <f t="shared" si="0"/>
        <v>90</v>
      </c>
      <c r="G19" s="13">
        <v>183060</v>
      </c>
      <c r="H19" s="13">
        <v>6600</v>
      </c>
      <c r="I19" s="17">
        <f t="shared" si="4"/>
        <v>3240000</v>
      </c>
      <c r="J19" s="18">
        <v>5.6500000000000002E-2</v>
      </c>
      <c r="K19" s="18">
        <f t="shared" si="2"/>
        <v>183060</v>
      </c>
      <c r="L19" s="19">
        <f t="shared" si="3"/>
        <v>16200</v>
      </c>
    </row>
    <row r="20" spans="1:12" x14ac:dyDescent="0.3">
      <c r="A20" s="5"/>
      <c r="B20" s="5" t="s">
        <v>38</v>
      </c>
      <c r="C20" s="6" t="s">
        <v>12</v>
      </c>
      <c r="D20" s="10">
        <v>1000</v>
      </c>
      <c r="E20" s="10">
        <v>10</v>
      </c>
      <c r="F20" s="6">
        <f t="shared" si="0"/>
        <v>100</v>
      </c>
      <c r="G20" s="13">
        <v>201600</v>
      </c>
      <c r="H20" s="13">
        <v>6700</v>
      </c>
      <c r="I20" s="17">
        <f t="shared" si="4"/>
        <v>3600000</v>
      </c>
      <c r="J20" s="18">
        <v>5.6000000000000001E-2</v>
      </c>
      <c r="K20" s="18">
        <f t="shared" si="2"/>
        <v>201600</v>
      </c>
      <c r="L20" s="19">
        <f t="shared" si="3"/>
        <v>18540</v>
      </c>
    </row>
    <row r="21" spans="1:12" x14ac:dyDescent="0.3">
      <c r="A21" s="5"/>
      <c r="B21" s="5" t="s">
        <v>39</v>
      </c>
      <c r="C21" s="6" t="s">
        <v>13</v>
      </c>
      <c r="D21" s="10">
        <v>1000</v>
      </c>
      <c r="E21" s="10">
        <v>10</v>
      </c>
      <c r="F21" s="6">
        <f t="shared" si="0"/>
        <v>110</v>
      </c>
      <c r="G21" s="13">
        <v>221400</v>
      </c>
      <c r="H21" s="13">
        <v>6800</v>
      </c>
      <c r="I21" s="17">
        <f t="shared" si="4"/>
        <v>3600000</v>
      </c>
      <c r="J21" s="18">
        <v>6.1499999999999999E-2</v>
      </c>
      <c r="K21" s="18">
        <f t="shared" si="2"/>
        <v>221400</v>
      </c>
      <c r="L21" s="19">
        <f t="shared" si="3"/>
        <v>19800</v>
      </c>
    </row>
    <row r="22" spans="1:12" ht="17.25" thickBot="1" x14ac:dyDescent="0.35">
      <c r="A22" s="5"/>
      <c r="B22" s="5" t="s">
        <v>40</v>
      </c>
      <c r="C22" s="6" t="s">
        <v>14</v>
      </c>
      <c r="D22" s="10">
        <v>1000</v>
      </c>
      <c r="E22" s="10">
        <v>15</v>
      </c>
      <c r="F22" s="6">
        <f t="shared" si="0"/>
        <v>125</v>
      </c>
      <c r="G22" s="13">
        <v>243000</v>
      </c>
      <c r="H22" s="13">
        <v>6900</v>
      </c>
      <c r="I22" s="20">
        <f t="shared" si="4"/>
        <v>5400000</v>
      </c>
      <c r="J22" s="21">
        <v>4.4999999999999998E-2</v>
      </c>
      <c r="K22" s="21">
        <f t="shared" si="2"/>
        <v>243000</v>
      </c>
      <c r="L22" s="22">
        <f t="shared" si="3"/>
        <v>21600</v>
      </c>
    </row>
    <row r="23" spans="1:12" x14ac:dyDescent="0.3">
      <c r="A23" s="5" t="s">
        <v>49</v>
      </c>
      <c r="B23" s="5"/>
      <c r="C23" s="6"/>
      <c r="D23" s="10"/>
      <c r="E23" s="10"/>
      <c r="F23" s="6"/>
      <c r="G23" s="8"/>
      <c r="H23" s="8"/>
    </row>
    <row r="24" spans="1:12" x14ac:dyDescent="0.3">
      <c r="A24" s="5" t="s">
        <v>22</v>
      </c>
      <c r="B24" s="5"/>
      <c r="C24" s="6"/>
      <c r="D24" s="10"/>
      <c r="E24" s="10"/>
      <c r="F24" s="8"/>
      <c r="G24" s="8"/>
      <c r="H24" s="8"/>
    </row>
    <row r="25" spans="1:12" x14ac:dyDescent="0.3">
      <c r="A25" s="5" t="s">
        <v>23</v>
      </c>
      <c r="B25" s="5"/>
      <c r="C25" s="6"/>
      <c r="D25" s="10"/>
      <c r="E25" s="10"/>
      <c r="F25" s="8"/>
      <c r="G25" s="8"/>
      <c r="H25" s="8"/>
    </row>
    <row r="26" spans="1:12" x14ac:dyDescent="0.3">
      <c r="A26" s="5" t="s">
        <v>24</v>
      </c>
      <c r="B26" s="5"/>
      <c r="C26" s="6"/>
      <c r="D26" s="10"/>
      <c r="E26" s="10"/>
      <c r="F26" s="8"/>
      <c r="G26" s="8"/>
      <c r="H26" s="8"/>
    </row>
    <row r="27" spans="1:12" x14ac:dyDescent="0.3">
      <c r="A27" s="5" t="s">
        <v>16</v>
      </c>
      <c r="B27" s="5"/>
      <c r="C27" s="6"/>
      <c r="D27" s="10"/>
      <c r="E27" s="10"/>
      <c r="F27" s="8"/>
      <c r="G27" s="8"/>
      <c r="H27" s="8"/>
    </row>
    <row r="28" spans="1:12" x14ac:dyDescent="0.3">
      <c r="A28" s="5" t="s">
        <v>59</v>
      </c>
      <c r="B28" s="5"/>
      <c r="C28" s="6"/>
      <c r="D28" s="10"/>
      <c r="E28" s="10"/>
      <c r="F28" s="8"/>
      <c r="G28" s="8"/>
      <c r="H28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102"/>
  <sheetViews>
    <sheetView tabSelected="1" topLeftCell="A13" workbookViewId="0">
      <selection activeCell="C32" sqref="C32"/>
    </sheetView>
  </sheetViews>
  <sheetFormatPr defaultRowHeight="14.25" x14ac:dyDescent="0.2"/>
  <cols>
    <col min="5" max="5" width="9" style="28"/>
    <col min="6" max="6" width="19.75" style="28" bestFit="1" customWidth="1"/>
    <col min="7" max="7" width="24" style="28" bestFit="1" customWidth="1"/>
    <col min="8" max="8" width="15.125" style="28" bestFit="1" customWidth="1"/>
    <col min="9" max="11" width="10" style="28" bestFit="1" customWidth="1"/>
  </cols>
  <sheetData>
    <row r="2" spans="5:11" x14ac:dyDescent="0.2">
      <c r="E2" s="30" t="s">
        <v>68</v>
      </c>
      <c r="F2" s="30" t="s">
        <v>89</v>
      </c>
      <c r="G2" s="30" t="s">
        <v>73</v>
      </c>
      <c r="H2" s="30" t="s">
        <v>74</v>
      </c>
      <c r="I2" s="33" t="s">
        <v>90</v>
      </c>
      <c r="J2" s="33" t="s">
        <v>120</v>
      </c>
      <c r="K2" s="33" t="s">
        <v>108</v>
      </c>
    </row>
    <row r="3" spans="5:11" x14ac:dyDescent="0.2">
      <c r="E3" s="27">
        <v>1</v>
      </c>
      <c r="F3" s="27" t="s">
        <v>69</v>
      </c>
      <c r="G3" s="27"/>
      <c r="H3" s="27"/>
      <c r="I3" s="27"/>
      <c r="J3" s="27"/>
      <c r="K3" s="27"/>
    </row>
    <row r="4" spans="5:11" x14ac:dyDescent="0.2">
      <c r="E4" s="27">
        <v>2</v>
      </c>
      <c r="F4" s="27" t="s">
        <v>70</v>
      </c>
      <c r="G4" s="27"/>
      <c r="H4" s="27"/>
      <c r="I4" s="27"/>
      <c r="J4" s="27"/>
      <c r="K4" s="27"/>
    </row>
    <row r="5" spans="5:11" x14ac:dyDescent="0.2">
      <c r="E5" s="27">
        <v>3</v>
      </c>
      <c r="F5" s="27" t="s">
        <v>64</v>
      </c>
      <c r="G5" s="27" t="s">
        <v>71</v>
      </c>
      <c r="H5" s="27" t="s">
        <v>84</v>
      </c>
      <c r="I5" s="27"/>
      <c r="J5" s="27"/>
      <c r="K5" s="27"/>
    </row>
    <row r="6" spans="5:11" x14ac:dyDescent="0.2">
      <c r="E6" s="27">
        <v>4</v>
      </c>
      <c r="F6" s="27" t="s">
        <v>65</v>
      </c>
      <c r="G6" s="27"/>
      <c r="H6" s="27"/>
      <c r="I6" s="27"/>
      <c r="J6" s="27"/>
      <c r="K6" s="27"/>
    </row>
    <row r="7" spans="5:11" x14ac:dyDescent="0.2">
      <c r="E7" s="27">
        <v>5</v>
      </c>
      <c r="F7" s="27" t="s">
        <v>66</v>
      </c>
      <c r="G7" s="27" t="s">
        <v>72</v>
      </c>
      <c r="H7" s="27" t="s">
        <v>84</v>
      </c>
      <c r="I7" s="27"/>
      <c r="J7" s="27" t="s">
        <v>122</v>
      </c>
      <c r="K7" s="27"/>
    </row>
    <row r="8" spans="5:11" x14ac:dyDescent="0.2">
      <c r="E8" s="27">
        <v>6</v>
      </c>
      <c r="F8" s="27" t="s">
        <v>67</v>
      </c>
      <c r="G8" s="27"/>
      <c r="H8" s="27"/>
      <c r="I8" s="27"/>
      <c r="J8" s="27"/>
      <c r="K8" s="27"/>
    </row>
    <row r="9" spans="5:11" x14ac:dyDescent="0.2">
      <c r="E9" s="27">
        <v>7</v>
      </c>
      <c r="F9" s="27" t="s">
        <v>112</v>
      </c>
      <c r="G9" s="27" t="s">
        <v>85</v>
      </c>
      <c r="H9" s="27" t="s">
        <v>84</v>
      </c>
      <c r="J9" s="27"/>
      <c r="K9" s="27"/>
    </row>
    <row r="10" spans="5:11" x14ac:dyDescent="0.2">
      <c r="E10" s="27">
        <v>8</v>
      </c>
      <c r="F10" s="27" t="s">
        <v>75</v>
      </c>
      <c r="G10" s="27"/>
      <c r="H10" s="27"/>
      <c r="I10" s="27"/>
      <c r="J10" s="27"/>
      <c r="K10" s="27"/>
    </row>
    <row r="11" spans="5:11" x14ac:dyDescent="0.2">
      <c r="E11" s="27">
        <v>9</v>
      </c>
      <c r="F11" s="27" t="s">
        <v>76</v>
      </c>
      <c r="G11" s="27" t="s">
        <v>86</v>
      </c>
      <c r="H11" s="27" t="s">
        <v>84</v>
      </c>
      <c r="I11" s="27"/>
      <c r="J11" s="27"/>
      <c r="K11" s="27"/>
    </row>
    <row r="12" spans="5:11" x14ac:dyDescent="0.2">
      <c r="E12" s="27">
        <v>10</v>
      </c>
      <c r="F12" s="27" t="s">
        <v>77</v>
      </c>
      <c r="G12" s="27"/>
      <c r="H12" s="27"/>
      <c r="I12" s="27"/>
      <c r="J12" s="27" t="s">
        <v>121</v>
      </c>
    </row>
    <row r="13" spans="5:11" x14ac:dyDescent="0.2">
      <c r="E13" s="27">
        <v>11</v>
      </c>
      <c r="F13" s="27" t="s">
        <v>78</v>
      </c>
      <c r="G13" s="27" t="s">
        <v>87</v>
      </c>
      <c r="H13" s="27" t="s">
        <v>84</v>
      </c>
      <c r="I13" s="27"/>
      <c r="J13" s="27"/>
      <c r="K13" s="27"/>
    </row>
    <row r="14" spans="5:11" x14ac:dyDescent="0.2">
      <c r="E14" s="27">
        <v>12</v>
      </c>
      <c r="F14" s="27" t="s">
        <v>79</v>
      </c>
      <c r="H14" s="27" t="s">
        <v>84</v>
      </c>
      <c r="I14" s="27"/>
      <c r="J14" s="27"/>
      <c r="K14" s="27"/>
    </row>
    <row r="15" spans="5:11" x14ac:dyDescent="0.2">
      <c r="E15" s="27">
        <v>13</v>
      </c>
      <c r="F15" s="27" t="s">
        <v>80</v>
      </c>
      <c r="G15" s="27"/>
      <c r="H15" s="27"/>
      <c r="I15" s="27"/>
      <c r="J15" s="27"/>
      <c r="K15" s="27"/>
    </row>
    <row r="16" spans="5:11" x14ac:dyDescent="0.2">
      <c r="E16" s="27">
        <v>14</v>
      </c>
      <c r="F16" s="27" t="s">
        <v>81</v>
      </c>
      <c r="G16" s="27" t="s">
        <v>88</v>
      </c>
      <c r="H16" s="27"/>
      <c r="I16" s="27"/>
      <c r="J16" s="27"/>
      <c r="K16" s="27"/>
    </row>
    <row r="17" spans="5:11" x14ac:dyDescent="0.2">
      <c r="E17" s="27">
        <v>15</v>
      </c>
      <c r="F17" s="27" t="s">
        <v>82</v>
      </c>
      <c r="G17" s="27"/>
      <c r="H17" s="27"/>
      <c r="I17" s="27"/>
      <c r="J17" s="27" t="s">
        <v>121</v>
      </c>
      <c r="K17" s="27"/>
    </row>
    <row r="18" spans="5:11" x14ac:dyDescent="0.2">
      <c r="E18" s="27">
        <v>16</v>
      </c>
      <c r="F18" s="27" t="s">
        <v>83</v>
      </c>
      <c r="G18" s="27"/>
      <c r="H18" s="27"/>
      <c r="I18" s="27"/>
      <c r="J18" s="27"/>
      <c r="K18" s="27"/>
    </row>
    <row r="19" spans="5:11" x14ac:dyDescent="0.2">
      <c r="E19" s="27">
        <v>17</v>
      </c>
      <c r="F19" s="27"/>
      <c r="G19" s="27"/>
      <c r="H19" s="27"/>
      <c r="I19" s="27"/>
      <c r="J19" s="27"/>
      <c r="K19" s="27"/>
    </row>
    <row r="20" spans="5:11" x14ac:dyDescent="0.2">
      <c r="E20" s="27">
        <v>18</v>
      </c>
      <c r="F20" s="27"/>
      <c r="G20" s="27"/>
      <c r="H20" s="27"/>
      <c r="I20" s="27"/>
      <c r="J20" s="27"/>
      <c r="K20" s="27"/>
    </row>
    <row r="21" spans="5:11" x14ac:dyDescent="0.2">
      <c r="E21" s="27">
        <v>19</v>
      </c>
      <c r="F21" s="27"/>
      <c r="G21" s="27"/>
      <c r="H21" s="27"/>
      <c r="I21" s="27"/>
      <c r="J21" s="27"/>
      <c r="K21" s="27"/>
    </row>
    <row r="22" spans="5:11" x14ac:dyDescent="0.2">
      <c r="E22" s="27">
        <v>20</v>
      </c>
      <c r="F22" s="27"/>
      <c r="G22" s="27" t="s">
        <v>109</v>
      </c>
      <c r="H22" s="27"/>
      <c r="I22" s="27"/>
      <c r="J22" s="27" t="s">
        <v>121</v>
      </c>
      <c r="K22" s="27"/>
    </row>
    <row r="23" spans="5:11" x14ac:dyDescent="0.2">
      <c r="E23" s="27">
        <v>21</v>
      </c>
      <c r="F23" s="27"/>
      <c r="G23" s="27"/>
      <c r="H23" s="27"/>
      <c r="I23" s="27"/>
      <c r="J23" s="27"/>
      <c r="K23" s="27"/>
    </row>
    <row r="24" spans="5:11" x14ac:dyDescent="0.2">
      <c r="E24" s="27">
        <v>22</v>
      </c>
      <c r="F24" s="27"/>
      <c r="H24" s="27"/>
      <c r="I24" s="27"/>
      <c r="J24" s="27"/>
      <c r="K24" s="27"/>
    </row>
    <row r="25" spans="5:11" x14ac:dyDescent="0.2">
      <c r="E25" s="27">
        <v>23</v>
      </c>
      <c r="F25" s="27"/>
      <c r="G25" s="27"/>
      <c r="H25" s="27"/>
      <c r="I25" s="27"/>
      <c r="J25" s="27"/>
      <c r="K25" s="27"/>
    </row>
    <row r="26" spans="5:11" x14ac:dyDescent="0.2">
      <c r="E26" s="27">
        <v>24</v>
      </c>
      <c r="F26" s="27"/>
      <c r="G26" s="27"/>
      <c r="H26" s="27"/>
      <c r="I26" s="27"/>
      <c r="J26" s="27"/>
      <c r="K26" s="27"/>
    </row>
    <row r="27" spans="5:11" x14ac:dyDescent="0.2">
      <c r="E27" s="27">
        <v>25</v>
      </c>
      <c r="F27" s="27"/>
      <c r="H27" s="27"/>
      <c r="I27" s="27" t="s">
        <v>118</v>
      </c>
      <c r="J27" s="27" t="s">
        <v>121</v>
      </c>
      <c r="K27" s="27"/>
    </row>
    <row r="28" spans="5:11" x14ac:dyDescent="0.2">
      <c r="E28" s="27">
        <v>26</v>
      </c>
      <c r="F28" s="27"/>
      <c r="G28" s="27"/>
      <c r="H28" s="27"/>
      <c r="I28" s="27"/>
      <c r="J28" s="27"/>
      <c r="K28" s="27"/>
    </row>
    <row r="29" spans="5:11" x14ac:dyDescent="0.2">
      <c r="E29" s="27">
        <v>27</v>
      </c>
      <c r="F29" s="27"/>
      <c r="G29" s="27"/>
      <c r="H29" s="27"/>
      <c r="I29" s="27"/>
      <c r="J29" s="27"/>
      <c r="K29" s="27"/>
    </row>
    <row r="30" spans="5:11" x14ac:dyDescent="0.2">
      <c r="E30" s="27">
        <v>28</v>
      </c>
      <c r="F30" s="27"/>
      <c r="G30" s="27"/>
      <c r="H30" s="27"/>
      <c r="I30" s="27"/>
      <c r="J30" s="27"/>
      <c r="K30" s="27"/>
    </row>
    <row r="31" spans="5:11" x14ac:dyDescent="0.2">
      <c r="E31" s="27">
        <v>29</v>
      </c>
      <c r="F31" s="27"/>
      <c r="G31" s="27"/>
      <c r="H31" s="27"/>
      <c r="I31" s="27"/>
      <c r="J31" s="27"/>
      <c r="K31" s="27"/>
    </row>
    <row r="32" spans="5:11" x14ac:dyDescent="0.2">
      <c r="E32" s="27">
        <v>30</v>
      </c>
      <c r="F32" s="27"/>
      <c r="G32" s="27" t="s">
        <v>113</v>
      </c>
      <c r="H32" s="27"/>
      <c r="I32" s="27"/>
      <c r="J32" s="27" t="s">
        <v>121</v>
      </c>
      <c r="K32" s="27" t="s">
        <v>145</v>
      </c>
    </row>
    <row r="33" spans="5:11" x14ac:dyDescent="0.2">
      <c r="E33" s="27">
        <v>31</v>
      </c>
      <c r="F33" s="27"/>
      <c r="G33" s="27"/>
      <c r="H33" s="27"/>
      <c r="I33" s="27"/>
      <c r="J33" s="27"/>
      <c r="K33" s="27"/>
    </row>
    <row r="34" spans="5:11" x14ac:dyDescent="0.2">
      <c r="E34" s="27">
        <v>32</v>
      </c>
      <c r="F34" s="27"/>
      <c r="G34" s="27"/>
      <c r="H34" s="27"/>
      <c r="I34" s="27"/>
      <c r="J34" s="27"/>
      <c r="K34" s="27"/>
    </row>
    <row r="35" spans="5:11" x14ac:dyDescent="0.2">
      <c r="E35" s="27">
        <v>33</v>
      </c>
      <c r="F35" s="27"/>
      <c r="G35" s="27"/>
      <c r="H35" s="27"/>
      <c r="I35" s="27"/>
      <c r="J35" s="27"/>
      <c r="K35" s="27"/>
    </row>
    <row r="36" spans="5:11" x14ac:dyDescent="0.2">
      <c r="E36" s="27">
        <v>34</v>
      </c>
      <c r="F36" s="27"/>
      <c r="G36" s="27"/>
      <c r="H36" s="27"/>
      <c r="I36" s="27"/>
      <c r="J36" s="27"/>
      <c r="K36" s="27"/>
    </row>
    <row r="37" spans="5:11" x14ac:dyDescent="0.2">
      <c r="E37" s="27">
        <v>35</v>
      </c>
      <c r="F37" s="27"/>
      <c r="G37" s="27"/>
      <c r="H37" s="27"/>
      <c r="I37" s="27"/>
      <c r="J37" s="27" t="s">
        <v>121</v>
      </c>
      <c r="K37" s="27"/>
    </row>
    <row r="38" spans="5:11" x14ac:dyDescent="0.2">
      <c r="E38" s="27">
        <v>36</v>
      </c>
      <c r="F38" s="27"/>
      <c r="G38" s="27"/>
      <c r="H38" s="27"/>
      <c r="I38" s="27"/>
      <c r="J38" s="27"/>
      <c r="K38" s="27"/>
    </row>
    <row r="39" spans="5:11" x14ac:dyDescent="0.2">
      <c r="E39" s="27">
        <v>37</v>
      </c>
      <c r="F39" s="27"/>
      <c r="G39" s="27"/>
      <c r="H39" s="27"/>
      <c r="I39" s="27"/>
      <c r="J39" s="27"/>
      <c r="K39" s="27"/>
    </row>
    <row r="40" spans="5:11" x14ac:dyDescent="0.2">
      <c r="E40" s="27">
        <v>38</v>
      </c>
      <c r="F40" s="27"/>
      <c r="G40" s="27"/>
      <c r="H40" s="27"/>
      <c r="I40" s="27"/>
      <c r="J40" s="27"/>
      <c r="K40" s="27"/>
    </row>
    <row r="41" spans="5:11" x14ac:dyDescent="0.2">
      <c r="E41" s="27">
        <v>39</v>
      </c>
      <c r="F41" s="27"/>
      <c r="G41" s="27"/>
      <c r="H41" s="27"/>
      <c r="I41" s="27"/>
      <c r="J41" s="27"/>
      <c r="K41" s="27"/>
    </row>
    <row r="42" spans="5:11" x14ac:dyDescent="0.2">
      <c r="E42" s="27">
        <v>40</v>
      </c>
      <c r="F42" s="27"/>
      <c r="G42" s="27"/>
      <c r="H42" s="27"/>
      <c r="I42" s="27" t="s">
        <v>119</v>
      </c>
      <c r="J42" s="27" t="s">
        <v>121</v>
      </c>
    </row>
    <row r="43" spans="5:11" x14ac:dyDescent="0.2">
      <c r="E43" s="27">
        <v>41</v>
      </c>
      <c r="F43" s="27"/>
      <c r="G43" s="27"/>
      <c r="H43" s="27"/>
      <c r="I43" s="27"/>
      <c r="J43" s="27"/>
      <c r="K43" s="27"/>
    </row>
    <row r="44" spans="5:11" x14ac:dyDescent="0.2">
      <c r="E44" s="27">
        <v>42</v>
      </c>
      <c r="F44" s="27"/>
      <c r="G44" s="27"/>
      <c r="H44" s="27"/>
      <c r="I44" s="27"/>
      <c r="J44" s="27"/>
      <c r="K44" s="27"/>
    </row>
    <row r="45" spans="5:11" x14ac:dyDescent="0.2">
      <c r="E45" s="27">
        <v>43</v>
      </c>
      <c r="F45" s="27"/>
      <c r="G45" s="27"/>
      <c r="H45" s="27"/>
      <c r="I45" s="27"/>
      <c r="J45" s="27"/>
      <c r="K45" s="27"/>
    </row>
    <row r="46" spans="5:11" x14ac:dyDescent="0.2">
      <c r="E46" s="27">
        <v>44</v>
      </c>
      <c r="F46" s="27"/>
      <c r="G46" s="27"/>
      <c r="H46" s="27"/>
      <c r="I46" s="27"/>
      <c r="J46" s="27"/>
      <c r="K46" s="27"/>
    </row>
    <row r="47" spans="5:11" x14ac:dyDescent="0.2">
      <c r="E47" s="27">
        <v>45</v>
      </c>
      <c r="F47" s="27"/>
      <c r="G47" s="27"/>
      <c r="H47" s="27"/>
      <c r="I47" s="27"/>
      <c r="J47" s="27" t="s">
        <v>121</v>
      </c>
      <c r="K47" s="27"/>
    </row>
    <row r="48" spans="5:11" x14ac:dyDescent="0.2">
      <c r="E48" s="27">
        <v>46</v>
      </c>
      <c r="F48" s="27"/>
      <c r="G48" s="27"/>
      <c r="H48" s="27"/>
      <c r="I48" s="27"/>
      <c r="J48" s="27"/>
      <c r="K48" s="27"/>
    </row>
    <row r="49" spans="5:11" x14ac:dyDescent="0.2">
      <c r="E49" s="27">
        <v>47</v>
      </c>
      <c r="F49" s="27"/>
      <c r="G49" s="27"/>
      <c r="H49" s="27"/>
      <c r="I49" s="27"/>
      <c r="J49" s="27"/>
      <c r="K49" s="27"/>
    </row>
    <row r="50" spans="5:11" x14ac:dyDescent="0.2">
      <c r="E50" s="27">
        <v>48</v>
      </c>
      <c r="F50" s="27"/>
      <c r="G50" s="27"/>
      <c r="H50" s="27"/>
      <c r="I50" s="27"/>
      <c r="J50" s="27"/>
      <c r="K50" s="27"/>
    </row>
    <row r="51" spans="5:11" x14ac:dyDescent="0.2">
      <c r="E51" s="27">
        <v>49</v>
      </c>
      <c r="F51" s="27"/>
      <c r="G51" s="27"/>
      <c r="H51" s="27"/>
      <c r="I51" s="27"/>
      <c r="J51" s="27"/>
      <c r="K51" s="27"/>
    </row>
    <row r="52" spans="5:11" x14ac:dyDescent="0.2">
      <c r="E52" s="27">
        <v>50</v>
      </c>
      <c r="F52" s="27"/>
      <c r="G52" s="27"/>
      <c r="H52" s="27"/>
      <c r="J52" s="27" t="s">
        <v>121</v>
      </c>
      <c r="K52" s="27" t="s">
        <v>108</v>
      </c>
    </row>
    <row r="53" spans="5:11" x14ac:dyDescent="0.2">
      <c r="E53" s="27">
        <v>51</v>
      </c>
      <c r="F53" s="27"/>
      <c r="G53" s="27"/>
      <c r="H53" s="27"/>
      <c r="I53" s="27"/>
      <c r="J53" s="27"/>
      <c r="K53" s="27"/>
    </row>
    <row r="54" spans="5:11" x14ac:dyDescent="0.2">
      <c r="E54" s="27">
        <v>52</v>
      </c>
      <c r="F54" s="27"/>
      <c r="G54" s="27"/>
      <c r="H54" s="27"/>
      <c r="I54" s="27"/>
      <c r="J54" s="27"/>
      <c r="K54" s="27"/>
    </row>
    <row r="55" spans="5:11" x14ac:dyDescent="0.2">
      <c r="E55" s="27">
        <v>53</v>
      </c>
      <c r="F55" s="27"/>
      <c r="G55" s="27"/>
      <c r="H55" s="27"/>
      <c r="I55" s="27"/>
      <c r="J55" s="27"/>
      <c r="K55" s="27"/>
    </row>
    <row r="56" spans="5:11" x14ac:dyDescent="0.2">
      <c r="E56" s="27">
        <v>54</v>
      </c>
      <c r="F56" s="27"/>
      <c r="G56" s="27"/>
      <c r="H56" s="27"/>
      <c r="I56" s="27"/>
      <c r="J56" s="27"/>
      <c r="K56" s="27"/>
    </row>
    <row r="57" spans="5:11" x14ac:dyDescent="0.2">
      <c r="E57" s="27">
        <v>55</v>
      </c>
      <c r="F57" s="27"/>
      <c r="G57" s="27"/>
      <c r="H57" s="27"/>
      <c r="I57" s="27"/>
      <c r="J57" s="27" t="s">
        <v>121</v>
      </c>
      <c r="K57" s="27"/>
    </row>
    <row r="58" spans="5:11" x14ac:dyDescent="0.2">
      <c r="E58" s="27">
        <v>56</v>
      </c>
      <c r="F58" s="27"/>
      <c r="G58" s="27"/>
      <c r="H58" s="27"/>
      <c r="I58" s="27"/>
      <c r="J58" s="27"/>
      <c r="K58" s="27"/>
    </row>
    <row r="59" spans="5:11" x14ac:dyDescent="0.2">
      <c r="E59" s="27">
        <v>57</v>
      </c>
      <c r="F59" s="27"/>
      <c r="G59" s="27"/>
      <c r="H59" s="27"/>
      <c r="I59" s="27"/>
      <c r="J59" s="27"/>
      <c r="K59" s="27"/>
    </row>
    <row r="60" spans="5:11" x14ac:dyDescent="0.2">
      <c r="E60" s="27">
        <v>58</v>
      </c>
      <c r="F60" s="27"/>
      <c r="G60" s="27"/>
      <c r="H60" s="27"/>
      <c r="I60" s="27"/>
      <c r="J60" s="27"/>
      <c r="K60" s="27"/>
    </row>
    <row r="61" spans="5:11" x14ac:dyDescent="0.2">
      <c r="E61" s="27">
        <v>59</v>
      </c>
      <c r="F61" s="27"/>
      <c r="G61" s="27"/>
      <c r="H61" s="27"/>
      <c r="I61" s="27"/>
      <c r="J61" s="27"/>
      <c r="K61" s="27"/>
    </row>
    <row r="62" spans="5:11" x14ac:dyDescent="0.2">
      <c r="E62" s="27">
        <v>60</v>
      </c>
      <c r="F62" s="27"/>
      <c r="G62" s="27"/>
      <c r="H62" s="27"/>
      <c r="I62" s="27" t="s">
        <v>144</v>
      </c>
      <c r="J62" s="27" t="s">
        <v>121</v>
      </c>
    </row>
    <row r="63" spans="5:11" x14ac:dyDescent="0.2">
      <c r="E63" s="27">
        <v>61</v>
      </c>
      <c r="F63" s="27"/>
      <c r="G63" s="27"/>
      <c r="H63" s="27"/>
      <c r="I63" s="27"/>
      <c r="J63" s="27"/>
      <c r="K63" s="27"/>
    </row>
    <row r="64" spans="5:11" x14ac:dyDescent="0.2">
      <c r="E64" s="27">
        <v>62</v>
      </c>
      <c r="F64" s="27"/>
      <c r="G64" s="27"/>
      <c r="H64" s="27"/>
      <c r="I64" s="27"/>
      <c r="J64" s="27"/>
      <c r="K64" s="27"/>
    </row>
    <row r="65" spans="5:11" x14ac:dyDescent="0.2">
      <c r="E65" s="27">
        <v>63</v>
      </c>
      <c r="F65" s="27"/>
      <c r="G65" s="27"/>
      <c r="H65" s="27"/>
      <c r="I65" s="27"/>
      <c r="J65" s="27"/>
      <c r="K65" s="27"/>
    </row>
    <row r="66" spans="5:11" x14ac:dyDescent="0.2">
      <c r="E66" s="27">
        <v>64</v>
      </c>
      <c r="F66" s="27"/>
      <c r="G66" s="27"/>
      <c r="H66" s="27"/>
      <c r="I66" s="27"/>
      <c r="J66" s="27"/>
      <c r="K66" s="27"/>
    </row>
    <row r="67" spans="5:11" x14ac:dyDescent="0.2">
      <c r="E67" s="27">
        <v>65</v>
      </c>
      <c r="F67" s="27"/>
      <c r="G67" s="27"/>
      <c r="H67" s="27"/>
      <c r="I67" s="27"/>
      <c r="J67" s="27" t="s">
        <v>121</v>
      </c>
      <c r="K67" s="27"/>
    </row>
    <row r="68" spans="5:11" x14ac:dyDescent="0.2">
      <c r="E68" s="27">
        <v>66</v>
      </c>
      <c r="F68" s="27"/>
      <c r="G68" s="27"/>
      <c r="H68" s="27"/>
      <c r="I68" s="27"/>
      <c r="J68" s="27"/>
      <c r="K68" s="27"/>
    </row>
    <row r="69" spans="5:11" x14ac:dyDescent="0.2">
      <c r="E69" s="27">
        <v>67</v>
      </c>
      <c r="F69" s="27"/>
      <c r="G69" s="27"/>
      <c r="H69" s="27"/>
      <c r="I69" s="27"/>
      <c r="J69" s="27"/>
      <c r="K69" s="27"/>
    </row>
    <row r="70" spans="5:11" x14ac:dyDescent="0.2">
      <c r="E70" s="27">
        <v>68</v>
      </c>
      <c r="F70" s="27"/>
      <c r="G70" s="27"/>
      <c r="H70" s="27"/>
      <c r="I70" s="27"/>
      <c r="J70" s="27"/>
      <c r="K70" s="27"/>
    </row>
    <row r="71" spans="5:11" x14ac:dyDescent="0.2">
      <c r="E71" s="27">
        <v>69</v>
      </c>
      <c r="F71" s="27"/>
      <c r="G71" s="27"/>
      <c r="H71" s="27"/>
      <c r="I71" s="27"/>
      <c r="J71" s="27"/>
      <c r="K71" s="27"/>
    </row>
    <row r="72" spans="5:11" x14ac:dyDescent="0.2">
      <c r="E72" s="27">
        <v>70</v>
      </c>
      <c r="F72" s="27"/>
      <c r="G72" s="27"/>
      <c r="H72" s="27"/>
      <c r="I72" s="27"/>
      <c r="J72" s="27" t="s">
        <v>121</v>
      </c>
      <c r="K72" s="27" t="s">
        <v>108</v>
      </c>
    </row>
    <row r="73" spans="5:11" x14ac:dyDescent="0.2">
      <c r="E73" s="27">
        <v>71</v>
      </c>
      <c r="F73" s="27"/>
      <c r="G73" s="27"/>
      <c r="H73" s="27"/>
      <c r="I73" s="27"/>
      <c r="J73" s="27"/>
      <c r="K73" s="27"/>
    </row>
    <row r="74" spans="5:11" x14ac:dyDescent="0.2">
      <c r="E74" s="27">
        <v>72</v>
      </c>
      <c r="F74" s="27"/>
      <c r="G74" s="27"/>
      <c r="H74" s="27"/>
      <c r="I74" s="27"/>
      <c r="J74" s="27"/>
      <c r="K74" s="27"/>
    </row>
    <row r="75" spans="5:11" x14ac:dyDescent="0.2">
      <c r="E75" s="27">
        <v>73</v>
      </c>
      <c r="F75" s="27"/>
      <c r="G75" s="27"/>
      <c r="H75" s="27"/>
      <c r="I75" s="27"/>
      <c r="J75" s="27"/>
      <c r="K75" s="27"/>
    </row>
    <row r="76" spans="5:11" x14ac:dyDescent="0.2">
      <c r="E76" s="27">
        <v>74</v>
      </c>
      <c r="F76" s="27"/>
      <c r="G76" s="27"/>
      <c r="H76" s="27"/>
      <c r="I76" s="27"/>
      <c r="J76" s="27"/>
      <c r="K76" s="27"/>
    </row>
    <row r="77" spans="5:11" x14ac:dyDescent="0.2">
      <c r="E77" s="27">
        <v>75</v>
      </c>
      <c r="F77" s="27"/>
      <c r="G77" s="27"/>
      <c r="H77" s="27"/>
      <c r="J77" s="27" t="s">
        <v>121</v>
      </c>
      <c r="K77" s="27"/>
    </row>
    <row r="78" spans="5:11" x14ac:dyDescent="0.2">
      <c r="E78" s="27">
        <v>76</v>
      </c>
      <c r="F78" s="27"/>
      <c r="G78" s="27"/>
      <c r="H78" s="27"/>
      <c r="I78" s="27"/>
      <c r="J78" s="27"/>
      <c r="K78" s="27"/>
    </row>
    <row r="79" spans="5:11" x14ac:dyDescent="0.2">
      <c r="E79" s="27">
        <v>77</v>
      </c>
      <c r="F79" s="27"/>
      <c r="G79" s="27"/>
      <c r="H79" s="27"/>
      <c r="I79" s="27"/>
      <c r="J79" s="27"/>
      <c r="K79" s="27"/>
    </row>
    <row r="80" spans="5:11" x14ac:dyDescent="0.2">
      <c r="E80" s="27">
        <v>78</v>
      </c>
      <c r="F80" s="27"/>
      <c r="G80" s="27"/>
      <c r="H80" s="27"/>
      <c r="I80" s="27"/>
      <c r="J80" s="27"/>
      <c r="K80" s="27"/>
    </row>
    <row r="81" spans="5:11" x14ac:dyDescent="0.2">
      <c r="E81" s="27">
        <v>79</v>
      </c>
      <c r="F81" s="27"/>
      <c r="G81" s="27"/>
      <c r="H81" s="27"/>
      <c r="I81" s="27"/>
      <c r="J81" s="27"/>
      <c r="K81" s="27"/>
    </row>
    <row r="82" spans="5:11" x14ac:dyDescent="0.2">
      <c r="E82" s="27">
        <v>80</v>
      </c>
      <c r="F82" s="27"/>
      <c r="G82" s="27"/>
      <c r="H82" s="27"/>
      <c r="I82" s="27" t="s">
        <v>117</v>
      </c>
      <c r="J82" s="27" t="s">
        <v>121</v>
      </c>
    </row>
    <row r="83" spans="5:11" x14ac:dyDescent="0.2">
      <c r="E83" s="27">
        <v>81</v>
      </c>
      <c r="F83" s="27"/>
      <c r="G83" s="27"/>
      <c r="H83" s="27"/>
      <c r="I83" s="27"/>
      <c r="J83" s="27"/>
      <c r="K83" s="27"/>
    </row>
    <row r="84" spans="5:11" x14ac:dyDescent="0.2">
      <c r="E84" s="27">
        <v>82</v>
      </c>
      <c r="F84" s="27"/>
      <c r="G84" s="27"/>
      <c r="H84" s="27"/>
      <c r="I84" s="27"/>
      <c r="J84" s="27"/>
      <c r="K84" s="27"/>
    </row>
    <row r="85" spans="5:11" x14ac:dyDescent="0.2">
      <c r="E85" s="27">
        <v>83</v>
      </c>
      <c r="F85" s="27"/>
      <c r="G85" s="27"/>
      <c r="H85" s="27"/>
      <c r="I85" s="27"/>
      <c r="J85" s="27"/>
      <c r="K85" s="27"/>
    </row>
    <row r="86" spans="5:11" x14ac:dyDescent="0.2">
      <c r="E86" s="27">
        <v>84</v>
      </c>
      <c r="F86" s="27"/>
      <c r="G86" s="27"/>
      <c r="H86" s="27"/>
      <c r="I86" s="27"/>
      <c r="J86" s="27"/>
      <c r="K86" s="27"/>
    </row>
    <row r="87" spans="5:11" x14ac:dyDescent="0.2">
      <c r="E87" s="27">
        <v>85</v>
      </c>
      <c r="F87" s="27"/>
      <c r="G87" s="27"/>
      <c r="H87" s="27"/>
      <c r="I87" s="27"/>
      <c r="J87" s="27" t="s">
        <v>121</v>
      </c>
      <c r="K87" s="27"/>
    </row>
    <row r="88" spans="5:11" x14ac:dyDescent="0.2">
      <c r="E88" s="27">
        <v>86</v>
      </c>
      <c r="F88" s="27"/>
      <c r="G88" s="27"/>
      <c r="H88" s="27"/>
      <c r="I88" s="27"/>
      <c r="J88" s="27"/>
      <c r="K88" s="27"/>
    </row>
    <row r="89" spans="5:11" x14ac:dyDescent="0.2">
      <c r="E89" s="27">
        <v>87</v>
      </c>
      <c r="F89" s="27"/>
      <c r="G89" s="27"/>
      <c r="H89" s="27"/>
      <c r="I89" s="27"/>
      <c r="J89" s="27"/>
      <c r="K89" s="27"/>
    </row>
    <row r="90" spans="5:11" x14ac:dyDescent="0.2">
      <c r="E90" s="27">
        <v>88</v>
      </c>
      <c r="F90" s="27"/>
      <c r="G90" s="27"/>
      <c r="H90" s="27"/>
      <c r="I90" s="27"/>
      <c r="J90" s="27"/>
      <c r="K90" s="27"/>
    </row>
    <row r="91" spans="5:11" x14ac:dyDescent="0.2">
      <c r="E91" s="27">
        <v>89</v>
      </c>
      <c r="F91" s="27"/>
      <c r="G91" s="27"/>
      <c r="H91" s="27"/>
      <c r="I91" s="27"/>
      <c r="J91" s="27"/>
    </row>
    <row r="92" spans="5:11" x14ac:dyDescent="0.2">
      <c r="E92" s="27">
        <v>90</v>
      </c>
      <c r="F92" s="27"/>
      <c r="G92" s="27"/>
      <c r="H92" s="27"/>
      <c r="I92" s="27"/>
      <c r="J92" s="27" t="s">
        <v>121</v>
      </c>
      <c r="K92" s="27" t="s">
        <v>108</v>
      </c>
    </row>
    <row r="93" spans="5:11" x14ac:dyDescent="0.2">
      <c r="E93" s="27">
        <v>91</v>
      </c>
      <c r="F93" s="27"/>
      <c r="G93" s="27"/>
      <c r="H93" s="27"/>
      <c r="I93" s="27"/>
      <c r="J93" s="27"/>
      <c r="K93" s="27"/>
    </row>
    <row r="94" spans="5:11" x14ac:dyDescent="0.2">
      <c r="E94" s="27">
        <v>92</v>
      </c>
      <c r="F94" s="27"/>
      <c r="G94" s="27"/>
      <c r="H94" s="27"/>
      <c r="I94" s="27"/>
      <c r="J94" s="27"/>
      <c r="K94" s="27"/>
    </row>
    <row r="95" spans="5:11" x14ac:dyDescent="0.2">
      <c r="E95" s="27">
        <v>93</v>
      </c>
      <c r="F95" s="27"/>
      <c r="G95" s="27"/>
      <c r="H95" s="27"/>
      <c r="I95" s="27"/>
      <c r="J95" s="27"/>
      <c r="K95" s="27"/>
    </row>
    <row r="96" spans="5:11" x14ac:dyDescent="0.2">
      <c r="E96" s="27">
        <v>94</v>
      </c>
      <c r="F96" s="27"/>
      <c r="G96" s="27"/>
      <c r="H96" s="27"/>
      <c r="I96" s="27"/>
      <c r="J96" s="27"/>
      <c r="K96" s="27"/>
    </row>
    <row r="97" spans="5:11" x14ac:dyDescent="0.2">
      <c r="E97" s="27">
        <v>95</v>
      </c>
      <c r="F97" s="27"/>
      <c r="G97" s="27"/>
      <c r="H97" s="27"/>
      <c r="I97" s="27"/>
      <c r="J97" s="27" t="s">
        <v>121</v>
      </c>
      <c r="K97" s="27"/>
    </row>
    <row r="98" spans="5:11" x14ac:dyDescent="0.2">
      <c r="E98" s="27">
        <v>96</v>
      </c>
      <c r="F98" s="27"/>
      <c r="G98" s="27"/>
      <c r="H98" s="27"/>
      <c r="I98" s="27"/>
      <c r="J98" s="27"/>
      <c r="K98" s="27"/>
    </row>
    <row r="99" spans="5:11" x14ac:dyDescent="0.2">
      <c r="E99" s="27">
        <v>97</v>
      </c>
      <c r="F99" s="27"/>
      <c r="G99" s="27"/>
      <c r="H99" s="27"/>
      <c r="I99" s="27"/>
      <c r="J99" s="27"/>
      <c r="K99" s="27"/>
    </row>
    <row r="100" spans="5:11" x14ac:dyDescent="0.2">
      <c r="E100" s="27">
        <v>98</v>
      </c>
      <c r="F100" s="27"/>
      <c r="G100" s="27"/>
      <c r="H100" s="27"/>
      <c r="I100" s="27"/>
      <c r="J100" s="27"/>
      <c r="K100" s="27"/>
    </row>
    <row r="101" spans="5:11" x14ac:dyDescent="0.2">
      <c r="E101" s="27">
        <v>99</v>
      </c>
      <c r="F101" s="27"/>
      <c r="G101" s="27"/>
      <c r="H101" s="27"/>
      <c r="I101" s="27"/>
      <c r="J101" s="27"/>
      <c r="K101" s="27"/>
    </row>
    <row r="102" spans="5:11" x14ac:dyDescent="0.2">
      <c r="E102" s="27">
        <v>100</v>
      </c>
      <c r="F102" s="27"/>
      <c r="G102" s="27"/>
      <c r="H102" s="27"/>
      <c r="I102" s="27" t="s">
        <v>143</v>
      </c>
      <c r="J102" s="27" t="s">
        <v>121</v>
      </c>
      <c r="K102" s="27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经验规划</vt:lpstr>
      <vt:lpstr>等级规划</vt:lpstr>
      <vt:lpstr>Sheet1</vt:lpstr>
      <vt:lpstr>旧规划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2020-08-26T06:35:48Z</dcterms:modified>
</cp:coreProperties>
</file>