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10" windowWidth="19320" windowHeight="8160" tabRatio="664" firstSheet="2" activeTab="2"/>
  </bookViews>
  <sheets>
    <sheet name="封面" sheetId="13" r:id="rId1"/>
    <sheet name="变更记录" sheetId="12" r:id="rId2"/>
    <sheet name="规模估算" sheetId="14" r:id="rId3"/>
    <sheet name="规模估算说明" sheetId="6" r:id="rId4"/>
    <sheet name="项目评估表" sheetId="16" r:id="rId5"/>
    <sheet name="项目各阶段工作量及成本" sheetId="15" r:id="rId6"/>
  </sheets>
  <calcPr calcId="145621"/>
</workbook>
</file>

<file path=xl/calcChain.xml><?xml version="1.0" encoding="utf-8"?>
<calcChain xmlns="http://schemas.openxmlformats.org/spreadsheetml/2006/main">
  <c r="K18" i="15" l="1"/>
  <c r="K17" i="15"/>
  <c r="K16" i="15"/>
  <c r="K15" i="15"/>
  <c r="K14" i="15"/>
  <c r="K13" i="15"/>
  <c r="K12" i="15"/>
  <c r="K11" i="15"/>
  <c r="I18" i="15"/>
  <c r="H18" i="15"/>
  <c r="G18" i="15"/>
  <c r="I17" i="15"/>
  <c r="H17" i="15"/>
  <c r="G17" i="15"/>
  <c r="I16" i="15"/>
  <c r="H16" i="15"/>
  <c r="G16" i="15"/>
  <c r="I15" i="15"/>
  <c r="H15" i="15"/>
  <c r="G15" i="15"/>
  <c r="I14" i="15"/>
  <c r="H14" i="15"/>
  <c r="G14" i="15"/>
  <c r="I13" i="15"/>
  <c r="H13" i="15"/>
  <c r="G13" i="15"/>
  <c r="I12" i="15"/>
  <c r="H12" i="15"/>
  <c r="G12" i="15"/>
  <c r="I11" i="15"/>
  <c r="H11" i="15"/>
  <c r="G11" i="15"/>
  <c r="H103" i="14"/>
  <c r="K103" i="14" s="1"/>
  <c r="H89" i="14"/>
  <c r="K89" i="14" s="1"/>
  <c r="H88" i="14"/>
  <c r="K88" i="14" s="1"/>
  <c r="H87" i="14"/>
  <c r="K87" i="14" s="1"/>
  <c r="H86" i="14"/>
  <c r="K86" i="14" s="1"/>
  <c r="H85" i="14"/>
  <c r="K85" i="14" s="1"/>
  <c r="H84" i="14"/>
  <c r="K84" i="14" s="1"/>
  <c r="H83" i="14"/>
  <c r="K83" i="14" s="1"/>
  <c r="H82" i="14"/>
  <c r="K82" i="14" s="1"/>
  <c r="H81" i="14"/>
  <c r="K81" i="14" s="1"/>
  <c r="H80" i="14"/>
  <c r="K80" i="14" s="1"/>
  <c r="H79" i="14"/>
  <c r="K79" i="14" s="1"/>
  <c r="H68" i="14"/>
  <c r="K68" i="14" s="1"/>
  <c r="H67" i="14"/>
  <c r="K67" i="14" s="1"/>
  <c r="H66" i="14"/>
  <c r="K66" i="14" s="1"/>
  <c r="H65" i="14"/>
  <c r="K65" i="14" s="1"/>
  <c r="H64" i="14"/>
  <c r="K64" i="14" s="1"/>
  <c r="H63" i="14"/>
  <c r="K63" i="14" s="1"/>
  <c r="H62" i="14"/>
  <c r="K62" i="14" s="1"/>
  <c r="H61" i="14"/>
  <c r="K61" i="14" s="1"/>
  <c r="H60" i="14"/>
  <c r="K60" i="14" s="1"/>
  <c r="H59" i="14"/>
  <c r="K59" i="14" s="1"/>
  <c r="H58" i="14"/>
  <c r="K58" i="14" s="1"/>
  <c r="H57" i="14"/>
  <c r="K57" i="14" s="1"/>
  <c r="H56" i="14"/>
  <c r="K56" i="14" s="1"/>
  <c r="H55" i="14"/>
  <c r="K55" i="14" s="1"/>
  <c r="H54" i="14"/>
  <c r="K54" i="14" s="1"/>
  <c r="H53" i="14"/>
  <c r="K53" i="14" s="1"/>
  <c r="H52" i="14"/>
  <c r="K52" i="14" s="1"/>
  <c r="H51" i="14"/>
  <c r="K51" i="14" s="1"/>
  <c r="H50" i="14"/>
  <c r="K50" i="14" s="1"/>
  <c r="H49" i="14"/>
  <c r="K49" i="14" s="1"/>
  <c r="H48" i="14"/>
  <c r="K48" i="14" s="1"/>
  <c r="H47" i="14"/>
  <c r="K47" i="14" s="1"/>
  <c r="H46" i="14"/>
  <c r="K46" i="14" s="1"/>
  <c r="H45" i="14"/>
  <c r="K45" i="14" s="1"/>
  <c r="H44" i="14"/>
  <c r="K44" i="14" s="1"/>
  <c r="H43" i="14"/>
  <c r="K43" i="14" s="1"/>
  <c r="H42" i="14"/>
  <c r="K42" i="14" s="1"/>
  <c r="H41" i="14"/>
  <c r="K41" i="14" s="1"/>
  <c r="H40" i="14"/>
  <c r="K40" i="14" s="1"/>
  <c r="H39" i="14"/>
  <c r="K39" i="14" s="1"/>
  <c r="H38" i="14"/>
  <c r="K38" i="14" s="1"/>
  <c r="H37" i="14"/>
  <c r="K37" i="14" s="1"/>
  <c r="H36" i="14"/>
  <c r="K36" i="14" s="1"/>
  <c r="H35" i="14"/>
  <c r="K35" i="14" s="1"/>
  <c r="H34" i="14"/>
  <c r="K34" i="14" s="1"/>
  <c r="H33" i="14"/>
  <c r="K33" i="14" s="1"/>
  <c r="H32" i="14"/>
  <c r="K32" i="14" s="1"/>
  <c r="H31" i="14"/>
  <c r="K31" i="14" s="1"/>
  <c r="H30" i="14"/>
  <c r="K30" i="14" s="1"/>
  <c r="H29" i="14"/>
  <c r="K29" i="14" s="1"/>
  <c r="H28" i="14"/>
  <c r="K28" i="14" s="1"/>
  <c r="H27" i="14"/>
  <c r="K27" i="14" s="1"/>
  <c r="H26" i="14"/>
  <c r="K26" i="14" s="1"/>
  <c r="H25" i="14"/>
  <c r="K25" i="14" s="1"/>
  <c r="H24" i="14"/>
  <c r="K24" i="14" s="1"/>
  <c r="H23" i="14"/>
  <c r="K23" i="14" s="1"/>
  <c r="H22" i="14"/>
  <c r="K22" i="14" s="1"/>
  <c r="H21" i="14"/>
  <c r="K21" i="14" s="1"/>
  <c r="H20" i="14"/>
  <c r="K20" i="14" s="1"/>
  <c r="H19" i="14"/>
  <c r="K19" i="14" s="1"/>
  <c r="H18" i="14"/>
  <c r="K18" i="14" s="1"/>
  <c r="H17" i="14"/>
  <c r="K17" i="14" s="1"/>
  <c r="H16" i="14"/>
  <c r="K16" i="14" s="1"/>
  <c r="H15" i="14"/>
  <c r="K15" i="14" s="1"/>
  <c r="H14" i="14"/>
  <c r="K14" i="14" s="1"/>
  <c r="H13" i="14"/>
  <c r="K13" i="14" s="1"/>
  <c r="H12" i="14"/>
  <c r="K12" i="14" s="1"/>
  <c r="O11" i="14"/>
  <c r="H11" i="14"/>
  <c r="K11" i="14" s="1"/>
  <c r="O10" i="14"/>
  <c r="H10" i="14"/>
  <c r="K10" i="14" s="1"/>
  <c r="H9" i="14"/>
  <c r="K9" i="14" s="1"/>
  <c r="H8" i="14"/>
  <c r="K8" i="14" s="1"/>
  <c r="O7" i="14"/>
  <c r="H7" i="14"/>
  <c r="K7" i="14" s="1"/>
  <c r="O6" i="14"/>
  <c r="K6" i="14"/>
  <c r="H6" i="14"/>
  <c r="O5" i="14"/>
  <c r="H5" i="14"/>
  <c r="K5" i="14" s="1"/>
  <c r="H4" i="14"/>
  <c r="H104" i="14" l="1"/>
  <c r="K4" i="14"/>
  <c r="K104" i="14" s="1"/>
  <c r="C40" i="6" l="1"/>
  <c r="C34" i="6"/>
  <c r="C19" i="6"/>
  <c r="C8" i="6"/>
  <c r="C1" i="6"/>
</calcChain>
</file>

<file path=xl/comments1.xml><?xml version="1.0" encoding="utf-8"?>
<comments xmlns="http://schemas.openxmlformats.org/spreadsheetml/2006/main">
  <authors>
    <author>王海青</author>
  </authors>
  <commentList>
    <comment ref="I3" authorId="0">
      <text>
        <r>
          <rPr>
            <sz val="9"/>
            <color indexed="81"/>
            <rFont val="宋体"/>
            <family val="3"/>
            <charset val="134"/>
          </rPr>
          <t>请选择重用程度，缺省为“低”。</t>
        </r>
      </text>
    </comment>
    <comment ref="J3" authorId="0">
      <text>
        <r>
          <rPr>
            <sz val="9"/>
            <color indexed="81"/>
            <rFont val="宋体"/>
            <family val="3"/>
            <charset val="134"/>
          </rPr>
          <t>请选择修改类型，缺省为“新增”。</t>
        </r>
      </text>
    </comment>
  </commentList>
</comments>
</file>

<file path=xl/comments2.xml><?xml version="1.0" encoding="utf-8"?>
<comments xmlns="http://schemas.openxmlformats.org/spreadsheetml/2006/main">
  <authors>
    <author>作者</author>
  </authors>
  <commentList>
    <comment ref="F2" authorId="0">
      <text>
        <r>
          <rPr>
            <b/>
            <sz val="9"/>
            <color indexed="81"/>
            <rFont val="宋体"/>
            <family val="3"/>
            <charset val="134"/>
          </rPr>
          <t>在选中的类型中填入1（单选）</t>
        </r>
      </text>
    </comment>
    <comment ref="F9" authorId="0">
      <text>
        <r>
          <rPr>
            <b/>
            <sz val="9"/>
            <color indexed="81"/>
            <rFont val="宋体"/>
            <family val="3"/>
            <charset val="134"/>
          </rPr>
          <t>在选中的类型中填入</t>
        </r>
        <r>
          <rPr>
            <b/>
            <sz val="9"/>
            <color indexed="81"/>
            <rFont val="Tahoma"/>
            <family val="2"/>
          </rPr>
          <t>1</t>
        </r>
        <r>
          <rPr>
            <b/>
            <sz val="9"/>
            <color indexed="81"/>
            <rFont val="宋体"/>
            <family val="3"/>
            <charset val="134"/>
          </rPr>
          <t>（单选）</t>
        </r>
      </text>
    </comment>
    <comment ref="F20" authorId="0">
      <text>
        <r>
          <rPr>
            <b/>
            <sz val="9"/>
            <color indexed="81"/>
            <rFont val="Tahoma"/>
            <family val="2"/>
          </rPr>
          <t>在选中的类型中填入1（单选）</t>
        </r>
      </text>
    </comment>
    <comment ref="F35" authorId="0">
      <text>
        <r>
          <rPr>
            <b/>
            <sz val="9"/>
            <color indexed="81"/>
            <rFont val="Tahoma"/>
            <family val="2"/>
          </rPr>
          <t>在选中的类型中填入1（单选）</t>
        </r>
      </text>
    </comment>
    <comment ref="F41" authorId="0">
      <text>
        <r>
          <rPr>
            <b/>
            <sz val="9"/>
            <color indexed="81"/>
            <rFont val="Tahoma"/>
            <family val="2"/>
          </rPr>
          <t>在选中的类型中填入1（单选）</t>
        </r>
      </text>
    </comment>
  </commentList>
</comments>
</file>

<file path=xl/sharedStrings.xml><?xml version="1.0" encoding="utf-8"?>
<sst xmlns="http://schemas.openxmlformats.org/spreadsheetml/2006/main" count="248" uniqueCount="224">
  <si>
    <t>功能点计数项名称</t>
    <phoneticPr fontId="1" type="noConversion"/>
  </si>
  <si>
    <t>类别</t>
    <phoneticPr fontId="1" type="noConversion"/>
  </si>
  <si>
    <t>备注</t>
    <phoneticPr fontId="1" type="noConversion"/>
  </si>
  <si>
    <t>子系统</t>
    <phoneticPr fontId="1" type="noConversion"/>
  </si>
  <si>
    <t>模块</t>
    <phoneticPr fontId="1" type="noConversion"/>
  </si>
  <si>
    <t>编号</t>
    <phoneticPr fontId="1" type="noConversion"/>
  </si>
  <si>
    <t>UFP</t>
    <phoneticPr fontId="1" type="noConversion"/>
  </si>
  <si>
    <t>合计</t>
    <phoneticPr fontId="1" type="noConversion"/>
  </si>
  <si>
    <t>US</t>
    <phoneticPr fontId="1" type="noConversion"/>
  </si>
  <si>
    <t>重用程度</t>
    <phoneticPr fontId="1" type="noConversion"/>
  </si>
  <si>
    <t>修改类型</t>
    <phoneticPr fontId="1" type="noConversion"/>
  </si>
  <si>
    <t>重用程度调整系数</t>
    <phoneticPr fontId="1" type="noConversion"/>
  </si>
  <si>
    <t>高</t>
    <phoneticPr fontId="1" type="noConversion"/>
  </si>
  <si>
    <t>中</t>
    <phoneticPr fontId="1" type="noConversion"/>
  </si>
  <si>
    <t>低</t>
    <phoneticPr fontId="1" type="noConversion"/>
  </si>
  <si>
    <t>修改类型调整系数</t>
    <phoneticPr fontId="1" type="noConversion"/>
  </si>
  <si>
    <t>新增</t>
    <phoneticPr fontId="1" type="noConversion"/>
  </si>
  <si>
    <t>修改</t>
    <phoneticPr fontId="1" type="noConversion"/>
  </si>
  <si>
    <t>删除</t>
    <phoneticPr fontId="1" type="noConversion"/>
  </si>
  <si>
    <t>规模估算方法</t>
    <phoneticPr fontId="1" type="noConversion"/>
  </si>
  <si>
    <t>估算功能点</t>
  </si>
  <si>
    <t>预估功能点</t>
    <phoneticPr fontId="1" type="noConversion"/>
  </si>
  <si>
    <t>ILF</t>
    <phoneticPr fontId="1" type="noConversion"/>
  </si>
  <si>
    <t>EIF</t>
    <phoneticPr fontId="1" type="noConversion"/>
  </si>
  <si>
    <t>EI</t>
    <phoneticPr fontId="1" type="noConversion"/>
  </si>
  <si>
    <t>EO</t>
    <phoneticPr fontId="1" type="noConversion"/>
  </si>
  <si>
    <t>EQ</t>
    <phoneticPr fontId="1" type="noConversion"/>
  </si>
  <si>
    <t>估算功能点</t>
    <phoneticPr fontId="1" type="noConversion"/>
  </si>
  <si>
    <t>请选择规模估算方法，缺省为“估算功能点”</t>
    <phoneticPr fontId="1" type="noConversion"/>
  </si>
  <si>
    <t>模板固定部分，不得修改</t>
    <phoneticPr fontId="1" type="noConversion"/>
  </si>
  <si>
    <t>模板固定部分，在必要时统一修改</t>
    <phoneticPr fontId="1" type="noConversion"/>
  </si>
  <si>
    <t>自动计算或引用数据，不得修改</t>
    <phoneticPr fontId="1" type="noConversion"/>
  </si>
  <si>
    <t>需填写或修改内容</t>
    <phoneticPr fontId="1" type="noConversion"/>
  </si>
  <si>
    <t>白色</t>
    <phoneticPr fontId="1" type="noConversion"/>
  </si>
  <si>
    <t>绿色</t>
    <phoneticPr fontId="1" type="noConversion"/>
  </si>
  <si>
    <t>浅灰</t>
    <phoneticPr fontId="1" type="noConversion"/>
  </si>
  <si>
    <t>深灰</t>
    <phoneticPr fontId="1" type="noConversion"/>
  </si>
  <si>
    <t>业务领域调整因子</t>
    <phoneticPr fontId="7" type="noConversion"/>
  </si>
  <si>
    <t>业务领域</t>
    <phoneticPr fontId="7" type="noConversion"/>
  </si>
  <si>
    <t>范围</t>
    <phoneticPr fontId="7" type="noConversion"/>
  </si>
  <si>
    <t>调整因子</t>
    <phoneticPr fontId="7" type="noConversion"/>
  </si>
  <si>
    <t>选择</t>
    <phoneticPr fontId="7" type="noConversion"/>
  </si>
  <si>
    <t>政府</t>
    <phoneticPr fontId="7" type="noConversion"/>
  </si>
  <si>
    <t>党政机关、公共管理和社会组织</t>
    <phoneticPr fontId="7" type="noConversion"/>
  </si>
  <si>
    <t>信息\计算机\软件</t>
    <phoneticPr fontId="7" type="noConversion"/>
  </si>
  <si>
    <t>信息传输、计算机服务和软件业</t>
    <phoneticPr fontId="7" type="noConversion"/>
  </si>
  <si>
    <t>金融</t>
    <phoneticPr fontId="7" type="noConversion"/>
  </si>
  <si>
    <t>银行、证券、保险和其他金融服务</t>
    <phoneticPr fontId="7" type="noConversion"/>
  </si>
  <si>
    <t>其他</t>
    <phoneticPr fontId="7" type="noConversion"/>
  </si>
  <si>
    <t>其他行业</t>
    <phoneticPr fontId="7" type="noConversion"/>
  </si>
  <si>
    <t>应用类型调整因子</t>
    <phoneticPr fontId="7" type="noConversion"/>
  </si>
  <si>
    <r>
      <t>应用类型</t>
    </r>
    <r>
      <rPr>
        <b/>
        <sz val="10.5"/>
        <rFont val="Calibri"/>
        <family val="2"/>
      </rPr>
      <t xml:space="preserve"> </t>
    </r>
  </si>
  <si>
    <r>
      <t>范围</t>
    </r>
    <r>
      <rPr>
        <b/>
        <sz val="10.5"/>
        <rFont val="Calibri"/>
        <family val="2"/>
      </rPr>
      <t xml:space="preserve"> </t>
    </r>
  </si>
  <si>
    <r>
      <t>调整因子</t>
    </r>
    <r>
      <rPr>
        <b/>
        <sz val="10.5"/>
        <rFont val="Calibri"/>
        <family val="2"/>
      </rPr>
      <t xml:space="preserve"> </t>
    </r>
  </si>
  <si>
    <t>选择</t>
  </si>
  <si>
    <t>业务处理</t>
    <phoneticPr fontId="7" type="noConversion"/>
  </si>
  <si>
    <r>
      <t>办公系统OA，人事、会计、工资、销售及其他业务处理用软件</t>
    </r>
    <r>
      <rPr>
        <sz val="10.5"/>
        <rFont val="Calibri"/>
        <family val="2"/>
      </rPr>
      <t xml:space="preserve"> </t>
    </r>
    <phoneticPr fontId="7" type="noConversion"/>
  </si>
  <si>
    <t>科学计算</t>
    <phoneticPr fontId="7" type="noConversion"/>
  </si>
  <si>
    <r>
      <t>科学计算、数据模拟等</t>
    </r>
    <r>
      <rPr>
        <sz val="10.5"/>
        <rFont val="Calibri"/>
        <family val="2"/>
      </rPr>
      <t xml:space="preserve"> </t>
    </r>
    <phoneticPr fontId="7" type="noConversion"/>
  </si>
  <si>
    <r>
      <t>科学计算、模拟、空白表格程序</t>
    </r>
    <r>
      <rPr>
        <sz val="10.5"/>
        <rFont val="Calibri"/>
        <family val="2"/>
      </rPr>
      <t>,</t>
    </r>
    <r>
      <rPr>
        <sz val="10.5"/>
        <rFont val="宋体"/>
        <family val="3"/>
        <charset val="134"/>
      </rPr>
      <t>统计</t>
    </r>
    <r>
      <rPr>
        <sz val="10.5"/>
        <rFont val="Calibri"/>
        <family val="2"/>
      </rPr>
      <t>,OR,CAE</t>
    </r>
    <r>
      <rPr>
        <sz val="10.5"/>
        <rFont val="宋体"/>
        <family val="3"/>
        <charset val="134"/>
      </rPr>
      <t>等</t>
    </r>
    <r>
      <rPr>
        <sz val="10.5"/>
        <rFont val="Calibri"/>
        <family val="2"/>
      </rPr>
      <t xml:space="preserve"> </t>
    </r>
  </si>
  <si>
    <t>多媒体</t>
    <phoneticPr fontId="7" type="noConversion"/>
  </si>
  <si>
    <r>
      <t>图表</t>
    </r>
    <r>
      <rPr>
        <sz val="10.5"/>
        <rFont val="Calibri"/>
        <family val="2"/>
      </rPr>
      <t>,</t>
    </r>
    <r>
      <rPr>
        <sz val="10.5"/>
        <rFont val="宋体"/>
        <family val="3"/>
        <charset val="134"/>
      </rPr>
      <t>影像</t>
    </r>
    <r>
      <rPr>
        <sz val="10.5"/>
        <rFont val="Calibri"/>
        <family val="2"/>
      </rPr>
      <t>,</t>
    </r>
    <r>
      <rPr>
        <sz val="10.5"/>
        <rFont val="宋体"/>
        <family val="3"/>
        <charset val="134"/>
      </rPr>
      <t>声音等多媒体应用领域</t>
    </r>
    <r>
      <rPr>
        <sz val="10.5"/>
        <rFont val="Calibri"/>
        <family val="2"/>
      </rPr>
      <t>,</t>
    </r>
    <r>
      <rPr>
        <sz val="10.5"/>
        <rFont val="宋体"/>
        <family val="3"/>
        <charset val="134"/>
      </rPr>
      <t>地理信息系统</t>
    </r>
    <r>
      <rPr>
        <sz val="10.5"/>
        <rFont val="Calibri"/>
        <family val="2"/>
      </rPr>
      <t>,</t>
    </r>
    <r>
      <rPr>
        <sz val="10.5"/>
        <rFont val="宋体"/>
        <family val="3"/>
        <charset val="134"/>
      </rPr>
      <t>教育和娱乐用等</t>
    </r>
    <phoneticPr fontId="7" type="noConversion"/>
  </si>
  <si>
    <r>
      <t>图表</t>
    </r>
    <r>
      <rPr>
        <sz val="10.5"/>
        <rFont val="Calibri"/>
        <family val="2"/>
      </rPr>
      <t>,</t>
    </r>
    <r>
      <rPr>
        <sz val="10.5"/>
        <rFont val="宋体"/>
        <family val="3"/>
        <charset val="134"/>
      </rPr>
      <t>影像</t>
    </r>
    <r>
      <rPr>
        <sz val="10.5"/>
        <rFont val="Calibri"/>
        <family val="2"/>
      </rPr>
      <t>,</t>
    </r>
    <r>
      <rPr>
        <sz val="10.5"/>
        <rFont val="宋体"/>
        <family val="3"/>
        <charset val="134"/>
      </rPr>
      <t>声音等多媒体应用领域</t>
    </r>
    <r>
      <rPr>
        <sz val="10.5"/>
        <rFont val="Calibri"/>
        <family val="2"/>
      </rPr>
      <t>,</t>
    </r>
    <r>
      <rPr>
        <sz val="10.5"/>
        <rFont val="宋体"/>
        <family val="3"/>
        <charset val="134"/>
      </rPr>
      <t>地理信息系统</t>
    </r>
    <r>
      <rPr>
        <sz val="10.5"/>
        <rFont val="Calibri"/>
        <family val="2"/>
      </rPr>
      <t>,</t>
    </r>
    <r>
      <rPr>
        <sz val="10.5"/>
        <rFont val="宋体"/>
        <family val="3"/>
        <charset val="134"/>
      </rPr>
      <t>教育和娱乐用等</t>
    </r>
  </si>
  <si>
    <r>
      <t>智能信息</t>
    </r>
    <r>
      <rPr>
        <sz val="10.5"/>
        <rFont val="Calibri"/>
        <family val="2"/>
      </rPr>
      <t xml:space="preserve"> </t>
    </r>
    <phoneticPr fontId="7" type="noConversion"/>
  </si>
  <si>
    <r>
      <t>自然语言处理，人工智能，专家系统</t>
    </r>
    <r>
      <rPr>
        <sz val="10.5"/>
        <rFont val="Calibri"/>
        <family val="2"/>
      </rPr>
      <t xml:space="preserve">, </t>
    </r>
    <phoneticPr fontId="7" type="noConversion"/>
  </si>
  <si>
    <r>
      <t>自然语言处理</t>
    </r>
    <r>
      <rPr>
        <sz val="10.5"/>
        <rFont val="Calibri"/>
        <family val="2"/>
      </rPr>
      <t>,</t>
    </r>
    <r>
      <rPr>
        <sz val="10.5"/>
        <rFont val="宋体"/>
        <family val="3"/>
        <charset val="134"/>
      </rPr>
      <t>人工智能</t>
    </r>
    <r>
      <rPr>
        <sz val="10.5"/>
        <rFont val="Calibri"/>
        <family val="2"/>
      </rPr>
      <t>,</t>
    </r>
    <r>
      <rPr>
        <sz val="10.5"/>
        <rFont val="宋体"/>
        <family val="3"/>
        <charset val="134"/>
      </rPr>
      <t>专家系统</t>
    </r>
    <r>
      <rPr>
        <sz val="10.5"/>
        <rFont val="Calibri"/>
        <family val="2"/>
      </rPr>
      <t xml:space="preserve">, </t>
    </r>
  </si>
  <si>
    <t>系统</t>
    <phoneticPr fontId="7" type="noConversion"/>
  </si>
  <si>
    <r>
      <t>操作系统，语言处理程序，数据库系统，</t>
    </r>
    <r>
      <rPr>
        <sz val="10.5"/>
        <rFont val="Calibri"/>
        <family val="2"/>
      </rPr>
      <t>CASE</t>
    </r>
    <r>
      <rPr>
        <sz val="10.5"/>
        <rFont val="宋体"/>
        <family val="3"/>
        <charset val="134"/>
      </rPr>
      <t>工具等</t>
    </r>
    <phoneticPr fontId="7" type="noConversion"/>
  </si>
  <si>
    <r>
      <t>操作系统</t>
    </r>
    <r>
      <rPr>
        <sz val="10.5"/>
        <rFont val="Calibri"/>
        <family val="2"/>
      </rPr>
      <t>,</t>
    </r>
    <r>
      <rPr>
        <sz val="10.5"/>
        <rFont val="宋体"/>
        <family val="3"/>
        <charset val="134"/>
      </rPr>
      <t>语言处理程序</t>
    </r>
    <r>
      <rPr>
        <sz val="10.5"/>
        <rFont val="Calibri"/>
        <family val="2"/>
      </rPr>
      <t>,DBMS,</t>
    </r>
    <r>
      <rPr>
        <sz val="10.5"/>
        <rFont val="宋体"/>
        <family val="3"/>
        <charset val="134"/>
      </rPr>
      <t>人与机器的接口</t>
    </r>
    <r>
      <rPr>
        <sz val="10.5"/>
        <rFont val="Calibri"/>
        <family val="2"/>
      </rPr>
      <t>,</t>
    </r>
    <r>
      <rPr>
        <sz val="10.5"/>
        <rFont val="宋体"/>
        <family val="3"/>
        <charset val="134"/>
      </rPr>
      <t>窗口系统</t>
    </r>
    <r>
      <rPr>
        <sz val="10.5"/>
        <rFont val="Calibri"/>
        <family val="2"/>
      </rPr>
      <t>,CASE,</t>
    </r>
    <r>
      <rPr>
        <sz val="10.5"/>
        <rFont val="宋体"/>
        <family val="3"/>
        <charset val="134"/>
      </rPr>
      <t>实用程序等</t>
    </r>
  </si>
  <si>
    <t>通信控制</t>
    <phoneticPr fontId="7" type="noConversion"/>
  </si>
  <si>
    <r>
      <t>通信协议</t>
    </r>
    <r>
      <rPr>
        <sz val="10.5"/>
        <rFont val="Calibri"/>
        <family val="2"/>
      </rPr>
      <t>,</t>
    </r>
    <r>
      <rPr>
        <sz val="10.5"/>
        <rFont val="宋体"/>
        <family val="3"/>
        <charset val="134"/>
      </rPr>
      <t>仿真</t>
    </r>
    <r>
      <rPr>
        <sz val="10.5"/>
        <rFont val="Calibri"/>
        <family val="2"/>
      </rPr>
      <t>,</t>
    </r>
    <r>
      <rPr>
        <sz val="10.5"/>
        <rFont val="宋体"/>
        <family val="3"/>
        <charset val="134"/>
      </rPr>
      <t>交换机软件</t>
    </r>
    <r>
      <rPr>
        <sz val="10.5"/>
        <rFont val="Calibri"/>
        <family val="2"/>
      </rPr>
      <t>,GPS</t>
    </r>
    <r>
      <rPr>
        <sz val="10.5"/>
        <rFont val="宋体"/>
        <family val="3"/>
        <charset val="134"/>
      </rPr>
      <t>等</t>
    </r>
    <r>
      <rPr>
        <sz val="10.5"/>
        <rFont val="Calibri"/>
        <family val="2"/>
      </rPr>
      <t xml:space="preserve"> </t>
    </r>
    <phoneticPr fontId="7" type="noConversion"/>
  </si>
  <si>
    <r>
      <t>用程序等通信协议</t>
    </r>
    <r>
      <rPr>
        <sz val="10.5"/>
        <rFont val="Calibri"/>
        <family val="2"/>
      </rPr>
      <t>,</t>
    </r>
    <r>
      <rPr>
        <sz val="10.5"/>
        <rFont val="宋体"/>
        <family val="3"/>
        <charset val="134"/>
      </rPr>
      <t>仿真</t>
    </r>
    <r>
      <rPr>
        <sz val="10.5"/>
        <rFont val="Calibri"/>
        <family val="2"/>
      </rPr>
      <t>,</t>
    </r>
    <r>
      <rPr>
        <sz val="10.5"/>
        <rFont val="宋体"/>
        <family val="3"/>
        <charset val="134"/>
      </rPr>
      <t>交换机软件</t>
    </r>
    <r>
      <rPr>
        <sz val="10.5"/>
        <rFont val="Calibri"/>
        <family val="2"/>
      </rPr>
      <t>,GPS</t>
    </r>
    <r>
      <rPr>
        <sz val="10.5"/>
        <rFont val="宋体"/>
        <family val="3"/>
        <charset val="134"/>
      </rPr>
      <t>等</t>
    </r>
    <r>
      <rPr>
        <sz val="10.5"/>
        <rFont val="Calibri"/>
        <family val="2"/>
      </rPr>
      <t xml:space="preserve"> </t>
    </r>
  </si>
  <si>
    <t>实时控制</t>
    <phoneticPr fontId="7" type="noConversion"/>
  </si>
  <si>
    <t>生产管理，仪器控制，机器人控制，嵌入式软件等</t>
    <phoneticPr fontId="7" type="noConversion"/>
  </si>
  <si>
    <r>
      <t>生产管理</t>
    </r>
    <r>
      <rPr>
        <sz val="10.5"/>
        <rFont val="Calibri"/>
        <family val="2"/>
      </rPr>
      <t>,CAM,CIM,</t>
    </r>
    <r>
      <rPr>
        <sz val="10.5"/>
        <rFont val="宋体"/>
        <family val="3"/>
        <charset val="134"/>
      </rPr>
      <t>仪器控制</t>
    </r>
    <r>
      <rPr>
        <sz val="10.5"/>
        <rFont val="Calibri"/>
        <family val="2"/>
      </rPr>
      <t>,</t>
    </r>
    <r>
      <rPr>
        <sz val="10.5"/>
        <rFont val="宋体"/>
        <family val="3"/>
        <charset val="134"/>
      </rPr>
      <t>机器人控制</t>
    </r>
    <r>
      <rPr>
        <sz val="10.5"/>
        <rFont val="Calibri"/>
        <family val="2"/>
      </rPr>
      <t>,</t>
    </r>
    <r>
      <rPr>
        <sz val="10.5"/>
        <rFont val="宋体"/>
        <family val="3"/>
        <charset val="134"/>
      </rPr>
      <t>实时控制</t>
    </r>
    <r>
      <rPr>
        <sz val="10.5"/>
        <rFont val="Calibri"/>
        <family val="2"/>
      </rPr>
      <t>,</t>
    </r>
    <r>
      <rPr>
        <sz val="10.5"/>
        <rFont val="宋体"/>
        <family val="3"/>
        <charset val="134"/>
      </rPr>
      <t>内置性软件等</t>
    </r>
  </si>
  <si>
    <t>质量要求调整因子</t>
    <phoneticPr fontId="7" type="noConversion"/>
  </si>
  <si>
    <t>（分布式处理因子 + 性能因子 + 可靠性因子 + 多重站点因子）X 0.025 + 1</t>
  </si>
  <si>
    <t xml:space="preserve">调整因子 </t>
  </si>
  <si>
    <t xml:space="preserve">判断标准 </t>
  </si>
  <si>
    <t>影响度</t>
  </si>
  <si>
    <t>分布式处理</t>
  </si>
  <si>
    <t xml:space="preserve">资应用能够在各组成要素之间传输数据 </t>
  </si>
  <si>
    <t xml:space="preserve">没有明示对分散处理的需求事项 </t>
  </si>
  <si>
    <t xml:space="preserve">通过网络进行客户端/服务器及网络基础应用分布处理和料传输 </t>
  </si>
  <si>
    <t xml:space="preserve">在多个服务器及处理器上同时相互执行应用中的处理功能。 </t>
  </si>
  <si>
    <t>性能</t>
  </si>
  <si>
    <t xml:space="preserve">要用户对应答时间或处理率的需求水平 </t>
  </si>
  <si>
    <t xml:space="preserve">没有明示对性能的特别需求事项或活动，因此提供基本性能 </t>
  </si>
  <si>
    <t xml:space="preserve">应答时间或处理率对高峰时间或所有业务时间来说都很重存在对连动系统结束处理时间的限制 </t>
  </si>
  <si>
    <t xml:space="preserve">为满足性能需求事项，要求设计阶段开始进行性能分析，或在设计·开发·体现阶段使用分析工具 </t>
  </si>
  <si>
    <t xml:space="preserve">可靠性 </t>
  </si>
  <si>
    <t xml:space="preserve">发生障碍时引起的影响程度 </t>
  </si>
  <si>
    <t xml:space="preserve">没有明示对可靠性的特别需求事项或活动，因此提供基本的可靠性 </t>
  </si>
  <si>
    <t xml:space="preserve">发生故障时可以轻易修复，带来稍微不便的损失 </t>
  </si>
  <si>
    <t xml:space="preserve">发生故障时很难修复，发生经济损失或有生命危害 </t>
  </si>
  <si>
    <t xml:space="preserve">多重站点 </t>
  </si>
  <si>
    <t xml:space="preserve">开发能够支持不同硬件和软件环境的软件 </t>
  </si>
  <si>
    <t xml:space="preserve">在设计阶段只需考虑一个设置站点的需求事项为了只在相同用途的硬件或软件环境下运行而设计 </t>
  </si>
  <si>
    <t xml:space="preserve">在设计阶段需要考虑一个以上设置站点的需求事项为了用途类似的硬件或软件环境下运行而设计 </t>
  </si>
  <si>
    <t xml:space="preserve">在设计阶段需要考虑一个以上设置站点的需求事项为了在不同用途的硬件或软件环境下操作而设计 </t>
  </si>
  <si>
    <t>开发语言调整因子</t>
    <phoneticPr fontId="7" type="noConversion"/>
  </si>
  <si>
    <t>语言/平台分类</t>
    <phoneticPr fontId="7" type="noConversion"/>
  </si>
  <si>
    <t>调整因子</t>
  </si>
  <si>
    <t>C及其他同级别语言/平台</t>
  </si>
  <si>
    <r>
      <t>JAVA</t>
    </r>
    <r>
      <rPr>
        <sz val="10.5"/>
        <color theme="1"/>
        <rFont val="宋体"/>
        <family val="3"/>
        <charset val="134"/>
      </rPr>
      <t>、</t>
    </r>
    <r>
      <rPr>
        <sz val="10.5"/>
        <color theme="1"/>
        <rFont val="Arial"/>
        <family val="2"/>
      </rPr>
      <t>C++</t>
    </r>
    <r>
      <rPr>
        <sz val="10.5"/>
        <color theme="1"/>
        <rFont val="宋体"/>
        <family val="3"/>
        <charset val="134"/>
      </rPr>
      <t>、</t>
    </r>
    <r>
      <rPr>
        <sz val="10.5"/>
        <color theme="1"/>
        <rFont val="Arial"/>
        <family val="2"/>
      </rPr>
      <t>C#</t>
    </r>
    <r>
      <rPr>
        <sz val="10.5"/>
        <color theme="1"/>
        <rFont val="宋体"/>
        <family val="3"/>
        <charset val="134"/>
      </rPr>
      <t>及其他同级别语言</t>
    </r>
    <r>
      <rPr>
        <sz val="10.5"/>
        <color theme="1"/>
        <rFont val="Arial"/>
        <family val="2"/>
      </rPr>
      <t>/</t>
    </r>
    <r>
      <rPr>
        <sz val="10.5"/>
        <color theme="1"/>
        <rFont val="宋体"/>
        <family val="3"/>
        <charset val="134"/>
      </rPr>
      <t>平台</t>
    </r>
    <phoneticPr fontId="7" type="noConversion"/>
  </si>
  <si>
    <r>
      <t>PowerBuilder</t>
    </r>
    <r>
      <rPr>
        <sz val="10.5"/>
        <color theme="1"/>
        <rFont val="宋体"/>
        <family val="3"/>
        <charset val="134"/>
      </rPr>
      <t>、</t>
    </r>
    <r>
      <rPr>
        <sz val="10.5"/>
        <color theme="1"/>
        <rFont val="Arial"/>
        <family val="2"/>
      </rPr>
      <t>ASP</t>
    </r>
    <r>
      <rPr>
        <sz val="10.5"/>
        <color theme="1"/>
        <rFont val="宋体"/>
        <family val="3"/>
        <charset val="134"/>
      </rPr>
      <t>及其他同级别语言</t>
    </r>
    <r>
      <rPr>
        <sz val="10.5"/>
        <color theme="1"/>
        <rFont val="Arial"/>
        <family val="2"/>
      </rPr>
      <t>/</t>
    </r>
    <r>
      <rPr>
        <sz val="10.5"/>
        <color theme="1"/>
        <rFont val="宋体"/>
        <family val="3"/>
        <charset val="134"/>
      </rPr>
      <t>平台</t>
    </r>
    <phoneticPr fontId="7" type="noConversion"/>
  </si>
  <si>
    <t>团队经验调整因子</t>
    <phoneticPr fontId="7" type="noConversion"/>
  </si>
  <si>
    <r>
      <t>（行业和项目背景因子</t>
    </r>
    <r>
      <rPr>
        <sz val="10.5"/>
        <color theme="1"/>
        <rFont val="宋体"/>
        <family val="2"/>
        <scheme val="minor"/>
      </rPr>
      <t xml:space="preserve"> + </t>
    </r>
    <r>
      <rPr>
        <sz val="10.5"/>
        <color theme="1"/>
        <rFont val="宋体"/>
        <family val="3"/>
        <charset val="134"/>
      </rPr>
      <t>复用能力因子）</t>
    </r>
    <r>
      <rPr>
        <sz val="10.5"/>
        <color theme="1"/>
        <rFont val="宋体"/>
        <family val="2"/>
        <scheme val="minor"/>
      </rPr>
      <t>X 0.05 + 1</t>
    </r>
  </si>
  <si>
    <t>行业和项目背景</t>
  </si>
  <si>
    <t xml:space="preserve">同类行业及项目的以往经验 </t>
  </si>
  <si>
    <t>为本行业开发过类似的项目</t>
  </si>
  <si>
    <t>为其他行业开发过类似的项目，或为本行业开发过不同但相关的项目</t>
  </si>
  <si>
    <t>没有同类项目的背景</t>
  </si>
  <si>
    <t>使用说明：本模板通常只填写白色区域；</t>
    <phoneticPr fontId="1" type="noConversion"/>
  </si>
  <si>
    <t>总页数</t>
  </si>
  <si>
    <t>版本</t>
  </si>
  <si>
    <t>建立日期</t>
  </si>
  <si>
    <t>编制人</t>
  </si>
  <si>
    <t>审核人</t>
  </si>
  <si>
    <t>批准人</t>
  </si>
  <si>
    <t>批准日期</t>
  </si>
  <si>
    <t>保管人</t>
  </si>
  <si>
    <t>存放位置</t>
  </si>
  <si>
    <t>文件变更记录单</t>
    <phoneticPr fontId="29" type="noConversion"/>
  </si>
  <si>
    <t>序号</t>
    <phoneticPr fontId="29" type="noConversion"/>
  </si>
  <si>
    <t>版本号</t>
    <phoneticPr fontId="29" type="noConversion"/>
  </si>
  <si>
    <t>*变化状态</t>
    <phoneticPr fontId="29" type="noConversion"/>
  </si>
  <si>
    <t>修改内容、页码及条款</t>
    <phoneticPr fontId="29" type="noConversion"/>
  </si>
  <si>
    <t>修改人</t>
    <phoneticPr fontId="29" type="noConversion"/>
  </si>
  <si>
    <t>批准人</t>
    <phoneticPr fontId="29" type="noConversion"/>
  </si>
  <si>
    <t>修改日期</t>
    <phoneticPr fontId="29" type="noConversion"/>
  </si>
  <si>
    <t>0.1</t>
    <phoneticPr fontId="29" type="noConversion"/>
  </si>
  <si>
    <t>A</t>
    <phoneticPr fontId="29" type="noConversion"/>
  </si>
  <si>
    <t>初稿</t>
    <phoneticPr fontId="29" type="noConversion"/>
  </si>
  <si>
    <t>赵珍</t>
    <phoneticPr fontId="29" type="noConversion"/>
  </si>
  <si>
    <t>*变化状态：A——增加，M——修改，D——删除</t>
    <phoneticPr fontId="29" type="noConversion"/>
  </si>
  <si>
    <t>密级：           机密</t>
    <phoneticPr fontId="29" type="noConversion"/>
  </si>
  <si>
    <t>李江</t>
    <phoneticPr fontId="29" type="noConversion"/>
  </si>
  <si>
    <t>邵彦超</t>
    <phoneticPr fontId="1" type="noConversion"/>
  </si>
  <si>
    <t>1.0</t>
    <phoneticPr fontId="1" type="noConversion"/>
  </si>
  <si>
    <t>M</t>
    <phoneticPr fontId="1" type="noConversion"/>
  </si>
  <si>
    <t>修订格式</t>
    <phoneticPr fontId="1" type="noConversion"/>
  </si>
  <si>
    <t>赵珍</t>
    <phoneticPr fontId="1" type="noConversion"/>
  </si>
  <si>
    <t>傅常顺</t>
    <phoneticPr fontId="29" type="noConversion"/>
  </si>
  <si>
    <t>庞君</t>
    <phoneticPr fontId="29" type="noConversion"/>
  </si>
  <si>
    <t>SVN</t>
    <phoneticPr fontId="29" type="noConversion"/>
  </si>
  <si>
    <t>1.1</t>
    <phoneticPr fontId="1" type="noConversion"/>
  </si>
  <si>
    <t>M</t>
    <phoneticPr fontId="1" type="noConversion"/>
  </si>
  <si>
    <t>江晓慧</t>
    <phoneticPr fontId="1" type="noConversion"/>
  </si>
  <si>
    <t>傅常顺</t>
    <phoneticPr fontId="1" type="noConversion"/>
  </si>
  <si>
    <t>新开普电子股份有限公司</t>
    <phoneticPr fontId="1" type="noConversion"/>
  </si>
  <si>
    <t>修改文档Logo、修改编号</t>
    <phoneticPr fontId="1" type="noConversion"/>
  </si>
  <si>
    <t>文档编号：NCAP/EPG-MB-PP-001</t>
    <phoneticPr fontId="1" type="noConversion"/>
  </si>
  <si>
    <t>软件项目估算表模板</t>
    <phoneticPr fontId="29" type="noConversion"/>
  </si>
  <si>
    <t>项目开发语言</t>
    <phoneticPr fontId="1" type="noConversion"/>
  </si>
  <si>
    <t>一、估算规模</t>
    <phoneticPr fontId="25" type="noConversion"/>
  </si>
  <si>
    <t>功能点</t>
    <phoneticPr fontId="25" type="noConversion"/>
  </si>
  <si>
    <t>过程</t>
  </si>
  <si>
    <t>类型</t>
    <phoneticPr fontId="25" type="noConversion"/>
  </si>
  <si>
    <t>生产率基线</t>
    <phoneticPr fontId="25" type="noConversion"/>
  </si>
  <si>
    <t>项目目标值(人天)</t>
    <phoneticPr fontId="25" type="noConversion"/>
  </si>
  <si>
    <t>LL</t>
    <phoneticPr fontId="25" type="noConversion"/>
  </si>
  <si>
    <t>Avg</t>
  </si>
  <si>
    <t>UL</t>
  </si>
  <si>
    <t>LL</t>
  </si>
  <si>
    <t>需求分析</t>
  </si>
  <si>
    <t>访谈法</t>
  </si>
  <si>
    <t>系统设计</t>
  </si>
  <si>
    <t>详细设计</t>
  </si>
  <si>
    <t>简单设计</t>
    <phoneticPr fontId="25" type="noConversion"/>
  </si>
  <si>
    <t>软件编码</t>
  </si>
  <si>
    <t>java开发</t>
  </si>
  <si>
    <t>.net开发</t>
  </si>
  <si>
    <t>系统测试</t>
  </si>
  <si>
    <t>系统测试强</t>
    <phoneticPr fontId="25" type="noConversion"/>
  </si>
  <si>
    <t>系统测试弱</t>
    <phoneticPr fontId="25" type="noConversion"/>
  </si>
  <si>
    <t>产品交付</t>
  </si>
  <si>
    <t>交付结项</t>
  </si>
  <si>
    <t>二、项目各阶段工作量及成本</t>
    <phoneticPr fontId="25" type="noConversion"/>
  </si>
  <si>
    <t>项目各阶段工作量&lt;=（人天）</t>
    <phoneticPr fontId="25" type="noConversion"/>
  </si>
  <si>
    <t>项目各阶段成本&lt;=（元）</t>
    <phoneticPr fontId="25" type="noConversion"/>
  </si>
  <si>
    <t xml:space="preserve">        项目预算评估表</t>
    <phoneticPr fontId="25" type="noConversion"/>
  </si>
  <si>
    <t>项目</t>
    <phoneticPr fontId="25" type="noConversion"/>
  </si>
  <si>
    <t>评估项目</t>
    <phoneticPr fontId="25" type="noConversion"/>
  </si>
  <si>
    <t>单位</t>
    <phoneticPr fontId="25" type="noConversion"/>
  </si>
  <si>
    <t>值范围</t>
    <phoneticPr fontId="25" type="noConversion"/>
  </si>
  <si>
    <t>Round1评估值</t>
    <phoneticPr fontId="1" type="noConversion"/>
  </si>
  <si>
    <t>Round2评估值</t>
  </si>
  <si>
    <t>Round3评估值</t>
  </si>
  <si>
    <t>项目组参考值</t>
    <phoneticPr fontId="1" type="noConversion"/>
  </si>
  <si>
    <t>项目难度（P2）
（权重40%）</t>
    <phoneticPr fontId="25" type="noConversion"/>
  </si>
  <si>
    <t>项目的软件实现和硬件实现目前都不存在问题，以现有条件能够达到要求</t>
    <phoneticPr fontId="25" type="noConversion"/>
  </si>
  <si>
    <t>-</t>
    <phoneticPr fontId="25" type="noConversion"/>
  </si>
  <si>
    <t>1～2</t>
  </si>
  <si>
    <t>项目的软件实现或硬件实现存在一些困难，困难在整个项目中的比重小于50%</t>
    <phoneticPr fontId="25" type="noConversion"/>
  </si>
  <si>
    <t>2～4</t>
  </si>
  <si>
    <t>项目的软件实现和硬件实现都存在困难，困难在整个项目中的比重大于50%</t>
    <phoneticPr fontId="25" type="noConversion"/>
  </si>
  <si>
    <t>4～8</t>
  </si>
  <si>
    <t>项目市场创新（P3）（权重20%）</t>
    <phoneticPr fontId="25" type="noConversion"/>
  </si>
  <si>
    <t>项目内容在市场上已经存在，但是依然存在竞争的机会和实现的必要</t>
  </si>
  <si>
    <t>项目内容在市场上处于起步阶段，同时能够给公司带来一定的竞争机会和利润价值</t>
  </si>
  <si>
    <t>项目内容在市场上没有出现，但是已经存在市场需求，能够给公司带来决定性的竞争力和利润价值</t>
  </si>
  <si>
    <t>4～8</t>
    <phoneticPr fontId="25" type="noConversion"/>
  </si>
  <si>
    <t>项目经理管理奖金比例</t>
    <phoneticPr fontId="25" type="noConversion"/>
  </si>
  <si>
    <t>根据项目规模、项目难度等因素，评定项目经理在该项目中的管理奖金比例</t>
    <phoneticPr fontId="25" type="noConversion"/>
  </si>
  <si>
    <t>10%～30%</t>
    <phoneticPr fontId="25" type="noConversion"/>
  </si>
  <si>
    <t>备注：</t>
    <phoneticPr fontId="25" type="noConversion"/>
  </si>
  <si>
    <t>1.项目难度根据评估结果找到对应的值范围，评估值只能保留一个有效值；</t>
    <phoneticPr fontId="25" type="noConversion"/>
  </si>
  <si>
    <t>2.项目市场创新根据评估结果找到对应的值范围，评估值只能保留一个有效值；</t>
    <phoneticPr fontId="25" type="noConversion"/>
  </si>
  <si>
    <t>3.评审专家按要求及时完成估算；</t>
    <phoneticPr fontId="25" type="noConversion"/>
  </si>
  <si>
    <t>4.估算项目数据严格保密，不允许相互打听或泄漏给其他人。</t>
    <phoneticPr fontId="25" type="noConversion"/>
  </si>
  <si>
    <t>1.2</t>
    <phoneticPr fontId="29" type="noConversion"/>
  </si>
  <si>
    <t>将项目各阶段工作量及成本sheet优化，采用公司定义的生产率基线来考虑项目各阶段生产率及成本。</t>
    <phoneticPr fontId="1" type="noConversion"/>
  </si>
  <si>
    <t>1.1</t>
    <phoneticPr fontId="1" type="noConversion"/>
  </si>
  <si>
    <t>M</t>
    <phoneticPr fontId="1" type="noConversion"/>
  </si>
  <si>
    <t>赵珍</t>
    <phoneticPr fontId="1" type="noConversion"/>
  </si>
  <si>
    <t>邵彦超</t>
    <phoneticPr fontId="1" type="noConversion"/>
  </si>
  <si>
    <t>子模块</t>
    <phoneticPr fontId="1" type="noConversion"/>
  </si>
  <si>
    <t>网站管理</t>
    <phoneticPr fontId="1" type="noConversion"/>
  </si>
  <si>
    <t>模块描述</t>
    <phoneticPr fontId="1" type="noConversion"/>
  </si>
  <si>
    <t>门户管理</t>
    <phoneticPr fontId="1" type="noConversion"/>
  </si>
  <si>
    <t>文章栏目管理</t>
    <phoneticPr fontId="1" type="noConversion"/>
  </si>
  <si>
    <t>导航管理</t>
    <phoneticPr fontId="1" type="noConversion"/>
  </si>
  <si>
    <t>该模块主要是对网站的门户信息以及固定内容进行新增、修改、删除和查询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</si>
</sst>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_ "/>
    <numFmt numFmtId="178" formatCode="0.0_ "/>
    <numFmt numFmtId="179" formatCode="0.00_);[Red]\(0.00\)"/>
    <numFmt numFmtId="180" formatCode="yyyy\/m\/d;@"/>
    <numFmt numFmtId="181" formatCode="0.000_ ;[Red]\-0.000\ "/>
  </numFmts>
  <fonts count="4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
      <sz val="9"/>
      <color indexed="81"/>
      <name val="宋体"/>
      <family val="3"/>
      <charset val="134"/>
    </font>
    <font>
      <b/>
      <sz val="10.5"/>
      <color theme="1"/>
      <name val="宋体"/>
      <family val="3"/>
      <charset val="134"/>
      <scheme val="minor"/>
    </font>
    <font>
      <sz val="9"/>
      <name val="宋体"/>
      <family val="3"/>
      <charset val="134"/>
      <scheme val="minor"/>
    </font>
    <font>
      <sz val="10.5"/>
      <color theme="1"/>
      <name val="宋体"/>
      <family val="2"/>
      <scheme val="minor"/>
    </font>
    <font>
      <b/>
      <sz val="10.5"/>
      <color theme="1"/>
      <name val="宋体"/>
      <family val="3"/>
      <charset val="134"/>
    </font>
    <font>
      <b/>
      <sz val="10.5"/>
      <name val="宋体"/>
      <family val="3"/>
      <charset val="134"/>
    </font>
    <font>
      <b/>
      <sz val="10.5"/>
      <name val="Calibri"/>
      <family val="2"/>
    </font>
    <font>
      <b/>
      <sz val="10.5"/>
      <color theme="1"/>
      <name val="宋体"/>
      <family val="2"/>
      <scheme val="minor"/>
    </font>
    <font>
      <sz val="10.5"/>
      <name val="宋体"/>
      <family val="3"/>
      <charset val="134"/>
    </font>
    <font>
      <sz val="10.5"/>
      <name val="Calibri"/>
      <family val="2"/>
    </font>
    <font>
      <b/>
      <sz val="10.5"/>
      <color rgb="FF000000"/>
      <name val="宋体"/>
      <family val="3"/>
      <charset val="134"/>
    </font>
    <font>
      <sz val="10.5"/>
      <color rgb="FF000000"/>
      <name val="宋体"/>
      <family val="3"/>
      <charset val="134"/>
    </font>
    <font>
      <sz val="10.5"/>
      <color theme="1"/>
      <name val="Arial"/>
      <family val="2"/>
    </font>
    <font>
      <sz val="10.5"/>
      <color theme="1"/>
      <name val="宋体"/>
      <family val="3"/>
      <charset val="134"/>
    </font>
    <font>
      <b/>
      <sz val="11.5"/>
      <color rgb="FF000000"/>
      <name val="宋体"/>
      <family val="3"/>
      <charset val="134"/>
    </font>
    <font>
      <b/>
      <sz val="11"/>
      <color theme="1"/>
      <name val="宋体"/>
      <family val="2"/>
      <scheme val="minor"/>
    </font>
    <font>
      <sz val="11.5"/>
      <color rgb="FF000000"/>
      <name val="宋体"/>
      <family val="3"/>
      <charset val="134"/>
    </font>
    <font>
      <b/>
      <sz val="9"/>
      <color indexed="81"/>
      <name val="宋体"/>
      <family val="3"/>
      <charset val="134"/>
    </font>
    <font>
      <b/>
      <sz val="9"/>
      <color indexed="81"/>
      <name val="Tahoma"/>
      <family val="2"/>
    </font>
    <font>
      <b/>
      <u/>
      <sz val="11"/>
      <color theme="1"/>
      <name val="宋体"/>
      <family val="3"/>
      <charset val="134"/>
      <scheme val="minor"/>
    </font>
    <font>
      <sz val="9"/>
      <name val="宋体"/>
      <family val="3"/>
      <charset val="134"/>
    </font>
    <font>
      <sz val="11"/>
      <color theme="1"/>
      <name val="宋体"/>
      <family val="3"/>
      <charset val="134"/>
    </font>
    <font>
      <sz val="10"/>
      <name val="宋体"/>
      <family val="3"/>
      <charset val="134"/>
    </font>
    <font>
      <b/>
      <sz val="10"/>
      <name val="宋体"/>
      <family val="3"/>
      <charset val="134"/>
    </font>
    <font>
      <sz val="9"/>
      <name val="宋体"/>
      <family val="3"/>
      <charset val="134"/>
    </font>
    <font>
      <sz val="9"/>
      <name val="Times New Roman"/>
      <family val="1"/>
    </font>
    <font>
      <sz val="10.5"/>
      <name val="宋体"/>
      <family val="3"/>
      <charset val="134"/>
    </font>
    <font>
      <sz val="22"/>
      <name val="宋体"/>
      <family val="3"/>
      <charset val="134"/>
    </font>
    <font>
      <sz val="10"/>
      <name val="宋体"/>
      <family val="3"/>
      <charset val="134"/>
    </font>
    <font>
      <sz val="14"/>
      <name val="宋体"/>
      <family val="3"/>
      <charset val="134"/>
    </font>
    <font>
      <sz val="12"/>
      <name val="Times New Roman"/>
      <family val="1"/>
    </font>
    <font>
      <sz val="12"/>
      <name val="宋体"/>
      <family val="3"/>
      <charset val="134"/>
    </font>
    <font>
      <b/>
      <sz val="14"/>
      <name val="宋体"/>
      <family val="3"/>
      <charset val="134"/>
    </font>
    <font>
      <sz val="10.5"/>
      <name val="黑体"/>
      <family val="3"/>
      <charset val="134"/>
    </font>
    <font>
      <sz val="10.5"/>
      <name val="Times New Roman"/>
      <family val="1"/>
    </font>
    <font>
      <sz val="11"/>
      <color theme="1"/>
      <name val="宋体"/>
      <family val="3"/>
      <charset val="134"/>
      <scheme val="minor"/>
    </font>
    <font>
      <b/>
      <sz val="12"/>
      <color indexed="8"/>
      <name val="宋体"/>
      <family val="3"/>
      <charset val="134"/>
    </font>
    <font>
      <sz val="12"/>
      <color indexed="8"/>
      <name val="宋体"/>
      <family val="3"/>
      <charset val="134"/>
    </font>
    <font>
      <b/>
      <sz val="10"/>
      <color indexed="8"/>
      <name val="宋体"/>
      <family val="3"/>
      <charset val="134"/>
    </font>
    <font>
      <b/>
      <sz val="9"/>
      <color indexed="8"/>
      <name val="宋体"/>
      <family val="3"/>
      <charset val="134"/>
    </font>
    <font>
      <b/>
      <sz val="11"/>
      <name val="宋体"/>
      <family val="3"/>
      <charset val="134"/>
    </font>
    <font>
      <sz val="10"/>
      <color indexed="10"/>
      <name val="宋体"/>
      <family val="3"/>
      <charset val="134"/>
    </font>
    <font>
      <sz val="11"/>
      <color rgb="FF000000"/>
      <name val="宋体"/>
      <family val="3"/>
      <charset val="134"/>
      <scheme val="minor"/>
    </font>
    <font>
      <i/>
      <sz val="11"/>
      <color rgb="FF00B0F0"/>
      <name val="宋体"/>
      <family val="3"/>
      <charset val="134"/>
      <scheme val="minor"/>
    </font>
  </fonts>
  <fills count="15">
    <fill>
      <patternFill patternType="none"/>
    </fill>
    <fill>
      <patternFill patternType="gray125"/>
    </fill>
    <fill>
      <patternFill patternType="solid">
        <fgColor theme="0" tint="-0.24994659260841701"/>
        <bgColor indexed="64"/>
      </patternFill>
    </fill>
    <fill>
      <patternFill patternType="solid">
        <fgColor theme="6" tint="0.39994506668294322"/>
        <bgColor indexed="64"/>
      </patternFill>
    </fill>
    <fill>
      <patternFill patternType="solid">
        <fgColor theme="0" tint="-0.149967955565050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C000"/>
        <bgColor indexed="64"/>
      </patternFill>
    </fill>
    <fill>
      <patternFill patternType="solid">
        <fgColor indexed="22"/>
        <bgColor indexed="64"/>
      </patternFill>
    </fill>
    <fill>
      <patternFill patternType="solid">
        <fgColor indexed="9"/>
        <bgColor indexed="64"/>
      </patternFill>
    </fill>
    <fill>
      <patternFill patternType="solid">
        <fgColor indexed="31"/>
        <bgColor indexed="8"/>
      </patternFill>
    </fill>
    <fill>
      <patternFill patternType="solid">
        <fgColor indexed="30"/>
        <bgColor indexed="8"/>
      </patternFill>
    </fill>
    <fill>
      <patternFill patternType="solid">
        <fgColor theme="0"/>
        <bgColor indexed="64"/>
      </patternFill>
    </fill>
    <fill>
      <patternFill patternType="solid">
        <fgColor indexed="51"/>
        <bgColor indexed="8"/>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178">
    <xf numFmtId="0" fontId="0" fillId="0" borderId="0" xfId="0">
      <alignmen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176" fontId="0" fillId="3" borderId="1" xfId="0" applyNumberFormat="1" applyFill="1" applyBorder="1" applyAlignment="1">
      <alignment horizontal="center" vertical="center" wrapText="1"/>
    </xf>
    <xf numFmtId="177"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xf>
    <xf numFmtId="176" fontId="0" fillId="4" borderId="1" xfId="0" applyNumberFormat="1" applyFill="1" applyBorder="1" applyAlignment="1">
      <alignment horizontal="center" vertical="center"/>
    </xf>
    <xf numFmtId="177" fontId="0" fillId="4" borderId="1" xfId="0" applyNumberFormat="1" applyFill="1" applyBorder="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6" fillId="0" borderId="0" xfId="0" applyFont="1" applyBorder="1" applyAlignment="1">
      <alignment horizontal="left"/>
    </xf>
    <xf numFmtId="0" fontId="8" fillId="0" borderId="0" xfId="0" applyFont="1" applyBorder="1" applyAlignment="1">
      <alignment horizontal="left"/>
    </xf>
    <xf numFmtId="0" fontId="8" fillId="5" borderId="0" xfId="0" applyFont="1" applyFill="1" applyBorder="1" applyAlignment="1">
      <alignment horizontal="left"/>
    </xf>
    <xf numFmtId="0" fontId="6" fillId="0" borderId="1" xfId="0" applyFont="1" applyBorder="1" applyAlignment="1">
      <alignment horizontal="left"/>
    </xf>
    <xf numFmtId="0" fontId="8" fillId="0" borderId="1" xfId="0" applyFont="1" applyBorder="1" applyAlignment="1">
      <alignment horizontal="left"/>
    </xf>
    <xf numFmtId="176" fontId="8" fillId="0" borderId="1" xfId="0" applyNumberFormat="1" applyFont="1" applyBorder="1" applyAlignment="1">
      <alignment horizontal="left"/>
    </xf>
    <xf numFmtId="0" fontId="8" fillId="6" borderId="1" xfId="0" applyFont="1" applyFill="1" applyBorder="1" applyAlignment="1">
      <alignment horizontal="left"/>
    </xf>
    <xf numFmtId="0" fontId="10" fillId="0" borderId="1" xfId="0" applyFont="1" applyBorder="1" applyAlignment="1">
      <alignment horizontal="left" vertical="top"/>
    </xf>
    <xf numFmtId="0" fontId="12" fillId="0" borderId="1" xfId="0" applyFont="1" applyBorder="1" applyAlignment="1">
      <alignment horizontal="left"/>
    </xf>
    <xf numFmtId="0" fontId="13" fillId="0" borderId="1" xfId="0" applyFont="1" applyBorder="1" applyAlignment="1">
      <alignment horizontal="left" vertical="top"/>
    </xf>
    <xf numFmtId="178" fontId="14" fillId="0" borderId="1" xfId="0" applyNumberFormat="1" applyFont="1" applyBorder="1" applyAlignment="1">
      <alignment horizontal="left" vertical="top"/>
    </xf>
    <xf numFmtId="0" fontId="14" fillId="0" borderId="1" xfId="0" applyFont="1" applyBorder="1" applyAlignment="1">
      <alignment horizontal="left" vertical="top"/>
    </xf>
    <xf numFmtId="0" fontId="8" fillId="0" borderId="0" xfId="0" applyFont="1" applyBorder="1" applyAlignment="1">
      <alignment horizontal="left" wrapText="1"/>
    </xf>
    <xf numFmtId="0" fontId="15" fillId="0" borderId="1" xfId="0" applyFont="1" applyBorder="1" applyAlignment="1">
      <alignment horizontal="center" vertical="top" wrapText="1"/>
    </xf>
    <xf numFmtId="0" fontId="16" fillId="0" borderId="1" xfId="0" applyFont="1" applyBorder="1" applyAlignment="1">
      <alignment horizontal="justify" vertical="top" wrapText="1"/>
    </xf>
    <xf numFmtId="0" fontId="9" fillId="0" borderId="1" xfId="0" applyFont="1" applyBorder="1" applyAlignment="1">
      <alignment horizontal="left" wrapText="1"/>
    </xf>
    <xf numFmtId="178" fontId="17" fillId="0" borderId="1" xfId="0" applyNumberFormat="1" applyFont="1" applyBorder="1" applyAlignment="1">
      <alignment horizontal="right" wrapText="1"/>
    </xf>
    <xf numFmtId="0" fontId="18" fillId="0" borderId="0" xfId="0" applyFont="1" applyAlignment="1"/>
    <xf numFmtId="0" fontId="19" fillId="0" borderId="1" xfId="0" applyFont="1" applyBorder="1" applyAlignment="1">
      <alignment horizontal="center" vertical="top" wrapText="1"/>
    </xf>
    <xf numFmtId="0" fontId="21" fillId="0" borderId="1" xfId="0" applyFont="1" applyBorder="1" applyAlignment="1">
      <alignment horizontal="justify" vertical="top" wrapText="1"/>
    </xf>
    <xf numFmtId="178" fontId="21" fillId="0" borderId="1" xfId="0" applyNumberFormat="1" applyFont="1" applyBorder="1" applyAlignment="1">
      <alignment horizontal="justify" vertical="top" wrapText="1"/>
    </xf>
    <xf numFmtId="0" fontId="2" fillId="8" borderId="6" xfId="0" applyFont="1" applyFill="1" applyBorder="1" applyAlignment="1">
      <alignment horizontal="center" vertical="center"/>
    </xf>
    <xf numFmtId="0" fontId="26"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0" xfId="0" applyFont="1">
      <alignment vertical="center"/>
    </xf>
    <xf numFmtId="0" fontId="27" fillId="0" borderId="0" xfId="0" applyFont="1" applyAlignment="1"/>
    <xf numFmtId="0" fontId="2" fillId="8"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0" borderId="0" xfId="0" applyFill="1" applyAlignment="1"/>
    <xf numFmtId="0" fontId="0" fillId="0" borderId="0" xfId="0" applyAlignment="1"/>
    <xf numFmtId="0" fontId="30" fillId="0" borderId="0" xfId="0" applyFont="1" applyAlignment="1">
      <alignment horizontal="right"/>
    </xf>
    <xf numFmtId="0" fontId="0" fillId="10" borderId="5" xfId="0" applyFill="1" applyBorder="1" applyAlignment="1"/>
    <xf numFmtId="0" fontId="31" fillId="10" borderId="0" xfId="0" applyFont="1" applyFill="1" applyAlignment="1">
      <alignment horizontal="justify"/>
    </xf>
    <xf numFmtId="0" fontId="32" fillId="10" borderId="0" xfId="0" applyFont="1" applyFill="1" applyAlignment="1">
      <alignment horizontal="center"/>
    </xf>
    <xf numFmtId="0" fontId="33" fillId="10" borderId="0" xfId="0" applyFont="1" applyFill="1" applyAlignment="1"/>
    <xf numFmtId="0" fontId="34" fillId="10" borderId="0" xfId="0" applyFont="1" applyFill="1" applyAlignment="1">
      <alignment horizontal="center"/>
    </xf>
    <xf numFmtId="0" fontId="0" fillId="10" borderId="0" xfId="0" applyFill="1" applyAlignment="1">
      <alignment horizontal="center"/>
    </xf>
    <xf numFmtId="0" fontId="34" fillId="10" borderId="0" xfId="0" applyFont="1" applyFill="1" applyAlignment="1">
      <alignment horizontal="justify"/>
    </xf>
    <xf numFmtId="0" fontId="0" fillId="0" borderId="8" xfId="0" applyBorder="1" applyAlignment="1">
      <alignment horizontal="center" wrapText="1"/>
    </xf>
    <xf numFmtId="0" fontId="35" fillId="0" borderId="9" xfId="0" applyFont="1" applyBorder="1" applyAlignment="1">
      <alignment horizontal="center" wrapText="1"/>
    </xf>
    <xf numFmtId="0" fontId="0" fillId="0" borderId="9" xfId="0" applyBorder="1" applyAlignment="1">
      <alignment horizontal="center" wrapText="1"/>
    </xf>
    <xf numFmtId="31" fontId="35" fillId="0" borderId="9" xfId="0" applyNumberFormat="1" applyFont="1" applyBorder="1" applyAlignment="1">
      <alignment horizontal="center" wrapText="1"/>
    </xf>
    <xf numFmtId="0" fontId="0" fillId="0" borderId="10" xfId="0" applyBorder="1" applyAlignment="1">
      <alignment horizontal="center" wrapText="1"/>
    </xf>
    <xf numFmtId="49" fontId="34" fillId="10" borderId="0" xfId="0" applyNumberFormat="1" applyFont="1" applyFill="1" applyAlignment="1">
      <alignment horizontal="justify"/>
    </xf>
    <xf numFmtId="0" fontId="38" fillId="9" borderId="1" xfId="0" applyFont="1" applyFill="1" applyBorder="1" applyAlignment="1">
      <alignment horizontal="center"/>
    </xf>
    <xf numFmtId="49" fontId="38" fillId="9" borderId="1" xfId="0" applyNumberFormat="1" applyFont="1" applyFill="1" applyBorder="1" applyAlignment="1">
      <alignment horizontal="center" wrapText="1"/>
    </xf>
    <xf numFmtId="0" fontId="38" fillId="9" borderId="1" xfId="0" applyFont="1" applyFill="1" applyBorder="1" applyAlignment="1">
      <alignment horizontal="center" wrapText="1"/>
    </xf>
    <xf numFmtId="0" fontId="0" fillId="10" borderId="1" xfId="0" applyFill="1" applyBorder="1" applyAlignment="1">
      <alignment horizontal="center" vertical="center"/>
    </xf>
    <xf numFmtId="49" fontId="39" fillId="10" borderId="1" xfId="0" applyNumberFormat="1" applyFont="1" applyFill="1" applyBorder="1" applyAlignment="1">
      <alignment horizontal="center" vertical="center" wrapText="1"/>
    </xf>
    <xf numFmtId="0" fontId="0" fillId="0" borderId="1" xfId="0" applyBorder="1" applyAlignment="1">
      <alignment horizontal="center"/>
    </xf>
    <xf numFmtId="0" fontId="31" fillId="10" borderId="1" xfId="0" applyFont="1" applyFill="1" applyBorder="1" applyAlignment="1">
      <alignment horizontal="left" vertical="center" wrapText="1"/>
    </xf>
    <xf numFmtId="14" fontId="31" fillId="10" borderId="1" xfId="0" applyNumberFormat="1" applyFont="1" applyFill="1" applyBorder="1" applyAlignment="1">
      <alignment horizontal="center" vertical="center" wrapText="1"/>
    </xf>
    <xf numFmtId="0" fontId="31" fillId="10" borderId="1" xfId="0" applyFont="1" applyFill="1" applyBorder="1" applyAlignment="1">
      <alignment horizontal="center" vertical="center" wrapText="1"/>
    </xf>
    <xf numFmtId="0" fontId="0" fillId="0" borderId="0" xfId="0" applyAlignment="1">
      <alignment horizontal="center"/>
    </xf>
    <xf numFmtId="49" fontId="0" fillId="10" borderId="0" xfId="0" applyNumberFormat="1" applyFill="1" applyAlignment="1"/>
    <xf numFmtId="49" fontId="31" fillId="10" borderId="0" xfId="0" applyNumberFormat="1" applyFont="1" applyFill="1" applyAlignment="1">
      <alignment horizontal="justify"/>
    </xf>
    <xf numFmtId="0" fontId="35" fillId="0" borderId="0" xfId="0" applyFont="1" applyAlignment="1"/>
    <xf numFmtId="14" fontId="0" fillId="0" borderId="0" xfId="0" applyNumberFormat="1" applyAlignment="1"/>
    <xf numFmtId="0" fontId="40" fillId="0" borderId="0" xfId="0" applyFont="1" applyAlignment="1"/>
    <xf numFmtId="14" fontId="13" fillId="10" borderId="1" xfId="0" applyNumberFormat="1"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10" borderId="1" xfId="0" applyFont="1" applyFill="1" applyBorder="1" applyAlignment="1">
      <alignment horizontal="left" vertical="center" wrapText="1"/>
    </xf>
    <xf numFmtId="0" fontId="42" fillId="0" borderId="0" xfId="0" applyFont="1" applyAlignment="1">
      <alignment wrapText="1"/>
    </xf>
    <xf numFmtId="0" fontId="41" fillId="0" borderId="0" xfId="0" applyFont="1" applyAlignment="1">
      <alignment horizontal="left" wrapText="1"/>
    </xf>
    <xf numFmtId="176" fontId="43" fillId="0" borderId="1" xfId="0" applyNumberFormat="1" applyFont="1" applyBorder="1" applyAlignment="1">
      <alignment horizontal="center" vertical="center" wrapText="1"/>
    </xf>
    <xf numFmtId="176" fontId="42" fillId="11" borderId="1" xfId="0" applyNumberFormat="1" applyFont="1" applyFill="1" applyBorder="1" applyAlignment="1">
      <alignment horizontal="center" wrapText="1"/>
    </xf>
    <xf numFmtId="176" fontId="42" fillId="0" borderId="0" xfId="0" applyNumberFormat="1" applyFont="1" applyAlignment="1">
      <alignment wrapText="1"/>
    </xf>
    <xf numFmtId="0" fontId="42" fillId="0" borderId="0" xfId="0" applyFont="1" applyAlignment="1">
      <alignment horizontal="center" wrapText="1"/>
    </xf>
    <xf numFmtId="180" fontId="44" fillId="12" borderId="1" xfId="0" applyNumberFormat="1" applyFont="1" applyFill="1" applyBorder="1" applyAlignment="1">
      <alignment horizontal="center" vertical="center" wrapText="1"/>
    </xf>
    <xf numFmtId="0" fontId="28" fillId="0" borderId="1" xfId="0" applyFont="1" applyBorder="1" applyAlignment="1">
      <alignment horizontal="center" wrapText="1"/>
    </xf>
    <xf numFmtId="181" fontId="28" fillId="13" borderId="1" xfId="0" applyNumberFormat="1" applyFont="1" applyFill="1" applyBorder="1" applyAlignment="1">
      <alignment horizontal="center" vertical="center" wrapText="1"/>
    </xf>
    <xf numFmtId="179" fontId="43" fillId="14" borderId="1" xfId="0" applyNumberFormat="1" applyFont="1" applyFill="1" applyBorder="1" applyAlignment="1">
      <alignment horizontal="center" vertical="center" wrapText="1"/>
    </xf>
    <xf numFmtId="0" fontId="43" fillId="0" borderId="1" xfId="0" applyFont="1" applyBorder="1" applyAlignment="1">
      <alignment horizontal="center" wrapText="1"/>
    </xf>
    <xf numFmtId="0" fontId="28" fillId="13" borderId="1" xfId="0" applyFont="1" applyFill="1" applyBorder="1" applyAlignment="1">
      <alignment horizontal="center" wrapText="1"/>
    </xf>
    <xf numFmtId="181" fontId="28" fillId="13" borderId="6" xfId="0" applyNumberFormat="1" applyFont="1" applyFill="1" applyBorder="1" applyAlignment="1">
      <alignment horizontal="center" vertical="center" wrapText="1"/>
    </xf>
    <xf numFmtId="0" fontId="0" fillId="0" borderId="7" xfId="0" applyFont="1" applyBorder="1" applyAlignment="1">
      <alignment horizontal="left" vertical="center" wrapText="1"/>
    </xf>
    <xf numFmtId="0" fontId="26" fillId="0" borderId="7" xfId="0" applyFont="1" applyBorder="1" applyAlignment="1">
      <alignment horizontal="center" vertical="center"/>
    </xf>
    <xf numFmtId="0" fontId="0" fillId="0" borderId="1" xfId="0" applyFont="1" applyBorder="1" applyAlignment="1">
      <alignment horizontal="center" vertical="center"/>
    </xf>
    <xf numFmtId="0" fontId="46" fillId="0" borderId="0" xfId="0" applyFont="1" applyAlignment="1"/>
    <xf numFmtId="0" fontId="0" fillId="0" borderId="1" xfId="0" applyFont="1" applyBorder="1" applyAlignment="1">
      <alignment horizontal="left" vertical="center" wrapText="1"/>
    </xf>
    <xf numFmtId="0" fontId="26" fillId="0" borderId="1" xfId="0" applyFont="1" applyBorder="1" applyAlignment="1">
      <alignment horizontal="center" vertical="center"/>
    </xf>
    <xf numFmtId="0" fontId="0" fillId="0" borderId="6" xfId="0" applyFont="1" applyBorder="1" applyAlignment="1">
      <alignment horizontal="left" vertical="center" wrapText="1"/>
    </xf>
    <xf numFmtId="0" fontId="26" fillId="0" borderId="6" xfId="0" applyFont="1" applyBorder="1" applyAlignment="1">
      <alignment horizontal="center" vertical="center"/>
    </xf>
    <xf numFmtId="0" fontId="26" fillId="0" borderId="2" xfId="0" applyFont="1" applyBorder="1" applyAlignment="1">
      <alignment horizontal="justify" vertical="top" wrapText="1"/>
    </xf>
    <xf numFmtId="0" fontId="26" fillId="0" borderId="3" xfId="0" applyFont="1" applyBorder="1" applyAlignment="1">
      <alignment horizontal="center" vertical="center" wrapText="1"/>
    </xf>
    <xf numFmtId="0" fontId="47" fillId="0" borderId="2" xfId="0" applyFont="1" applyBorder="1" applyAlignment="1">
      <alignment horizontal="center" vertical="center"/>
    </xf>
    <xf numFmtId="9" fontId="26" fillId="0" borderId="3"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36" fillId="0" borderId="16" xfId="0" applyFont="1" applyBorder="1" applyAlignment="1">
      <alignment horizontal="center" wrapText="1"/>
    </xf>
    <xf numFmtId="0" fontId="35" fillId="0" borderId="17" xfId="0" applyFont="1" applyBorder="1" applyAlignment="1">
      <alignment horizontal="center" wrapText="1"/>
    </xf>
    <xf numFmtId="0" fontId="35" fillId="0" borderId="9" xfId="0" applyFont="1" applyBorder="1" applyAlignment="1">
      <alignment horizontal="center" wrapText="1"/>
    </xf>
    <xf numFmtId="0" fontId="0" fillId="0" borderId="16" xfId="0" applyBorder="1" applyAlignment="1">
      <alignment horizontal="center" wrapText="1"/>
    </xf>
    <xf numFmtId="0" fontId="0" fillId="0" borderId="9" xfId="0" applyBorder="1" applyAlignment="1">
      <alignment horizontal="center" wrapText="1"/>
    </xf>
    <xf numFmtId="0" fontId="36" fillId="0" borderId="9" xfId="0" applyFont="1" applyBorder="1" applyAlignment="1">
      <alignment horizontal="center" wrapText="1"/>
    </xf>
    <xf numFmtId="0" fontId="0" fillId="10" borderId="0" xfId="0" applyFill="1" applyAlignment="1">
      <alignment horizontal="left"/>
    </xf>
    <xf numFmtId="0" fontId="0" fillId="10" borderId="5" xfId="0" applyFill="1" applyBorder="1" applyAlignment="1">
      <alignment horizontal="left"/>
    </xf>
    <xf numFmtId="0" fontId="0" fillId="0" borderId="17" xfId="0" applyBorder="1" applyAlignment="1">
      <alignment horizontal="center" wrapText="1"/>
    </xf>
    <xf numFmtId="49" fontId="35" fillId="0" borderId="16" xfId="0" applyNumberFormat="1" applyFont="1" applyBorder="1" applyAlignment="1">
      <alignment horizontal="center" wrapText="1"/>
    </xf>
    <xf numFmtId="49" fontId="35" fillId="0" borderId="9" xfId="0" applyNumberFormat="1" applyFont="1" applyBorder="1" applyAlignment="1">
      <alignment horizontal="center" wrapText="1"/>
    </xf>
    <xf numFmtId="31" fontId="35" fillId="0" borderId="16" xfId="0" applyNumberFormat="1" applyFont="1" applyBorder="1" applyAlignment="1">
      <alignment horizontal="center" wrapText="1"/>
    </xf>
    <xf numFmtId="31" fontId="35" fillId="0" borderId="9" xfId="0" applyNumberFormat="1" applyFont="1" applyBorder="1" applyAlignment="1">
      <alignment horizontal="center" wrapText="1"/>
    </xf>
    <xf numFmtId="0" fontId="37" fillId="10" borderId="0" xfId="0" applyFont="1" applyFill="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2" borderId="1" xfId="0" applyFont="1" applyFill="1" applyBorder="1" applyAlignment="1">
      <alignment horizontal="center" vertical="center"/>
    </xf>
    <xf numFmtId="0" fontId="3" fillId="2" borderId="2" xfId="0" applyFont="1" applyFill="1" applyBorder="1" applyAlignment="1">
      <alignment horizontal="left" vertical="center"/>
    </xf>
    <xf numFmtId="0" fontId="4" fillId="2" borderId="4" xfId="0" applyFont="1" applyFill="1" applyBorder="1" applyAlignment="1">
      <alignment horizontal="left" vertical="center"/>
    </xf>
    <xf numFmtId="0" fontId="4" fillId="2" borderId="3" xfId="0" applyFont="1" applyFill="1" applyBorder="1" applyAlignment="1">
      <alignment horizontal="left" vertical="center"/>
    </xf>
    <xf numFmtId="0" fontId="2" fillId="2" borderId="1" xfId="0" applyFont="1" applyFill="1" applyBorder="1" applyAlignment="1">
      <alignment horizontal="center" vertical="center" wrapText="1"/>
    </xf>
    <xf numFmtId="0" fontId="19" fillId="0" borderId="1" xfId="0" applyFont="1" applyBorder="1" applyAlignment="1">
      <alignment horizontal="center" vertical="top" wrapText="1"/>
    </xf>
    <xf numFmtId="0" fontId="20" fillId="0" borderId="1" xfId="0" applyFont="1" applyBorder="1" applyAlignment="1">
      <alignment horizontal="center" vertical="top" wrapText="1"/>
    </xf>
    <xf numFmtId="0" fontId="21" fillId="0" borderId="1" xfId="0" applyFont="1" applyBorder="1" applyAlignment="1">
      <alignment horizontal="justify" vertical="top" wrapText="1"/>
    </xf>
    <xf numFmtId="0" fontId="0" fillId="0" borderId="1" xfId="0" applyBorder="1" applyAlignment="1">
      <alignment horizontal="justify" vertical="top" wrapText="1"/>
    </xf>
    <xf numFmtId="0" fontId="9" fillId="0" borderId="0" xfId="0" applyFont="1" applyBorder="1" applyAlignment="1">
      <alignment horizontal="justify"/>
    </xf>
    <xf numFmtId="0" fontId="8" fillId="0" borderId="0" xfId="0" applyFont="1" applyBorder="1" applyAlignment="1"/>
    <xf numFmtId="0" fontId="9" fillId="0" borderId="1" xfId="0" applyFont="1" applyBorder="1" applyAlignment="1">
      <alignment horizontal="left" wrapText="1"/>
    </xf>
    <xf numFmtId="0" fontId="8" fillId="0" borderId="1" xfId="0" applyFont="1" applyBorder="1" applyAlignment="1">
      <alignment horizontal="left"/>
    </xf>
    <xf numFmtId="0" fontId="17" fillId="0" borderId="1" xfId="0" applyFont="1" applyBorder="1" applyAlignment="1">
      <alignment horizontal="left" wrapText="1"/>
    </xf>
    <xf numFmtId="0" fontId="16" fillId="0" borderId="1" xfId="0" applyFont="1" applyBorder="1" applyAlignment="1">
      <alignment horizontal="justify" vertical="top" wrapText="1"/>
    </xf>
    <xf numFmtId="0" fontId="8" fillId="0" borderId="1" xfId="0" applyFont="1" applyBorder="1" applyAlignment="1">
      <alignment horizontal="justify" vertical="top" wrapText="1"/>
    </xf>
    <xf numFmtId="0" fontId="10" fillId="0" borderId="2" xfId="0" applyFont="1" applyBorder="1" applyAlignment="1">
      <alignment horizontal="left" vertical="top"/>
    </xf>
    <xf numFmtId="0" fontId="8" fillId="0" borderId="4" xfId="0" applyFont="1" applyBorder="1" applyAlignment="1"/>
    <xf numFmtId="0" fontId="8" fillId="0" borderId="3" xfId="0" applyFont="1" applyBorder="1" applyAlignment="1"/>
    <xf numFmtId="0" fontId="13" fillId="0" borderId="2" xfId="0" applyFont="1" applyBorder="1" applyAlignment="1">
      <alignment horizontal="left" vertical="top"/>
    </xf>
    <xf numFmtId="0" fontId="9" fillId="0" borderId="5" xfId="0" applyFont="1" applyBorder="1" applyAlignment="1">
      <alignment horizontal="justify"/>
    </xf>
    <xf numFmtId="0" fontId="8" fillId="0" borderId="5" xfId="0" applyFont="1" applyBorder="1" applyAlignment="1"/>
    <xf numFmtId="0" fontId="15"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5" xfId="0" applyFont="1" applyBorder="1" applyAlignment="1">
      <alignment horizontal="left"/>
    </xf>
    <xf numFmtId="0" fontId="8" fillId="0" borderId="5" xfId="0" applyFont="1" applyBorder="1" applyAlignment="1">
      <alignment horizontal="left"/>
    </xf>
    <xf numFmtId="0" fontId="6" fillId="0" borderId="2"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xf>
    <xf numFmtId="0" fontId="8" fillId="0" borderId="2"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xf>
    <xf numFmtId="0" fontId="0" fillId="0" borderId="0" xfId="0" applyAlignment="1">
      <alignment horizontal="left" vertical="center"/>
    </xf>
    <xf numFmtId="0" fontId="0" fillId="0" borderId="0" xfId="0" applyFont="1" applyAlignment="1">
      <alignment horizontal="left" vertical="center"/>
    </xf>
    <xf numFmtId="0" fontId="24" fillId="7" borderId="15" xfId="0" applyFont="1" applyFill="1" applyBorder="1" applyAlignment="1">
      <alignment horizontal="center" vertical="center"/>
    </xf>
    <xf numFmtId="0" fontId="24" fillId="7" borderId="0"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0" fillId="0" borderId="19" xfId="0" applyFont="1" applyBorder="1" applyAlignment="1">
      <alignment horizontal="center" vertical="center"/>
    </xf>
    <xf numFmtId="0" fontId="0" fillId="0" borderId="7" xfId="0" applyFont="1" applyBorder="1" applyAlignment="1">
      <alignment horizontal="center" vertical="center"/>
    </xf>
    <xf numFmtId="0" fontId="47" fillId="0" borderId="2" xfId="0" applyFont="1" applyBorder="1" applyAlignment="1">
      <alignment horizontal="center" vertical="center" wrapText="1"/>
    </xf>
    <xf numFmtId="0" fontId="47" fillId="0" borderId="2" xfId="0" applyFont="1" applyBorder="1" applyAlignment="1">
      <alignment horizontal="center" vertical="center"/>
    </xf>
    <xf numFmtId="0" fontId="45" fillId="9" borderId="12" xfId="0" applyFont="1" applyFill="1" applyBorder="1" applyAlignment="1">
      <alignment horizontal="center" vertical="top" wrapText="1"/>
    </xf>
    <xf numFmtId="0" fontId="45" fillId="9" borderId="14" xfId="0" applyFont="1" applyFill="1" applyBorder="1" applyAlignment="1">
      <alignment horizontal="center" vertical="top" wrapText="1"/>
    </xf>
    <xf numFmtId="0" fontId="28" fillId="0" borderId="6" xfId="0" applyFont="1" applyBorder="1" applyAlignment="1">
      <alignment horizontal="center" vertical="center" wrapText="1"/>
    </xf>
    <xf numFmtId="0" fontId="28" fillId="0" borderId="7" xfId="0" applyFont="1" applyBorder="1" applyAlignment="1">
      <alignment horizontal="center" vertical="center" wrapText="1"/>
    </xf>
    <xf numFmtId="0" fontId="41" fillId="0" borderId="0" xfId="0" applyFont="1" applyAlignment="1">
      <alignment horizontal="left" wrapText="1"/>
    </xf>
    <xf numFmtId="180" fontId="44" fillId="12" borderId="11" xfId="0" applyNumberFormat="1" applyFont="1" applyFill="1" applyBorder="1" applyAlignment="1">
      <alignment horizontal="center" vertical="center" wrapText="1"/>
    </xf>
    <xf numFmtId="180" fontId="44" fillId="12" borderId="13" xfId="0" applyNumberFormat="1" applyFont="1" applyFill="1" applyBorder="1" applyAlignment="1">
      <alignment horizontal="center" vertical="center" wrapText="1"/>
    </xf>
    <xf numFmtId="180" fontId="44" fillId="12" borderId="18" xfId="0" applyNumberFormat="1" applyFont="1" applyFill="1" applyBorder="1" applyAlignment="1">
      <alignment horizontal="center" vertical="center" wrapText="1"/>
    </xf>
    <xf numFmtId="180" fontId="44" fillId="12" borderId="1"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0" xfId="0" applyBorder="1" applyAlignment="1">
      <alignment horizontal="center" vertical="center"/>
    </xf>
    <xf numFmtId="0" fontId="48" fillId="0" borderId="6" xfId="0" applyFont="1" applyBorder="1" applyAlignment="1">
      <alignment horizontal="center" vertical="center" wrapText="1"/>
    </xf>
    <xf numFmtId="0" fontId="48" fillId="0" borderId="7" xfId="0" applyFont="1" applyBorder="1" applyAlignment="1">
      <alignment horizontal="center" vertical="center" wrapText="1"/>
    </xf>
    <xf numFmtId="0" fontId="48"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66675</xdr:rowOff>
    </xdr:from>
    <xdr:to>
      <xdr:col>5</xdr:col>
      <xdr:colOff>434009</xdr:colOff>
      <xdr:row>2</xdr:row>
      <xdr:rowOff>66675</xdr:rowOff>
    </xdr:to>
    <xdr:pic>
      <xdr:nvPicPr>
        <xdr:cNvPr id="4" name="图片 3" descr="标志+公司全称（不带郑州）"/>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66675"/>
          <a:ext cx="3110534"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F22" sqref="F22:G22"/>
    </sheetView>
  </sheetViews>
  <sheetFormatPr defaultRowHeight="13.5"/>
  <cols>
    <col min="1" max="9" width="9" style="43"/>
    <col min="10" max="10" width="17.125" style="43" customWidth="1"/>
    <col min="11" max="265" width="9" style="43"/>
    <col min="266" max="266" width="17.125" style="43" customWidth="1"/>
    <col min="267" max="521" width="9" style="43"/>
    <col min="522" max="522" width="17.125" style="43" customWidth="1"/>
    <col min="523" max="777" width="9" style="43"/>
    <col min="778" max="778" width="17.125" style="43" customWidth="1"/>
    <col min="779" max="1033" width="9" style="43"/>
    <col min="1034" max="1034" width="17.125" style="43" customWidth="1"/>
    <col min="1035" max="1289" width="9" style="43"/>
    <col min="1290" max="1290" width="17.125" style="43" customWidth="1"/>
    <col min="1291" max="1545" width="9" style="43"/>
    <col min="1546" max="1546" width="17.125" style="43" customWidth="1"/>
    <col min="1547" max="1801" width="9" style="43"/>
    <col min="1802" max="1802" width="17.125" style="43" customWidth="1"/>
    <col min="1803" max="2057" width="9" style="43"/>
    <col min="2058" max="2058" width="17.125" style="43" customWidth="1"/>
    <col min="2059" max="2313" width="9" style="43"/>
    <col min="2314" max="2314" width="17.125" style="43" customWidth="1"/>
    <col min="2315" max="2569" width="9" style="43"/>
    <col min="2570" max="2570" width="17.125" style="43" customWidth="1"/>
    <col min="2571" max="2825" width="9" style="43"/>
    <col min="2826" max="2826" width="17.125" style="43" customWidth="1"/>
    <col min="2827" max="3081" width="9" style="43"/>
    <col min="3082" max="3082" width="17.125" style="43" customWidth="1"/>
    <col min="3083" max="3337" width="9" style="43"/>
    <col min="3338" max="3338" width="17.125" style="43" customWidth="1"/>
    <col min="3339" max="3593" width="9" style="43"/>
    <col min="3594" max="3594" width="17.125" style="43" customWidth="1"/>
    <col min="3595" max="3849" width="9" style="43"/>
    <col min="3850" max="3850" width="17.125" style="43" customWidth="1"/>
    <col min="3851" max="4105" width="9" style="43"/>
    <col min="4106" max="4106" width="17.125" style="43" customWidth="1"/>
    <col min="4107" max="4361" width="9" style="43"/>
    <col min="4362" max="4362" width="17.125" style="43" customWidth="1"/>
    <col min="4363" max="4617" width="9" style="43"/>
    <col min="4618" max="4618" width="17.125" style="43" customWidth="1"/>
    <col min="4619" max="4873" width="9" style="43"/>
    <col min="4874" max="4874" width="17.125" style="43" customWidth="1"/>
    <col min="4875" max="5129" width="9" style="43"/>
    <col min="5130" max="5130" width="17.125" style="43" customWidth="1"/>
    <col min="5131" max="5385" width="9" style="43"/>
    <col min="5386" max="5386" width="17.125" style="43" customWidth="1"/>
    <col min="5387" max="5641" width="9" style="43"/>
    <col min="5642" max="5642" width="17.125" style="43" customWidth="1"/>
    <col min="5643" max="5897" width="9" style="43"/>
    <col min="5898" max="5898" width="17.125" style="43" customWidth="1"/>
    <col min="5899" max="6153" width="9" style="43"/>
    <col min="6154" max="6154" width="17.125" style="43" customWidth="1"/>
    <col min="6155" max="6409" width="9" style="43"/>
    <col min="6410" max="6410" width="17.125" style="43" customWidth="1"/>
    <col min="6411" max="6665" width="9" style="43"/>
    <col min="6666" max="6666" width="17.125" style="43" customWidth="1"/>
    <col min="6667" max="6921" width="9" style="43"/>
    <col min="6922" max="6922" width="17.125" style="43" customWidth="1"/>
    <col min="6923" max="7177" width="9" style="43"/>
    <col min="7178" max="7178" width="17.125" style="43" customWidth="1"/>
    <col min="7179" max="7433" width="9" style="43"/>
    <col min="7434" max="7434" width="17.125" style="43" customWidth="1"/>
    <col min="7435" max="7689" width="9" style="43"/>
    <col min="7690" max="7690" width="17.125" style="43" customWidth="1"/>
    <col min="7691" max="7945" width="9" style="43"/>
    <col min="7946" max="7946" width="17.125" style="43" customWidth="1"/>
    <col min="7947" max="8201" width="9" style="43"/>
    <col min="8202" max="8202" width="17.125" style="43" customWidth="1"/>
    <col min="8203" max="8457" width="9" style="43"/>
    <col min="8458" max="8458" width="17.125" style="43" customWidth="1"/>
    <col min="8459" max="8713" width="9" style="43"/>
    <col min="8714" max="8714" width="17.125" style="43" customWidth="1"/>
    <col min="8715" max="8969" width="9" style="43"/>
    <col min="8970" max="8970" width="17.125" style="43" customWidth="1"/>
    <col min="8971" max="9225" width="9" style="43"/>
    <col min="9226" max="9226" width="17.125" style="43" customWidth="1"/>
    <col min="9227" max="9481" width="9" style="43"/>
    <col min="9482" max="9482" width="17.125" style="43" customWidth="1"/>
    <col min="9483" max="9737" width="9" style="43"/>
    <col min="9738" max="9738" width="17.125" style="43" customWidth="1"/>
    <col min="9739" max="9993" width="9" style="43"/>
    <col min="9994" max="9994" width="17.125" style="43" customWidth="1"/>
    <col min="9995" max="10249" width="9" style="43"/>
    <col min="10250" max="10250" width="17.125" style="43" customWidth="1"/>
    <col min="10251" max="10505" width="9" style="43"/>
    <col min="10506" max="10506" width="17.125" style="43" customWidth="1"/>
    <col min="10507" max="10761" width="9" style="43"/>
    <col min="10762" max="10762" width="17.125" style="43" customWidth="1"/>
    <col min="10763" max="11017" width="9" style="43"/>
    <col min="11018" max="11018" width="17.125" style="43" customWidth="1"/>
    <col min="11019" max="11273" width="9" style="43"/>
    <col min="11274" max="11274" width="17.125" style="43" customWidth="1"/>
    <col min="11275" max="11529" width="9" style="43"/>
    <col min="11530" max="11530" width="17.125" style="43" customWidth="1"/>
    <col min="11531" max="11785" width="9" style="43"/>
    <col min="11786" max="11786" width="17.125" style="43" customWidth="1"/>
    <col min="11787" max="12041" width="9" style="43"/>
    <col min="12042" max="12042" width="17.125" style="43" customWidth="1"/>
    <col min="12043" max="12297" width="9" style="43"/>
    <col min="12298" max="12298" width="17.125" style="43" customWidth="1"/>
    <col min="12299" max="12553" width="9" style="43"/>
    <col min="12554" max="12554" width="17.125" style="43" customWidth="1"/>
    <col min="12555" max="12809" width="9" style="43"/>
    <col min="12810" max="12810" width="17.125" style="43" customWidth="1"/>
    <col min="12811" max="13065" width="9" style="43"/>
    <col min="13066" max="13066" width="17.125" style="43" customWidth="1"/>
    <col min="13067" max="13321" width="9" style="43"/>
    <col min="13322" max="13322" width="17.125" style="43" customWidth="1"/>
    <col min="13323" max="13577" width="9" style="43"/>
    <col min="13578" max="13578" width="17.125" style="43" customWidth="1"/>
    <col min="13579" max="13833" width="9" style="43"/>
    <col min="13834" max="13834" width="17.125" style="43" customWidth="1"/>
    <col min="13835" max="14089" width="9" style="43"/>
    <col min="14090" max="14090" width="17.125" style="43" customWidth="1"/>
    <col min="14091" max="14345" width="9" style="43"/>
    <col min="14346" max="14346" width="17.125" style="43" customWidth="1"/>
    <col min="14347" max="14601" width="9" style="43"/>
    <col min="14602" max="14602" width="17.125" style="43" customWidth="1"/>
    <col min="14603" max="14857" width="9" style="43"/>
    <col min="14858" max="14858" width="17.125" style="43" customWidth="1"/>
    <col min="14859" max="15113" width="9" style="43"/>
    <col min="15114" max="15114" width="17.125" style="43" customWidth="1"/>
    <col min="15115" max="15369" width="9" style="43"/>
    <col min="15370" max="15370" width="17.125" style="43" customWidth="1"/>
    <col min="15371" max="15625" width="9" style="43"/>
    <col min="15626" max="15626" width="17.125" style="43" customWidth="1"/>
    <col min="15627" max="15881" width="9" style="43"/>
    <col min="15882" max="15882" width="17.125" style="43" customWidth="1"/>
    <col min="15883" max="16137" width="9" style="43"/>
    <col min="16138" max="16138" width="17.125" style="43" customWidth="1"/>
    <col min="16139" max="16384" width="9" style="43"/>
  </cols>
  <sheetData>
    <row r="1" spans="1:12">
      <c r="A1" s="42"/>
      <c r="B1" s="42"/>
      <c r="C1" s="42"/>
      <c r="D1" s="42"/>
      <c r="E1" s="42"/>
      <c r="F1" s="42"/>
      <c r="G1" s="42"/>
      <c r="H1" s="42"/>
      <c r="I1" s="42"/>
      <c r="J1" s="108" t="s">
        <v>136</v>
      </c>
      <c r="K1" s="108"/>
      <c r="L1" s="108"/>
    </row>
    <row r="2" spans="1:12" ht="14.25">
      <c r="A2" s="42"/>
      <c r="B2" s="42"/>
      <c r="C2" s="42"/>
      <c r="D2" s="42"/>
      <c r="E2" s="42"/>
      <c r="F2" s="42"/>
      <c r="G2" s="42"/>
      <c r="H2" s="42"/>
      <c r="I2" s="42"/>
      <c r="J2" s="42"/>
      <c r="K2" s="42"/>
      <c r="L2" s="44"/>
    </row>
    <row r="3" spans="1:12" ht="15" customHeight="1">
      <c r="A3" s="42"/>
      <c r="B3" s="45"/>
      <c r="C3" s="45"/>
      <c r="D3" s="45"/>
      <c r="E3" s="45"/>
      <c r="F3" s="45"/>
      <c r="G3" s="45"/>
      <c r="H3" s="45"/>
      <c r="I3" s="45"/>
      <c r="J3" s="109" t="s">
        <v>152</v>
      </c>
      <c r="K3" s="109"/>
      <c r="L3" s="109"/>
    </row>
    <row r="4" spans="1:12">
      <c r="A4" s="42"/>
      <c r="B4" s="42"/>
      <c r="C4" s="42"/>
      <c r="D4" s="42"/>
      <c r="E4" s="42"/>
      <c r="F4" s="42"/>
      <c r="G4" s="42"/>
      <c r="H4" s="42"/>
      <c r="I4" s="42"/>
      <c r="J4" s="42"/>
      <c r="K4" s="42"/>
      <c r="L4" s="42"/>
    </row>
    <row r="5" spans="1:12">
      <c r="A5" s="42"/>
      <c r="B5" s="42"/>
      <c r="C5" s="42"/>
      <c r="D5" s="42"/>
      <c r="E5" s="42"/>
      <c r="F5" s="42"/>
      <c r="G5" s="42"/>
      <c r="H5" s="42"/>
      <c r="I5" s="42"/>
      <c r="J5" s="42"/>
      <c r="K5" s="42"/>
      <c r="L5" s="42"/>
    </row>
    <row r="6" spans="1:12">
      <c r="A6" s="42"/>
      <c r="B6" s="42"/>
      <c r="C6" s="42"/>
      <c r="D6" s="42"/>
      <c r="E6" s="42"/>
      <c r="F6" s="42"/>
      <c r="G6" s="42"/>
      <c r="H6" s="42"/>
      <c r="I6" s="42"/>
      <c r="J6" s="42"/>
      <c r="K6" s="42"/>
      <c r="L6" s="42"/>
    </row>
    <row r="7" spans="1:12">
      <c r="A7" s="42"/>
      <c r="B7" s="42"/>
      <c r="C7" s="42"/>
      <c r="D7" s="42"/>
      <c r="E7" s="42"/>
      <c r="F7" s="42"/>
      <c r="G7" s="42"/>
      <c r="H7" s="42"/>
      <c r="I7" s="42"/>
      <c r="J7" s="42"/>
      <c r="K7" s="42"/>
      <c r="L7" s="42"/>
    </row>
    <row r="8" spans="1:12">
      <c r="A8" s="42"/>
      <c r="B8" s="42"/>
      <c r="C8" s="42"/>
      <c r="D8" s="42"/>
      <c r="E8" s="42"/>
      <c r="F8" s="46"/>
      <c r="G8" s="42"/>
      <c r="H8" s="42"/>
      <c r="I8" s="42"/>
      <c r="J8" s="42"/>
      <c r="K8" s="42"/>
      <c r="L8" s="42"/>
    </row>
    <row r="9" spans="1:12" ht="27">
      <c r="A9" s="42"/>
      <c r="B9" s="42"/>
      <c r="C9" s="42"/>
      <c r="D9" s="42"/>
      <c r="E9" s="42"/>
      <c r="F9" s="47" t="s">
        <v>153</v>
      </c>
      <c r="G9" s="42"/>
      <c r="H9" s="42"/>
      <c r="I9" s="42"/>
      <c r="J9" s="42"/>
      <c r="K9" s="42"/>
      <c r="L9" s="42"/>
    </row>
    <row r="10" spans="1:12" ht="18.75">
      <c r="A10" s="42"/>
      <c r="B10" s="42"/>
      <c r="C10" s="42"/>
      <c r="D10" s="48"/>
      <c r="E10" s="42"/>
      <c r="F10" s="49"/>
      <c r="G10" s="42"/>
      <c r="H10" s="42"/>
      <c r="I10" s="42"/>
      <c r="J10" s="42"/>
      <c r="K10" s="42"/>
      <c r="L10" s="42"/>
    </row>
    <row r="11" spans="1:12">
      <c r="A11" s="42"/>
      <c r="B11" s="42"/>
      <c r="C11" s="42"/>
      <c r="D11" s="42"/>
      <c r="E11" s="42"/>
      <c r="F11" s="50"/>
      <c r="G11" s="42"/>
      <c r="H11" s="42"/>
      <c r="I11" s="42"/>
      <c r="J11" s="42"/>
      <c r="K11" s="42"/>
      <c r="L11" s="42"/>
    </row>
    <row r="12" spans="1:12">
      <c r="A12" s="42"/>
      <c r="B12" s="42"/>
      <c r="C12" s="42"/>
      <c r="D12" s="42"/>
      <c r="E12" s="42"/>
      <c r="F12" s="46"/>
      <c r="G12" s="42"/>
      <c r="H12" s="42"/>
      <c r="I12" s="42"/>
      <c r="J12" s="42"/>
      <c r="K12" s="42"/>
      <c r="L12" s="42"/>
    </row>
    <row r="13" spans="1:12">
      <c r="A13" s="42"/>
      <c r="B13" s="42"/>
      <c r="C13" s="42"/>
      <c r="D13" s="42"/>
      <c r="E13" s="42"/>
      <c r="F13" s="46"/>
      <c r="G13" s="42"/>
      <c r="H13" s="42"/>
      <c r="I13" s="42"/>
      <c r="J13" s="42"/>
      <c r="K13" s="42"/>
      <c r="L13" s="42"/>
    </row>
    <row r="14" spans="1:12">
      <c r="A14" s="42"/>
      <c r="B14" s="42"/>
      <c r="C14" s="42"/>
      <c r="D14" s="42"/>
      <c r="E14" s="42"/>
      <c r="F14" s="46"/>
      <c r="G14" s="42"/>
      <c r="H14" s="42"/>
      <c r="I14" s="42"/>
      <c r="J14" s="42"/>
      <c r="K14" s="42"/>
      <c r="L14" s="42"/>
    </row>
    <row r="15" spans="1:12">
      <c r="A15" s="42"/>
      <c r="B15" s="42"/>
      <c r="C15" s="42"/>
      <c r="D15" s="42"/>
      <c r="E15" s="42"/>
      <c r="F15" s="46"/>
      <c r="G15" s="42"/>
      <c r="H15" s="42"/>
      <c r="I15" s="42"/>
      <c r="J15" s="42"/>
      <c r="K15" s="42"/>
      <c r="L15" s="42"/>
    </row>
    <row r="16" spans="1:12">
      <c r="A16" s="42"/>
      <c r="B16" s="42"/>
      <c r="C16" s="42"/>
      <c r="D16" s="42"/>
      <c r="E16" s="42"/>
      <c r="F16" s="46"/>
      <c r="G16" s="42"/>
      <c r="H16" s="42"/>
      <c r="I16" s="42"/>
      <c r="J16" s="42"/>
      <c r="K16" s="42"/>
      <c r="L16" s="42"/>
    </row>
    <row r="17" spans="1:12">
      <c r="A17" s="42"/>
      <c r="B17" s="42"/>
      <c r="C17" s="42"/>
      <c r="D17" s="42"/>
      <c r="E17" s="42"/>
      <c r="F17" s="50" t="s">
        <v>150</v>
      </c>
      <c r="G17" s="42"/>
      <c r="H17" s="42"/>
      <c r="I17" s="42"/>
      <c r="J17" s="42"/>
      <c r="K17" s="42"/>
      <c r="L17" s="42"/>
    </row>
    <row r="18" spans="1:12">
      <c r="A18" s="42"/>
      <c r="B18" s="42"/>
      <c r="C18" s="42"/>
      <c r="D18" s="42"/>
      <c r="E18" s="42"/>
      <c r="F18" s="46"/>
      <c r="G18" s="42"/>
      <c r="H18" s="42"/>
      <c r="I18" s="42"/>
      <c r="J18" s="42"/>
      <c r="K18" s="42"/>
      <c r="L18" s="42"/>
    </row>
    <row r="19" spans="1:12" ht="18.75">
      <c r="A19" s="42"/>
      <c r="B19" s="42"/>
      <c r="C19" s="42"/>
      <c r="D19" s="42"/>
      <c r="E19" s="42"/>
      <c r="F19" s="51"/>
      <c r="G19" s="42"/>
      <c r="H19" s="42"/>
      <c r="I19" s="42"/>
      <c r="J19" s="42"/>
      <c r="K19" s="42"/>
      <c r="L19" s="42"/>
    </row>
    <row r="20" spans="1:12" ht="18.75">
      <c r="A20" s="42"/>
      <c r="B20" s="42"/>
      <c r="C20" s="42"/>
      <c r="D20" s="42"/>
      <c r="E20" s="42"/>
      <c r="F20" s="51"/>
      <c r="G20" s="42"/>
      <c r="H20" s="42"/>
      <c r="I20" s="42"/>
      <c r="J20" s="42"/>
      <c r="K20" s="42"/>
      <c r="L20" s="42"/>
    </row>
    <row r="21" spans="1:12" ht="19.5" thickBot="1">
      <c r="A21" s="42"/>
      <c r="B21" s="42"/>
      <c r="C21" s="42"/>
      <c r="D21" s="42"/>
      <c r="E21" s="42"/>
      <c r="F21" s="51"/>
      <c r="G21" s="42"/>
      <c r="H21" s="42"/>
      <c r="I21" s="42"/>
      <c r="J21" s="42"/>
      <c r="K21" s="42"/>
      <c r="L21" s="42"/>
    </row>
    <row r="22" spans="1:12" ht="16.5" thickBot="1">
      <c r="A22" s="42"/>
      <c r="B22" s="42"/>
      <c r="C22" s="52" t="s">
        <v>114</v>
      </c>
      <c r="D22" s="53">
        <v>6</v>
      </c>
      <c r="E22" s="54" t="s">
        <v>115</v>
      </c>
      <c r="F22" s="111" t="s">
        <v>211</v>
      </c>
      <c r="G22" s="112"/>
      <c r="H22" s="105" t="s">
        <v>116</v>
      </c>
      <c r="I22" s="106"/>
      <c r="J22" s="55">
        <v>41765</v>
      </c>
      <c r="K22" s="42"/>
      <c r="L22" s="42"/>
    </row>
    <row r="23" spans="1:12" ht="14.25" thickBot="1">
      <c r="A23" s="42"/>
      <c r="B23" s="42"/>
      <c r="C23" s="56" t="s">
        <v>117</v>
      </c>
      <c r="D23" s="105" t="s">
        <v>134</v>
      </c>
      <c r="E23" s="110"/>
      <c r="F23" s="110"/>
      <c r="G23" s="110"/>
      <c r="H23" s="110"/>
      <c r="I23" s="110"/>
      <c r="J23" s="106"/>
      <c r="K23" s="42"/>
      <c r="L23" s="42"/>
    </row>
    <row r="24" spans="1:12" ht="14.25" thickBot="1">
      <c r="A24" s="42"/>
      <c r="B24" s="42"/>
      <c r="C24" s="56" t="s">
        <v>118</v>
      </c>
      <c r="D24" s="105" t="s">
        <v>137</v>
      </c>
      <c r="E24" s="110"/>
      <c r="F24" s="110"/>
      <c r="G24" s="110"/>
      <c r="H24" s="110"/>
      <c r="I24" s="110"/>
      <c r="J24" s="106"/>
      <c r="K24" s="42"/>
      <c r="L24" s="42"/>
    </row>
    <row r="25" spans="1:12" ht="16.5" thickBot="1">
      <c r="A25" s="42"/>
      <c r="B25" s="42"/>
      <c r="C25" s="56" t="s">
        <v>119</v>
      </c>
      <c r="D25" s="105" t="s">
        <v>143</v>
      </c>
      <c r="E25" s="110"/>
      <c r="F25" s="106"/>
      <c r="G25" s="105" t="s">
        <v>120</v>
      </c>
      <c r="H25" s="106"/>
      <c r="I25" s="113">
        <v>41768</v>
      </c>
      <c r="J25" s="114"/>
      <c r="K25" s="42"/>
      <c r="L25" s="42"/>
    </row>
    <row r="26" spans="1:12" ht="16.5" customHeight="1" thickBot="1">
      <c r="A26" s="42"/>
      <c r="B26" s="42"/>
      <c r="C26" s="56" t="s">
        <v>121</v>
      </c>
      <c r="D26" s="102" t="s">
        <v>144</v>
      </c>
      <c r="E26" s="103"/>
      <c r="F26" s="104"/>
      <c r="G26" s="105" t="s">
        <v>122</v>
      </c>
      <c r="H26" s="106"/>
      <c r="I26" s="102" t="s">
        <v>145</v>
      </c>
      <c r="J26" s="107"/>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sheetData>
  <mergeCells count="12">
    <mergeCell ref="D26:F26"/>
    <mergeCell ref="G26:H26"/>
    <mergeCell ref="I26:J26"/>
    <mergeCell ref="J1:L1"/>
    <mergeCell ref="J3:L3"/>
    <mergeCell ref="D24:J24"/>
    <mergeCell ref="D23:J23"/>
    <mergeCell ref="H22:I22"/>
    <mergeCell ref="F22:G22"/>
    <mergeCell ref="D25:F25"/>
    <mergeCell ref="G25:H25"/>
    <mergeCell ref="I25:J25"/>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workbookViewId="0">
      <selection activeCell="H7" sqref="H7"/>
    </sheetView>
  </sheetViews>
  <sheetFormatPr defaultRowHeight="13.5"/>
  <cols>
    <col min="1" max="3" width="9" style="43"/>
    <col min="4" max="4" width="9.75" style="43" customWidth="1"/>
    <col min="5" max="5" width="34.625" style="43" customWidth="1"/>
    <col min="6" max="7" width="9" style="43"/>
    <col min="8" max="8" width="14.375" style="43" customWidth="1"/>
    <col min="9" max="9" width="15" style="43" customWidth="1"/>
    <col min="10" max="10" width="17" style="43" customWidth="1"/>
    <col min="11" max="259" width="9" style="43"/>
    <col min="260" max="260" width="9.75" style="43" customWidth="1"/>
    <col min="261" max="261" width="34.625" style="43" customWidth="1"/>
    <col min="262" max="263" width="9" style="43"/>
    <col min="264" max="264" width="14.375" style="43" customWidth="1"/>
    <col min="265" max="515" width="9" style="43"/>
    <col min="516" max="516" width="9.75" style="43" customWidth="1"/>
    <col min="517" max="517" width="34.625" style="43" customWidth="1"/>
    <col min="518" max="519" width="9" style="43"/>
    <col min="520" max="520" width="14.375" style="43" customWidth="1"/>
    <col min="521" max="771" width="9" style="43"/>
    <col min="772" max="772" width="9.75" style="43" customWidth="1"/>
    <col min="773" max="773" width="34.625" style="43" customWidth="1"/>
    <col min="774" max="775" width="9" style="43"/>
    <col min="776" max="776" width="14.375" style="43" customWidth="1"/>
    <col min="777" max="1027" width="9" style="43"/>
    <col min="1028" max="1028" width="9.75" style="43" customWidth="1"/>
    <col min="1029" max="1029" width="34.625" style="43" customWidth="1"/>
    <col min="1030" max="1031" width="9" style="43"/>
    <col min="1032" max="1032" width="14.375" style="43" customWidth="1"/>
    <col min="1033" max="1283" width="9" style="43"/>
    <col min="1284" max="1284" width="9.75" style="43" customWidth="1"/>
    <col min="1285" max="1285" width="34.625" style="43" customWidth="1"/>
    <col min="1286" max="1287" width="9" style="43"/>
    <col min="1288" max="1288" width="14.375" style="43" customWidth="1"/>
    <col min="1289" max="1539" width="9" style="43"/>
    <col min="1540" max="1540" width="9.75" style="43" customWidth="1"/>
    <col min="1541" max="1541" width="34.625" style="43" customWidth="1"/>
    <col min="1542" max="1543" width="9" style="43"/>
    <col min="1544" max="1544" width="14.375" style="43" customWidth="1"/>
    <col min="1545" max="1795" width="9" style="43"/>
    <col min="1796" max="1796" width="9.75" style="43" customWidth="1"/>
    <col min="1797" max="1797" width="34.625" style="43" customWidth="1"/>
    <col min="1798" max="1799" width="9" style="43"/>
    <col min="1800" max="1800" width="14.375" style="43" customWidth="1"/>
    <col min="1801" max="2051" width="9" style="43"/>
    <col min="2052" max="2052" width="9.75" style="43" customWidth="1"/>
    <col min="2053" max="2053" width="34.625" style="43" customWidth="1"/>
    <col min="2054" max="2055" width="9" style="43"/>
    <col min="2056" max="2056" width="14.375" style="43" customWidth="1"/>
    <col min="2057" max="2307" width="9" style="43"/>
    <col min="2308" max="2308" width="9.75" style="43" customWidth="1"/>
    <col min="2309" max="2309" width="34.625" style="43" customWidth="1"/>
    <col min="2310" max="2311" width="9" style="43"/>
    <col min="2312" max="2312" width="14.375" style="43" customWidth="1"/>
    <col min="2313" max="2563" width="9" style="43"/>
    <col min="2564" max="2564" width="9.75" style="43" customWidth="1"/>
    <col min="2565" max="2565" width="34.625" style="43" customWidth="1"/>
    <col min="2566" max="2567" width="9" style="43"/>
    <col min="2568" max="2568" width="14.375" style="43" customWidth="1"/>
    <col min="2569" max="2819" width="9" style="43"/>
    <col min="2820" max="2820" width="9.75" style="43" customWidth="1"/>
    <col min="2821" max="2821" width="34.625" style="43" customWidth="1"/>
    <col min="2822" max="2823" width="9" style="43"/>
    <col min="2824" max="2824" width="14.375" style="43" customWidth="1"/>
    <col min="2825" max="3075" width="9" style="43"/>
    <col min="3076" max="3076" width="9.75" style="43" customWidth="1"/>
    <col min="3077" max="3077" width="34.625" style="43" customWidth="1"/>
    <col min="3078" max="3079" width="9" style="43"/>
    <col min="3080" max="3080" width="14.375" style="43" customWidth="1"/>
    <col min="3081" max="3331" width="9" style="43"/>
    <col min="3332" max="3332" width="9.75" style="43" customWidth="1"/>
    <col min="3333" max="3333" width="34.625" style="43" customWidth="1"/>
    <col min="3334" max="3335" width="9" style="43"/>
    <col min="3336" max="3336" width="14.375" style="43" customWidth="1"/>
    <col min="3337" max="3587" width="9" style="43"/>
    <col min="3588" max="3588" width="9.75" style="43" customWidth="1"/>
    <col min="3589" max="3589" width="34.625" style="43" customWidth="1"/>
    <col min="3590" max="3591" width="9" style="43"/>
    <col min="3592" max="3592" width="14.375" style="43" customWidth="1"/>
    <col min="3593" max="3843" width="9" style="43"/>
    <col min="3844" max="3844" width="9.75" style="43" customWidth="1"/>
    <col min="3845" max="3845" width="34.625" style="43" customWidth="1"/>
    <col min="3846" max="3847" width="9" style="43"/>
    <col min="3848" max="3848" width="14.375" style="43" customWidth="1"/>
    <col min="3849" max="4099" width="9" style="43"/>
    <col min="4100" max="4100" width="9.75" style="43" customWidth="1"/>
    <col min="4101" max="4101" width="34.625" style="43" customWidth="1"/>
    <col min="4102" max="4103" width="9" style="43"/>
    <col min="4104" max="4104" width="14.375" style="43" customWidth="1"/>
    <col min="4105" max="4355" width="9" style="43"/>
    <col min="4356" max="4356" width="9.75" style="43" customWidth="1"/>
    <col min="4357" max="4357" width="34.625" style="43" customWidth="1"/>
    <col min="4358" max="4359" width="9" style="43"/>
    <col min="4360" max="4360" width="14.375" style="43" customWidth="1"/>
    <col min="4361" max="4611" width="9" style="43"/>
    <col min="4612" max="4612" width="9.75" style="43" customWidth="1"/>
    <col min="4613" max="4613" width="34.625" style="43" customWidth="1"/>
    <col min="4614" max="4615" width="9" style="43"/>
    <col min="4616" max="4616" width="14.375" style="43" customWidth="1"/>
    <col min="4617" max="4867" width="9" style="43"/>
    <col min="4868" max="4868" width="9.75" style="43" customWidth="1"/>
    <col min="4869" max="4869" width="34.625" style="43" customWidth="1"/>
    <col min="4870" max="4871" width="9" style="43"/>
    <col min="4872" max="4872" width="14.375" style="43" customWidth="1"/>
    <col min="4873" max="5123" width="9" style="43"/>
    <col min="5124" max="5124" width="9.75" style="43" customWidth="1"/>
    <col min="5125" max="5125" width="34.625" style="43" customWidth="1"/>
    <col min="5126" max="5127" width="9" style="43"/>
    <col min="5128" max="5128" width="14.375" style="43" customWidth="1"/>
    <col min="5129" max="5379" width="9" style="43"/>
    <col min="5380" max="5380" width="9.75" style="43" customWidth="1"/>
    <col min="5381" max="5381" width="34.625" style="43" customWidth="1"/>
    <col min="5382" max="5383" width="9" style="43"/>
    <col min="5384" max="5384" width="14.375" style="43" customWidth="1"/>
    <col min="5385" max="5635" width="9" style="43"/>
    <col min="5636" max="5636" width="9.75" style="43" customWidth="1"/>
    <col min="5637" max="5637" width="34.625" style="43" customWidth="1"/>
    <col min="5638" max="5639" width="9" style="43"/>
    <col min="5640" max="5640" width="14.375" style="43" customWidth="1"/>
    <col min="5641" max="5891" width="9" style="43"/>
    <col min="5892" max="5892" width="9.75" style="43" customWidth="1"/>
    <col min="5893" max="5893" width="34.625" style="43" customWidth="1"/>
    <col min="5894" max="5895" width="9" style="43"/>
    <col min="5896" max="5896" width="14.375" style="43" customWidth="1"/>
    <col min="5897" max="6147" width="9" style="43"/>
    <col min="6148" max="6148" width="9.75" style="43" customWidth="1"/>
    <col min="6149" max="6149" width="34.625" style="43" customWidth="1"/>
    <col min="6150" max="6151" width="9" style="43"/>
    <col min="6152" max="6152" width="14.375" style="43" customWidth="1"/>
    <col min="6153" max="6403" width="9" style="43"/>
    <col min="6404" max="6404" width="9.75" style="43" customWidth="1"/>
    <col min="6405" max="6405" width="34.625" style="43" customWidth="1"/>
    <col min="6406" max="6407" width="9" style="43"/>
    <col min="6408" max="6408" width="14.375" style="43" customWidth="1"/>
    <col min="6409" max="6659" width="9" style="43"/>
    <col min="6660" max="6660" width="9.75" style="43" customWidth="1"/>
    <col min="6661" max="6661" width="34.625" style="43" customWidth="1"/>
    <col min="6662" max="6663" width="9" style="43"/>
    <col min="6664" max="6664" width="14.375" style="43" customWidth="1"/>
    <col min="6665" max="6915" width="9" style="43"/>
    <col min="6916" max="6916" width="9.75" style="43" customWidth="1"/>
    <col min="6917" max="6917" width="34.625" style="43" customWidth="1"/>
    <col min="6918" max="6919" width="9" style="43"/>
    <col min="6920" max="6920" width="14.375" style="43" customWidth="1"/>
    <col min="6921" max="7171" width="9" style="43"/>
    <col min="7172" max="7172" width="9.75" style="43" customWidth="1"/>
    <col min="7173" max="7173" width="34.625" style="43" customWidth="1"/>
    <col min="7174" max="7175" width="9" style="43"/>
    <col min="7176" max="7176" width="14.375" style="43" customWidth="1"/>
    <col min="7177" max="7427" width="9" style="43"/>
    <col min="7428" max="7428" width="9.75" style="43" customWidth="1"/>
    <col min="7429" max="7429" width="34.625" style="43" customWidth="1"/>
    <col min="7430" max="7431" width="9" style="43"/>
    <col min="7432" max="7432" width="14.375" style="43" customWidth="1"/>
    <col min="7433" max="7683" width="9" style="43"/>
    <col min="7684" max="7684" width="9.75" style="43" customWidth="1"/>
    <col min="7685" max="7685" width="34.625" style="43" customWidth="1"/>
    <col min="7686" max="7687" width="9" style="43"/>
    <col min="7688" max="7688" width="14.375" style="43" customWidth="1"/>
    <col min="7689" max="7939" width="9" style="43"/>
    <col min="7940" max="7940" width="9.75" style="43" customWidth="1"/>
    <col min="7941" max="7941" width="34.625" style="43" customWidth="1"/>
    <col min="7942" max="7943" width="9" style="43"/>
    <col min="7944" max="7944" width="14.375" style="43" customWidth="1"/>
    <col min="7945" max="8195" width="9" style="43"/>
    <col min="8196" max="8196" width="9.75" style="43" customWidth="1"/>
    <col min="8197" max="8197" width="34.625" style="43" customWidth="1"/>
    <col min="8198" max="8199" width="9" style="43"/>
    <col min="8200" max="8200" width="14.375" style="43" customWidth="1"/>
    <col min="8201" max="8451" width="9" style="43"/>
    <col min="8452" max="8452" width="9.75" style="43" customWidth="1"/>
    <col min="8453" max="8453" width="34.625" style="43" customWidth="1"/>
    <col min="8454" max="8455" width="9" style="43"/>
    <col min="8456" max="8456" width="14.375" style="43" customWidth="1"/>
    <col min="8457" max="8707" width="9" style="43"/>
    <col min="8708" max="8708" width="9.75" style="43" customWidth="1"/>
    <col min="8709" max="8709" width="34.625" style="43" customWidth="1"/>
    <col min="8710" max="8711" width="9" style="43"/>
    <col min="8712" max="8712" width="14.375" style="43" customWidth="1"/>
    <col min="8713" max="8963" width="9" style="43"/>
    <col min="8964" max="8964" width="9.75" style="43" customWidth="1"/>
    <col min="8965" max="8965" width="34.625" style="43" customWidth="1"/>
    <col min="8966" max="8967" width="9" style="43"/>
    <col min="8968" max="8968" width="14.375" style="43" customWidth="1"/>
    <col min="8969" max="9219" width="9" style="43"/>
    <col min="9220" max="9220" width="9.75" style="43" customWidth="1"/>
    <col min="9221" max="9221" width="34.625" style="43" customWidth="1"/>
    <col min="9222" max="9223" width="9" style="43"/>
    <col min="9224" max="9224" width="14.375" style="43" customWidth="1"/>
    <col min="9225" max="9475" width="9" style="43"/>
    <col min="9476" max="9476" width="9.75" style="43" customWidth="1"/>
    <col min="9477" max="9477" width="34.625" style="43" customWidth="1"/>
    <col min="9478" max="9479" width="9" style="43"/>
    <col min="9480" max="9480" width="14.375" style="43" customWidth="1"/>
    <col min="9481" max="9731" width="9" style="43"/>
    <col min="9732" max="9732" width="9.75" style="43" customWidth="1"/>
    <col min="9733" max="9733" width="34.625" style="43" customWidth="1"/>
    <col min="9734" max="9735" width="9" style="43"/>
    <col min="9736" max="9736" width="14.375" style="43" customWidth="1"/>
    <col min="9737" max="9987" width="9" style="43"/>
    <col min="9988" max="9988" width="9.75" style="43" customWidth="1"/>
    <col min="9989" max="9989" width="34.625" style="43" customWidth="1"/>
    <col min="9990" max="9991" width="9" style="43"/>
    <col min="9992" max="9992" width="14.375" style="43" customWidth="1"/>
    <col min="9993" max="10243" width="9" style="43"/>
    <col min="10244" max="10244" width="9.75" style="43" customWidth="1"/>
    <col min="10245" max="10245" width="34.625" style="43" customWidth="1"/>
    <col min="10246" max="10247" width="9" style="43"/>
    <col min="10248" max="10248" width="14.375" style="43" customWidth="1"/>
    <col min="10249" max="10499" width="9" style="43"/>
    <col min="10500" max="10500" width="9.75" style="43" customWidth="1"/>
    <col min="10501" max="10501" width="34.625" style="43" customWidth="1"/>
    <col min="10502" max="10503" width="9" style="43"/>
    <col min="10504" max="10504" width="14.375" style="43" customWidth="1"/>
    <col min="10505" max="10755" width="9" style="43"/>
    <col min="10756" max="10756" width="9.75" style="43" customWidth="1"/>
    <col min="10757" max="10757" width="34.625" style="43" customWidth="1"/>
    <col min="10758" max="10759" width="9" style="43"/>
    <col min="10760" max="10760" width="14.375" style="43" customWidth="1"/>
    <col min="10761" max="11011" width="9" style="43"/>
    <col min="11012" max="11012" width="9.75" style="43" customWidth="1"/>
    <col min="11013" max="11013" width="34.625" style="43" customWidth="1"/>
    <col min="11014" max="11015" width="9" style="43"/>
    <col min="11016" max="11016" width="14.375" style="43" customWidth="1"/>
    <col min="11017" max="11267" width="9" style="43"/>
    <col min="11268" max="11268" width="9.75" style="43" customWidth="1"/>
    <col min="11269" max="11269" width="34.625" style="43" customWidth="1"/>
    <col min="11270" max="11271" width="9" style="43"/>
    <col min="11272" max="11272" width="14.375" style="43" customWidth="1"/>
    <col min="11273" max="11523" width="9" style="43"/>
    <col min="11524" max="11524" width="9.75" style="43" customWidth="1"/>
    <col min="11525" max="11525" width="34.625" style="43" customWidth="1"/>
    <col min="11526" max="11527" width="9" style="43"/>
    <col min="11528" max="11528" width="14.375" style="43" customWidth="1"/>
    <col min="11529" max="11779" width="9" style="43"/>
    <col min="11780" max="11780" width="9.75" style="43" customWidth="1"/>
    <col min="11781" max="11781" width="34.625" style="43" customWidth="1"/>
    <col min="11782" max="11783" width="9" style="43"/>
    <col min="11784" max="11784" width="14.375" style="43" customWidth="1"/>
    <col min="11785" max="12035" width="9" style="43"/>
    <col min="12036" max="12036" width="9.75" style="43" customWidth="1"/>
    <col min="12037" max="12037" width="34.625" style="43" customWidth="1"/>
    <col min="12038" max="12039" width="9" style="43"/>
    <col min="12040" max="12040" width="14.375" style="43" customWidth="1"/>
    <col min="12041" max="12291" width="9" style="43"/>
    <col min="12292" max="12292" width="9.75" style="43" customWidth="1"/>
    <col min="12293" max="12293" width="34.625" style="43" customWidth="1"/>
    <col min="12294" max="12295" width="9" style="43"/>
    <col min="12296" max="12296" width="14.375" style="43" customWidth="1"/>
    <col min="12297" max="12547" width="9" style="43"/>
    <col min="12548" max="12548" width="9.75" style="43" customWidth="1"/>
    <col min="12549" max="12549" width="34.625" style="43" customWidth="1"/>
    <col min="12550" max="12551" width="9" style="43"/>
    <col min="12552" max="12552" width="14.375" style="43" customWidth="1"/>
    <col min="12553" max="12803" width="9" style="43"/>
    <col min="12804" max="12804" width="9.75" style="43" customWidth="1"/>
    <col min="12805" max="12805" width="34.625" style="43" customWidth="1"/>
    <col min="12806" max="12807" width="9" style="43"/>
    <col min="12808" max="12808" width="14.375" style="43" customWidth="1"/>
    <col min="12809" max="13059" width="9" style="43"/>
    <col min="13060" max="13060" width="9.75" style="43" customWidth="1"/>
    <col min="13061" max="13061" width="34.625" style="43" customWidth="1"/>
    <col min="13062" max="13063" width="9" style="43"/>
    <col min="13064" max="13064" width="14.375" style="43" customWidth="1"/>
    <col min="13065" max="13315" width="9" style="43"/>
    <col min="13316" max="13316" width="9.75" style="43" customWidth="1"/>
    <col min="13317" max="13317" width="34.625" style="43" customWidth="1"/>
    <col min="13318" max="13319" width="9" style="43"/>
    <col min="13320" max="13320" width="14.375" style="43" customWidth="1"/>
    <col min="13321" max="13571" width="9" style="43"/>
    <col min="13572" max="13572" width="9.75" style="43" customWidth="1"/>
    <col min="13573" max="13573" width="34.625" style="43" customWidth="1"/>
    <col min="13574" max="13575" width="9" style="43"/>
    <col min="13576" max="13576" width="14.375" style="43" customWidth="1"/>
    <col min="13577" max="13827" width="9" style="43"/>
    <col min="13828" max="13828" width="9.75" style="43" customWidth="1"/>
    <col min="13829" max="13829" width="34.625" style="43" customWidth="1"/>
    <col min="13830" max="13831" width="9" style="43"/>
    <col min="13832" max="13832" width="14.375" style="43" customWidth="1"/>
    <col min="13833" max="14083" width="9" style="43"/>
    <col min="14084" max="14084" width="9.75" style="43" customWidth="1"/>
    <col min="14085" max="14085" width="34.625" style="43" customWidth="1"/>
    <col min="14086" max="14087" width="9" style="43"/>
    <col min="14088" max="14088" width="14.375" style="43" customWidth="1"/>
    <col min="14089" max="14339" width="9" style="43"/>
    <col min="14340" max="14340" width="9.75" style="43" customWidth="1"/>
    <col min="14341" max="14341" width="34.625" style="43" customWidth="1"/>
    <col min="14342" max="14343" width="9" style="43"/>
    <col min="14344" max="14344" width="14.375" style="43" customWidth="1"/>
    <col min="14345" max="14595" width="9" style="43"/>
    <col min="14596" max="14596" width="9.75" style="43" customWidth="1"/>
    <col min="14597" max="14597" width="34.625" style="43" customWidth="1"/>
    <col min="14598" max="14599" width="9" style="43"/>
    <col min="14600" max="14600" width="14.375" style="43" customWidth="1"/>
    <col min="14601" max="14851" width="9" style="43"/>
    <col min="14852" max="14852" width="9.75" style="43" customWidth="1"/>
    <col min="14853" max="14853" width="34.625" style="43" customWidth="1"/>
    <col min="14854" max="14855" width="9" style="43"/>
    <col min="14856" max="14856" width="14.375" style="43" customWidth="1"/>
    <col min="14857" max="15107" width="9" style="43"/>
    <col min="15108" max="15108" width="9.75" style="43" customWidth="1"/>
    <col min="15109" max="15109" width="34.625" style="43" customWidth="1"/>
    <col min="15110" max="15111" width="9" style="43"/>
    <col min="15112" max="15112" width="14.375" style="43" customWidth="1"/>
    <col min="15113" max="15363" width="9" style="43"/>
    <col min="15364" max="15364" width="9.75" style="43" customWidth="1"/>
    <col min="15365" max="15365" width="34.625" style="43" customWidth="1"/>
    <col min="15366" max="15367" width="9" style="43"/>
    <col min="15368" max="15368" width="14.375" style="43" customWidth="1"/>
    <col min="15369" max="15619" width="9" style="43"/>
    <col min="15620" max="15620" width="9.75" style="43" customWidth="1"/>
    <col min="15621" max="15621" width="34.625" style="43" customWidth="1"/>
    <col min="15622" max="15623" width="9" style="43"/>
    <col min="15624" max="15624" width="14.375" style="43" customWidth="1"/>
    <col min="15625" max="15875" width="9" style="43"/>
    <col min="15876" max="15876" width="9.75" style="43" customWidth="1"/>
    <col min="15877" max="15877" width="34.625" style="43" customWidth="1"/>
    <col min="15878" max="15879" width="9" style="43"/>
    <col min="15880" max="15880" width="14.375" style="43" customWidth="1"/>
    <col min="15881" max="16131" width="9" style="43"/>
    <col min="16132" max="16132" width="9.75" style="43" customWidth="1"/>
    <col min="16133" max="16133" width="34.625" style="43" customWidth="1"/>
    <col min="16134" max="16135" width="9" style="43"/>
    <col min="16136" max="16136" width="14.375" style="43" customWidth="1"/>
    <col min="16137" max="16384" width="9" style="43"/>
  </cols>
  <sheetData>
    <row r="1" spans="2:9" ht="18.75">
      <c r="B1" s="42"/>
      <c r="C1" s="115" t="s">
        <v>123</v>
      </c>
      <c r="D1" s="115"/>
      <c r="E1" s="115"/>
      <c r="F1" s="115"/>
      <c r="G1" s="115"/>
      <c r="H1" s="115"/>
      <c r="I1" s="42"/>
    </row>
    <row r="2" spans="2:9" ht="18.75">
      <c r="B2" s="42"/>
      <c r="C2" s="57"/>
      <c r="D2" s="42"/>
      <c r="E2" s="42"/>
      <c r="F2" s="42"/>
      <c r="G2" s="42"/>
      <c r="H2" s="42"/>
      <c r="I2" s="42"/>
    </row>
    <row r="3" spans="2:9" ht="30" customHeight="1">
      <c r="B3" s="58" t="s">
        <v>124</v>
      </c>
      <c r="C3" s="59" t="s">
        <v>125</v>
      </c>
      <c r="D3" s="60" t="s">
        <v>126</v>
      </c>
      <c r="E3" s="60" t="s">
        <v>127</v>
      </c>
      <c r="F3" s="60" t="s">
        <v>128</v>
      </c>
      <c r="G3" s="60" t="s">
        <v>129</v>
      </c>
      <c r="H3" s="60" t="s">
        <v>130</v>
      </c>
      <c r="I3" s="42"/>
    </row>
    <row r="4" spans="2:9" s="67" customFormat="1" ht="30" customHeight="1">
      <c r="B4" s="61">
        <v>1</v>
      </c>
      <c r="C4" s="62" t="s">
        <v>131</v>
      </c>
      <c r="D4" s="63" t="s">
        <v>132</v>
      </c>
      <c r="E4" s="64" t="s">
        <v>133</v>
      </c>
      <c r="F4" s="73" t="s">
        <v>134</v>
      </c>
      <c r="G4" s="74" t="s">
        <v>138</v>
      </c>
      <c r="H4" s="65">
        <v>41593</v>
      </c>
      <c r="I4" s="50"/>
    </row>
    <row r="5" spans="2:9" s="67" customFormat="1" ht="30" customHeight="1">
      <c r="B5" s="61">
        <v>2</v>
      </c>
      <c r="C5" s="62" t="s">
        <v>139</v>
      </c>
      <c r="D5" s="63" t="s">
        <v>140</v>
      </c>
      <c r="E5" s="75" t="s">
        <v>141</v>
      </c>
      <c r="F5" s="73" t="s">
        <v>142</v>
      </c>
      <c r="G5" s="74" t="s">
        <v>138</v>
      </c>
      <c r="H5" s="65">
        <v>41663</v>
      </c>
      <c r="I5" s="50"/>
    </row>
    <row r="6" spans="2:9" s="67" customFormat="1" ht="45.75" customHeight="1">
      <c r="B6" s="61">
        <v>3</v>
      </c>
      <c r="C6" s="62" t="s">
        <v>213</v>
      </c>
      <c r="D6" s="63" t="s">
        <v>214</v>
      </c>
      <c r="E6" s="75" t="s">
        <v>212</v>
      </c>
      <c r="F6" s="73" t="s">
        <v>215</v>
      </c>
      <c r="G6" s="74" t="s">
        <v>216</v>
      </c>
      <c r="H6" s="65">
        <v>41766</v>
      </c>
      <c r="I6" s="50"/>
    </row>
    <row r="7" spans="2:9" s="67" customFormat="1">
      <c r="B7" s="61">
        <v>4</v>
      </c>
      <c r="C7" s="62" t="s">
        <v>146</v>
      </c>
      <c r="D7" s="63" t="s">
        <v>147</v>
      </c>
      <c r="E7" s="75" t="s">
        <v>151</v>
      </c>
      <c r="F7" s="73" t="s">
        <v>148</v>
      </c>
      <c r="G7" s="74" t="s">
        <v>149</v>
      </c>
      <c r="H7" s="65">
        <v>41768</v>
      </c>
      <c r="I7" s="50"/>
    </row>
    <row r="8" spans="2:9" s="67" customFormat="1" ht="30" customHeight="1">
      <c r="B8" s="61"/>
      <c r="C8" s="62"/>
      <c r="D8" s="63"/>
      <c r="E8" s="64"/>
      <c r="F8" s="65"/>
      <c r="G8" s="66"/>
      <c r="H8" s="65"/>
      <c r="I8" s="50"/>
    </row>
    <row r="9" spans="2:9" s="67" customFormat="1" ht="30" customHeight="1">
      <c r="B9" s="61"/>
      <c r="C9" s="62"/>
      <c r="D9" s="63"/>
      <c r="E9" s="64"/>
      <c r="F9" s="65"/>
      <c r="G9" s="66"/>
      <c r="H9" s="65"/>
      <c r="I9" s="50"/>
    </row>
    <row r="10" spans="2:9" s="67" customFormat="1" ht="30" customHeight="1">
      <c r="B10" s="61"/>
      <c r="C10" s="62"/>
      <c r="D10" s="63"/>
      <c r="E10" s="64"/>
      <c r="F10" s="65"/>
      <c r="G10" s="66"/>
      <c r="H10" s="65"/>
      <c r="I10" s="50"/>
    </row>
    <row r="11" spans="2:9" s="67" customFormat="1" ht="30" customHeight="1">
      <c r="B11" s="61"/>
      <c r="C11" s="62"/>
      <c r="D11" s="63"/>
      <c r="E11" s="64"/>
      <c r="F11" s="65"/>
      <c r="G11" s="66"/>
      <c r="H11" s="65"/>
      <c r="I11" s="50"/>
    </row>
    <row r="12" spans="2:9">
      <c r="B12" s="42"/>
      <c r="C12" s="68" t="s">
        <v>135</v>
      </c>
      <c r="D12" s="42"/>
      <c r="E12" s="42"/>
      <c r="F12" s="42"/>
      <c r="G12" s="42"/>
      <c r="H12" s="42"/>
      <c r="I12" s="42"/>
    </row>
    <row r="13" spans="2:9">
      <c r="B13" s="42"/>
      <c r="C13" s="69"/>
      <c r="D13" s="42"/>
      <c r="E13" s="42"/>
      <c r="F13" s="42"/>
      <c r="G13" s="42"/>
      <c r="H13" s="42"/>
      <c r="I13" s="42"/>
    </row>
    <row r="14" spans="2:9">
      <c r="B14" s="42"/>
      <c r="C14" s="69"/>
      <c r="D14" s="42"/>
      <c r="E14" s="42"/>
      <c r="F14" s="42"/>
      <c r="G14" s="42"/>
      <c r="H14" s="42"/>
      <c r="I14" s="42"/>
    </row>
    <row r="15" spans="2:9">
      <c r="B15" s="42"/>
      <c r="C15" s="69"/>
      <c r="D15" s="42"/>
      <c r="E15" s="42"/>
      <c r="F15" s="42"/>
      <c r="G15" s="42"/>
      <c r="H15" s="42"/>
      <c r="I15" s="42"/>
    </row>
    <row r="23" spans="4:10" ht="15.75">
      <c r="F23" s="70"/>
      <c r="J23" s="71"/>
    </row>
    <row r="24" spans="4:10">
      <c r="D24" s="72"/>
    </row>
    <row r="25" spans="4:10">
      <c r="D25" s="72"/>
    </row>
    <row r="26" spans="4:10">
      <c r="I26" s="71"/>
    </row>
  </sheetData>
  <mergeCells count="1">
    <mergeCell ref="C1:H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3"/>
  <sheetViews>
    <sheetView tabSelected="1" workbookViewId="0">
      <selection activeCell="C1" sqref="C1"/>
    </sheetView>
  </sheetViews>
  <sheetFormatPr defaultRowHeight="13.5"/>
  <cols>
    <col min="1" max="1" width="5.75" bestFit="1" customWidth="1"/>
    <col min="2" max="6" width="20.625" customWidth="1"/>
    <col min="7" max="8" width="6.625" customWidth="1"/>
    <col min="9" max="10" width="9.125" style="4" customWidth="1"/>
    <col min="11" max="11" width="9.125" customWidth="1"/>
    <col min="12" max="12" width="11" customWidth="1"/>
  </cols>
  <sheetData>
    <row r="1" spans="1:15">
      <c r="A1" s="121" t="s">
        <v>19</v>
      </c>
      <c r="B1" s="121"/>
      <c r="C1" s="7" t="s">
        <v>20</v>
      </c>
      <c r="D1" s="173" t="s">
        <v>20</v>
      </c>
      <c r="E1" s="173"/>
      <c r="F1" s="122" t="s">
        <v>28</v>
      </c>
      <c r="G1" s="123"/>
      <c r="H1" s="123"/>
      <c r="I1" s="123"/>
      <c r="J1" s="123"/>
      <c r="K1" s="123"/>
      <c r="L1" s="124"/>
    </row>
    <row r="2" spans="1:15">
      <c r="A2" s="121" t="s">
        <v>154</v>
      </c>
      <c r="B2" s="121"/>
      <c r="C2" s="7"/>
      <c r="D2" s="174"/>
      <c r="E2" s="174"/>
    </row>
    <row r="3" spans="1:15">
      <c r="A3" s="41" t="s">
        <v>5</v>
      </c>
      <c r="B3" s="41" t="s">
        <v>3</v>
      </c>
      <c r="C3" s="41" t="s">
        <v>4</v>
      </c>
      <c r="D3" s="101" t="s">
        <v>219</v>
      </c>
      <c r="E3" s="101" t="s">
        <v>217</v>
      </c>
      <c r="F3" s="41" t="s">
        <v>0</v>
      </c>
      <c r="G3" s="41" t="s">
        <v>1</v>
      </c>
      <c r="H3" s="41" t="s">
        <v>6</v>
      </c>
      <c r="I3" s="41" t="s">
        <v>9</v>
      </c>
      <c r="J3" s="41" t="s">
        <v>10</v>
      </c>
      <c r="K3" s="41" t="s">
        <v>8</v>
      </c>
      <c r="L3" s="41" t="s">
        <v>2</v>
      </c>
    </row>
    <row r="4" spans="1:15" ht="57.75" customHeight="1">
      <c r="A4" s="1">
        <v>1</v>
      </c>
      <c r="B4" s="175" t="s">
        <v>218</v>
      </c>
      <c r="C4" s="175" t="s">
        <v>220</v>
      </c>
      <c r="D4" s="175" t="s">
        <v>223</v>
      </c>
      <c r="E4" s="177" t="s">
        <v>221</v>
      </c>
      <c r="F4" s="2"/>
      <c r="G4" s="1"/>
      <c r="H4" s="3" t="str">
        <f>IF(G4="ILF",IF($C$1="预估功能点",$O$15,$O$22),IF(G4="EIF",IF($C$1="预估功能点",$O$16,$O$23),IF(G4="EI",IF($C$1="预估功能点",$O$17,$O$24),IF(G4="EO",IF($C$1="预估功能点",$O$18,$O$25),IF(G4="EQ",IF($C$1="预估功能点",$O$19,$O$26),"")))))</f>
        <v/>
      </c>
      <c r="I4" s="1"/>
      <c r="J4" s="1"/>
      <c r="K4" s="5" t="str">
        <f>IF(H4="","",IF(I4="高",IF(J4="删除",H4*$O$5*$O$12,IF(J4="修改",H4*$O$5*$O$11,H4*$O$5*$O$10)),IF(I4="中",IF(J4="删除",H4*$O$6*$O$12,IF(J4="修改",H4*$O$6*$O$11,H4*$O$6*$O$10)),IF(J4="删除",H4*$O$7*$O$12,IF(J4="修改",H4*$O$7*$O$11,H4*$O$7*$O$10)))))</f>
        <v/>
      </c>
      <c r="L4" s="2"/>
      <c r="N4" s="125" t="s">
        <v>11</v>
      </c>
      <c r="O4" s="125"/>
    </row>
    <row r="5" spans="1:15">
      <c r="A5" s="1">
        <v>2</v>
      </c>
      <c r="B5" s="176"/>
      <c r="C5" s="176"/>
      <c r="D5" s="176"/>
      <c r="E5" s="177" t="s">
        <v>222</v>
      </c>
      <c r="F5" s="2"/>
      <c r="G5" s="1"/>
      <c r="H5" s="3" t="str">
        <f>IF(G5="ILF",IF($C$1="预估功能点",$O$15,$O$22),IF(G5="EIF",IF($C$1="预估功能点",$O$16,$O$23),IF(G5="EI",IF($C$1="预估功能点",$O$17,$O$24),IF(G5="EO",IF($C$1="预估功能点",$O$18,$O$25),IF(G5="EQ",IF($C$1="预估功能点",$O$19,$O$26),"")))))</f>
        <v/>
      </c>
      <c r="I5" s="1"/>
      <c r="J5" s="1"/>
      <c r="K5" s="5" t="str">
        <f t="shared" ref="K5:K68" si="0">IF(H5="","",IF(I5="高",IF(J5="删除",H5*$O$5*$O$12,IF(J5="修改",H5*$O$5*$O$11,H5*$O$5*$O$10)),IF(I5="中",IF(J5="删除",H5*$O$6*$O$12,IF(J5="修改",H5*$O$6*$O$11,H5*$O$6*$O$10)),IF(J5="删除",H5*$O$7*$O$12,IF(J5="修改",H5*$O$7*$O$11,H5*$O$7*$O$10)))))</f>
        <v/>
      </c>
      <c r="L5" s="2"/>
      <c r="N5" s="8" t="s">
        <v>12</v>
      </c>
      <c r="O5" s="9">
        <f>1/3</f>
        <v>0.33333333333333331</v>
      </c>
    </row>
    <row r="6" spans="1:15">
      <c r="A6" s="1">
        <v>3</v>
      </c>
      <c r="B6" s="2"/>
      <c r="C6" s="2"/>
      <c r="D6" s="2"/>
      <c r="E6" s="2"/>
      <c r="F6" s="2"/>
      <c r="G6" s="1"/>
      <c r="H6" s="3" t="str">
        <f>IF(G6="ILF",IF($C$1="预估功能点",$O$15,$O$22),IF(G6="EIF",IF($C$1="预估功能点",$O$16,$O$23),IF(G6="EI",IF($C$1="预估功能点",$O$17,$O$24),IF(G6="EO",IF($C$1="预估功能点",$O$18,$O$25),IF(G6="EQ",IF($C$1="预估功能点",$O$19,$O$26),"")))))</f>
        <v/>
      </c>
      <c r="I6" s="1"/>
      <c r="J6" s="1"/>
      <c r="K6" s="5" t="str">
        <f t="shared" si="0"/>
        <v/>
      </c>
      <c r="L6" s="2"/>
      <c r="N6" s="8" t="s">
        <v>13</v>
      </c>
      <c r="O6" s="9">
        <f>2/3</f>
        <v>0.66666666666666663</v>
      </c>
    </row>
    <row r="7" spans="1:15">
      <c r="A7" s="1">
        <v>4</v>
      </c>
      <c r="B7" s="2"/>
      <c r="C7" s="2"/>
      <c r="D7" s="2"/>
      <c r="E7" s="2"/>
      <c r="F7" s="2"/>
      <c r="G7" s="1"/>
      <c r="H7" s="3" t="str">
        <f>IF(G7="ILF",IF($C$1="预估功能点",$O$15,$O$22),IF(G7="EIF",IF($C$1="预估功能点",$O$16,$O$23),IF(G7="EI",IF($C$1="预估功能点",$O$17,$O$24),IF(G7="EO",IF($C$1="预估功能点",$O$18,$O$25),IF(G7="EQ",IF($C$1="预估功能点",$O$19,$O$26),"")))))</f>
        <v/>
      </c>
      <c r="I7" s="1"/>
      <c r="J7" s="1"/>
      <c r="K7" s="5" t="str">
        <f t="shared" si="0"/>
        <v/>
      </c>
      <c r="L7" s="2"/>
      <c r="N7" s="8" t="s">
        <v>14</v>
      </c>
      <c r="O7" s="9">
        <f>1/1</f>
        <v>1</v>
      </c>
    </row>
    <row r="8" spans="1:15">
      <c r="A8" s="1">
        <v>5</v>
      </c>
      <c r="B8" s="2"/>
      <c r="C8" s="2"/>
      <c r="D8" s="2"/>
      <c r="E8" s="2"/>
      <c r="F8" s="2"/>
      <c r="G8" s="1"/>
      <c r="H8" s="3" t="str">
        <f>IF(G8="ILF",IF($C$1="预估功能点",$O$15,$O$22),IF(G8="EIF",IF($C$1="预估功能点",$O$16,$O$23),IF(G8="EI",IF($C$1="预估功能点",$O$17,$O$24),IF(G8="EO",IF($C$1="预估功能点",$O$18,$O$25),IF(G8="EQ",IF($C$1="预估功能点",$O$19,$O$26),"")))))</f>
        <v/>
      </c>
      <c r="I8" s="1"/>
      <c r="J8" s="1"/>
      <c r="K8" s="5" t="str">
        <f t="shared" si="0"/>
        <v/>
      </c>
      <c r="L8" s="2"/>
    </row>
    <row r="9" spans="1:15">
      <c r="A9" s="1">
        <v>6</v>
      </c>
      <c r="B9" s="2"/>
      <c r="C9" s="2"/>
      <c r="D9" s="2"/>
      <c r="E9" s="2"/>
      <c r="F9" s="2"/>
      <c r="G9" s="1"/>
      <c r="H9" s="3" t="str">
        <f>IF(G9="ILF",IF($C$1="预估功能点",$O$15,$O$22),IF(G9="EIF",IF($C$1="预估功能点",$O$16,$O$23),IF(G9="EI",IF($C$1="预估功能点",$O$17,$O$24),IF(G9="EO",IF($C$1="预估功能点",$O$18,$O$25),IF(G9="EQ",IF($C$1="预估功能点",$O$19,$O$26),"")))))</f>
        <v/>
      </c>
      <c r="I9" s="1"/>
      <c r="J9" s="1"/>
      <c r="K9" s="5" t="str">
        <f t="shared" si="0"/>
        <v/>
      </c>
      <c r="L9" s="2"/>
      <c r="N9" s="125" t="s">
        <v>15</v>
      </c>
      <c r="O9" s="125"/>
    </row>
    <row r="10" spans="1:15">
      <c r="A10" s="1">
        <v>7</v>
      </c>
      <c r="B10" s="2"/>
      <c r="C10" s="2"/>
      <c r="D10" s="2"/>
      <c r="E10" s="2"/>
      <c r="F10" s="2"/>
      <c r="G10" s="1"/>
      <c r="H10" s="3" t="str">
        <f>IF(G10="ILF",IF($C$1="预估功能点",$O$15,$O$22),IF(G10="EIF",IF($C$1="预估功能点",$O$16,$O$23),IF(G10="EI",IF($C$1="预估功能点",$O$17,$O$24),IF(G10="EO",IF($C$1="预估功能点",$O$18,$O$25),IF(G10="EQ",IF($C$1="预估功能点",$O$19,$O$26),"")))))</f>
        <v/>
      </c>
      <c r="I10" s="1"/>
      <c r="J10" s="1"/>
      <c r="K10" s="5" t="str">
        <f t="shared" si="0"/>
        <v/>
      </c>
      <c r="L10" s="2"/>
      <c r="N10" s="8" t="s">
        <v>16</v>
      </c>
      <c r="O10" s="9">
        <f>1/1</f>
        <v>1</v>
      </c>
    </row>
    <row r="11" spans="1:15">
      <c r="A11" s="1">
        <v>8</v>
      </c>
      <c r="B11" s="2"/>
      <c r="C11" s="2"/>
      <c r="D11" s="2"/>
      <c r="E11" s="2"/>
      <c r="F11" s="2"/>
      <c r="G11" s="1"/>
      <c r="H11" s="3" t="str">
        <f>IF(G11="ILF",IF($C$1="预估功能点",$O$15,$O$22),IF(G11="EIF",IF($C$1="预估功能点",$O$16,$O$23),IF(G11="EI",IF($C$1="预估功能点",$O$17,$O$24),IF(G11="EO",IF($C$1="预估功能点",$O$18,$O$25),IF(G11="EQ",IF($C$1="预估功能点",$O$19,$O$26),"")))))</f>
        <v/>
      </c>
      <c r="I11" s="1"/>
      <c r="J11" s="1"/>
      <c r="K11" s="5" t="str">
        <f t="shared" si="0"/>
        <v/>
      </c>
      <c r="L11" s="2"/>
      <c r="N11" s="8" t="s">
        <v>17</v>
      </c>
      <c r="O11" s="9">
        <f>1/1</f>
        <v>1</v>
      </c>
    </row>
    <row r="12" spans="1:15">
      <c r="A12" s="1">
        <v>9</v>
      </c>
      <c r="B12" s="2"/>
      <c r="C12" s="2"/>
      <c r="D12" s="2"/>
      <c r="E12" s="2"/>
      <c r="F12" s="2"/>
      <c r="G12" s="1"/>
      <c r="H12" s="3" t="str">
        <f>IF(G12="ILF",IF($C$1="预估功能点",$O$15,$O$22),IF(G12="EIF",IF($C$1="预估功能点",$O$16,$O$23),IF(G12="EI",IF($C$1="预估功能点",$O$17,$O$24),IF(G12="EO",IF($C$1="预估功能点",$O$18,$O$25),IF(G12="EQ",IF($C$1="预估功能点",$O$19,$O$26),"")))))</f>
        <v/>
      </c>
      <c r="I12" s="1"/>
      <c r="J12" s="1"/>
      <c r="K12" s="5" t="str">
        <f t="shared" si="0"/>
        <v/>
      </c>
      <c r="L12" s="2"/>
      <c r="N12" s="8" t="s">
        <v>18</v>
      </c>
      <c r="O12" s="9">
        <v>0.5</v>
      </c>
    </row>
    <row r="13" spans="1:15">
      <c r="A13" s="1">
        <v>10</v>
      </c>
      <c r="B13" s="2"/>
      <c r="C13" s="2"/>
      <c r="D13" s="2"/>
      <c r="E13" s="2"/>
      <c r="F13" s="2"/>
      <c r="G13" s="1"/>
      <c r="H13" s="3" t="str">
        <f>IF(G13="ILF",IF($C$1="预估功能点",$O$15,$O$22),IF(G13="EIF",IF($C$1="预估功能点",$O$16,$O$23),IF(G13="EI",IF($C$1="预估功能点",$O$17,$O$24),IF(G13="EO",IF($C$1="预估功能点",$O$18,$O$25),IF(G13="EQ",IF($C$1="预估功能点",$O$19,$O$26),"")))))</f>
        <v/>
      </c>
      <c r="I13" s="1"/>
      <c r="J13" s="1"/>
      <c r="K13" s="5" t="str">
        <f t="shared" si="0"/>
        <v/>
      </c>
      <c r="L13" s="2"/>
    </row>
    <row r="14" spans="1:15">
      <c r="A14" s="1">
        <v>11</v>
      </c>
      <c r="B14" s="2"/>
      <c r="C14" s="2"/>
      <c r="D14" s="2"/>
      <c r="E14" s="2"/>
      <c r="F14" s="2"/>
      <c r="G14" s="1"/>
      <c r="H14" s="3" t="str">
        <f>IF(G14="ILF",IF($C$1="预估功能点",$O$15,$O$22),IF(G14="EIF",IF($C$1="预估功能点",$O$16,$O$23),IF(G14="EI",IF($C$1="预估功能点",$O$17,$O$24),IF(G14="EO",IF($C$1="预估功能点",$O$18,$O$25),IF(G14="EQ",IF($C$1="预估功能点",$O$19,$O$26),"")))))</f>
        <v/>
      </c>
      <c r="I14" s="1"/>
      <c r="J14" s="1"/>
      <c r="K14" s="5" t="str">
        <f t="shared" si="0"/>
        <v/>
      </c>
      <c r="L14" s="2"/>
      <c r="N14" s="125" t="s">
        <v>21</v>
      </c>
      <c r="O14" s="125"/>
    </row>
    <row r="15" spans="1:15">
      <c r="A15" s="1">
        <v>12</v>
      </c>
      <c r="B15" s="2"/>
      <c r="C15" s="2"/>
      <c r="D15" s="2"/>
      <c r="E15" s="2"/>
      <c r="F15" s="2"/>
      <c r="G15" s="1"/>
      <c r="H15" s="3" t="str">
        <f>IF(G15="ILF",IF($C$1="预估功能点",$O$15,$O$22),IF(G15="EIF",IF($C$1="预估功能点",$O$16,$O$23),IF(G15="EI",IF($C$1="预估功能点",$O$17,$O$24),IF(G15="EO",IF($C$1="预估功能点",$O$18,$O$25),IF(G15="EQ",IF($C$1="预估功能点",$O$19,$O$26),"")))))</f>
        <v/>
      </c>
      <c r="I15" s="1"/>
      <c r="J15" s="1"/>
      <c r="K15" s="5" t="str">
        <f t="shared" si="0"/>
        <v/>
      </c>
      <c r="L15" s="2"/>
      <c r="N15" s="8" t="s">
        <v>22</v>
      </c>
      <c r="O15" s="10">
        <v>35</v>
      </c>
    </row>
    <row r="16" spans="1:15">
      <c r="A16" s="1">
        <v>13</v>
      </c>
      <c r="B16" s="2"/>
      <c r="C16" s="2"/>
      <c r="D16" s="2"/>
      <c r="E16" s="2"/>
      <c r="F16" s="2"/>
      <c r="G16" s="1"/>
      <c r="H16" s="3" t="str">
        <f>IF(G16="ILF",IF($C$1="预估功能点",$O$15,$O$22),IF(G16="EIF",IF($C$1="预估功能点",$O$16,$O$23),IF(G16="EI",IF($C$1="预估功能点",$O$17,$O$24),IF(G16="EO",IF($C$1="预估功能点",$O$18,$O$25),IF(G16="EQ",IF($C$1="预估功能点",$O$19,$O$26),"")))))</f>
        <v/>
      </c>
      <c r="I16" s="1"/>
      <c r="J16" s="1"/>
      <c r="K16" s="5" t="str">
        <f t="shared" si="0"/>
        <v/>
      </c>
      <c r="L16" s="2"/>
      <c r="N16" s="8" t="s">
        <v>23</v>
      </c>
      <c r="O16" s="10">
        <v>15</v>
      </c>
    </row>
    <row r="17" spans="1:15">
      <c r="A17" s="1">
        <v>14</v>
      </c>
      <c r="B17" s="2"/>
      <c r="C17" s="2"/>
      <c r="D17" s="2"/>
      <c r="E17" s="2"/>
      <c r="F17" s="2"/>
      <c r="G17" s="1"/>
      <c r="H17" s="3" t="str">
        <f>IF(G17="ILF",IF($C$1="预估功能点",$O$15,$O$22),IF(G17="EIF",IF($C$1="预估功能点",$O$16,$O$23),IF(G17="EI",IF($C$1="预估功能点",$O$17,$O$24),IF(G17="EO",IF($C$1="预估功能点",$O$18,$O$25),IF(G17="EQ",IF($C$1="预估功能点",$O$19,$O$26),"")))))</f>
        <v/>
      </c>
      <c r="I17" s="1"/>
      <c r="J17" s="1"/>
      <c r="K17" s="5" t="str">
        <f t="shared" si="0"/>
        <v/>
      </c>
      <c r="L17" s="2"/>
      <c r="N17" s="8" t="s">
        <v>24</v>
      </c>
      <c r="O17" s="10"/>
    </row>
    <row r="18" spans="1:15">
      <c r="A18" s="1">
        <v>15</v>
      </c>
      <c r="B18" s="2"/>
      <c r="C18" s="2"/>
      <c r="D18" s="2"/>
      <c r="E18" s="2"/>
      <c r="F18" s="2"/>
      <c r="G18" s="1"/>
      <c r="H18" s="3" t="str">
        <f>IF(G18="ILF",IF($C$1="预估功能点",$O$15,$O$22),IF(G18="EIF",IF($C$1="预估功能点",$O$16,$O$23),IF(G18="EI",IF($C$1="预估功能点",$O$17,$O$24),IF(G18="EO",IF($C$1="预估功能点",$O$18,$O$25),IF(G18="EQ",IF($C$1="预估功能点",$O$19,$O$26),"")))))</f>
        <v/>
      </c>
      <c r="I18" s="1"/>
      <c r="J18" s="1"/>
      <c r="K18" s="5" t="str">
        <f t="shared" si="0"/>
        <v/>
      </c>
      <c r="L18" s="2"/>
      <c r="N18" s="8" t="s">
        <v>25</v>
      </c>
      <c r="O18" s="10"/>
    </row>
    <row r="19" spans="1:15">
      <c r="A19" s="1">
        <v>16</v>
      </c>
      <c r="B19" s="2"/>
      <c r="C19" s="2"/>
      <c r="D19" s="2"/>
      <c r="E19" s="2"/>
      <c r="F19" s="2"/>
      <c r="G19" s="1"/>
      <c r="H19" s="3" t="str">
        <f>IF(G19="ILF",IF($C$1="预估功能点",$O$15,$O$22),IF(G19="EIF",IF($C$1="预估功能点",$O$16,$O$23),IF(G19="EI",IF($C$1="预估功能点",$O$17,$O$24),IF(G19="EO",IF($C$1="预估功能点",$O$18,$O$25),IF(G19="EQ",IF($C$1="预估功能点",$O$19,$O$26),"")))))</f>
        <v/>
      </c>
      <c r="I19" s="1"/>
      <c r="J19" s="1"/>
      <c r="K19" s="5" t="str">
        <f t="shared" si="0"/>
        <v/>
      </c>
      <c r="L19" s="2"/>
      <c r="N19" s="8" t="s">
        <v>26</v>
      </c>
      <c r="O19" s="10"/>
    </row>
    <row r="20" spans="1:15">
      <c r="A20" s="1">
        <v>17</v>
      </c>
      <c r="B20" s="2"/>
      <c r="C20" s="2"/>
      <c r="D20" s="2"/>
      <c r="E20" s="2"/>
      <c r="F20" s="2"/>
      <c r="G20" s="1"/>
      <c r="H20" s="3" t="str">
        <f>IF(G20="ILF",IF($C$1="预估功能点",$O$15,$O$22),IF(G20="EIF",IF($C$1="预估功能点",$O$16,$O$23),IF(G20="EI",IF($C$1="预估功能点",$O$17,$O$24),IF(G20="EO",IF($C$1="预估功能点",$O$18,$O$25),IF(G20="EQ",IF($C$1="预估功能点",$O$19,$O$26),"")))))</f>
        <v/>
      </c>
      <c r="I20" s="1"/>
      <c r="J20" s="1"/>
      <c r="K20" s="5" t="str">
        <f t="shared" si="0"/>
        <v/>
      </c>
      <c r="L20" s="2"/>
    </row>
    <row r="21" spans="1:15">
      <c r="A21" s="1">
        <v>18</v>
      </c>
      <c r="B21" s="2"/>
      <c r="C21" s="2"/>
      <c r="D21" s="2"/>
      <c r="E21" s="2"/>
      <c r="F21" s="2"/>
      <c r="G21" s="1"/>
      <c r="H21" s="3" t="str">
        <f>IF(G21="ILF",IF($C$1="预估功能点",$O$15,$O$22),IF(G21="EIF",IF($C$1="预估功能点",$O$16,$O$23),IF(G21="EI",IF($C$1="预估功能点",$O$17,$O$24),IF(G21="EO",IF($C$1="预估功能点",$O$18,$O$25),IF(G21="EQ",IF($C$1="预估功能点",$O$19,$O$26),"")))))</f>
        <v/>
      </c>
      <c r="I21" s="1"/>
      <c r="J21" s="1"/>
      <c r="K21" s="5" t="str">
        <f t="shared" si="0"/>
        <v/>
      </c>
      <c r="L21" s="2"/>
      <c r="N21" s="125" t="s">
        <v>27</v>
      </c>
      <c r="O21" s="125"/>
    </row>
    <row r="22" spans="1:15">
      <c r="A22" s="1">
        <v>19</v>
      </c>
      <c r="B22" s="2"/>
      <c r="C22" s="2"/>
      <c r="D22" s="2"/>
      <c r="E22" s="2"/>
      <c r="F22" s="2"/>
      <c r="G22" s="1"/>
      <c r="H22" s="3" t="str">
        <f>IF(G22="ILF",IF($C$1="预估功能点",$O$15,$O$22),IF(G22="EIF",IF($C$1="预估功能点",$O$16,$O$23),IF(G22="EI",IF($C$1="预估功能点",$O$17,$O$24),IF(G22="EO",IF($C$1="预估功能点",$O$18,$O$25),IF(G22="EQ",IF($C$1="预估功能点",$O$19,$O$26),"")))))</f>
        <v/>
      </c>
      <c r="I22" s="1"/>
      <c r="J22" s="1"/>
      <c r="K22" s="5" t="str">
        <f t="shared" si="0"/>
        <v/>
      </c>
      <c r="L22" s="2"/>
      <c r="N22" s="8" t="s">
        <v>22</v>
      </c>
      <c r="O22" s="10">
        <v>10</v>
      </c>
    </row>
    <row r="23" spans="1:15">
      <c r="A23" s="1">
        <v>20</v>
      </c>
      <c r="B23" s="2"/>
      <c r="C23" s="2"/>
      <c r="D23" s="2"/>
      <c r="E23" s="2"/>
      <c r="F23" s="2"/>
      <c r="G23" s="1"/>
      <c r="H23" s="3" t="str">
        <f>IF(G23="ILF",IF($C$1="预估功能点",$O$15,$O$22),IF(G23="EIF",IF($C$1="预估功能点",$O$16,$O$23),IF(G23="EI",IF($C$1="预估功能点",$O$17,$O$24),IF(G23="EO",IF($C$1="预估功能点",$O$18,$O$25),IF(G23="EQ",IF($C$1="预估功能点",$O$19,$O$26),"")))))</f>
        <v/>
      </c>
      <c r="I23" s="1"/>
      <c r="J23" s="1"/>
      <c r="K23" s="5" t="str">
        <f t="shared" si="0"/>
        <v/>
      </c>
      <c r="L23" s="2"/>
      <c r="N23" s="8" t="s">
        <v>23</v>
      </c>
      <c r="O23" s="10">
        <v>7</v>
      </c>
    </row>
    <row r="24" spans="1:15">
      <c r="A24" s="1">
        <v>21</v>
      </c>
      <c r="B24" s="2"/>
      <c r="C24" s="2"/>
      <c r="D24" s="2"/>
      <c r="E24" s="2"/>
      <c r="F24" s="2"/>
      <c r="G24" s="1"/>
      <c r="H24" s="3" t="str">
        <f>IF(G24="ILF",IF($C$1="预估功能点",$O$15,$O$22),IF(G24="EIF",IF($C$1="预估功能点",$O$16,$O$23),IF(G24="EI",IF($C$1="预估功能点",$O$17,$O$24),IF(G24="EO",IF($C$1="预估功能点",$O$18,$O$25),IF(G24="EQ",IF($C$1="预估功能点",$O$19,$O$26),"")))))</f>
        <v/>
      </c>
      <c r="I24" s="1"/>
      <c r="J24" s="1"/>
      <c r="K24" s="5" t="str">
        <f t="shared" si="0"/>
        <v/>
      </c>
      <c r="L24" s="2"/>
      <c r="N24" s="8" t="s">
        <v>24</v>
      </c>
      <c r="O24" s="10">
        <v>4</v>
      </c>
    </row>
    <row r="25" spans="1:15">
      <c r="A25" s="1">
        <v>22</v>
      </c>
      <c r="B25" s="2"/>
      <c r="C25" s="2"/>
      <c r="D25" s="2"/>
      <c r="E25" s="2"/>
      <c r="F25" s="2"/>
      <c r="G25" s="1"/>
      <c r="H25" s="3" t="str">
        <f>IF(G25="ILF",IF($C$1="预估功能点",$O$15,$O$22),IF(G25="EIF",IF($C$1="预估功能点",$O$16,$O$23),IF(G25="EI",IF($C$1="预估功能点",$O$17,$O$24),IF(G25="EO",IF($C$1="预估功能点",$O$18,$O$25),IF(G25="EQ",IF($C$1="预估功能点",$O$19,$O$26),"")))))</f>
        <v/>
      </c>
      <c r="I25" s="1"/>
      <c r="J25" s="1"/>
      <c r="K25" s="5" t="str">
        <f t="shared" si="0"/>
        <v/>
      </c>
      <c r="L25" s="2"/>
      <c r="N25" s="8" t="s">
        <v>25</v>
      </c>
      <c r="O25" s="10">
        <v>5</v>
      </c>
    </row>
    <row r="26" spans="1:15">
      <c r="A26" s="1">
        <v>23</v>
      </c>
      <c r="B26" s="2"/>
      <c r="C26" s="2"/>
      <c r="D26" s="2"/>
      <c r="E26" s="2"/>
      <c r="F26" s="2"/>
      <c r="G26" s="1"/>
      <c r="H26" s="3" t="str">
        <f>IF(G26="ILF",IF($C$1="预估功能点",$O$15,$O$22),IF(G26="EIF",IF($C$1="预估功能点",$O$16,$O$23),IF(G26="EI",IF($C$1="预估功能点",$O$17,$O$24),IF(G26="EO",IF($C$1="预估功能点",$O$18,$O$25),IF(G26="EQ",IF($C$1="预估功能点",$O$19,$O$26),"")))))</f>
        <v/>
      </c>
      <c r="I26" s="1"/>
      <c r="J26" s="1"/>
      <c r="K26" s="5" t="str">
        <f t="shared" si="0"/>
        <v/>
      </c>
      <c r="L26" s="2"/>
      <c r="N26" s="8" t="s">
        <v>26</v>
      </c>
      <c r="O26" s="10">
        <v>4</v>
      </c>
    </row>
    <row r="27" spans="1:15">
      <c r="A27" s="1">
        <v>24</v>
      </c>
      <c r="B27" s="2"/>
      <c r="C27" s="2"/>
      <c r="D27" s="2"/>
      <c r="E27" s="2"/>
      <c r="F27" s="2"/>
      <c r="G27" s="1"/>
      <c r="H27" s="3" t="str">
        <f>IF(G27="ILF",IF($C$1="预估功能点",$O$15,$O$22),IF(G27="EIF",IF($C$1="预估功能点",$O$16,$O$23),IF(G27="EI",IF($C$1="预估功能点",$O$17,$O$24),IF(G27="EO",IF($C$1="预估功能点",$O$18,$O$25),IF(G27="EQ",IF($C$1="预估功能点",$O$19,$O$26),"")))))</f>
        <v/>
      </c>
      <c r="I27" s="1"/>
      <c r="J27" s="1"/>
      <c r="K27" s="5" t="str">
        <f t="shared" si="0"/>
        <v/>
      </c>
      <c r="L27" s="2"/>
    </row>
    <row r="28" spans="1:15">
      <c r="A28" s="1">
        <v>25</v>
      </c>
      <c r="B28" s="2"/>
      <c r="C28" s="2"/>
      <c r="D28" s="2"/>
      <c r="E28" s="2"/>
      <c r="F28" s="2"/>
      <c r="G28" s="1"/>
      <c r="H28" s="3" t="str">
        <f>IF(G28="ILF",IF($C$1="预估功能点",$O$15,$O$22),IF(G28="EIF",IF($C$1="预估功能点",$O$16,$O$23),IF(G28="EI",IF($C$1="预估功能点",$O$17,$O$24),IF(G28="EO",IF($C$1="预估功能点",$O$18,$O$25),IF(G28="EQ",IF($C$1="预估功能点",$O$19,$O$26),"")))))</f>
        <v/>
      </c>
      <c r="I28" s="1"/>
      <c r="J28" s="1"/>
      <c r="K28" s="5" t="str">
        <f t="shared" si="0"/>
        <v/>
      </c>
      <c r="L28" s="2"/>
    </row>
    <row r="29" spans="1:15">
      <c r="A29" s="1">
        <v>26</v>
      </c>
      <c r="B29" s="2"/>
      <c r="C29" s="2"/>
      <c r="D29" s="2"/>
      <c r="E29" s="2"/>
      <c r="F29" s="2"/>
      <c r="G29" s="1"/>
      <c r="H29" s="3" t="str">
        <f>IF(G29="ILF",IF($C$1="预估功能点",$O$15,$O$22),IF(G29="EIF",IF($C$1="预估功能点",$O$16,$O$23),IF(G29="EI",IF($C$1="预估功能点",$O$17,$O$24),IF(G29="EO",IF($C$1="预估功能点",$O$18,$O$25),IF(G29="EQ",IF($C$1="预估功能点",$O$19,$O$26),"")))))</f>
        <v/>
      </c>
      <c r="I29" s="1"/>
      <c r="J29" s="1"/>
      <c r="K29" s="5" t="str">
        <f t="shared" si="0"/>
        <v/>
      </c>
      <c r="L29" s="2"/>
    </row>
    <row r="30" spans="1:15">
      <c r="A30" s="1">
        <v>27</v>
      </c>
      <c r="B30" s="2"/>
      <c r="C30" s="2"/>
      <c r="D30" s="2"/>
      <c r="E30" s="2"/>
      <c r="F30" s="2"/>
      <c r="G30" s="1"/>
      <c r="H30" s="3" t="str">
        <f>IF(G30="ILF",IF($C$1="预估功能点",$O$15,$O$22),IF(G30="EIF",IF($C$1="预估功能点",$O$16,$O$23),IF(G30="EI",IF($C$1="预估功能点",$O$17,$O$24),IF(G30="EO",IF($C$1="预估功能点",$O$18,$O$25),IF(G30="EQ",IF($C$1="预估功能点",$O$19,$O$26),"")))))</f>
        <v/>
      </c>
      <c r="I30" s="1"/>
      <c r="J30" s="1"/>
      <c r="K30" s="5" t="str">
        <f t="shared" si="0"/>
        <v/>
      </c>
      <c r="L30" s="2"/>
    </row>
    <row r="31" spans="1:15">
      <c r="A31" s="1">
        <v>28</v>
      </c>
      <c r="B31" s="2"/>
      <c r="C31" s="2"/>
      <c r="D31" s="2"/>
      <c r="E31" s="2"/>
      <c r="F31" s="2"/>
      <c r="G31" s="1"/>
      <c r="H31" s="3" t="str">
        <f>IF(G31="ILF",IF($C$1="预估功能点",$O$15,$O$22),IF(G31="EIF",IF($C$1="预估功能点",$O$16,$O$23),IF(G31="EI",IF($C$1="预估功能点",$O$17,$O$24),IF(G31="EO",IF($C$1="预估功能点",$O$18,$O$25),IF(G31="EQ",IF($C$1="预估功能点",$O$19,$O$26),"")))))</f>
        <v/>
      </c>
      <c r="I31" s="1"/>
      <c r="J31" s="1"/>
      <c r="K31" s="5" t="str">
        <f t="shared" si="0"/>
        <v/>
      </c>
      <c r="L31" s="2"/>
    </row>
    <row r="32" spans="1:15">
      <c r="A32" s="1">
        <v>29</v>
      </c>
      <c r="B32" s="2"/>
      <c r="C32" s="2"/>
      <c r="D32" s="2"/>
      <c r="E32" s="2"/>
      <c r="F32" s="2"/>
      <c r="G32" s="1"/>
      <c r="H32" s="3" t="str">
        <f>IF(G32="ILF",IF($C$1="预估功能点",$O$15,$O$22),IF(G32="EIF",IF($C$1="预估功能点",$O$16,$O$23),IF(G32="EI",IF($C$1="预估功能点",$O$17,$O$24),IF(G32="EO",IF($C$1="预估功能点",$O$18,$O$25),IF(G32="EQ",IF($C$1="预估功能点",$O$19,$O$26),"")))))</f>
        <v/>
      </c>
      <c r="I32" s="1"/>
      <c r="J32" s="1"/>
      <c r="K32" s="5" t="str">
        <f t="shared" si="0"/>
        <v/>
      </c>
      <c r="L32" s="2"/>
    </row>
    <row r="33" spans="1:12">
      <c r="A33" s="1">
        <v>30</v>
      </c>
      <c r="B33" s="2"/>
      <c r="C33" s="2"/>
      <c r="D33" s="2"/>
      <c r="E33" s="2"/>
      <c r="F33" s="2"/>
      <c r="G33" s="1"/>
      <c r="H33" s="3" t="str">
        <f>IF(G33="ILF",IF($C$1="预估功能点",$O$15,$O$22),IF(G33="EIF",IF($C$1="预估功能点",$O$16,$O$23),IF(G33="EI",IF($C$1="预估功能点",$O$17,$O$24),IF(G33="EO",IF($C$1="预估功能点",$O$18,$O$25),IF(G33="EQ",IF($C$1="预估功能点",$O$19,$O$26),"")))))</f>
        <v/>
      </c>
      <c r="I33" s="1"/>
      <c r="J33" s="1"/>
      <c r="K33" s="5" t="str">
        <f t="shared" si="0"/>
        <v/>
      </c>
      <c r="L33" s="2"/>
    </row>
    <row r="34" spans="1:12">
      <c r="A34" s="1">
        <v>31</v>
      </c>
      <c r="B34" s="2"/>
      <c r="C34" s="2"/>
      <c r="D34" s="2"/>
      <c r="E34" s="2"/>
      <c r="F34" s="2"/>
      <c r="G34" s="1"/>
      <c r="H34" s="3" t="str">
        <f>IF(G34="ILF",IF($C$1="预估功能点",$O$15,$O$22),IF(G34="EIF",IF($C$1="预估功能点",$O$16,$O$23),IF(G34="EI",IF($C$1="预估功能点",$O$17,$O$24),IF(G34="EO",IF($C$1="预估功能点",$O$18,$O$25),IF(G34="EQ",IF($C$1="预估功能点",$O$19,$O$26),"")))))</f>
        <v/>
      </c>
      <c r="I34" s="1"/>
      <c r="J34" s="1"/>
      <c r="K34" s="5" t="str">
        <f t="shared" si="0"/>
        <v/>
      </c>
      <c r="L34" s="2"/>
    </row>
    <row r="35" spans="1:12">
      <c r="A35" s="1">
        <v>32</v>
      </c>
      <c r="B35" s="2"/>
      <c r="C35" s="2"/>
      <c r="D35" s="2"/>
      <c r="E35" s="2"/>
      <c r="F35" s="2"/>
      <c r="G35" s="1"/>
      <c r="H35" s="3" t="str">
        <f>IF(G35="ILF",IF($C$1="预估功能点",$O$15,$O$22),IF(G35="EIF",IF($C$1="预估功能点",$O$16,$O$23),IF(G35="EI",IF($C$1="预估功能点",$O$17,$O$24),IF(G35="EO",IF($C$1="预估功能点",$O$18,$O$25),IF(G35="EQ",IF($C$1="预估功能点",$O$19,$O$26),"")))))</f>
        <v/>
      </c>
      <c r="I35" s="1"/>
      <c r="J35" s="1"/>
      <c r="K35" s="5" t="str">
        <f t="shared" si="0"/>
        <v/>
      </c>
      <c r="L35" s="2"/>
    </row>
    <row r="36" spans="1:12">
      <c r="A36" s="1">
        <v>33</v>
      </c>
      <c r="B36" s="2"/>
      <c r="C36" s="2"/>
      <c r="D36" s="2"/>
      <c r="E36" s="2"/>
      <c r="F36" s="2"/>
      <c r="G36" s="1"/>
      <c r="H36" s="3" t="str">
        <f>IF(G36="ILF",IF($C$1="预估功能点",$O$15,$O$22),IF(G36="EIF",IF($C$1="预估功能点",$O$16,$O$23),IF(G36="EI",IF($C$1="预估功能点",$O$17,$O$24),IF(G36="EO",IF($C$1="预估功能点",$O$18,$O$25),IF(G36="EQ",IF($C$1="预估功能点",$O$19,$O$26),"")))))</f>
        <v/>
      </c>
      <c r="I36" s="1"/>
      <c r="J36" s="1"/>
      <c r="K36" s="5" t="str">
        <f t="shared" si="0"/>
        <v/>
      </c>
      <c r="L36" s="2"/>
    </row>
    <row r="37" spans="1:12">
      <c r="A37" s="1">
        <v>34</v>
      </c>
      <c r="B37" s="2"/>
      <c r="C37" s="2"/>
      <c r="D37" s="2"/>
      <c r="E37" s="2"/>
      <c r="F37" s="2"/>
      <c r="G37" s="1"/>
      <c r="H37" s="3" t="str">
        <f>IF(G37="ILF",IF($C$1="预估功能点",$O$15,$O$22),IF(G37="EIF",IF($C$1="预估功能点",$O$16,$O$23),IF(G37="EI",IF($C$1="预估功能点",$O$17,$O$24),IF(G37="EO",IF($C$1="预估功能点",$O$18,$O$25),IF(G37="EQ",IF($C$1="预估功能点",$O$19,$O$26),"")))))</f>
        <v/>
      </c>
      <c r="I37" s="1"/>
      <c r="J37" s="1"/>
      <c r="K37" s="5" t="str">
        <f t="shared" si="0"/>
        <v/>
      </c>
      <c r="L37" s="2"/>
    </row>
    <row r="38" spans="1:12">
      <c r="A38" s="1">
        <v>35</v>
      </c>
      <c r="B38" s="2"/>
      <c r="C38" s="2"/>
      <c r="D38" s="2"/>
      <c r="E38" s="2"/>
      <c r="F38" s="2"/>
      <c r="G38" s="1"/>
      <c r="H38" s="3" t="str">
        <f>IF(G38="ILF",IF($C$1="预估功能点",$O$15,$O$22),IF(G38="EIF",IF($C$1="预估功能点",$O$16,$O$23),IF(G38="EI",IF($C$1="预估功能点",$O$17,$O$24),IF(G38="EO",IF($C$1="预估功能点",$O$18,$O$25),IF(G38="EQ",IF($C$1="预估功能点",$O$19,$O$26),"")))))</f>
        <v/>
      </c>
      <c r="I38" s="1"/>
      <c r="J38" s="1"/>
      <c r="K38" s="5" t="str">
        <f t="shared" si="0"/>
        <v/>
      </c>
      <c r="L38" s="2"/>
    </row>
    <row r="39" spans="1:12">
      <c r="A39" s="1">
        <v>36</v>
      </c>
      <c r="B39" s="2"/>
      <c r="C39" s="2"/>
      <c r="D39" s="2"/>
      <c r="E39" s="2"/>
      <c r="F39" s="2"/>
      <c r="G39" s="1"/>
      <c r="H39" s="3" t="str">
        <f>IF(G39="ILF",IF($C$1="预估功能点",$O$15,$O$22),IF(G39="EIF",IF($C$1="预估功能点",$O$16,$O$23),IF(G39="EI",IF($C$1="预估功能点",$O$17,$O$24),IF(G39="EO",IF($C$1="预估功能点",$O$18,$O$25),IF(G39="EQ",IF($C$1="预估功能点",$O$19,$O$26),"")))))</f>
        <v/>
      </c>
      <c r="I39" s="1"/>
      <c r="J39" s="1"/>
      <c r="K39" s="5" t="str">
        <f t="shared" si="0"/>
        <v/>
      </c>
      <c r="L39" s="2"/>
    </row>
    <row r="40" spans="1:12">
      <c r="A40" s="1">
        <v>37</v>
      </c>
      <c r="B40" s="2"/>
      <c r="C40" s="2"/>
      <c r="D40" s="2"/>
      <c r="E40" s="2"/>
      <c r="F40" s="2"/>
      <c r="G40" s="1"/>
      <c r="H40" s="3" t="str">
        <f>IF(G40="ILF",IF($C$1="预估功能点",$O$15,$O$22),IF(G40="EIF",IF($C$1="预估功能点",$O$16,$O$23),IF(G40="EI",IF($C$1="预估功能点",$O$17,$O$24),IF(G40="EO",IF($C$1="预估功能点",$O$18,$O$25),IF(G40="EQ",IF($C$1="预估功能点",$O$19,$O$26),"")))))</f>
        <v/>
      </c>
      <c r="I40" s="1"/>
      <c r="J40" s="1"/>
      <c r="K40" s="5" t="str">
        <f t="shared" si="0"/>
        <v/>
      </c>
      <c r="L40" s="2"/>
    </row>
    <row r="41" spans="1:12">
      <c r="A41" s="1">
        <v>38</v>
      </c>
      <c r="B41" s="2"/>
      <c r="C41" s="2"/>
      <c r="D41" s="2"/>
      <c r="E41" s="2"/>
      <c r="F41" s="2"/>
      <c r="G41" s="1"/>
      <c r="H41" s="3" t="str">
        <f>IF(G41="ILF",IF($C$1="预估功能点",$O$15,$O$22),IF(G41="EIF",IF($C$1="预估功能点",$O$16,$O$23),IF(G41="EI",IF($C$1="预估功能点",$O$17,$O$24),IF(G41="EO",IF($C$1="预估功能点",$O$18,$O$25),IF(G41="EQ",IF($C$1="预估功能点",$O$19,$O$26),"")))))</f>
        <v/>
      </c>
      <c r="I41" s="1"/>
      <c r="J41" s="1"/>
      <c r="K41" s="5" t="str">
        <f t="shared" si="0"/>
        <v/>
      </c>
      <c r="L41" s="2"/>
    </row>
    <row r="42" spans="1:12">
      <c r="A42" s="1">
        <v>39</v>
      </c>
      <c r="B42" s="2"/>
      <c r="C42" s="2"/>
      <c r="D42" s="2"/>
      <c r="E42" s="2"/>
      <c r="F42" s="2"/>
      <c r="G42" s="1"/>
      <c r="H42" s="3" t="str">
        <f>IF(G42="ILF",IF($C$1="预估功能点",$O$15,$O$22),IF(G42="EIF",IF($C$1="预估功能点",$O$16,$O$23),IF(G42="EI",IF($C$1="预估功能点",$O$17,$O$24),IF(G42="EO",IF($C$1="预估功能点",$O$18,$O$25),IF(G42="EQ",IF($C$1="预估功能点",$O$19,$O$26),"")))))</f>
        <v/>
      </c>
      <c r="I42" s="1"/>
      <c r="J42" s="1"/>
      <c r="K42" s="5" t="str">
        <f t="shared" si="0"/>
        <v/>
      </c>
      <c r="L42" s="2"/>
    </row>
    <row r="43" spans="1:12">
      <c r="A43" s="1">
        <v>40</v>
      </c>
      <c r="B43" s="2"/>
      <c r="C43" s="2"/>
      <c r="D43" s="2"/>
      <c r="E43" s="2"/>
      <c r="F43" s="2"/>
      <c r="G43" s="1"/>
      <c r="H43" s="3" t="str">
        <f>IF(G43="ILF",IF($C$1="预估功能点",$O$15,$O$22),IF(G43="EIF",IF($C$1="预估功能点",$O$16,$O$23),IF(G43="EI",IF($C$1="预估功能点",$O$17,$O$24),IF(G43="EO",IF($C$1="预估功能点",$O$18,$O$25),IF(G43="EQ",IF($C$1="预估功能点",$O$19,$O$26),"")))))</f>
        <v/>
      </c>
      <c r="I43" s="1"/>
      <c r="J43" s="1"/>
      <c r="K43" s="5" t="str">
        <f t="shared" si="0"/>
        <v/>
      </c>
      <c r="L43" s="2"/>
    </row>
    <row r="44" spans="1:12">
      <c r="A44" s="1">
        <v>41</v>
      </c>
      <c r="B44" s="2"/>
      <c r="C44" s="2"/>
      <c r="D44" s="2"/>
      <c r="E44" s="2"/>
      <c r="F44" s="2"/>
      <c r="G44" s="1"/>
      <c r="H44" s="3" t="str">
        <f>IF(G44="ILF",IF($C$1="预估功能点",$O$15,$O$22),IF(G44="EIF",IF($C$1="预估功能点",$O$16,$O$23),IF(G44="EI",IF($C$1="预估功能点",$O$17,$O$24),IF(G44="EO",IF($C$1="预估功能点",$O$18,$O$25),IF(G44="EQ",IF($C$1="预估功能点",$O$19,$O$26),"")))))</f>
        <v/>
      </c>
      <c r="I44" s="1"/>
      <c r="J44" s="1"/>
      <c r="K44" s="5" t="str">
        <f t="shared" si="0"/>
        <v/>
      </c>
      <c r="L44" s="2"/>
    </row>
    <row r="45" spans="1:12">
      <c r="A45" s="1">
        <v>42</v>
      </c>
      <c r="B45" s="2"/>
      <c r="C45" s="2"/>
      <c r="D45" s="2"/>
      <c r="E45" s="2"/>
      <c r="F45" s="2"/>
      <c r="G45" s="1"/>
      <c r="H45" s="3" t="str">
        <f>IF(G45="ILF",IF($C$1="预估功能点",$O$15,$O$22),IF(G45="EIF",IF($C$1="预估功能点",$O$16,$O$23),IF(G45="EI",IF($C$1="预估功能点",$O$17,$O$24),IF(G45="EO",IF($C$1="预估功能点",$O$18,$O$25),IF(G45="EQ",IF($C$1="预估功能点",$O$19,$O$26),"")))))</f>
        <v/>
      </c>
      <c r="I45" s="1"/>
      <c r="J45" s="1"/>
      <c r="K45" s="5" t="str">
        <f t="shared" si="0"/>
        <v/>
      </c>
      <c r="L45" s="2"/>
    </row>
    <row r="46" spans="1:12">
      <c r="A46" s="1">
        <v>43</v>
      </c>
      <c r="B46" s="2"/>
      <c r="C46" s="2"/>
      <c r="D46" s="2"/>
      <c r="E46" s="2"/>
      <c r="F46" s="2"/>
      <c r="G46" s="1"/>
      <c r="H46" s="3" t="str">
        <f>IF(G46="ILF",IF($C$1="预估功能点",$O$15,$O$22),IF(G46="EIF",IF($C$1="预估功能点",$O$16,$O$23),IF(G46="EI",IF($C$1="预估功能点",$O$17,$O$24),IF(G46="EO",IF($C$1="预估功能点",$O$18,$O$25),IF(G46="EQ",IF($C$1="预估功能点",$O$19,$O$26),"")))))</f>
        <v/>
      </c>
      <c r="I46" s="1"/>
      <c r="J46" s="1"/>
      <c r="K46" s="5" t="str">
        <f t="shared" si="0"/>
        <v/>
      </c>
      <c r="L46" s="2"/>
    </row>
    <row r="47" spans="1:12">
      <c r="A47" s="1">
        <v>44</v>
      </c>
      <c r="B47" s="2"/>
      <c r="C47" s="2"/>
      <c r="D47" s="2"/>
      <c r="E47" s="2"/>
      <c r="F47" s="2"/>
      <c r="G47" s="1"/>
      <c r="H47" s="3" t="str">
        <f>IF(G47="ILF",IF($C$1="预估功能点",$O$15,$O$22),IF(G47="EIF",IF($C$1="预估功能点",$O$16,$O$23),IF(G47="EI",IF($C$1="预估功能点",$O$17,$O$24),IF(G47="EO",IF($C$1="预估功能点",$O$18,$O$25),IF(G47="EQ",IF($C$1="预估功能点",$O$19,$O$26),"")))))</f>
        <v/>
      </c>
      <c r="I47" s="1"/>
      <c r="J47" s="1"/>
      <c r="K47" s="5" t="str">
        <f t="shared" si="0"/>
        <v/>
      </c>
      <c r="L47" s="2"/>
    </row>
    <row r="48" spans="1:12">
      <c r="A48" s="1">
        <v>45</v>
      </c>
      <c r="B48" s="2"/>
      <c r="C48" s="2"/>
      <c r="D48" s="2"/>
      <c r="E48" s="2"/>
      <c r="F48" s="2"/>
      <c r="G48" s="1"/>
      <c r="H48" s="3" t="str">
        <f>IF(G48="ILF",IF($C$1="预估功能点",$O$15,$O$22),IF(G48="EIF",IF($C$1="预估功能点",$O$16,$O$23),IF(G48="EI",IF($C$1="预估功能点",$O$17,$O$24),IF(G48="EO",IF($C$1="预估功能点",$O$18,$O$25),IF(G48="EQ",IF($C$1="预估功能点",$O$19,$O$26),"")))))</f>
        <v/>
      </c>
      <c r="I48" s="1"/>
      <c r="J48" s="1"/>
      <c r="K48" s="5" t="str">
        <f t="shared" si="0"/>
        <v/>
      </c>
      <c r="L48" s="2"/>
    </row>
    <row r="49" spans="1:12">
      <c r="A49" s="1">
        <v>46</v>
      </c>
      <c r="B49" s="2"/>
      <c r="C49" s="2"/>
      <c r="D49" s="2"/>
      <c r="E49" s="2"/>
      <c r="F49" s="2"/>
      <c r="G49" s="1"/>
      <c r="H49" s="3" t="str">
        <f>IF(G49="ILF",IF($C$1="预估功能点",$O$15,$O$22),IF(G49="EIF",IF($C$1="预估功能点",$O$16,$O$23),IF(G49="EI",IF($C$1="预估功能点",$O$17,$O$24),IF(G49="EO",IF($C$1="预估功能点",$O$18,$O$25),IF(G49="EQ",IF($C$1="预估功能点",$O$19,$O$26),"")))))</f>
        <v/>
      </c>
      <c r="I49" s="1"/>
      <c r="J49" s="1"/>
      <c r="K49" s="5" t="str">
        <f t="shared" si="0"/>
        <v/>
      </c>
      <c r="L49" s="2"/>
    </row>
    <row r="50" spans="1:12">
      <c r="A50" s="1">
        <v>47</v>
      </c>
      <c r="B50" s="2"/>
      <c r="C50" s="2"/>
      <c r="D50" s="2"/>
      <c r="E50" s="2"/>
      <c r="F50" s="2"/>
      <c r="G50" s="1"/>
      <c r="H50" s="3" t="str">
        <f>IF(G50="ILF",IF($C$1="预估功能点",$O$15,$O$22),IF(G50="EIF",IF($C$1="预估功能点",$O$16,$O$23),IF(G50="EI",IF($C$1="预估功能点",$O$17,$O$24),IF(G50="EO",IF($C$1="预估功能点",$O$18,$O$25),IF(G50="EQ",IF($C$1="预估功能点",$O$19,$O$26),"")))))</f>
        <v/>
      </c>
      <c r="I50" s="1"/>
      <c r="J50" s="1"/>
      <c r="K50" s="5" t="str">
        <f t="shared" si="0"/>
        <v/>
      </c>
      <c r="L50" s="2"/>
    </row>
    <row r="51" spans="1:12">
      <c r="A51" s="1">
        <v>48</v>
      </c>
      <c r="B51" s="2"/>
      <c r="C51" s="2"/>
      <c r="D51" s="2"/>
      <c r="E51" s="2"/>
      <c r="F51" s="2"/>
      <c r="G51" s="1"/>
      <c r="H51" s="3" t="str">
        <f>IF(G51="ILF",IF($C$1="预估功能点",$O$15,$O$22),IF(G51="EIF",IF($C$1="预估功能点",$O$16,$O$23),IF(G51="EI",IF($C$1="预估功能点",$O$17,$O$24),IF(G51="EO",IF($C$1="预估功能点",$O$18,$O$25),IF(G51="EQ",IF($C$1="预估功能点",$O$19,$O$26),"")))))</f>
        <v/>
      </c>
      <c r="I51" s="1"/>
      <c r="J51" s="1"/>
      <c r="K51" s="5" t="str">
        <f t="shared" si="0"/>
        <v/>
      </c>
      <c r="L51" s="2"/>
    </row>
    <row r="52" spans="1:12">
      <c r="A52" s="1">
        <v>49</v>
      </c>
      <c r="B52" s="2"/>
      <c r="C52" s="2"/>
      <c r="D52" s="2"/>
      <c r="E52" s="2"/>
      <c r="F52" s="2"/>
      <c r="G52" s="1"/>
      <c r="H52" s="3" t="str">
        <f>IF(G52="ILF",IF($C$1="预估功能点",$O$15,$O$22),IF(G52="EIF",IF($C$1="预估功能点",$O$16,$O$23),IF(G52="EI",IF($C$1="预估功能点",$O$17,$O$24),IF(G52="EO",IF($C$1="预估功能点",$O$18,$O$25),IF(G52="EQ",IF($C$1="预估功能点",$O$19,$O$26),"")))))</f>
        <v/>
      </c>
      <c r="I52" s="1"/>
      <c r="J52" s="1"/>
      <c r="K52" s="5" t="str">
        <f t="shared" si="0"/>
        <v/>
      </c>
      <c r="L52" s="2"/>
    </row>
    <row r="53" spans="1:12">
      <c r="A53" s="1">
        <v>50</v>
      </c>
      <c r="B53" s="2"/>
      <c r="C53" s="2"/>
      <c r="D53" s="2"/>
      <c r="E53" s="2"/>
      <c r="F53" s="2"/>
      <c r="G53" s="1"/>
      <c r="H53" s="3" t="str">
        <f>IF(G53="ILF",IF($C$1="预估功能点",$O$15,$O$22),IF(G53="EIF",IF($C$1="预估功能点",$O$16,$O$23),IF(G53="EI",IF($C$1="预估功能点",$O$17,$O$24),IF(G53="EO",IF($C$1="预估功能点",$O$18,$O$25),IF(G53="EQ",IF($C$1="预估功能点",$O$19,$O$26),"")))))</f>
        <v/>
      </c>
      <c r="I53" s="1"/>
      <c r="J53" s="1"/>
      <c r="K53" s="5" t="str">
        <f t="shared" si="0"/>
        <v/>
      </c>
      <c r="L53" s="2"/>
    </row>
    <row r="54" spans="1:12">
      <c r="A54" s="1">
        <v>51</v>
      </c>
      <c r="B54" s="2"/>
      <c r="C54" s="2"/>
      <c r="D54" s="2"/>
      <c r="E54" s="2"/>
      <c r="F54" s="2"/>
      <c r="G54" s="1"/>
      <c r="H54" s="3" t="str">
        <f>IF(G54="ILF",IF($C$1="预估功能点",$O$15,$O$22),IF(G54="EIF",IF($C$1="预估功能点",$O$16,$O$23),IF(G54="EI",IF($C$1="预估功能点",$O$17,$O$24),IF(G54="EO",IF($C$1="预估功能点",$O$18,$O$25),IF(G54="EQ",IF($C$1="预估功能点",$O$19,$O$26),"")))))</f>
        <v/>
      </c>
      <c r="I54" s="1"/>
      <c r="J54" s="1"/>
      <c r="K54" s="5" t="str">
        <f t="shared" si="0"/>
        <v/>
      </c>
      <c r="L54" s="2"/>
    </row>
    <row r="55" spans="1:12">
      <c r="A55" s="1">
        <v>52</v>
      </c>
      <c r="B55" s="2"/>
      <c r="C55" s="2"/>
      <c r="D55" s="2"/>
      <c r="E55" s="2"/>
      <c r="F55" s="2"/>
      <c r="G55" s="1"/>
      <c r="H55" s="3" t="str">
        <f>IF(G55="ILF",IF($C$1="预估功能点",$O$15,$O$22),IF(G55="EIF",IF($C$1="预估功能点",$O$16,$O$23),IF(G55="EI",IF($C$1="预估功能点",$O$17,$O$24),IF(G55="EO",IF($C$1="预估功能点",$O$18,$O$25),IF(G55="EQ",IF($C$1="预估功能点",$O$19,$O$26),"")))))</f>
        <v/>
      </c>
      <c r="I55" s="1"/>
      <c r="J55" s="1"/>
      <c r="K55" s="5" t="str">
        <f t="shared" si="0"/>
        <v/>
      </c>
      <c r="L55" s="2"/>
    </row>
    <row r="56" spans="1:12">
      <c r="A56" s="1">
        <v>53</v>
      </c>
      <c r="B56" s="2"/>
      <c r="C56" s="2"/>
      <c r="D56" s="2"/>
      <c r="E56" s="2"/>
      <c r="F56" s="2"/>
      <c r="G56" s="1"/>
      <c r="H56" s="3" t="str">
        <f>IF(G56="ILF",IF($C$1="预估功能点",$O$15,$O$22),IF(G56="EIF",IF($C$1="预估功能点",$O$16,$O$23),IF(G56="EI",IF($C$1="预估功能点",$O$17,$O$24),IF(G56="EO",IF($C$1="预估功能点",$O$18,$O$25),IF(G56="EQ",IF($C$1="预估功能点",$O$19,$O$26),"")))))</f>
        <v/>
      </c>
      <c r="I56" s="1"/>
      <c r="J56" s="1"/>
      <c r="K56" s="5" t="str">
        <f t="shared" si="0"/>
        <v/>
      </c>
      <c r="L56" s="2"/>
    </row>
    <row r="57" spans="1:12">
      <c r="A57" s="1">
        <v>54</v>
      </c>
      <c r="B57" s="2"/>
      <c r="C57" s="2"/>
      <c r="D57" s="2"/>
      <c r="E57" s="2"/>
      <c r="F57" s="2"/>
      <c r="G57" s="1"/>
      <c r="H57" s="3" t="str">
        <f>IF(G57="ILF",IF($C$1="预估功能点",$O$15,$O$22),IF(G57="EIF",IF($C$1="预估功能点",$O$16,$O$23),IF(G57="EI",IF($C$1="预估功能点",$O$17,$O$24),IF(G57="EO",IF($C$1="预估功能点",$O$18,$O$25),IF(G57="EQ",IF($C$1="预估功能点",$O$19,$O$26),"")))))</f>
        <v/>
      </c>
      <c r="I57" s="1"/>
      <c r="J57" s="1"/>
      <c r="K57" s="5" t="str">
        <f t="shared" si="0"/>
        <v/>
      </c>
      <c r="L57" s="2"/>
    </row>
    <row r="58" spans="1:12">
      <c r="A58" s="1">
        <v>55</v>
      </c>
      <c r="B58" s="2"/>
      <c r="C58" s="2"/>
      <c r="D58" s="2"/>
      <c r="E58" s="2"/>
      <c r="F58" s="2"/>
      <c r="G58" s="1"/>
      <c r="H58" s="3" t="str">
        <f>IF(G58="ILF",IF($C$1="预估功能点",$O$15,$O$22),IF(G58="EIF",IF($C$1="预估功能点",$O$16,$O$23),IF(G58="EI",IF($C$1="预估功能点",$O$17,$O$24),IF(G58="EO",IF($C$1="预估功能点",$O$18,$O$25),IF(G58="EQ",IF($C$1="预估功能点",$O$19,$O$26),"")))))</f>
        <v/>
      </c>
      <c r="I58" s="1"/>
      <c r="J58" s="1"/>
      <c r="K58" s="5" t="str">
        <f t="shared" si="0"/>
        <v/>
      </c>
      <c r="L58" s="2"/>
    </row>
    <row r="59" spans="1:12">
      <c r="A59" s="1">
        <v>56</v>
      </c>
      <c r="B59" s="2"/>
      <c r="C59" s="2"/>
      <c r="D59" s="2"/>
      <c r="E59" s="2"/>
      <c r="F59" s="2"/>
      <c r="G59" s="1"/>
      <c r="H59" s="3" t="str">
        <f>IF(G59="ILF",IF($C$1="预估功能点",$O$15,$O$22),IF(G59="EIF",IF($C$1="预估功能点",$O$16,$O$23),IF(G59="EI",IF($C$1="预估功能点",$O$17,$O$24),IF(G59="EO",IF($C$1="预估功能点",$O$18,$O$25),IF(G59="EQ",IF($C$1="预估功能点",$O$19,$O$26),"")))))</f>
        <v/>
      </c>
      <c r="I59" s="1"/>
      <c r="J59" s="1"/>
      <c r="K59" s="5" t="str">
        <f t="shared" si="0"/>
        <v/>
      </c>
      <c r="L59" s="2"/>
    </row>
    <row r="60" spans="1:12">
      <c r="A60" s="1">
        <v>57</v>
      </c>
      <c r="B60" s="2"/>
      <c r="C60" s="2"/>
      <c r="D60" s="2"/>
      <c r="E60" s="2"/>
      <c r="F60" s="2"/>
      <c r="G60" s="1"/>
      <c r="H60" s="3" t="str">
        <f>IF(G60="ILF",IF($C$1="预估功能点",$O$15,$O$22),IF(G60="EIF",IF($C$1="预估功能点",$O$16,$O$23),IF(G60="EI",IF($C$1="预估功能点",$O$17,$O$24),IF(G60="EO",IF($C$1="预估功能点",$O$18,$O$25),IF(G60="EQ",IF($C$1="预估功能点",$O$19,$O$26),"")))))</f>
        <v/>
      </c>
      <c r="I60" s="1"/>
      <c r="J60" s="1"/>
      <c r="K60" s="5" t="str">
        <f t="shared" si="0"/>
        <v/>
      </c>
      <c r="L60" s="2"/>
    </row>
    <row r="61" spans="1:12">
      <c r="A61" s="1">
        <v>58</v>
      </c>
      <c r="B61" s="2"/>
      <c r="C61" s="2"/>
      <c r="D61" s="2"/>
      <c r="E61" s="2"/>
      <c r="F61" s="2"/>
      <c r="G61" s="1"/>
      <c r="H61" s="3" t="str">
        <f>IF(G61="ILF",IF($C$1="预估功能点",$O$15,$O$22),IF(G61="EIF",IF($C$1="预估功能点",$O$16,$O$23),IF(G61="EI",IF($C$1="预估功能点",$O$17,$O$24),IF(G61="EO",IF($C$1="预估功能点",$O$18,$O$25),IF(G61="EQ",IF($C$1="预估功能点",$O$19,$O$26),"")))))</f>
        <v/>
      </c>
      <c r="I61" s="1"/>
      <c r="J61" s="1"/>
      <c r="K61" s="5" t="str">
        <f t="shared" si="0"/>
        <v/>
      </c>
      <c r="L61" s="2"/>
    </row>
    <row r="62" spans="1:12">
      <c r="A62" s="1">
        <v>59</v>
      </c>
      <c r="B62" s="2"/>
      <c r="C62" s="2"/>
      <c r="D62" s="2"/>
      <c r="E62" s="2"/>
      <c r="F62" s="2"/>
      <c r="G62" s="1"/>
      <c r="H62" s="3" t="str">
        <f>IF(G62="ILF",IF($C$1="预估功能点",$O$15,$O$22),IF(G62="EIF",IF($C$1="预估功能点",$O$16,$O$23),IF(G62="EI",IF($C$1="预估功能点",$O$17,$O$24),IF(G62="EO",IF($C$1="预估功能点",$O$18,$O$25),IF(G62="EQ",IF($C$1="预估功能点",$O$19,$O$26),"")))))</f>
        <v/>
      </c>
      <c r="I62" s="1"/>
      <c r="J62" s="1"/>
      <c r="K62" s="5" t="str">
        <f t="shared" si="0"/>
        <v/>
      </c>
      <c r="L62" s="2"/>
    </row>
    <row r="63" spans="1:12">
      <c r="A63" s="1">
        <v>60</v>
      </c>
      <c r="B63" s="2"/>
      <c r="C63" s="2"/>
      <c r="D63" s="2"/>
      <c r="E63" s="2"/>
      <c r="F63" s="2"/>
      <c r="G63" s="1"/>
      <c r="H63" s="3" t="str">
        <f>IF(G63="ILF",IF($C$1="预估功能点",$O$15,$O$22),IF(G63="EIF",IF($C$1="预估功能点",$O$16,$O$23),IF(G63="EI",IF($C$1="预估功能点",$O$17,$O$24),IF(G63="EO",IF($C$1="预估功能点",$O$18,$O$25),IF(G63="EQ",IF($C$1="预估功能点",$O$19,$O$26),"")))))</f>
        <v/>
      </c>
      <c r="I63" s="1"/>
      <c r="J63" s="1"/>
      <c r="K63" s="5" t="str">
        <f t="shared" si="0"/>
        <v/>
      </c>
      <c r="L63" s="2"/>
    </row>
    <row r="64" spans="1:12">
      <c r="A64" s="1">
        <v>61</v>
      </c>
      <c r="B64" s="2"/>
      <c r="C64" s="2"/>
      <c r="D64" s="2"/>
      <c r="E64" s="2"/>
      <c r="F64" s="2"/>
      <c r="G64" s="1"/>
      <c r="H64" s="3" t="str">
        <f>IF(G64="ILF",IF($C$1="预估功能点",$O$15,$O$22),IF(G64="EIF",IF($C$1="预估功能点",$O$16,$O$23),IF(G64="EI",IF($C$1="预估功能点",$O$17,$O$24),IF(G64="EO",IF($C$1="预估功能点",$O$18,$O$25),IF(G64="EQ",IF($C$1="预估功能点",$O$19,$O$26),"")))))</f>
        <v/>
      </c>
      <c r="I64" s="1"/>
      <c r="J64" s="1"/>
      <c r="K64" s="5" t="str">
        <f t="shared" si="0"/>
        <v/>
      </c>
      <c r="L64" s="2"/>
    </row>
    <row r="65" spans="1:12">
      <c r="A65" s="1">
        <v>62</v>
      </c>
      <c r="B65" s="2"/>
      <c r="C65" s="2"/>
      <c r="D65" s="2"/>
      <c r="E65" s="2"/>
      <c r="F65" s="2"/>
      <c r="G65" s="1"/>
      <c r="H65" s="3" t="str">
        <f>IF(G65="ILF",IF($C$1="预估功能点",$O$15,$O$22),IF(G65="EIF",IF($C$1="预估功能点",$O$16,$O$23),IF(G65="EI",IF($C$1="预估功能点",$O$17,$O$24),IF(G65="EO",IF($C$1="预估功能点",$O$18,$O$25),IF(G65="EQ",IF($C$1="预估功能点",$O$19,$O$26),"")))))</f>
        <v/>
      </c>
      <c r="I65" s="1"/>
      <c r="J65" s="1"/>
      <c r="K65" s="5" t="str">
        <f t="shared" si="0"/>
        <v/>
      </c>
      <c r="L65" s="2"/>
    </row>
    <row r="66" spans="1:12">
      <c r="A66" s="1">
        <v>63</v>
      </c>
      <c r="B66" s="2"/>
      <c r="C66" s="2"/>
      <c r="D66" s="2"/>
      <c r="E66" s="2"/>
      <c r="F66" s="2"/>
      <c r="G66" s="1"/>
      <c r="H66" s="3" t="str">
        <f>IF(G66="ILF",IF($C$1="预估功能点",$O$15,$O$22),IF(G66="EIF",IF($C$1="预估功能点",$O$16,$O$23),IF(G66="EI",IF($C$1="预估功能点",$O$17,$O$24),IF(G66="EO",IF($C$1="预估功能点",$O$18,$O$25),IF(G66="EQ",IF($C$1="预估功能点",$O$19,$O$26),"")))))</f>
        <v/>
      </c>
      <c r="I66" s="1"/>
      <c r="J66" s="1"/>
      <c r="K66" s="5" t="str">
        <f t="shared" si="0"/>
        <v/>
      </c>
      <c r="L66" s="2"/>
    </row>
    <row r="67" spans="1:12">
      <c r="A67" s="1">
        <v>64</v>
      </c>
      <c r="B67" s="2"/>
      <c r="C67" s="2"/>
      <c r="D67" s="2"/>
      <c r="E67" s="2"/>
      <c r="F67" s="2"/>
      <c r="G67" s="1"/>
      <c r="H67" s="3" t="str">
        <f>IF(G67="ILF",IF($C$1="预估功能点",$O$15,$O$22),IF(G67="EIF",IF($C$1="预估功能点",$O$16,$O$23),IF(G67="EI",IF($C$1="预估功能点",$O$17,$O$24),IF(G67="EO",IF($C$1="预估功能点",$O$18,$O$25),IF(G67="EQ",IF($C$1="预估功能点",$O$19,$O$26),"")))))</f>
        <v/>
      </c>
      <c r="I67" s="1"/>
      <c r="J67" s="1"/>
      <c r="K67" s="5" t="str">
        <f t="shared" si="0"/>
        <v/>
      </c>
      <c r="L67" s="2"/>
    </row>
    <row r="68" spans="1:12">
      <c r="A68" s="1">
        <v>65</v>
      </c>
      <c r="B68" s="2"/>
      <c r="C68" s="2"/>
      <c r="D68" s="2"/>
      <c r="E68" s="2"/>
      <c r="F68" s="2"/>
      <c r="G68" s="1"/>
      <c r="H68" s="3" t="str">
        <f>IF(G68="ILF",IF($C$1="预估功能点",$O$15,$O$22),IF(G68="EIF",IF($C$1="预估功能点",$O$16,$O$23),IF(G68="EI",IF($C$1="预估功能点",$O$17,$O$24),IF(G68="EO",IF($C$1="预估功能点",$O$18,$O$25),IF(G68="EQ",IF($C$1="预估功能点",$O$19,$O$26),"")))))</f>
        <v/>
      </c>
      <c r="I68" s="1"/>
      <c r="J68" s="1"/>
      <c r="K68" s="5" t="str">
        <f t="shared" si="0"/>
        <v/>
      </c>
      <c r="L68" s="2"/>
    </row>
    <row r="69" spans="1:12">
      <c r="A69" s="1">
        <v>66</v>
      </c>
      <c r="B69" s="2"/>
      <c r="C69" s="2"/>
      <c r="D69" s="2"/>
      <c r="E69" s="2"/>
      <c r="F69" s="2"/>
      <c r="G69" s="1"/>
      <c r="H69" s="3"/>
      <c r="I69" s="1"/>
      <c r="J69" s="1"/>
      <c r="K69" s="5"/>
      <c r="L69" s="2"/>
    </row>
    <row r="70" spans="1:12">
      <c r="A70" s="1">
        <v>67</v>
      </c>
      <c r="B70" s="2"/>
      <c r="C70" s="2"/>
      <c r="D70" s="2"/>
      <c r="E70" s="2"/>
      <c r="F70" s="2"/>
      <c r="G70" s="1"/>
      <c r="H70" s="3"/>
      <c r="I70" s="1"/>
      <c r="J70" s="1"/>
      <c r="K70" s="5"/>
      <c r="L70" s="2"/>
    </row>
    <row r="71" spans="1:12">
      <c r="A71" s="1">
        <v>68</v>
      </c>
      <c r="B71" s="2"/>
      <c r="C71" s="2"/>
      <c r="D71" s="2"/>
      <c r="E71" s="2"/>
      <c r="F71" s="2"/>
      <c r="G71" s="1"/>
      <c r="H71" s="3"/>
      <c r="I71" s="1"/>
      <c r="J71" s="1"/>
      <c r="K71" s="5"/>
      <c r="L71" s="2"/>
    </row>
    <row r="72" spans="1:12">
      <c r="A72" s="1">
        <v>69</v>
      </c>
      <c r="B72" s="2"/>
      <c r="C72" s="2"/>
      <c r="D72" s="2"/>
      <c r="E72" s="2"/>
      <c r="F72" s="2"/>
      <c r="G72" s="1"/>
      <c r="H72" s="3"/>
      <c r="I72" s="1"/>
      <c r="J72" s="1"/>
      <c r="K72" s="5"/>
      <c r="L72" s="2"/>
    </row>
    <row r="73" spans="1:12">
      <c r="A73" s="1">
        <v>70</v>
      </c>
      <c r="B73" s="2"/>
      <c r="C73" s="2"/>
      <c r="D73" s="2"/>
      <c r="E73" s="2"/>
      <c r="F73" s="2"/>
      <c r="G73" s="1"/>
      <c r="H73" s="3"/>
      <c r="I73" s="1"/>
      <c r="J73" s="1"/>
      <c r="K73" s="5"/>
      <c r="L73" s="2"/>
    </row>
    <row r="74" spans="1:12">
      <c r="A74" s="1">
        <v>71</v>
      </c>
      <c r="B74" s="2"/>
      <c r="C74" s="2"/>
      <c r="D74" s="2"/>
      <c r="E74" s="2"/>
      <c r="F74" s="2"/>
      <c r="G74" s="1"/>
      <c r="H74" s="3"/>
      <c r="I74" s="1"/>
      <c r="J74" s="1"/>
      <c r="K74" s="5"/>
      <c r="L74" s="2"/>
    </row>
    <row r="75" spans="1:12">
      <c r="A75" s="1">
        <v>72</v>
      </c>
      <c r="B75" s="2"/>
      <c r="C75" s="2"/>
      <c r="D75" s="2"/>
      <c r="E75" s="2"/>
      <c r="F75" s="2"/>
      <c r="G75" s="1"/>
      <c r="H75" s="3"/>
      <c r="I75" s="1"/>
      <c r="J75" s="1"/>
      <c r="K75" s="5"/>
      <c r="L75" s="2"/>
    </row>
    <row r="76" spans="1:12">
      <c r="A76" s="1">
        <v>73</v>
      </c>
      <c r="B76" s="2"/>
      <c r="C76" s="2"/>
      <c r="D76" s="2"/>
      <c r="E76" s="2"/>
      <c r="F76" s="2"/>
      <c r="G76" s="1"/>
      <c r="H76" s="3"/>
      <c r="I76" s="1"/>
      <c r="J76" s="1"/>
      <c r="K76" s="5"/>
      <c r="L76" s="2"/>
    </row>
    <row r="77" spans="1:12">
      <c r="A77" s="1">
        <v>74</v>
      </c>
      <c r="B77" s="2"/>
      <c r="C77" s="2"/>
      <c r="D77" s="2"/>
      <c r="E77" s="2"/>
      <c r="F77" s="2"/>
      <c r="G77" s="1"/>
      <c r="H77" s="3"/>
      <c r="I77" s="1"/>
      <c r="J77" s="1"/>
      <c r="K77" s="5"/>
      <c r="L77" s="2"/>
    </row>
    <row r="78" spans="1:12">
      <c r="A78" s="1">
        <v>75</v>
      </c>
      <c r="B78" s="2"/>
      <c r="C78" s="2"/>
      <c r="D78" s="2"/>
      <c r="E78" s="2"/>
      <c r="F78" s="2"/>
      <c r="G78" s="1"/>
      <c r="H78" s="3"/>
      <c r="I78" s="1"/>
      <c r="J78" s="1"/>
      <c r="K78" s="5"/>
      <c r="L78" s="2"/>
    </row>
    <row r="79" spans="1:12">
      <c r="A79" s="1">
        <v>76</v>
      </c>
      <c r="B79" s="2"/>
      <c r="C79" s="2"/>
      <c r="D79" s="2"/>
      <c r="E79" s="2"/>
      <c r="F79" s="2"/>
      <c r="G79" s="1"/>
      <c r="H79" s="3" t="str">
        <f>IF(G79="ILF",IF($C$1="预估功能点",$O$15,$O$22),IF(G79="EIF",IF($C$1="预估功能点",$O$16,$O$23),IF(G79="EI",IF($C$1="预估功能点",$O$17,$O$24),IF(G79="EO",IF($C$1="预估功能点",$O$18,$O$25),IF(G79="EQ",IF($C$1="预估功能点",$O$19,$O$26),"")))))</f>
        <v/>
      </c>
      <c r="I79" s="1"/>
      <c r="J79" s="1"/>
      <c r="K79" s="5" t="str">
        <f t="shared" ref="K79:K103" si="1">IF(H79="","",IF(I79="高",IF(J79="删除",H79*$O$5*$O$12,IF(J79="修改",H79*$O$5*$O$11,H79*$O$5*$O$10)),IF(I79="中",IF(J79="删除",H79*$O$6*$O$12,IF(J79="修改",H79*$O$6*$O$11,H79*$O$6*$O$10)),IF(J79="删除",H79*$O$7*$O$12,IF(J79="修改",H79*$O$7*$O$11,H79*$O$7*$O$10)))))</f>
        <v/>
      </c>
      <c r="L79" s="2"/>
    </row>
    <row r="80" spans="1:12">
      <c r="A80" s="1">
        <v>77</v>
      </c>
      <c r="B80" s="2"/>
      <c r="C80" s="2"/>
      <c r="D80" s="2"/>
      <c r="E80" s="2"/>
      <c r="F80" s="2"/>
      <c r="G80" s="1"/>
      <c r="H80" s="3" t="str">
        <f>IF(G80="ILF",IF($C$1="预估功能点",$O$15,$O$22),IF(G80="EIF",IF($C$1="预估功能点",$O$16,$O$23),IF(G80="EI",IF($C$1="预估功能点",$O$17,$O$24),IF(G80="EO",IF($C$1="预估功能点",$O$18,$O$25),IF(G80="EQ",IF($C$1="预估功能点",$O$19,$O$26),"")))))</f>
        <v/>
      </c>
      <c r="I80" s="1"/>
      <c r="J80" s="1"/>
      <c r="K80" s="5" t="str">
        <f t="shared" si="1"/>
        <v/>
      </c>
      <c r="L80" s="2"/>
    </row>
    <row r="81" spans="1:12">
      <c r="A81" s="1">
        <v>78</v>
      </c>
      <c r="B81" s="2"/>
      <c r="C81" s="2"/>
      <c r="D81" s="2"/>
      <c r="E81" s="2"/>
      <c r="F81" s="2"/>
      <c r="G81" s="1"/>
      <c r="H81" s="3" t="str">
        <f>IF(G81="ILF",IF($C$1="预估功能点",$O$15,$O$22),IF(G81="EIF",IF($C$1="预估功能点",$O$16,$O$23),IF(G81="EI",IF($C$1="预估功能点",$O$17,$O$24),IF(G81="EO",IF($C$1="预估功能点",$O$18,$O$25),IF(G81="EQ",IF($C$1="预估功能点",$O$19,$O$26),"")))))</f>
        <v/>
      </c>
      <c r="I81" s="1"/>
      <c r="J81" s="1"/>
      <c r="K81" s="5" t="str">
        <f t="shared" si="1"/>
        <v/>
      </c>
      <c r="L81" s="2"/>
    </row>
    <row r="82" spans="1:12">
      <c r="A82" s="1">
        <v>79</v>
      </c>
      <c r="B82" s="2"/>
      <c r="C82" s="2"/>
      <c r="D82" s="2"/>
      <c r="E82" s="2"/>
      <c r="F82" s="2"/>
      <c r="G82" s="1"/>
      <c r="H82" s="3" t="str">
        <f>IF(G82="ILF",IF($C$1="预估功能点",$O$15,$O$22),IF(G82="EIF",IF($C$1="预估功能点",$O$16,$O$23),IF(G82="EI",IF($C$1="预估功能点",$O$17,$O$24),IF(G82="EO",IF($C$1="预估功能点",$O$18,$O$25),IF(G82="EQ",IF($C$1="预估功能点",$O$19,$O$26),"")))))</f>
        <v/>
      </c>
      <c r="I82" s="1"/>
      <c r="J82" s="1"/>
      <c r="K82" s="5" t="str">
        <f t="shared" si="1"/>
        <v/>
      </c>
      <c r="L82" s="2"/>
    </row>
    <row r="83" spans="1:12">
      <c r="A83" s="1">
        <v>80</v>
      </c>
      <c r="B83" s="2"/>
      <c r="C83" s="2"/>
      <c r="D83" s="2"/>
      <c r="E83" s="2"/>
      <c r="F83" s="2"/>
      <c r="G83" s="1"/>
      <c r="H83" s="3" t="str">
        <f>IF(G83="ILF",IF($C$1="预估功能点",$O$15,$O$22),IF(G83="EIF",IF($C$1="预估功能点",$O$16,$O$23),IF(G83="EI",IF($C$1="预估功能点",$O$17,$O$24),IF(G83="EO",IF($C$1="预估功能点",$O$18,$O$25),IF(G83="EQ",IF($C$1="预估功能点",$O$19,$O$26),"")))))</f>
        <v/>
      </c>
      <c r="I83" s="1"/>
      <c r="J83" s="1"/>
      <c r="K83" s="5" t="str">
        <f t="shared" si="1"/>
        <v/>
      </c>
      <c r="L83" s="2"/>
    </row>
    <row r="84" spans="1:12">
      <c r="A84" s="1">
        <v>81</v>
      </c>
      <c r="B84" s="2"/>
      <c r="C84" s="2"/>
      <c r="D84" s="2"/>
      <c r="E84" s="2"/>
      <c r="F84" s="2"/>
      <c r="G84" s="1"/>
      <c r="H84" s="3" t="str">
        <f>IF(G84="ILF",IF($C$1="预估功能点",$O$15,$O$22),IF(G84="EIF",IF($C$1="预估功能点",$O$16,$O$23),IF(G84="EI",IF($C$1="预估功能点",$O$17,$O$24),IF(G84="EO",IF($C$1="预估功能点",$O$18,$O$25),IF(G84="EQ",IF($C$1="预估功能点",$O$19,$O$26),"")))))</f>
        <v/>
      </c>
      <c r="I84" s="1"/>
      <c r="J84" s="1"/>
      <c r="K84" s="5" t="str">
        <f t="shared" si="1"/>
        <v/>
      </c>
      <c r="L84" s="2"/>
    </row>
    <row r="85" spans="1:12">
      <c r="A85" s="1">
        <v>82</v>
      </c>
      <c r="B85" s="2"/>
      <c r="C85" s="2"/>
      <c r="D85" s="2"/>
      <c r="E85" s="2"/>
      <c r="F85" s="2"/>
      <c r="G85" s="1"/>
      <c r="H85" s="3" t="str">
        <f>IF(G85="ILF",IF($C$1="预估功能点",$O$15,$O$22),IF(G85="EIF",IF($C$1="预估功能点",$O$16,$O$23),IF(G85="EI",IF($C$1="预估功能点",$O$17,$O$24),IF(G85="EO",IF($C$1="预估功能点",$O$18,$O$25),IF(G85="EQ",IF($C$1="预估功能点",$O$19,$O$26),"")))))</f>
        <v/>
      </c>
      <c r="I85" s="1"/>
      <c r="J85" s="1"/>
      <c r="K85" s="5" t="str">
        <f t="shared" si="1"/>
        <v/>
      </c>
      <c r="L85" s="2"/>
    </row>
    <row r="86" spans="1:12">
      <c r="A86" s="1">
        <v>83</v>
      </c>
      <c r="B86" s="2"/>
      <c r="C86" s="2"/>
      <c r="D86" s="2"/>
      <c r="E86" s="2"/>
      <c r="F86" s="2"/>
      <c r="G86" s="1"/>
      <c r="H86" s="3" t="str">
        <f>IF(G86="ILF",IF($C$1="预估功能点",$O$15,$O$22),IF(G86="EIF",IF($C$1="预估功能点",$O$16,$O$23),IF(G86="EI",IF($C$1="预估功能点",$O$17,$O$24),IF(G86="EO",IF($C$1="预估功能点",$O$18,$O$25),IF(G86="EQ",IF($C$1="预估功能点",$O$19,$O$26),"")))))</f>
        <v/>
      </c>
      <c r="I86" s="1"/>
      <c r="J86" s="1"/>
      <c r="K86" s="5" t="str">
        <f t="shared" si="1"/>
        <v/>
      </c>
      <c r="L86" s="2"/>
    </row>
    <row r="87" spans="1:12">
      <c r="A87" s="1">
        <v>84</v>
      </c>
      <c r="B87" s="2"/>
      <c r="C87" s="2"/>
      <c r="D87" s="2"/>
      <c r="E87" s="2"/>
      <c r="F87" s="2"/>
      <c r="G87" s="1"/>
      <c r="H87" s="3" t="str">
        <f>IF(G87="ILF",IF($C$1="预估功能点",$O$15,$O$22),IF(G87="EIF",IF($C$1="预估功能点",$O$16,$O$23),IF(G87="EI",IF($C$1="预估功能点",$O$17,$O$24),IF(G87="EO",IF($C$1="预估功能点",$O$18,$O$25),IF(G87="EQ",IF($C$1="预估功能点",$O$19,$O$26),"")))))</f>
        <v/>
      </c>
      <c r="I87" s="1"/>
      <c r="J87" s="1"/>
      <c r="K87" s="5" t="str">
        <f t="shared" si="1"/>
        <v/>
      </c>
      <c r="L87" s="2"/>
    </row>
    <row r="88" spans="1:12">
      <c r="A88" s="1">
        <v>85</v>
      </c>
      <c r="B88" s="2"/>
      <c r="C88" s="2"/>
      <c r="D88" s="2"/>
      <c r="E88" s="2"/>
      <c r="F88" s="2"/>
      <c r="G88" s="1"/>
      <c r="H88" s="3" t="str">
        <f>IF(G88="ILF",IF($C$1="预估功能点",$O$15,$O$22),IF(G88="EIF",IF($C$1="预估功能点",$O$16,$O$23),IF(G88="EI",IF($C$1="预估功能点",$O$17,$O$24),IF(G88="EO",IF($C$1="预估功能点",$O$18,$O$25),IF(G88="EQ",IF($C$1="预估功能点",$O$19,$O$26),"")))))</f>
        <v/>
      </c>
      <c r="I88" s="1"/>
      <c r="J88" s="1"/>
      <c r="K88" s="5" t="str">
        <f t="shared" si="1"/>
        <v/>
      </c>
      <c r="L88" s="2"/>
    </row>
    <row r="89" spans="1:12">
      <c r="A89" s="1">
        <v>86</v>
      </c>
      <c r="B89" s="2"/>
      <c r="C89" s="2"/>
      <c r="D89" s="2"/>
      <c r="E89" s="2"/>
      <c r="F89" s="2"/>
      <c r="G89" s="1"/>
      <c r="H89" s="3" t="str">
        <f>IF(G89="ILF",IF($C$1="预估功能点",$O$15,$O$22),IF(G89="EIF",IF($C$1="预估功能点",$O$16,$O$23),IF(G89="EI",IF($C$1="预估功能点",$O$17,$O$24),IF(G89="EO",IF($C$1="预估功能点",$O$18,$O$25),IF(G89="EQ",IF($C$1="预估功能点",$O$19,$O$26),"")))))</f>
        <v/>
      </c>
      <c r="I89" s="1"/>
      <c r="J89" s="1"/>
      <c r="K89" s="5" t="str">
        <f t="shared" si="1"/>
        <v/>
      </c>
      <c r="L89" s="2"/>
    </row>
    <row r="90" spans="1:12">
      <c r="A90" s="1">
        <v>87</v>
      </c>
      <c r="B90" s="2"/>
      <c r="C90" s="2"/>
      <c r="D90" s="2"/>
      <c r="E90" s="2"/>
      <c r="F90" s="2"/>
      <c r="G90" s="1"/>
      <c r="H90" s="3"/>
      <c r="I90" s="1"/>
      <c r="J90" s="1"/>
      <c r="K90" s="5"/>
      <c r="L90" s="2"/>
    </row>
    <row r="91" spans="1:12">
      <c r="A91" s="1">
        <v>88</v>
      </c>
      <c r="B91" s="2"/>
      <c r="C91" s="2"/>
      <c r="D91" s="2"/>
      <c r="E91" s="2"/>
      <c r="F91" s="2"/>
      <c r="G91" s="1"/>
      <c r="H91" s="3"/>
      <c r="I91" s="1"/>
      <c r="J91" s="1"/>
      <c r="K91" s="5"/>
      <c r="L91" s="2"/>
    </row>
    <row r="92" spans="1:12">
      <c r="A92" s="1">
        <v>89</v>
      </c>
      <c r="B92" s="2"/>
      <c r="C92" s="2"/>
      <c r="D92" s="2"/>
      <c r="E92" s="2"/>
      <c r="F92" s="2"/>
      <c r="G92" s="1"/>
      <c r="H92" s="3"/>
      <c r="I92" s="1"/>
      <c r="J92" s="1"/>
      <c r="K92" s="5"/>
      <c r="L92" s="2"/>
    </row>
    <row r="93" spans="1:12">
      <c r="A93" s="1">
        <v>90</v>
      </c>
      <c r="B93" s="2"/>
      <c r="C93" s="2"/>
      <c r="D93" s="2"/>
      <c r="E93" s="2"/>
      <c r="F93" s="2"/>
      <c r="G93" s="1"/>
      <c r="H93" s="3"/>
      <c r="I93" s="1"/>
      <c r="J93" s="1"/>
      <c r="K93" s="5"/>
      <c r="L93" s="2"/>
    </row>
    <row r="94" spans="1:12">
      <c r="A94" s="1">
        <v>91</v>
      </c>
      <c r="B94" s="2"/>
      <c r="C94" s="2"/>
      <c r="D94" s="2"/>
      <c r="E94" s="2"/>
      <c r="F94" s="2"/>
      <c r="G94" s="1"/>
      <c r="H94" s="3"/>
      <c r="I94" s="1"/>
      <c r="J94" s="1"/>
      <c r="K94" s="5"/>
      <c r="L94" s="2"/>
    </row>
    <row r="95" spans="1:12">
      <c r="A95" s="1">
        <v>92</v>
      </c>
      <c r="B95" s="2"/>
      <c r="C95" s="2"/>
      <c r="D95" s="2"/>
      <c r="E95" s="2"/>
      <c r="F95" s="2"/>
      <c r="G95" s="1"/>
      <c r="H95" s="3"/>
      <c r="I95" s="1"/>
      <c r="J95" s="1"/>
      <c r="K95" s="5"/>
      <c r="L95" s="2"/>
    </row>
    <row r="96" spans="1:12">
      <c r="A96" s="1">
        <v>93</v>
      </c>
      <c r="B96" s="2"/>
      <c r="C96" s="2"/>
      <c r="D96" s="2"/>
      <c r="E96" s="2"/>
      <c r="F96" s="2"/>
      <c r="G96" s="1"/>
      <c r="H96" s="3"/>
      <c r="I96" s="1"/>
      <c r="J96" s="1"/>
      <c r="K96" s="5"/>
      <c r="L96" s="2"/>
    </row>
    <row r="97" spans="1:12">
      <c r="A97" s="1">
        <v>94</v>
      </c>
      <c r="B97" s="2"/>
      <c r="C97" s="2"/>
      <c r="D97" s="2"/>
      <c r="E97" s="2"/>
      <c r="F97" s="2"/>
      <c r="G97" s="1"/>
      <c r="H97" s="3"/>
      <c r="I97" s="1"/>
      <c r="J97" s="1"/>
      <c r="K97" s="5"/>
      <c r="L97" s="2"/>
    </row>
    <row r="98" spans="1:12">
      <c r="A98" s="1">
        <v>95</v>
      </c>
      <c r="B98" s="2"/>
      <c r="C98" s="2"/>
      <c r="D98" s="2"/>
      <c r="E98" s="2"/>
      <c r="F98" s="2"/>
      <c r="G98" s="1"/>
      <c r="H98" s="3"/>
      <c r="I98" s="1"/>
      <c r="J98" s="1"/>
      <c r="K98" s="5"/>
      <c r="L98" s="2"/>
    </row>
    <row r="99" spans="1:12">
      <c r="A99" s="1">
        <v>96</v>
      </c>
      <c r="B99" s="2"/>
      <c r="C99" s="2"/>
      <c r="D99" s="2"/>
      <c r="E99" s="2"/>
      <c r="F99" s="2"/>
      <c r="G99" s="1"/>
      <c r="H99" s="3"/>
      <c r="I99" s="1"/>
      <c r="J99" s="1"/>
      <c r="K99" s="5"/>
      <c r="L99" s="2"/>
    </row>
    <row r="100" spans="1:12">
      <c r="A100" s="1">
        <v>97</v>
      </c>
      <c r="B100" s="2"/>
      <c r="C100" s="2"/>
      <c r="D100" s="2"/>
      <c r="E100" s="2"/>
      <c r="F100" s="2"/>
      <c r="G100" s="1"/>
      <c r="H100" s="3"/>
      <c r="I100" s="1"/>
      <c r="J100" s="1"/>
      <c r="K100" s="5"/>
      <c r="L100" s="2"/>
    </row>
    <row r="101" spans="1:12">
      <c r="A101" s="1">
        <v>98</v>
      </c>
      <c r="B101" s="2"/>
      <c r="C101" s="2"/>
      <c r="D101" s="2"/>
      <c r="E101" s="2"/>
      <c r="F101" s="2"/>
      <c r="G101" s="1"/>
      <c r="H101" s="3"/>
      <c r="I101" s="1"/>
      <c r="J101" s="1"/>
      <c r="K101" s="5"/>
      <c r="L101" s="2"/>
    </row>
    <row r="102" spans="1:12">
      <c r="A102" s="1">
        <v>99</v>
      </c>
      <c r="B102" s="2"/>
      <c r="C102" s="2"/>
      <c r="D102" s="2"/>
      <c r="E102" s="2"/>
      <c r="F102" s="2"/>
      <c r="G102" s="1"/>
      <c r="H102" s="3"/>
      <c r="I102" s="1"/>
      <c r="J102" s="1"/>
      <c r="K102" s="5"/>
      <c r="L102" s="2"/>
    </row>
    <row r="103" spans="1:12">
      <c r="A103" s="1">
        <v>100</v>
      </c>
      <c r="B103" s="2"/>
      <c r="C103" s="2"/>
      <c r="D103" s="2"/>
      <c r="E103" s="2"/>
      <c r="F103" s="2"/>
      <c r="G103" s="1"/>
      <c r="H103" s="3" t="str">
        <f>IF(G103="ILF",IF($C$1="预估功能点",$O$15,$O$22),IF(G103="EIF",IF($C$1="预估功能点",$O$16,$O$23),IF(G103="EI",IF($C$1="预估功能点",$O$17,$O$24),IF(G103="EO",IF($C$1="预估功能点",$O$18,$O$25),IF(G103="EQ",IF($C$1="预估功能点",$O$19,$O$26),"")))))</f>
        <v/>
      </c>
      <c r="I103" s="1"/>
      <c r="J103" s="1"/>
      <c r="K103" s="5" t="str">
        <f t="shared" si="1"/>
        <v/>
      </c>
      <c r="L103" s="2"/>
    </row>
    <row r="104" spans="1:12">
      <c r="A104" s="116" t="s">
        <v>7</v>
      </c>
      <c r="B104" s="117"/>
      <c r="C104" s="117"/>
      <c r="D104" s="117"/>
      <c r="E104" s="117"/>
      <c r="F104" s="117"/>
      <c r="G104" s="118"/>
      <c r="H104" s="6">
        <f>SUM(H4:H103)</f>
        <v>0</v>
      </c>
      <c r="I104" s="119"/>
      <c r="J104" s="120"/>
      <c r="K104" s="5">
        <f>SUM(K4:K103)</f>
        <v>0</v>
      </c>
      <c r="L104" s="2"/>
    </row>
    <row r="108" spans="1:12">
      <c r="A108" t="s">
        <v>113</v>
      </c>
    </row>
    <row r="110" spans="1:12">
      <c r="A110" s="11" t="s">
        <v>36</v>
      </c>
      <c r="B110" t="s">
        <v>29</v>
      </c>
    </row>
    <row r="111" spans="1:12">
      <c r="A111" s="12" t="s">
        <v>35</v>
      </c>
      <c r="B111" t="s">
        <v>30</v>
      </c>
    </row>
    <row r="112" spans="1:12">
      <c r="A112" s="13" t="s">
        <v>34</v>
      </c>
      <c r="B112" t="s">
        <v>31</v>
      </c>
    </row>
    <row r="113" spans="1:2">
      <c r="A113" s="4" t="s">
        <v>33</v>
      </c>
      <c r="B113" t="s">
        <v>32</v>
      </c>
    </row>
  </sheetData>
  <mergeCells count="12">
    <mergeCell ref="A104:G104"/>
    <mergeCell ref="I104:J104"/>
    <mergeCell ref="A1:B1"/>
    <mergeCell ref="F1:L1"/>
    <mergeCell ref="N4:O4"/>
    <mergeCell ref="N9:O9"/>
    <mergeCell ref="N14:O14"/>
    <mergeCell ref="N21:O21"/>
    <mergeCell ref="A2:B2"/>
    <mergeCell ref="D4:D5"/>
    <mergeCell ref="C4:C5"/>
    <mergeCell ref="B4:B5"/>
  </mergeCells>
  <phoneticPr fontId="1" type="noConversion"/>
  <dataValidations count="5">
    <dataValidation type="list" allowBlank="1" showInputMessage="1" showErrorMessage="1" sqref="C1:E1">
      <formula1>"预估功能点,估算功能点"</formula1>
    </dataValidation>
    <dataValidation type="list" allowBlank="1" showInputMessage="1" showErrorMessage="1" sqref="J4:J103">
      <formula1>"新增,修改,删除"</formula1>
    </dataValidation>
    <dataValidation type="list" allowBlank="1" showInputMessage="1" showErrorMessage="1" sqref="I4:I103">
      <formula1>"高,中,低"</formula1>
    </dataValidation>
    <dataValidation type="list" allowBlank="1" showInputMessage="1" showErrorMessage="1" sqref="G4:G103">
      <formula1>"ILF,EIF,EI,EO,EQ"</formula1>
    </dataValidation>
    <dataValidation type="list" allowBlank="1" showInputMessage="1" showErrorMessage="1" sqref="C2:E2">
      <formula1>"Java,.Net"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4"/>
  <sheetViews>
    <sheetView workbookViewId="0">
      <selection activeCell="B42" sqref="B42:C44"/>
    </sheetView>
  </sheetViews>
  <sheetFormatPr defaultColWidth="9.125" defaultRowHeight="12.75"/>
  <cols>
    <col min="1" max="1" width="18.375" style="15" bestFit="1" customWidth="1"/>
    <col min="2" max="2" width="11.75" style="15" customWidth="1"/>
    <col min="3" max="3" width="9.125" style="15" customWidth="1"/>
    <col min="4" max="4" width="78.875" style="15" customWidth="1"/>
    <col min="5" max="5" width="9.625" style="15" customWidth="1"/>
    <col min="6" max="6" width="9" style="15" customWidth="1"/>
    <col min="7" max="16384" width="9.125" style="15"/>
  </cols>
  <sheetData>
    <row r="1" spans="1:6">
      <c r="A1" s="14" t="s">
        <v>37</v>
      </c>
      <c r="C1" s="16">
        <f>SUMIF(F3:F6,"=1",E3:E6)*IF(COUNT(F3:F6)=1,1,0)</f>
        <v>0.93</v>
      </c>
    </row>
    <row r="2" spans="1:6">
      <c r="A2" s="17" t="s">
        <v>38</v>
      </c>
      <c r="B2" s="147" t="s">
        <v>39</v>
      </c>
      <c r="C2" s="148"/>
      <c r="D2" s="149"/>
      <c r="E2" s="17" t="s">
        <v>40</v>
      </c>
      <c r="F2" s="17" t="s">
        <v>41</v>
      </c>
    </row>
    <row r="3" spans="1:6">
      <c r="A3" s="18" t="s">
        <v>42</v>
      </c>
      <c r="B3" s="150" t="s">
        <v>43</v>
      </c>
      <c r="C3" s="151"/>
      <c r="D3" s="152"/>
      <c r="E3" s="19">
        <v>0.93</v>
      </c>
      <c r="F3" s="20">
        <v>1</v>
      </c>
    </row>
    <row r="4" spans="1:6">
      <c r="A4" s="18" t="s">
        <v>44</v>
      </c>
      <c r="B4" s="150" t="s">
        <v>45</v>
      </c>
      <c r="C4" s="151"/>
      <c r="D4" s="152"/>
      <c r="E4" s="19">
        <v>1.02</v>
      </c>
      <c r="F4" s="20"/>
    </row>
    <row r="5" spans="1:6">
      <c r="A5" s="18" t="s">
        <v>46</v>
      </c>
      <c r="B5" s="150" t="s">
        <v>47</v>
      </c>
      <c r="C5" s="151"/>
      <c r="D5" s="152"/>
      <c r="E5" s="19">
        <v>2.62</v>
      </c>
      <c r="F5" s="20"/>
    </row>
    <row r="6" spans="1:6">
      <c r="A6" s="18" t="s">
        <v>48</v>
      </c>
      <c r="B6" s="150" t="s">
        <v>49</v>
      </c>
      <c r="C6" s="151"/>
      <c r="D6" s="152"/>
      <c r="E6" s="19">
        <v>1</v>
      </c>
      <c r="F6" s="20"/>
    </row>
    <row r="8" spans="1:6">
      <c r="A8" s="145" t="s">
        <v>50</v>
      </c>
      <c r="B8" s="146"/>
      <c r="C8" s="16">
        <f>SUMIF(F10:F16,"=1",E10:E16)*IF(COUNT(F10:F16)=1,1,0)</f>
        <v>1</v>
      </c>
    </row>
    <row r="9" spans="1:6" ht="14.25">
      <c r="A9" s="21" t="s">
        <v>51</v>
      </c>
      <c r="B9" s="137" t="s">
        <v>52</v>
      </c>
      <c r="C9" s="138"/>
      <c r="D9" s="139"/>
      <c r="E9" s="21" t="s">
        <v>53</v>
      </c>
      <c r="F9" s="22" t="s">
        <v>54</v>
      </c>
    </row>
    <row r="10" spans="1:6" ht="14.25">
      <c r="A10" s="23" t="s">
        <v>55</v>
      </c>
      <c r="B10" s="140" t="s">
        <v>56</v>
      </c>
      <c r="C10" s="138"/>
      <c r="D10" s="139"/>
      <c r="E10" s="24">
        <v>1</v>
      </c>
      <c r="F10" s="20">
        <v>1</v>
      </c>
    </row>
    <row r="11" spans="1:6" ht="14.25">
      <c r="A11" s="23" t="s">
        <v>57</v>
      </c>
      <c r="B11" s="140" t="s">
        <v>58</v>
      </c>
      <c r="C11" s="138" t="s">
        <v>59</v>
      </c>
      <c r="D11" s="139"/>
      <c r="E11" s="24">
        <v>1.2</v>
      </c>
      <c r="F11" s="20"/>
    </row>
    <row r="12" spans="1:6" ht="14.25">
      <c r="A12" s="23" t="s">
        <v>60</v>
      </c>
      <c r="B12" s="140" t="s">
        <v>61</v>
      </c>
      <c r="C12" s="138" t="s">
        <v>62</v>
      </c>
      <c r="D12" s="139"/>
      <c r="E12" s="24">
        <v>1.3</v>
      </c>
      <c r="F12" s="20"/>
    </row>
    <row r="13" spans="1:6" ht="14.25">
      <c r="A13" s="23" t="s">
        <v>63</v>
      </c>
      <c r="B13" s="140" t="s">
        <v>64</v>
      </c>
      <c r="C13" s="138" t="s">
        <v>65</v>
      </c>
      <c r="D13" s="139"/>
      <c r="E13" s="24">
        <v>1.7</v>
      </c>
      <c r="F13" s="20"/>
    </row>
    <row r="14" spans="1:6" ht="14.25">
      <c r="A14" s="23" t="s">
        <v>66</v>
      </c>
      <c r="B14" s="140" t="s">
        <v>67</v>
      </c>
      <c r="C14" s="138" t="s">
        <v>68</v>
      </c>
      <c r="D14" s="139"/>
      <c r="E14" s="24">
        <v>1.7</v>
      </c>
      <c r="F14" s="20"/>
    </row>
    <row r="15" spans="1:6" ht="14.25">
      <c r="A15" s="23" t="s">
        <v>69</v>
      </c>
      <c r="B15" s="140" t="s">
        <v>70</v>
      </c>
      <c r="C15" s="138" t="s">
        <v>71</v>
      </c>
      <c r="D15" s="139"/>
      <c r="E15" s="24">
        <v>1.9</v>
      </c>
      <c r="F15" s="20"/>
    </row>
    <row r="16" spans="1:6" ht="14.25">
      <c r="A16" s="23" t="s">
        <v>72</v>
      </c>
      <c r="B16" s="140" t="s">
        <v>73</v>
      </c>
      <c r="C16" s="138" t="s">
        <v>74</v>
      </c>
      <c r="D16" s="139"/>
      <c r="E16" s="24">
        <v>2</v>
      </c>
      <c r="F16" s="20"/>
    </row>
    <row r="17" spans="1:6" ht="14.25">
      <c r="A17" s="23"/>
      <c r="B17" s="140"/>
      <c r="C17" s="138"/>
      <c r="D17" s="139"/>
      <c r="E17" s="25"/>
      <c r="F17" s="20"/>
    </row>
    <row r="19" spans="1:6">
      <c r="A19" s="141" t="s">
        <v>75</v>
      </c>
      <c r="B19" s="142"/>
      <c r="C19" s="16">
        <f>SUMIF(F21:F32,"=1",E21:E32)*IF(AND(COUNT(F21:F23)=1,COUNT(F24:F26)=1,COUNT(F27:F29)=1,COUNT(F30:F32)=1),1,99999)*0.025+1</f>
        <v>0.9</v>
      </c>
      <c r="D19" s="26" t="s">
        <v>76</v>
      </c>
    </row>
    <row r="20" spans="1:6">
      <c r="A20" s="143" t="s">
        <v>77</v>
      </c>
      <c r="B20" s="144"/>
      <c r="C20" s="144"/>
      <c r="D20" s="27" t="s">
        <v>78</v>
      </c>
      <c r="E20" s="27" t="s">
        <v>79</v>
      </c>
      <c r="F20" s="22" t="s">
        <v>54</v>
      </c>
    </row>
    <row r="21" spans="1:6">
      <c r="A21" s="135" t="s">
        <v>80</v>
      </c>
      <c r="B21" s="135" t="s">
        <v>81</v>
      </c>
      <c r="C21" s="136"/>
      <c r="D21" s="28" t="s">
        <v>82</v>
      </c>
      <c r="E21" s="28">
        <v>-1</v>
      </c>
      <c r="F21" s="20">
        <v>1</v>
      </c>
    </row>
    <row r="22" spans="1:6">
      <c r="A22" s="135"/>
      <c r="B22" s="135"/>
      <c r="C22" s="136"/>
      <c r="D22" s="28" t="s">
        <v>83</v>
      </c>
      <c r="E22" s="28">
        <v>0</v>
      </c>
      <c r="F22" s="20"/>
    </row>
    <row r="23" spans="1:6">
      <c r="A23" s="135"/>
      <c r="B23" s="135"/>
      <c r="C23" s="136"/>
      <c r="D23" s="28" t="s">
        <v>84</v>
      </c>
      <c r="E23" s="28">
        <v>1</v>
      </c>
      <c r="F23" s="20"/>
    </row>
    <row r="24" spans="1:6">
      <c r="A24" s="135" t="s">
        <v>85</v>
      </c>
      <c r="B24" s="135" t="s">
        <v>86</v>
      </c>
      <c r="C24" s="136"/>
      <c r="D24" s="28" t="s">
        <v>87</v>
      </c>
      <c r="E24" s="28">
        <v>-1</v>
      </c>
      <c r="F24" s="20">
        <v>1</v>
      </c>
    </row>
    <row r="25" spans="1:6">
      <c r="A25" s="135"/>
      <c r="B25" s="135"/>
      <c r="C25" s="136"/>
      <c r="D25" s="28" t="s">
        <v>88</v>
      </c>
      <c r="E25" s="28">
        <v>0</v>
      </c>
      <c r="F25" s="20"/>
    </row>
    <row r="26" spans="1:6">
      <c r="A26" s="135"/>
      <c r="B26" s="135"/>
      <c r="C26" s="136"/>
      <c r="D26" s="28" t="s">
        <v>89</v>
      </c>
      <c r="E26" s="28">
        <v>1</v>
      </c>
      <c r="F26" s="20"/>
    </row>
    <row r="27" spans="1:6">
      <c r="A27" s="135" t="s">
        <v>90</v>
      </c>
      <c r="B27" s="135" t="s">
        <v>91</v>
      </c>
      <c r="C27" s="136"/>
      <c r="D27" s="28" t="s">
        <v>92</v>
      </c>
      <c r="E27" s="28">
        <v>-1</v>
      </c>
      <c r="F27" s="20">
        <v>1</v>
      </c>
    </row>
    <row r="28" spans="1:6">
      <c r="A28" s="135"/>
      <c r="B28" s="135"/>
      <c r="C28" s="136"/>
      <c r="D28" s="28" t="s">
        <v>93</v>
      </c>
      <c r="E28" s="28">
        <v>0</v>
      </c>
      <c r="F28" s="20"/>
    </row>
    <row r="29" spans="1:6">
      <c r="A29" s="135"/>
      <c r="B29" s="135"/>
      <c r="C29" s="136"/>
      <c r="D29" s="28" t="s">
        <v>94</v>
      </c>
      <c r="E29" s="28">
        <v>1</v>
      </c>
      <c r="F29" s="20"/>
    </row>
    <row r="30" spans="1:6">
      <c r="A30" s="135" t="s">
        <v>95</v>
      </c>
      <c r="B30" s="135" t="s">
        <v>96</v>
      </c>
      <c r="C30" s="136"/>
      <c r="D30" s="28" t="s">
        <v>97</v>
      </c>
      <c r="E30" s="28">
        <v>-1</v>
      </c>
      <c r="F30" s="20">
        <v>1</v>
      </c>
    </row>
    <row r="31" spans="1:6">
      <c r="A31" s="135"/>
      <c r="B31" s="135"/>
      <c r="C31" s="136"/>
      <c r="D31" s="28" t="s">
        <v>98</v>
      </c>
      <c r="E31" s="28">
        <v>0</v>
      </c>
      <c r="F31" s="20"/>
    </row>
    <row r="32" spans="1:6">
      <c r="A32" s="135"/>
      <c r="B32" s="135"/>
      <c r="C32" s="136"/>
      <c r="D32" s="28" t="s">
        <v>99</v>
      </c>
      <c r="E32" s="28">
        <v>1</v>
      </c>
      <c r="F32" s="20"/>
    </row>
    <row r="34" spans="1:6">
      <c r="A34" s="130" t="s">
        <v>100</v>
      </c>
      <c r="B34" s="131"/>
      <c r="C34" s="16">
        <f>SUMIF(F36:F38,"=1",E36:E38)*IF(COUNT(F36:F38)=1,1,99999)</f>
        <v>1</v>
      </c>
    </row>
    <row r="35" spans="1:6">
      <c r="A35" s="132" t="s">
        <v>101</v>
      </c>
      <c r="B35" s="133"/>
      <c r="C35" s="133"/>
      <c r="D35" s="133"/>
      <c r="E35" s="29" t="s">
        <v>102</v>
      </c>
      <c r="F35" s="22" t="s">
        <v>54</v>
      </c>
    </row>
    <row r="36" spans="1:6" ht="13.5">
      <c r="A36" s="134" t="s">
        <v>103</v>
      </c>
      <c r="B36" s="133"/>
      <c r="C36" s="133"/>
      <c r="D36" s="133"/>
      <c r="E36" s="30">
        <v>1.5</v>
      </c>
      <c r="F36" s="20"/>
    </row>
    <row r="37" spans="1:6" ht="13.5" customHeight="1">
      <c r="A37" s="134" t="s">
        <v>104</v>
      </c>
      <c r="B37" s="133"/>
      <c r="C37" s="133"/>
      <c r="D37" s="133"/>
      <c r="E37" s="30">
        <v>1</v>
      </c>
      <c r="F37" s="20">
        <v>1</v>
      </c>
    </row>
    <row r="38" spans="1:6" ht="13.5">
      <c r="A38" s="134" t="s">
        <v>105</v>
      </c>
      <c r="B38" s="133"/>
      <c r="C38" s="133"/>
      <c r="D38" s="133"/>
      <c r="E38" s="30">
        <v>0.6</v>
      </c>
      <c r="F38" s="20"/>
    </row>
    <row r="40" spans="1:6">
      <c r="A40" s="130" t="s">
        <v>106</v>
      </c>
      <c r="B40" s="131"/>
      <c r="C40" s="16">
        <f>SUMIF(F42:F44,"=1",E42:E44)*IF(COUNT(F42:F44)=1,1,99999)</f>
        <v>1</v>
      </c>
      <c r="D40" s="31" t="s">
        <v>107</v>
      </c>
    </row>
    <row r="41" spans="1:6" ht="13.5">
      <c r="A41" s="126" t="s">
        <v>77</v>
      </c>
      <c r="B41" s="126"/>
      <c r="C41" s="127"/>
      <c r="D41" s="32" t="s">
        <v>78</v>
      </c>
      <c r="E41" s="32" t="s">
        <v>79</v>
      </c>
      <c r="F41" s="22" t="s">
        <v>54</v>
      </c>
    </row>
    <row r="42" spans="1:6" ht="13.5">
      <c r="A42" s="128" t="s">
        <v>108</v>
      </c>
      <c r="B42" s="128" t="s">
        <v>109</v>
      </c>
      <c r="C42" s="129"/>
      <c r="D42" s="33" t="s">
        <v>110</v>
      </c>
      <c r="E42" s="34">
        <v>0.8</v>
      </c>
      <c r="F42" s="20"/>
    </row>
    <row r="43" spans="1:6" ht="13.5">
      <c r="A43" s="128"/>
      <c r="B43" s="128"/>
      <c r="C43" s="129"/>
      <c r="D43" s="33" t="s">
        <v>111</v>
      </c>
      <c r="E43" s="34">
        <v>1</v>
      </c>
      <c r="F43" s="20">
        <v>1</v>
      </c>
    </row>
    <row r="44" spans="1:6" ht="13.5">
      <c r="A44" s="128"/>
      <c r="B44" s="128"/>
      <c r="C44" s="129"/>
      <c r="D44" s="33" t="s">
        <v>112</v>
      </c>
      <c r="E44" s="34">
        <v>1.2</v>
      </c>
      <c r="F44" s="20"/>
    </row>
  </sheetData>
  <mergeCells count="34">
    <mergeCell ref="A8:B8"/>
    <mergeCell ref="B2:D2"/>
    <mergeCell ref="B3:D3"/>
    <mergeCell ref="B4:D4"/>
    <mergeCell ref="B5:D5"/>
    <mergeCell ref="B6:D6"/>
    <mergeCell ref="A21:A23"/>
    <mergeCell ref="B21:C23"/>
    <mergeCell ref="B9:D9"/>
    <mergeCell ref="B10:D10"/>
    <mergeCell ref="B11:D11"/>
    <mergeCell ref="B12:D12"/>
    <mergeCell ref="B13:D13"/>
    <mergeCell ref="B14:D14"/>
    <mergeCell ref="B15:D15"/>
    <mergeCell ref="B16:D16"/>
    <mergeCell ref="B17:D17"/>
    <mergeCell ref="A19:B19"/>
    <mergeCell ref="A20:C20"/>
    <mergeCell ref="A24:A26"/>
    <mergeCell ref="B24:C26"/>
    <mergeCell ref="A27:A29"/>
    <mergeCell ref="B27:C29"/>
    <mergeCell ref="A30:A32"/>
    <mergeCell ref="B30:C32"/>
    <mergeCell ref="A41:C41"/>
    <mergeCell ref="A42:A44"/>
    <mergeCell ref="B42:C44"/>
    <mergeCell ref="A34:B34"/>
    <mergeCell ref="A35:D35"/>
    <mergeCell ref="A36:D36"/>
    <mergeCell ref="A37:D37"/>
    <mergeCell ref="A38:D38"/>
    <mergeCell ref="A40:B40"/>
  </mergeCells>
  <phoneticPr fontId="1" type="noConversion"/>
  <pageMargins left="0.70866141732283472" right="0.70866141732283472" top="0.74803149606299213" bottom="0.74803149606299213" header="0.31496062992125984" footer="0.31496062992125984"/>
  <pageSetup paperSize="9" orientation="portrait" r:id="rId1"/>
  <headerFooter>
    <oddHeader>&amp;L&amp;G&amp;Rwww.newcapec.com.cn</oddHeader>
    <oddFooter>&amp;L郑州新开普电子股份有限公司&amp;R第&amp;P页</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E8" sqref="E8"/>
    </sheetView>
  </sheetViews>
  <sheetFormatPr defaultRowHeight="13.5"/>
  <cols>
    <col min="1" max="1" width="20.625" style="38" customWidth="1"/>
    <col min="2" max="2" width="35.625" style="38" customWidth="1"/>
    <col min="3" max="4" width="10.625" style="38" customWidth="1"/>
    <col min="5" max="8" width="15.625" style="38" customWidth="1"/>
    <col min="9" max="9" width="5.5" customWidth="1"/>
    <col min="10" max="10" width="11.375" customWidth="1"/>
    <col min="11" max="11" width="11.875" customWidth="1"/>
  </cols>
  <sheetData>
    <row r="1" spans="1:18">
      <c r="A1" s="155" t="s">
        <v>181</v>
      </c>
      <c r="B1" s="156"/>
      <c r="C1" s="156"/>
      <c r="D1" s="156"/>
      <c r="E1" s="156"/>
      <c r="F1" s="156"/>
      <c r="G1" s="156"/>
      <c r="H1" s="156"/>
    </row>
    <row r="2" spans="1:18">
      <c r="A2" s="40" t="s">
        <v>182</v>
      </c>
      <c r="B2" s="35" t="s">
        <v>183</v>
      </c>
      <c r="C2" s="35" t="s">
        <v>184</v>
      </c>
      <c r="D2" s="35" t="s">
        <v>185</v>
      </c>
      <c r="E2" s="35" t="s">
        <v>186</v>
      </c>
      <c r="F2" s="35" t="s">
        <v>187</v>
      </c>
      <c r="G2" s="35" t="s">
        <v>188</v>
      </c>
      <c r="H2" s="40" t="s">
        <v>189</v>
      </c>
    </row>
    <row r="3" spans="1:18" ht="27">
      <c r="A3" s="157" t="s">
        <v>190</v>
      </c>
      <c r="B3" s="89" t="s">
        <v>191</v>
      </c>
      <c r="C3" s="90" t="s">
        <v>192</v>
      </c>
      <c r="D3" s="36" t="s">
        <v>193</v>
      </c>
      <c r="E3" s="36"/>
      <c r="F3" s="36"/>
      <c r="G3" s="91"/>
      <c r="H3" s="159"/>
      <c r="M3" s="92"/>
      <c r="N3" s="39"/>
      <c r="O3" s="39"/>
      <c r="P3" s="39"/>
      <c r="Q3" s="39"/>
      <c r="R3" s="39"/>
    </row>
    <row r="4" spans="1:18" ht="27">
      <c r="A4" s="158"/>
      <c r="B4" s="93" t="s">
        <v>194</v>
      </c>
      <c r="C4" s="94" t="s">
        <v>192</v>
      </c>
      <c r="D4" s="36" t="s">
        <v>195</v>
      </c>
      <c r="E4" s="36"/>
      <c r="F4" s="36"/>
      <c r="G4" s="91"/>
      <c r="H4" s="160"/>
    </row>
    <row r="5" spans="1:18" ht="27">
      <c r="A5" s="158"/>
      <c r="B5" s="95" t="s">
        <v>196</v>
      </c>
      <c r="C5" s="96" t="s">
        <v>192</v>
      </c>
      <c r="D5" s="36" t="s">
        <v>197</v>
      </c>
      <c r="E5" s="36"/>
      <c r="F5" s="36"/>
      <c r="G5" s="91"/>
      <c r="H5" s="161"/>
    </row>
    <row r="6" spans="1:18" ht="27">
      <c r="A6" s="162" t="s">
        <v>198</v>
      </c>
      <c r="B6" s="97" t="s">
        <v>199</v>
      </c>
      <c r="C6" s="36" t="s">
        <v>192</v>
      </c>
      <c r="D6" s="36" t="s">
        <v>193</v>
      </c>
      <c r="E6" s="98"/>
      <c r="F6" s="98"/>
      <c r="G6" s="37"/>
      <c r="H6" s="159"/>
    </row>
    <row r="7" spans="1:18" ht="27">
      <c r="A7" s="163"/>
      <c r="B7" s="97" t="s">
        <v>200</v>
      </c>
      <c r="C7" s="36" t="s">
        <v>192</v>
      </c>
      <c r="D7" s="36" t="s">
        <v>195</v>
      </c>
      <c r="E7" s="98"/>
      <c r="F7" s="98"/>
      <c r="G7" s="37"/>
      <c r="H7" s="160"/>
    </row>
    <row r="8" spans="1:18" ht="40.5">
      <c r="A8" s="163"/>
      <c r="B8" s="97" t="s">
        <v>201</v>
      </c>
      <c r="C8" s="36" t="s">
        <v>192</v>
      </c>
      <c r="D8" s="36" t="s">
        <v>202</v>
      </c>
      <c r="E8" s="98"/>
      <c r="F8" s="98"/>
      <c r="G8" s="37"/>
      <c r="H8" s="161"/>
    </row>
    <row r="9" spans="1:18" ht="27">
      <c r="A9" s="99" t="s">
        <v>203</v>
      </c>
      <c r="B9" s="97" t="s">
        <v>204</v>
      </c>
      <c r="C9" s="36" t="s">
        <v>192</v>
      </c>
      <c r="D9" s="36" t="s">
        <v>205</v>
      </c>
      <c r="E9" s="98"/>
      <c r="F9" s="100"/>
      <c r="G9" s="37"/>
      <c r="H9" s="37"/>
    </row>
    <row r="11" spans="1:18">
      <c r="A11" s="38" t="s">
        <v>206</v>
      </c>
    </row>
    <row r="12" spans="1:18">
      <c r="A12" t="s">
        <v>207</v>
      </c>
    </row>
    <row r="13" spans="1:18">
      <c r="A13" t="s">
        <v>208</v>
      </c>
    </row>
    <row r="14" spans="1:18">
      <c r="A14" s="153" t="s">
        <v>209</v>
      </c>
      <c r="B14" s="154"/>
      <c r="C14" s="154"/>
    </row>
    <row r="15" spans="1:18">
      <c r="A15" s="153" t="s">
        <v>210</v>
      </c>
      <c r="B15" s="154"/>
      <c r="C15" s="154"/>
    </row>
  </sheetData>
  <mergeCells count="7">
    <mergeCell ref="A14:C14"/>
    <mergeCell ref="A15:C15"/>
    <mergeCell ref="A1:H1"/>
    <mergeCell ref="A3:A5"/>
    <mergeCell ref="H3:H5"/>
    <mergeCell ref="A6:A8"/>
    <mergeCell ref="H6:H8"/>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showGridLines="0" workbookViewId="0">
      <selection activeCell="B4" sqref="B4"/>
    </sheetView>
  </sheetViews>
  <sheetFormatPr defaultRowHeight="13.5"/>
  <cols>
    <col min="2" max="2" width="25.25" customWidth="1"/>
    <col min="3" max="3" width="15.125" customWidth="1"/>
    <col min="4" max="10" width="13.5" customWidth="1"/>
    <col min="11" max="11" width="13.125" customWidth="1"/>
    <col min="258" max="258" width="25.25" customWidth="1"/>
    <col min="259" max="259" width="15.125" customWidth="1"/>
    <col min="260" max="266" width="13.5" customWidth="1"/>
    <col min="514" max="514" width="25.25" customWidth="1"/>
    <col min="515" max="515" width="15.125" customWidth="1"/>
    <col min="516" max="522" width="13.5" customWidth="1"/>
    <col min="770" max="770" width="25.25" customWidth="1"/>
    <col min="771" max="771" width="15.125" customWidth="1"/>
    <col min="772" max="778" width="13.5" customWidth="1"/>
    <col min="1026" max="1026" width="25.25" customWidth="1"/>
    <col min="1027" max="1027" width="15.125" customWidth="1"/>
    <col min="1028" max="1034" width="13.5" customWidth="1"/>
    <col min="1282" max="1282" width="25.25" customWidth="1"/>
    <col min="1283" max="1283" width="15.125" customWidth="1"/>
    <col min="1284" max="1290" width="13.5" customWidth="1"/>
    <col min="1538" max="1538" width="25.25" customWidth="1"/>
    <col min="1539" max="1539" width="15.125" customWidth="1"/>
    <col min="1540" max="1546" width="13.5" customWidth="1"/>
    <col min="1794" max="1794" width="25.25" customWidth="1"/>
    <col min="1795" max="1795" width="15.125" customWidth="1"/>
    <col min="1796" max="1802" width="13.5" customWidth="1"/>
    <col min="2050" max="2050" width="25.25" customWidth="1"/>
    <col min="2051" max="2051" width="15.125" customWidth="1"/>
    <col min="2052" max="2058" width="13.5" customWidth="1"/>
    <col min="2306" max="2306" width="25.25" customWidth="1"/>
    <col min="2307" max="2307" width="15.125" customWidth="1"/>
    <col min="2308" max="2314" width="13.5" customWidth="1"/>
    <col min="2562" max="2562" width="25.25" customWidth="1"/>
    <col min="2563" max="2563" width="15.125" customWidth="1"/>
    <col min="2564" max="2570" width="13.5" customWidth="1"/>
    <col min="2818" max="2818" width="25.25" customWidth="1"/>
    <col min="2819" max="2819" width="15.125" customWidth="1"/>
    <col min="2820" max="2826" width="13.5" customWidth="1"/>
    <col min="3074" max="3074" width="25.25" customWidth="1"/>
    <col min="3075" max="3075" width="15.125" customWidth="1"/>
    <col min="3076" max="3082" width="13.5" customWidth="1"/>
    <col min="3330" max="3330" width="25.25" customWidth="1"/>
    <col min="3331" max="3331" width="15.125" customWidth="1"/>
    <col min="3332" max="3338" width="13.5" customWidth="1"/>
    <col min="3586" max="3586" width="25.25" customWidth="1"/>
    <col min="3587" max="3587" width="15.125" customWidth="1"/>
    <col min="3588" max="3594" width="13.5" customWidth="1"/>
    <col min="3842" max="3842" width="25.25" customWidth="1"/>
    <col min="3843" max="3843" width="15.125" customWidth="1"/>
    <col min="3844" max="3850" width="13.5" customWidth="1"/>
    <col min="4098" max="4098" width="25.25" customWidth="1"/>
    <col min="4099" max="4099" width="15.125" customWidth="1"/>
    <col min="4100" max="4106" width="13.5" customWidth="1"/>
    <col min="4354" max="4354" width="25.25" customWidth="1"/>
    <col min="4355" max="4355" width="15.125" customWidth="1"/>
    <col min="4356" max="4362" width="13.5" customWidth="1"/>
    <col min="4610" max="4610" width="25.25" customWidth="1"/>
    <col min="4611" max="4611" width="15.125" customWidth="1"/>
    <col min="4612" max="4618" width="13.5" customWidth="1"/>
    <col min="4866" max="4866" width="25.25" customWidth="1"/>
    <col min="4867" max="4867" width="15.125" customWidth="1"/>
    <col min="4868" max="4874" width="13.5" customWidth="1"/>
    <col min="5122" max="5122" width="25.25" customWidth="1"/>
    <col min="5123" max="5123" width="15.125" customWidth="1"/>
    <col min="5124" max="5130" width="13.5" customWidth="1"/>
    <col min="5378" max="5378" width="25.25" customWidth="1"/>
    <col min="5379" max="5379" width="15.125" customWidth="1"/>
    <col min="5380" max="5386" width="13.5" customWidth="1"/>
    <col min="5634" max="5634" width="25.25" customWidth="1"/>
    <col min="5635" max="5635" width="15.125" customWidth="1"/>
    <col min="5636" max="5642" width="13.5" customWidth="1"/>
    <col min="5890" max="5890" width="25.25" customWidth="1"/>
    <col min="5891" max="5891" width="15.125" customWidth="1"/>
    <col min="5892" max="5898" width="13.5" customWidth="1"/>
    <col min="6146" max="6146" width="25.25" customWidth="1"/>
    <col min="6147" max="6147" width="15.125" customWidth="1"/>
    <col min="6148" max="6154" width="13.5" customWidth="1"/>
    <col min="6402" max="6402" width="25.25" customWidth="1"/>
    <col min="6403" max="6403" width="15.125" customWidth="1"/>
    <col min="6404" max="6410" width="13.5" customWidth="1"/>
    <col min="6658" max="6658" width="25.25" customWidth="1"/>
    <col min="6659" max="6659" width="15.125" customWidth="1"/>
    <col min="6660" max="6666" width="13.5" customWidth="1"/>
    <col min="6914" max="6914" width="25.25" customWidth="1"/>
    <col min="6915" max="6915" width="15.125" customWidth="1"/>
    <col min="6916" max="6922" width="13.5" customWidth="1"/>
    <col min="7170" max="7170" width="25.25" customWidth="1"/>
    <col min="7171" max="7171" width="15.125" customWidth="1"/>
    <col min="7172" max="7178" width="13.5" customWidth="1"/>
    <col min="7426" max="7426" width="25.25" customWidth="1"/>
    <col min="7427" max="7427" width="15.125" customWidth="1"/>
    <col min="7428" max="7434" width="13.5" customWidth="1"/>
    <col min="7682" max="7682" width="25.25" customWidth="1"/>
    <col min="7683" max="7683" width="15.125" customWidth="1"/>
    <col min="7684" max="7690" width="13.5" customWidth="1"/>
    <col min="7938" max="7938" width="25.25" customWidth="1"/>
    <col min="7939" max="7939" width="15.125" customWidth="1"/>
    <col min="7940" max="7946" width="13.5" customWidth="1"/>
    <col min="8194" max="8194" width="25.25" customWidth="1"/>
    <col min="8195" max="8195" width="15.125" customWidth="1"/>
    <col min="8196" max="8202" width="13.5" customWidth="1"/>
    <col min="8450" max="8450" width="25.25" customWidth="1"/>
    <col min="8451" max="8451" width="15.125" customWidth="1"/>
    <col min="8452" max="8458" width="13.5" customWidth="1"/>
    <col min="8706" max="8706" width="25.25" customWidth="1"/>
    <col min="8707" max="8707" width="15.125" customWidth="1"/>
    <col min="8708" max="8714" width="13.5" customWidth="1"/>
    <col min="8962" max="8962" width="25.25" customWidth="1"/>
    <col min="8963" max="8963" width="15.125" customWidth="1"/>
    <col min="8964" max="8970" width="13.5" customWidth="1"/>
    <col min="9218" max="9218" width="25.25" customWidth="1"/>
    <col min="9219" max="9219" width="15.125" customWidth="1"/>
    <col min="9220" max="9226" width="13.5" customWidth="1"/>
    <col min="9474" max="9474" width="25.25" customWidth="1"/>
    <col min="9475" max="9475" width="15.125" customWidth="1"/>
    <col min="9476" max="9482" width="13.5" customWidth="1"/>
    <col min="9730" max="9730" width="25.25" customWidth="1"/>
    <col min="9731" max="9731" width="15.125" customWidth="1"/>
    <col min="9732" max="9738" width="13.5" customWidth="1"/>
    <col min="9986" max="9986" width="25.25" customWidth="1"/>
    <col min="9987" max="9987" width="15.125" customWidth="1"/>
    <col min="9988" max="9994" width="13.5" customWidth="1"/>
    <col min="10242" max="10242" width="25.25" customWidth="1"/>
    <col min="10243" max="10243" width="15.125" customWidth="1"/>
    <col min="10244" max="10250" width="13.5" customWidth="1"/>
    <col min="10498" max="10498" width="25.25" customWidth="1"/>
    <col min="10499" max="10499" width="15.125" customWidth="1"/>
    <col min="10500" max="10506" width="13.5" customWidth="1"/>
    <col min="10754" max="10754" width="25.25" customWidth="1"/>
    <col min="10755" max="10755" width="15.125" customWidth="1"/>
    <col min="10756" max="10762" width="13.5" customWidth="1"/>
    <col min="11010" max="11010" width="25.25" customWidth="1"/>
    <col min="11011" max="11011" width="15.125" customWidth="1"/>
    <col min="11012" max="11018" width="13.5" customWidth="1"/>
    <col min="11266" max="11266" width="25.25" customWidth="1"/>
    <col min="11267" max="11267" width="15.125" customWidth="1"/>
    <col min="11268" max="11274" width="13.5" customWidth="1"/>
    <col min="11522" max="11522" width="25.25" customWidth="1"/>
    <col min="11523" max="11523" width="15.125" customWidth="1"/>
    <col min="11524" max="11530" width="13.5" customWidth="1"/>
    <col min="11778" max="11778" width="25.25" customWidth="1"/>
    <col min="11779" max="11779" width="15.125" customWidth="1"/>
    <col min="11780" max="11786" width="13.5" customWidth="1"/>
    <col min="12034" max="12034" width="25.25" customWidth="1"/>
    <col min="12035" max="12035" width="15.125" customWidth="1"/>
    <col min="12036" max="12042" width="13.5" customWidth="1"/>
    <col min="12290" max="12290" width="25.25" customWidth="1"/>
    <col min="12291" max="12291" width="15.125" customWidth="1"/>
    <col min="12292" max="12298" width="13.5" customWidth="1"/>
    <col min="12546" max="12546" width="25.25" customWidth="1"/>
    <col min="12547" max="12547" width="15.125" customWidth="1"/>
    <col min="12548" max="12554" width="13.5" customWidth="1"/>
    <col min="12802" max="12802" width="25.25" customWidth="1"/>
    <col min="12803" max="12803" width="15.125" customWidth="1"/>
    <col min="12804" max="12810" width="13.5" customWidth="1"/>
    <col min="13058" max="13058" width="25.25" customWidth="1"/>
    <col min="13059" max="13059" width="15.125" customWidth="1"/>
    <col min="13060" max="13066" width="13.5" customWidth="1"/>
    <col min="13314" max="13314" width="25.25" customWidth="1"/>
    <col min="13315" max="13315" width="15.125" customWidth="1"/>
    <col min="13316" max="13322" width="13.5" customWidth="1"/>
    <col min="13570" max="13570" width="25.25" customWidth="1"/>
    <col min="13571" max="13571" width="15.125" customWidth="1"/>
    <col min="13572" max="13578" width="13.5" customWidth="1"/>
    <col min="13826" max="13826" width="25.25" customWidth="1"/>
    <col min="13827" max="13827" width="15.125" customWidth="1"/>
    <col min="13828" max="13834" width="13.5" customWidth="1"/>
    <col min="14082" max="14082" width="25.25" customWidth="1"/>
    <col min="14083" max="14083" width="15.125" customWidth="1"/>
    <col min="14084" max="14090" width="13.5" customWidth="1"/>
    <col min="14338" max="14338" width="25.25" customWidth="1"/>
    <col min="14339" max="14339" width="15.125" customWidth="1"/>
    <col min="14340" max="14346" width="13.5" customWidth="1"/>
    <col min="14594" max="14594" width="25.25" customWidth="1"/>
    <col min="14595" max="14595" width="15.125" customWidth="1"/>
    <col min="14596" max="14602" width="13.5" customWidth="1"/>
    <col min="14850" max="14850" width="25.25" customWidth="1"/>
    <col min="14851" max="14851" width="15.125" customWidth="1"/>
    <col min="14852" max="14858" width="13.5" customWidth="1"/>
    <col min="15106" max="15106" width="25.25" customWidth="1"/>
    <col min="15107" max="15107" width="15.125" customWidth="1"/>
    <col min="15108" max="15114" width="13.5" customWidth="1"/>
    <col min="15362" max="15362" width="25.25" customWidth="1"/>
    <col min="15363" max="15363" width="15.125" customWidth="1"/>
    <col min="15364" max="15370" width="13.5" customWidth="1"/>
    <col min="15618" max="15618" width="25.25" customWidth="1"/>
    <col min="15619" max="15619" width="15.125" customWidth="1"/>
    <col min="15620" max="15626" width="13.5" customWidth="1"/>
    <col min="15874" max="15874" width="25.25" customWidth="1"/>
    <col min="15875" max="15875" width="15.125" customWidth="1"/>
    <col min="15876" max="15882" width="13.5" customWidth="1"/>
    <col min="16130" max="16130" width="25.25" customWidth="1"/>
    <col min="16131" max="16131" width="15.125" customWidth="1"/>
    <col min="16132" max="16138" width="13.5" customWidth="1"/>
  </cols>
  <sheetData>
    <row r="2" spans="2:13" ht="14.25">
      <c r="B2" s="168" t="s">
        <v>155</v>
      </c>
      <c r="C2" s="168"/>
      <c r="D2" s="168"/>
      <c r="E2" s="168"/>
      <c r="F2" s="168">
        <v>2.98</v>
      </c>
      <c r="G2" s="76"/>
      <c r="H2" s="76"/>
      <c r="I2" s="76"/>
      <c r="J2" s="76"/>
      <c r="K2" s="76"/>
      <c r="L2" s="76"/>
    </row>
    <row r="3" spans="2:13" ht="14.25">
      <c r="B3" s="77"/>
      <c r="C3" s="77"/>
      <c r="D3" s="77"/>
      <c r="E3" s="77"/>
      <c r="F3" s="77"/>
      <c r="G3" s="76"/>
      <c r="H3" s="76"/>
      <c r="I3" s="76"/>
      <c r="J3" s="76"/>
      <c r="K3" s="76"/>
      <c r="L3" s="76"/>
    </row>
    <row r="4" spans="2:13" ht="14.25">
      <c r="B4" s="78" t="s">
        <v>156</v>
      </c>
      <c r="C4" s="79">
        <v>200</v>
      </c>
      <c r="D4" s="76"/>
      <c r="E4" s="76"/>
      <c r="F4" s="76"/>
      <c r="G4" s="76"/>
      <c r="H4" s="80"/>
      <c r="I4" s="76"/>
      <c r="J4" s="76"/>
      <c r="K4" s="76"/>
      <c r="L4" s="76"/>
    </row>
    <row r="5" spans="2:13" ht="14.25">
      <c r="B5" s="76"/>
      <c r="C5" s="76"/>
      <c r="D5" s="76"/>
      <c r="E5" s="76"/>
      <c r="F5" s="76"/>
      <c r="G5" s="76"/>
      <c r="H5" s="76"/>
      <c r="I5" s="76"/>
      <c r="J5" s="76"/>
      <c r="K5" s="76"/>
      <c r="L5" s="76"/>
      <c r="M5" s="76"/>
    </row>
    <row r="6" spans="2:13" ht="33.75" customHeight="1">
      <c r="B6" s="168" t="s">
        <v>178</v>
      </c>
      <c r="C6" s="168"/>
      <c r="D6" s="168"/>
      <c r="E6" s="168"/>
      <c r="F6" s="168"/>
      <c r="G6" s="168"/>
      <c r="H6" s="168"/>
      <c r="I6" s="168"/>
      <c r="J6" s="168"/>
      <c r="K6" s="168"/>
      <c r="L6" s="168"/>
      <c r="M6" s="168"/>
    </row>
    <row r="7" spans="2:13" ht="14.25">
      <c r="B7" s="76"/>
      <c r="C7" s="76"/>
      <c r="D7" s="76"/>
      <c r="E7" s="76"/>
      <c r="F7" s="76"/>
      <c r="G7" s="76"/>
      <c r="H7" s="76"/>
      <c r="I7" s="76"/>
      <c r="J7" s="76"/>
      <c r="K7" s="76"/>
      <c r="L7" s="76"/>
      <c r="M7" s="81"/>
    </row>
    <row r="8" spans="2:13" ht="15" thickBot="1">
      <c r="B8" s="76"/>
      <c r="C8" s="76"/>
      <c r="D8" s="76"/>
      <c r="E8" s="76"/>
      <c r="F8" s="76"/>
      <c r="G8" s="76"/>
      <c r="H8" s="76"/>
      <c r="I8" s="76"/>
      <c r="J8" s="76"/>
      <c r="K8" s="76"/>
      <c r="L8" s="76"/>
      <c r="M8" s="81"/>
    </row>
    <row r="9" spans="2:13" ht="14.25">
      <c r="B9" s="169" t="s">
        <v>157</v>
      </c>
      <c r="C9" s="171" t="s">
        <v>158</v>
      </c>
      <c r="D9" s="171" t="s">
        <v>159</v>
      </c>
      <c r="E9" s="171"/>
      <c r="F9" s="171"/>
      <c r="G9" s="171" t="s">
        <v>160</v>
      </c>
      <c r="H9" s="171"/>
      <c r="I9" s="171"/>
      <c r="J9" s="164" t="s">
        <v>179</v>
      </c>
      <c r="K9" s="164" t="s">
        <v>180</v>
      </c>
      <c r="L9" s="76"/>
      <c r="M9" s="81"/>
    </row>
    <row r="10" spans="2:13" ht="14.25">
      <c r="B10" s="170"/>
      <c r="C10" s="172"/>
      <c r="D10" s="82" t="s">
        <v>161</v>
      </c>
      <c r="E10" s="82" t="s">
        <v>162</v>
      </c>
      <c r="F10" s="82" t="s">
        <v>163</v>
      </c>
      <c r="G10" s="82" t="s">
        <v>164</v>
      </c>
      <c r="H10" s="82" t="s">
        <v>162</v>
      </c>
      <c r="I10" s="82" t="s">
        <v>163</v>
      </c>
      <c r="J10" s="165"/>
      <c r="K10" s="165"/>
      <c r="L10" s="76"/>
      <c r="M10" s="81"/>
    </row>
    <row r="11" spans="2:13" ht="14.25">
      <c r="B11" s="83" t="s">
        <v>165</v>
      </c>
      <c r="C11" s="83" t="s">
        <v>166</v>
      </c>
      <c r="D11" s="84">
        <v>21.302799534122308</v>
      </c>
      <c r="E11" s="84">
        <v>66.198666603777539</v>
      </c>
      <c r="F11" s="84">
        <v>111.09453367343278</v>
      </c>
      <c r="G11" s="85">
        <f>$C$4/D11</f>
        <v>9.3884374060622804</v>
      </c>
      <c r="H11" s="85">
        <f>$C$4/E11</f>
        <v>3.0212088892525708</v>
      </c>
      <c r="I11" s="85">
        <f>$C$4/F11</f>
        <v>1.8002685945638759</v>
      </c>
      <c r="J11" s="86"/>
      <c r="K11" s="86" t="str">
        <f>IF(J11=0,"",J11*7.5*50)</f>
        <v/>
      </c>
      <c r="L11" s="76"/>
      <c r="M11" s="81"/>
    </row>
    <row r="12" spans="2:13" ht="14.25">
      <c r="B12" s="166" t="s">
        <v>167</v>
      </c>
      <c r="C12" s="87" t="s">
        <v>168</v>
      </c>
      <c r="D12" s="84">
        <v>12.106319487644498</v>
      </c>
      <c r="E12" s="84">
        <v>34.093651948992935</v>
      </c>
      <c r="F12" s="84">
        <v>56.080984410341372</v>
      </c>
      <c r="G12" s="85">
        <f>IF(D12=0,0,$C$4/D12)</f>
        <v>16.520297535854439</v>
      </c>
      <c r="H12" s="85">
        <f t="shared" ref="H12:I18" si="0">$C$4/E12</f>
        <v>5.8661946892406061</v>
      </c>
      <c r="I12" s="85">
        <f t="shared" si="0"/>
        <v>3.5662712076630356</v>
      </c>
      <c r="J12" s="86"/>
      <c r="K12" s="86" t="str">
        <f t="shared" ref="K12:K18" si="1">IF(J12=0,"",J12*7.5*50)</f>
        <v/>
      </c>
      <c r="L12" s="76"/>
      <c r="M12" s="81"/>
    </row>
    <row r="13" spans="2:13" ht="14.25">
      <c r="B13" s="167"/>
      <c r="C13" s="87" t="s">
        <v>169</v>
      </c>
      <c r="D13" s="84">
        <v>35.379301663385988</v>
      </c>
      <c r="E13" s="84">
        <v>48.839139334655528</v>
      </c>
      <c r="F13" s="84">
        <v>62.298977005925067</v>
      </c>
      <c r="G13" s="85">
        <f>$C$4/D13</f>
        <v>5.653022829644482</v>
      </c>
      <c r="H13" s="85">
        <f t="shared" si="0"/>
        <v>4.0950762590134948</v>
      </c>
      <c r="I13" s="85">
        <f t="shared" si="0"/>
        <v>3.2103255881870836</v>
      </c>
      <c r="J13" s="86"/>
      <c r="K13" s="86" t="str">
        <f t="shared" si="1"/>
        <v/>
      </c>
      <c r="L13" s="76"/>
      <c r="M13" s="81"/>
    </row>
    <row r="14" spans="2:13" ht="14.25">
      <c r="B14" s="166" t="s">
        <v>170</v>
      </c>
      <c r="C14" s="83" t="s">
        <v>171</v>
      </c>
      <c r="D14" s="84">
        <v>1.350559205147817</v>
      </c>
      <c r="E14" s="84">
        <v>1.9893865155890038</v>
      </c>
      <c r="F14" s="84">
        <v>2.6282138260301906</v>
      </c>
      <c r="G14" s="85">
        <f>$C$4/D14</f>
        <v>148.08680673729535</v>
      </c>
      <c r="H14" s="85">
        <f t="shared" si="0"/>
        <v>100.53350539615244</v>
      </c>
      <c r="I14" s="85">
        <f t="shared" si="0"/>
        <v>76.097309137929543</v>
      </c>
      <c r="J14" s="86"/>
      <c r="K14" s="86" t="str">
        <f t="shared" si="1"/>
        <v/>
      </c>
      <c r="L14" s="76"/>
      <c r="M14" s="81"/>
    </row>
    <row r="15" spans="2:13" ht="14.25">
      <c r="B15" s="167"/>
      <c r="C15" s="83" t="s">
        <v>172</v>
      </c>
      <c r="D15" s="84">
        <v>2.0763819805683528</v>
      </c>
      <c r="E15" s="84">
        <v>2.3841490648900212</v>
      </c>
      <c r="F15" s="84">
        <v>2.6919161492116896</v>
      </c>
      <c r="G15" s="85">
        <f>$C$4/D15</f>
        <v>96.321390703484852</v>
      </c>
      <c r="H15" s="85">
        <f t="shared" si="0"/>
        <v>83.887372205573826</v>
      </c>
      <c r="I15" s="85">
        <f t="shared" si="0"/>
        <v>74.296519250262946</v>
      </c>
      <c r="J15" s="86"/>
      <c r="K15" s="86" t="str">
        <f t="shared" si="1"/>
        <v/>
      </c>
      <c r="L15" s="76"/>
      <c r="M15" s="81"/>
    </row>
    <row r="16" spans="2:13" ht="14.25">
      <c r="B16" s="166" t="s">
        <v>173</v>
      </c>
      <c r="C16" s="83" t="s">
        <v>174</v>
      </c>
      <c r="D16" s="84">
        <v>1.5758051049916828</v>
      </c>
      <c r="E16" s="84">
        <v>7.8346177478256829</v>
      </c>
      <c r="F16" s="84">
        <v>14.093430390659684</v>
      </c>
      <c r="G16" s="85">
        <f>IF(D16=0,0,$C$4/D16)</f>
        <v>126.91924868529703</v>
      </c>
      <c r="H16" s="85">
        <f t="shared" si="0"/>
        <v>25.52772916783405</v>
      </c>
      <c r="I16" s="85">
        <f t="shared" si="0"/>
        <v>14.191009176342796</v>
      </c>
      <c r="J16" s="86"/>
      <c r="K16" s="86" t="str">
        <f t="shared" si="1"/>
        <v/>
      </c>
      <c r="L16" s="76"/>
      <c r="M16" s="81"/>
    </row>
    <row r="17" spans="2:13" ht="14.25">
      <c r="B17" s="167"/>
      <c r="C17" s="83" t="s">
        <v>175</v>
      </c>
      <c r="D17" s="88">
        <v>13.826726511822718</v>
      </c>
      <c r="E17" s="88">
        <v>18.135572932645349</v>
      </c>
      <c r="F17" s="88">
        <v>22.444419353467978</v>
      </c>
      <c r="G17" s="85">
        <f>$C$4/D17</f>
        <v>14.464739707477939</v>
      </c>
      <c r="H17" s="85">
        <f t="shared" si="0"/>
        <v>11.028049719895282</v>
      </c>
      <c r="I17" s="85">
        <f t="shared" si="0"/>
        <v>8.9109010507370154</v>
      </c>
      <c r="J17" s="86"/>
      <c r="K17" s="86" t="str">
        <f t="shared" si="1"/>
        <v/>
      </c>
      <c r="L17" s="76"/>
      <c r="M17" s="81"/>
    </row>
    <row r="18" spans="2:13" ht="14.25">
      <c r="B18" s="83" t="s">
        <v>176</v>
      </c>
      <c r="C18" s="83" t="s">
        <v>177</v>
      </c>
      <c r="D18" s="84">
        <v>9.8926860662371254</v>
      </c>
      <c r="E18" s="84">
        <v>45.664169321356425</v>
      </c>
      <c r="F18" s="84">
        <v>81.435652576475718</v>
      </c>
      <c r="G18" s="85">
        <f>IF(D18=0,0,$C$4/D18)</f>
        <v>20.216956108875479</v>
      </c>
      <c r="H18" s="85">
        <f t="shared" si="0"/>
        <v>4.3798015593478254</v>
      </c>
      <c r="I18" s="85">
        <f t="shared" si="0"/>
        <v>2.4559267798852749</v>
      </c>
      <c r="J18" s="86"/>
      <c r="K18" s="86" t="str">
        <f t="shared" si="1"/>
        <v/>
      </c>
      <c r="L18" s="76"/>
      <c r="M18" s="81"/>
    </row>
    <row r="19" spans="2:13" ht="14.25">
      <c r="B19" s="76"/>
      <c r="C19" s="76"/>
      <c r="D19" s="76"/>
      <c r="E19" s="76"/>
      <c r="F19" s="76"/>
      <c r="G19" s="76"/>
      <c r="H19" s="76"/>
      <c r="I19" s="76"/>
      <c r="J19" s="76"/>
      <c r="K19" s="76"/>
      <c r="L19" s="76"/>
      <c r="M19" s="81"/>
    </row>
  </sheetData>
  <protectedRanges>
    <protectedRange password="CF7A" sqref="D12:E13" name="区域1_12_1"/>
    <protectedRange password="CF7A" sqref="D14:E15" name="区域1_12_2"/>
    <protectedRange password="CF7A" sqref="D16:E17" name="区域1_12_3"/>
    <protectedRange password="CF7A" sqref="D18:E18" name="区域1_12_4"/>
  </protectedRanges>
  <mergeCells count="11">
    <mergeCell ref="K9:K10"/>
    <mergeCell ref="B12:B13"/>
    <mergeCell ref="B14:B15"/>
    <mergeCell ref="B16:B17"/>
    <mergeCell ref="B2:F2"/>
    <mergeCell ref="B6:M6"/>
    <mergeCell ref="B9:B10"/>
    <mergeCell ref="C9:C10"/>
    <mergeCell ref="D9:F9"/>
    <mergeCell ref="G9:I9"/>
    <mergeCell ref="J9:J1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变更记录</vt:lpstr>
      <vt:lpstr>规模估算</vt:lpstr>
      <vt:lpstr>规模估算说明</vt:lpstr>
      <vt:lpstr>项目评估表</vt:lpstr>
      <vt:lpstr>项目各阶段工作量及成本</vt:lpstr>
    </vt:vector>
  </TitlesOfParts>
  <Company>中国系统与软件度量用户组</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估算功能点计数模板样例</dc:title>
  <dc:subject>功能点计数</dc:subject>
  <dc:creator>王海青</dc:creator>
  <cp:lastModifiedBy>赵珍</cp:lastModifiedBy>
  <dcterms:created xsi:type="dcterms:W3CDTF">2012-10-15T13:58:41Z</dcterms:created>
  <dcterms:modified xsi:type="dcterms:W3CDTF">2015-04-28T06:12:26Z</dcterms:modified>
  <cp:category>计算器</cp:category>
</cp:coreProperties>
</file>