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1" xr2:uid="{00000000-000D-0000-FFFF-FFFF00000000}"/>
  </bookViews>
  <sheets>
    <sheet name="204CT-4" sheetId="1" r:id="rId1"/>
    <sheet name="Time constant" sheetId="3" r:id="rId2"/>
    <sheet name="bridg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C5" i="3"/>
  <c r="B4" i="3"/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I5" i="1"/>
  <c r="H5" i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5" i="1"/>
  <c r="B6" i="1"/>
  <c r="B7" i="1"/>
  <c r="C7" i="1" s="1"/>
  <c r="D7" i="1" s="1"/>
  <c r="B8" i="1"/>
  <c r="B9" i="1"/>
  <c r="C9" i="1" s="1"/>
  <c r="D9" i="1" s="1"/>
  <c r="B10" i="1"/>
  <c r="B11" i="1"/>
  <c r="C11" i="1" s="1"/>
  <c r="D11" i="1" s="1"/>
  <c r="B12" i="1"/>
  <c r="B13" i="1"/>
  <c r="C13" i="1" s="1"/>
  <c r="D13" i="1" s="1"/>
  <c r="B14" i="1"/>
  <c r="B15" i="1"/>
  <c r="C15" i="1" s="1"/>
  <c r="D15" i="1" s="1"/>
  <c r="B16" i="1"/>
  <c r="B17" i="1"/>
  <c r="C17" i="1" s="1"/>
  <c r="D17" i="1" s="1"/>
  <c r="B18" i="1"/>
  <c r="B19" i="1"/>
  <c r="C19" i="1" s="1"/>
  <c r="D19" i="1" s="1"/>
  <c r="B20" i="1"/>
  <c r="B21" i="1"/>
  <c r="B22" i="1"/>
  <c r="B23" i="1"/>
  <c r="C22" i="1" s="1"/>
  <c r="D22" i="1" s="1"/>
  <c r="B24" i="1"/>
  <c r="B25" i="1"/>
  <c r="C24" i="1" s="1"/>
  <c r="D24" i="1" s="1"/>
  <c r="B26" i="1"/>
  <c r="B27" i="1"/>
  <c r="C26" i="1" s="1"/>
  <c r="D26" i="1" s="1"/>
  <c r="B28" i="1"/>
  <c r="B29" i="1"/>
  <c r="C28" i="1" s="1"/>
  <c r="D28" i="1" s="1"/>
  <c r="B30" i="1"/>
  <c r="B31" i="1"/>
  <c r="C30" i="1" s="1"/>
  <c r="D30" i="1" s="1"/>
  <c r="B5" i="1"/>
  <c r="C5" i="1" s="1"/>
  <c r="D5" i="1" s="1"/>
  <c r="C21" i="1"/>
  <c r="D21" i="1" s="1"/>
  <c r="C23" i="1"/>
  <c r="D23" i="1" s="1"/>
  <c r="C25" i="1"/>
  <c r="D25" i="1" s="1"/>
  <c r="C27" i="1"/>
  <c r="D27" i="1" s="1"/>
  <c r="C29" i="1"/>
  <c r="D29" i="1" s="1"/>
  <c r="C6" i="1"/>
  <c r="D6" i="1" s="1"/>
  <c r="C8" i="1"/>
  <c r="D8" i="1" s="1"/>
  <c r="C10" i="1"/>
  <c r="D10" i="1" s="1"/>
  <c r="C12" i="1"/>
  <c r="D12" i="1" s="1"/>
  <c r="C14" i="1"/>
  <c r="D14" i="1" s="1"/>
  <c r="C16" i="1"/>
  <c r="D16" i="1" s="1"/>
  <c r="C18" i="1"/>
  <c r="D18" i="1" s="1"/>
  <c r="C20" i="1"/>
  <c r="D20" i="1" s="1"/>
  <c r="G2" i="1"/>
  <c r="E2" i="1"/>
  <c r="G1" i="1"/>
  <c r="E1" i="1"/>
  <c r="A31" i="1"/>
  <c r="A24" i="1"/>
  <c r="A25" i="1"/>
  <c r="A26" i="1" s="1"/>
  <c r="A27" i="1" s="1"/>
  <c r="A28" i="1" s="1"/>
  <c r="A29" i="1" s="1"/>
  <c r="A30" i="1" s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</calcChain>
</file>

<file path=xl/sharedStrings.xml><?xml version="1.0" encoding="utf-8"?>
<sst xmlns="http://schemas.openxmlformats.org/spreadsheetml/2006/main" count="24" uniqueCount="22">
  <si>
    <t>B</t>
  </si>
  <si>
    <t>R0</t>
  </si>
  <si>
    <t>T</t>
  </si>
  <si>
    <t>Rmin</t>
  </si>
  <si>
    <t>Rmax</t>
  </si>
  <si>
    <t>Bmax</t>
  </si>
  <si>
    <t>Bmin</t>
  </si>
  <si>
    <t>R0max</t>
  </si>
  <si>
    <t>R0min</t>
  </si>
  <si>
    <t>dRmin/dT</t>
  </si>
  <si>
    <t xml:space="preserve">relative </t>
  </si>
  <si>
    <t>R1</t>
  </si>
  <si>
    <t>R2</t>
  </si>
  <si>
    <t>R3</t>
  </si>
  <si>
    <t>Rth</t>
  </si>
  <si>
    <t>VrelMin</t>
  </si>
  <si>
    <t>VrelMax</t>
  </si>
  <si>
    <t>Cload</t>
  </si>
  <si>
    <t>R</t>
  </si>
  <si>
    <t>step response</t>
  </si>
  <si>
    <t>1 - exp(-T/CR)</t>
  </si>
  <si>
    <t>T &gt; CR ln(10^4)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</si>
</sst>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&quot; u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4" workbookViewId="0">
      <selection activeCell="H5" sqref="H5:I31"/>
    </sheetView>
  </sheetViews>
  <sheetFormatPr defaultRowHeight="15" x14ac:dyDescent="0.25"/>
  <sheetData>
    <row r="1" spans="1:9" x14ac:dyDescent="0.25">
      <c r="A1" t="s">
        <v>0</v>
      </c>
      <c r="B1">
        <v>3500</v>
      </c>
      <c r="C1" s="2">
        <v>0.02</v>
      </c>
      <c r="D1" t="s">
        <v>5</v>
      </c>
      <c r="E1">
        <f>B1*(1+C1)</f>
        <v>3570</v>
      </c>
      <c r="F1" t="s">
        <v>6</v>
      </c>
      <c r="G1">
        <f>B1*(1-C1)</f>
        <v>3430</v>
      </c>
    </row>
    <row r="2" spans="1:9" x14ac:dyDescent="0.25">
      <c r="A2" t="s">
        <v>1</v>
      </c>
      <c r="B2" s="1">
        <v>200000</v>
      </c>
      <c r="C2" s="2">
        <v>0.05</v>
      </c>
      <c r="D2" t="s">
        <v>7</v>
      </c>
      <c r="E2">
        <f>B2*(1+C2)</f>
        <v>210000</v>
      </c>
      <c r="F2" t="s">
        <v>8</v>
      </c>
      <c r="G2">
        <f>B2*(1-C2)</f>
        <v>190000</v>
      </c>
    </row>
    <row r="4" spans="1:9" x14ac:dyDescent="0.25">
      <c r="A4" t="s">
        <v>2</v>
      </c>
      <c r="B4" t="s">
        <v>3</v>
      </c>
      <c r="C4" t="s">
        <v>9</v>
      </c>
      <c r="D4" t="s">
        <v>10</v>
      </c>
      <c r="E4" t="s">
        <v>4</v>
      </c>
      <c r="F4" t="s">
        <v>9</v>
      </c>
      <c r="G4" t="s">
        <v>10</v>
      </c>
      <c r="H4" t="s">
        <v>15</v>
      </c>
      <c r="I4" t="s">
        <v>16</v>
      </c>
    </row>
    <row r="5" spans="1:9" x14ac:dyDescent="0.25">
      <c r="A5">
        <v>-10</v>
      </c>
      <c r="B5">
        <f>$G$2*EXP($E$1*(1/(A5+273)-1/(25+273)))</f>
        <v>935707.36844059103</v>
      </c>
      <c r="C5">
        <f>(B5-B6)/5</f>
        <v>41868.302348741701</v>
      </c>
      <c r="D5">
        <f>C5/B5</f>
        <v>4.4745081380001939E-2</v>
      </c>
      <c r="E5">
        <f>$E$2*EXP($G$1*(1/(A5+273)-1/(25+273)))</f>
        <v>971523.55222693714</v>
      </c>
      <c r="F5">
        <f>(E5-E6)/5</f>
        <v>41965.456615340663</v>
      </c>
      <c r="G5">
        <f>F5/E5</f>
        <v>4.3195511337987609E-2</v>
      </c>
      <c r="H5" s="3">
        <f>B5/(100000+B5)</f>
        <v>0.90344763101322278</v>
      </c>
      <c r="I5" s="3">
        <f>E5/(100000+E5)</f>
        <v>0.90667493981614222</v>
      </c>
    </row>
    <row r="6" spans="1:9" x14ac:dyDescent="0.25">
      <c r="A6">
        <f>A5+5</f>
        <v>-5</v>
      </c>
      <c r="B6">
        <f t="shared" ref="B6:B31" si="0">$G$2*EXP($E$1*(1/(A6+273)-1/(25+273)))</f>
        <v>726365.85669688252</v>
      </c>
      <c r="C6">
        <f t="shared" ref="C6:C30" si="1">(B6-B7)/5</f>
        <v>31450.301711787724</v>
      </c>
      <c r="D6">
        <f t="shared" ref="D6:D30" si="2">C6/B6</f>
        <v>4.3298155360449647E-2</v>
      </c>
      <c r="E6">
        <f t="shared" ref="E6:E31" si="3">$E$2*EXP($G$1*(1/(A6+273)-1/(25+273)))</f>
        <v>761696.26915023383</v>
      </c>
      <c r="F6">
        <f t="shared" ref="F6:F30" si="4">(E6-E7)/5</f>
        <v>31832.588144658854</v>
      </c>
      <c r="G6">
        <f t="shared" ref="G6:G30" si="5">F6/E6</f>
        <v>4.1791708104559885E-2</v>
      </c>
      <c r="H6" s="3">
        <f t="shared" ref="H6:H31" si="6">B6/(100000+B6)</f>
        <v>0.87898822393302145</v>
      </c>
      <c r="I6" s="3">
        <f t="shared" ref="I6:I31" si="7">E6/(100000+E6)</f>
        <v>0.88394982828622959</v>
      </c>
    </row>
    <row r="7" spans="1:9" x14ac:dyDescent="0.25">
      <c r="A7">
        <f t="shared" ref="A7:A30" si="8">A6+5</f>
        <v>0</v>
      </c>
      <c r="B7">
        <f t="shared" si="0"/>
        <v>569114.34813794389</v>
      </c>
      <c r="C7">
        <f t="shared" si="1"/>
        <v>23855.503443663743</v>
      </c>
      <c r="D7">
        <f t="shared" si="2"/>
        <v>4.1916889851249306E-2</v>
      </c>
      <c r="E7">
        <f t="shared" si="3"/>
        <v>602533.32842693955</v>
      </c>
      <c r="F7">
        <f t="shared" si="4"/>
        <v>24373.728050498372</v>
      </c>
      <c r="G7">
        <f t="shared" si="5"/>
        <v>4.0452082732306181E-2</v>
      </c>
      <c r="H7" s="3">
        <f t="shared" si="6"/>
        <v>0.85054871371644225</v>
      </c>
      <c r="I7" s="3">
        <f t="shared" si="7"/>
        <v>0.85765799862632486</v>
      </c>
    </row>
    <row r="8" spans="1:9" x14ac:dyDescent="0.25">
      <c r="A8">
        <f t="shared" si="8"/>
        <v>5</v>
      </c>
      <c r="B8">
        <f t="shared" si="0"/>
        <v>449836.83091962518</v>
      </c>
      <c r="C8">
        <f t="shared" si="1"/>
        <v>18262.30185501579</v>
      </c>
      <c r="D8">
        <f t="shared" si="2"/>
        <v>4.0597613622880106E-2</v>
      </c>
      <c r="E8">
        <f t="shared" si="3"/>
        <v>480664.68817444769</v>
      </c>
      <c r="F8">
        <f t="shared" si="4"/>
        <v>18829.080937156094</v>
      </c>
      <c r="G8">
        <f t="shared" si="5"/>
        <v>3.9173006464586498E-2</v>
      </c>
      <c r="H8" s="3">
        <f t="shared" si="6"/>
        <v>0.81812786198271614</v>
      </c>
      <c r="I8" s="3">
        <f t="shared" si="7"/>
        <v>0.82778356935326969</v>
      </c>
    </row>
    <row r="9" spans="1:9" x14ac:dyDescent="0.25">
      <c r="A9">
        <f t="shared" si="8"/>
        <v>10</v>
      </c>
      <c r="B9">
        <f t="shared" si="0"/>
        <v>358525.32164454623</v>
      </c>
      <c r="C9">
        <f t="shared" si="1"/>
        <v>14103.26985671966</v>
      </c>
      <c r="D9">
        <f t="shared" si="2"/>
        <v>3.9336886421378364E-2</v>
      </c>
      <c r="E9">
        <f t="shared" si="3"/>
        <v>386519.28348866722</v>
      </c>
      <c r="F9">
        <f t="shared" si="4"/>
        <v>14668.825435627858</v>
      </c>
      <c r="G9">
        <f t="shared" si="5"/>
        <v>3.7951083069463334E-2</v>
      </c>
      <c r="H9" s="3">
        <f t="shared" si="6"/>
        <v>0.78190953633413274</v>
      </c>
      <c r="I9" s="3">
        <f t="shared" si="7"/>
        <v>0.7944583012559473</v>
      </c>
    </row>
    <row r="10" spans="1:9" x14ac:dyDescent="0.25">
      <c r="A10">
        <f t="shared" si="8"/>
        <v>15</v>
      </c>
      <c r="B10">
        <f t="shared" si="0"/>
        <v>288008.97236094793</v>
      </c>
      <c r="C10">
        <f t="shared" si="1"/>
        <v>10982.209593300486</v>
      </c>
      <c r="D10">
        <f t="shared" si="2"/>
        <v>3.8131484249514999E-2</v>
      </c>
      <c r="E10">
        <f t="shared" si="3"/>
        <v>313175.15631052793</v>
      </c>
      <c r="F10">
        <f t="shared" si="4"/>
        <v>11519.563577208377</v>
      </c>
      <c r="G10">
        <f t="shared" si="5"/>
        <v>3.6783133480058634E-2</v>
      </c>
      <c r="H10" s="3">
        <f t="shared" si="6"/>
        <v>0.74227400105847463</v>
      </c>
      <c r="I10" s="3">
        <f t="shared" si="7"/>
        <v>0.75797189527812869</v>
      </c>
    </row>
    <row r="11" spans="1:9" x14ac:dyDescent="0.25">
      <c r="A11">
        <f t="shared" si="8"/>
        <v>20</v>
      </c>
      <c r="B11">
        <f t="shared" si="0"/>
        <v>233097.92439444549</v>
      </c>
      <c r="C11">
        <f t="shared" si="1"/>
        <v>8619.584878889098</v>
      </c>
      <c r="D11">
        <f t="shared" si="2"/>
        <v>3.6978385377225156E-2</v>
      </c>
      <c r="E11">
        <f t="shared" si="3"/>
        <v>255577.33842448605</v>
      </c>
      <c r="F11">
        <f t="shared" si="4"/>
        <v>9115.4676848972103</v>
      </c>
      <c r="G11">
        <f t="shared" si="5"/>
        <v>3.5666181286219574E-2</v>
      </c>
      <c r="H11" s="3">
        <f t="shared" si="6"/>
        <v>0.69978798222236072</v>
      </c>
      <c r="I11" s="3">
        <f t="shared" si="7"/>
        <v>0.71876722953412564</v>
      </c>
    </row>
    <row r="12" spans="1:9" x14ac:dyDescent="0.25">
      <c r="A12">
        <f t="shared" si="8"/>
        <v>25</v>
      </c>
      <c r="B12">
        <f t="shared" si="0"/>
        <v>190000</v>
      </c>
      <c r="C12">
        <f t="shared" si="1"/>
        <v>6816.2038500497001</v>
      </c>
      <c r="D12">
        <f t="shared" si="2"/>
        <v>3.5874757105524735E-2</v>
      </c>
      <c r="E12">
        <f t="shared" si="3"/>
        <v>210000</v>
      </c>
      <c r="F12">
        <f t="shared" si="4"/>
        <v>7265.4622070289452</v>
      </c>
      <c r="G12">
        <f t="shared" si="5"/>
        <v>3.4597439081090212E-2</v>
      </c>
      <c r="H12" s="3">
        <f t="shared" si="6"/>
        <v>0.65517241379310343</v>
      </c>
      <c r="I12" s="3">
        <f t="shared" si="7"/>
        <v>0.67741935483870963</v>
      </c>
    </row>
    <row r="13" spans="1:9" x14ac:dyDescent="0.25">
      <c r="A13">
        <f t="shared" si="8"/>
        <v>30</v>
      </c>
      <c r="B13">
        <f t="shared" si="0"/>
        <v>155918.9807497515</v>
      </c>
      <c r="C13">
        <f t="shared" si="1"/>
        <v>5428.778229464433</v>
      </c>
      <c r="D13">
        <f t="shared" si="2"/>
        <v>3.4817943289262333E-2</v>
      </c>
      <c r="E13">
        <f t="shared" si="3"/>
        <v>173672.68896485528</v>
      </c>
      <c r="F13">
        <f t="shared" si="4"/>
        <v>5830.9382057579696</v>
      </c>
      <c r="G13">
        <f t="shared" si="5"/>
        <v>3.3574295650699165E-2</v>
      </c>
      <c r="H13" s="3">
        <f t="shared" si="6"/>
        <v>0.60925133529746167</v>
      </c>
      <c r="I13" s="3">
        <f t="shared" si="7"/>
        <v>0.63460000200150812</v>
      </c>
    </row>
    <row r="14" spans="1:9" x14ac:dyDescent="0.25">
      <c r="A14">
        <f t="shared" si="8"/>
        <v>35</v>
      </c>
      <c r="B14">
        <f t="shared" si="0"/>
        <v>128775.08960242933</v>
      </c>
      <c r="C14">
        <f t="shared" si="1"/>
        <v>4353.3001889274219</v>
      </c>
      <c r="D14">
        <f t="shared" si="2"/>
        <v>3.3805452610186318E-2</v>
      </c>
      <c r="E14">
        <f t="shared" si="3"/>
        <v>144517.99793606543</v>
      </c>
      <c r="F14">
        <f t="shared" si="4"/>
        <v>4710.4635558363634</v>
      </c>
      <c r="G14">
        <f t="shared" si="5"/>
        <v>3.2594303983648223E-2</v>
      </c>
      <c r="H14" s="3">
        <f t="shared" si="6"/>
        <v>0.56288947291515734</v>
      </c>
      <c r="I14" s="3">
        <f t="shared" si="7"/>
        <v>0.59103214960009942</v>
      </c>
    </row>
    <row r="15" spans="1:9" x14ac:dyDescent="0.25">
      <c r="A15">
        <f t="shared" si="8"/>
        <v>40</v>
      </c>
      <c r="B15">
        <f t="shared" si="0"/>
        <v>107008.58865779222</v>
      </c>
      <c r="C15">
        <f t="shared" si="1"/>
        <v>3513.6213993882352</v>
      </c>
      <c r="D15">
        <f t="shared" si="2"/>
        <v>3.2834947581867564E-2</v>
      </c>
      <c r="E15">
        <f t="shared" si="3"/>
        <v>120965.68015688361</v>
      </c>
      <c r="F15">
        <f t="shared" si="4"/>
        <v>3829.1891780504693</v>
      </c>
      <c r="G15">
        <f t="shared" si="5"/>
        <v>3.1655170070422387E-2</v>
      </c>
      <c r="H15" s="3">
        <f t="shared" si="6"/>
        <v>0.51692825573864998</v>
      </c>
      <c r="I15" s="3">
        <f t="shared" si="7"/>
        <v>0.54744103279296175</v>
      </c>
    </row>
    <row r="16" spans="1:9" x14ac:dyDescent="0.25">
      <c r="A16">
        <f t="shared" si="8"/>
        <v>45</v>
      </c>
      <c r="B16">
        <f t="shared" si="0"/>
        <v>89440.481660851045</v>
      </c>
      <c r="C16">
        <f t="shared" si="1"/>
        <v>2853.530079330993</v>
      </c>
      <c r="D16">
        <f t="shared" si="2"/>
        <v>3.1904234261072972E-2</v>
      </c>
      <c r="E16">
        <f t="shared" si="3"/>
        <v>101819.73426663126</v>
      </c>
      <c r="F16">
        <f t="shared" si="4"/>
        <v>3131.4397043985691</v>
      </c>
      <c r="G16">
        <f t="shared" si="5"/>
        <v>3.0754742456883588E-2</v>
      </c>
      <c r="H16" s="3">
        <f t="shared" si="6"/>
        <v>0.47212972051545637</v>
      </c>
      <c r="I16" s="3">
        <f t="shared" si="7"/>
        <v>0.50450831598119927</v>
      </c>
    </row>
    <row r="17" spans="1:9" x14ac:dyDescent="0.25">
      <c r="A17">
        <f t="shared" si="8"/>
        <v>50</v>
      </c>
      <c r="B17">
        <f t="shared" si="0"/>
        <v>75172.83126419608</v>
      </c>
      <c r="C17">
        <f t="shared" si="1"/>
        <v>2331.203661662209</v>
      </c>
      <c r="D17">
        <f t="shared" si="2"/>
        <v>3.1011252635532081E-2</v>
      </c>
      <c r="E17">
        <f t="shared" si="3"/>
        <v>86162.535744638415</v>
      </c>
      <c r="F17">
        <f t="shared" si="4"/>
        <v>2575.484572513672</v>
      </c>
      <c r="G17">
        <f t="shared" si="5"/>
        <v>2.9891002513513364E-2</v>
      </c>
      <c r="H17" s="3">
        <f t="shared" si="6"/>
        <v>0.42913521875330218</v>
      </c>
      <c r="I17" s="3">
        <f t="shared" si="7"/>
        <v>0.46283499201379968</v>
      </c>
    </row>
    <row r="18" spans="1:9" x14ac:dyDescent="0.25">
      <c r="A18">
        <f t="shared" si="8"/>
        <v>55</v>
      </c>
      <c r="B18">
        <f t="shared" si="0"/>
        <v>63516.812955885034</v>
      </c>
      <c r="C18">
        <f t="shared" si="1"/>
        <v>1915.2902751134563</v>
      </c>
      <c r="D18">
        <f t="shared" si="2"/>
        <v>3.0154067655184493E-2</v>
      </c>
      <c r="E18">
        <f t="shared" si="3"/>
        <v>73285.112882070054</v>
      </c>
      <c r="F18">
        <f t="shared" si="4"/>
        <v>2129.8160091452837</v>
      </c>
      <c r="G18">
        <f t="shared" si="5"/>
        <v>2.9062055380505047E-2</v>
      </c>
      <c r="H18" s="3">
        <f t="shared" si="6"/>
        <v>0.38844209233102622</v>
      </c>
      <c r="I18" s="3">
        <f t="shared" si="7"/>
        <v>0.42291638135091592</v>
      </c>
    </row>
    <row r="19" spans="1:9" x14ac:dyDescent="0.25">
      <c r="A19">
        <f t="shared" si="8"/>
        <v>60</v>
      </c>
      <c r="B19">
        <f t="shared" si="0"/>
        <v>53940.361580317753</v>
      </c>
      <c r="C19">
        <f t="shared" si="1"/>
        <v>1582.1172409204839</v>
      </c>
      <c r="D19">
        <f t="shared" si="2"/>
        <v>2.9330860872422874E-2</v>
      </c>
      <c r="E19">
        <f t="shared" si="3"/>
        <v>62636.032836343635</v>
      </c>
      <c r="F19">
        <f t="shared" si="4"/>
        <v>1770.4777174609001</v>
      </c>
      <c r="G19">
        <f t="shared" si="5"/>
        <v>2.8266121548387823E-2</v>
      </c>
      <c r="H19" s="3">
        <f t="shared" si="6"/>
        <v>0.35039778409364453</v>
      </c>
      <c r="I19" s="3">
        <f t="shared" si="7"/>
        <v>0.38513010766422612</v>
      </c>
    </row>
    <row r="20" spans="1:9" x14ac:dyDescent="0.25">
      <c r="A20">
        <f t="shared" si="8"/>
        <v>65</v>
      </c>
      <c r="B20">
        <f t="shared" si="0"/>
        <v>46029.775375715333</v>
      </c>
      <c r="C20">
        <f t="shared" si="1"/>
        <v>1313.6862291099794</v>
      </c>
      <c r="D20">
        <f t="shared" si="2"/>
        <v>2.8539922656304378E-2</v>
      </c>
      <c r="E20">
        <f t="shared" si="3"/>
        <v>53783.644249039135</v>
      </c>
      <c r="F20">
        <f t="shared" si="4"/>
        <v>1479.1324538851914</v>
      </c>
      <c r="G20">
        <f t="shared" si="5"/>
        <v>2.7501529034295896E-2</v>
      </c>
      <c r="H20" s="3">
        <f t="shared" si="6"/>
        <v>0.31520815023707865</v>
      </c>
      <c r="I20" s="3">
        <f t="shared" si="7"/>
        <v>0.34973578960023372</v>
      </c>
    </row>
    <row r="21" spans="1:9" x14ac:dyDescent="0.25">
      <c r="A21">
        <f t="shared" si="8"/>
        <v>70</v>
      </c>
      <c r="B21">
        <f t="shared" si="0"/>
        <v>39461.344230165436</v>
      </c>
      <c r="C21">
        <f>(B21-B22)/5</f>
        <v>1096.2221318009892</v>
      </c>
      <c r="D21">
        <f t="shared" si="2"/>
        <v>2.7779644945876023E-2</v>
      </c>
      <c r="E21">
        <f t="shared" si="3"/>
        <v>46387.981979613178</v>
      </c>
      <c r="F21">
        <f>(E21-E22)/5</f>
        <v>1241.6534809150151</v>
      </c>
      <c r="G21">
        <f t="shared" si="5"/>
        <v>2.6766706114973983E-2</v>
      </c>
      <c r="H21" s="3">
        <f t="shared" si="6"/>
        <v>0.28295542716868466</v>
      </c>
      <c r="I21" s="3">
        <f t="shared" si="7"/>
        <v>0.31688381349551925</v>
      </c>
    </row>
    <row r="22" spans="1:9" x14ac:dyDescent="0.25">
      <c r="A22">
        <f t="shared" si="8"/>
        <v>75</v>
      </c>
      <c r="B22">
        <f t="shared" si="0"/>
        <v>33980.23357116049</v>
      </c>
      <c r="C22">
        <f t="shared" si="1"/>
        <v>919.11484075079863</v>
      </c>
      <c r="D22">
        <f t="shared" si="2"/>
        <v>2.7048514508471906E-2</v>
      </c>
      <c r="E22">
        <f t="shared" si="3"/>
        <v>40179.714575038102</v>
      </c>
      <c r="F22">
        <f t="shared" si="4"/>
        <v>1047.0903763600757</v>
      </c>
      <c r="G22">
        <f t="shared" si="5"/>
        <v>2.6060174579004777E-2</v>
      </c>
      <c r="H22" s="3">
        <f t="shared" si="6"/>
        <v>0.25362124445851691</v>
      </c>
      <c r="I22" s="3">
        <f t="shared" si="7"/>
        <v>0.28663002130404486</v>
      </c>
    </row>
    <row r="23" spans="1:9" x14ac:dyDescent="0.25">
      <c r="A23">
        <f t="shared" si="8"/>
        <v>80</v>
      </c>
      <c r="B23">
        <f t="shared" si="0"/>
        <v>29384.659367406497</v>
      </c>
      <c r="C23">
        <f t="shared" si="1"/>
        <v>774.14198549382195</v>
      </c>
      <c r="D23">
        <f t="shared" si="2"/>
        <v>2.6345106669927957E-2</v>
      </c>
      <c r="E23">
        <f t="shared" si="3"/>
        <v>34944.262693237724</v>
      </c>
      <c r="F23">
        <f t="shared" si="4"/>
        <v>886.90437804699832</v>
      </c>
      <c r="G23">
        <f t="shared" si="5"/>
        <v>2.5380543462393001E-2</v>
      </c>
      <c r="H23" s="3">
        <f t="shared" si="6"/>
        <v>0.22711084537436929</v>
      </c>
      <c r="I23" s="3">
        <f t="shared" si="7"/>
        <v>0.25895330409618694</v>
      </c>
    </row>
    <row r="24" spans="1:9" x14ac:dyDescent="0.25">
      <c r="A24">
        <f>A23+5</f>
        <v>85</v>
      </c>
      <c r="B24">
        <f t="shared" si="0"/>
        <v>25513.949439937387</v>
      </c>
      <c r="C24">
        <f t="shared" si="1"/>
        <v>654.89408220045732</v>
      </c>
      <c r="D24">
        <f t="shared" si="2"/>
        <v>2.566807948499503E-2</v>
      </c>
      <c r="E24">
        <f t="shared" si="3"/>
        <v>30509.740803002733</v>
      </c>
      <c r="F24">
        <f t="shared" si="4"/>
        <v>754.39920461735596</v>
      </c>
      <c r="G24">
        <f t="shared" si="5"/>
        <v>2.4726503233456144E-2</v>
      </c>
      <c r="H24" s="3">
        <f t="shared" si="6"/>
        <v>0.20327580761966749</v>
      </c>
      <c r="I24" s="3">
        <f t="shared" si="7"/>
        <v>0.23377366789085505</v>
      </c>
    </row>
    <row r="25" spans="1:9" x14ac:dyDescent="0.25">
      <c r="A25">
        <f t="shared" si="8"/>
        <v>90</v>
      </c>
      <c r="B25">
        <f t="shared" si="0"/>
        <v>22239.4790289351</v>
      </c>
      <c r="C25">
        <f t="shared" si="1"/>
        <v>556.34655068688812</v>
      </c>
      <c r="D25">
        <f t="shared" si="2"/>
        <v>2.5016168317748937E-2</v>
      </c>
      <c r="E25">
        <f t="shared" si="3"/>
        <v>26737.744779915953</v>
      </c>
      <c r="F25">
        <f t="shared" si="4"/>
        <v>644.29463372573514</v>
      </c>
      <c r="G25">
        <f t="shared" si="5"/>
        <v>2.409682039487851E-2</v>
      </c>
      <c r="H25" s="3">
        <f t="shared" si="6"/>
        <v>0.18193368628207937</v>
      </c>
      <c r="I25" s="3">
        <f t="shared" si="7"/>
        <v>0.21096907496931463</v>
      </c>
    </row>
    <row r="26" spans="1:9" x14ac:dyDescent="0.25">
      <c r="A26">
        <f t="shared" si="8"/>
        <v>95</v>
      </c>
      <c r="B26">
        <f t="shared" si="0"/>
        <v>19457.74627550066</v>
      </c>
      <c r="C26">
        <f t="shared" si="1"/>
        <v>474.53903419320267</v>
      </c>
      <c r="D26">
        <f t="shared" si="2"/>
        <v>2.4388180803379938E-2</v>
      </c>
      <c r="E26">
        <f t="shared" si="3"/>
        <v>23516.271611287277</v>
      </c>
      <c r="F26">
        <f t="shared" si="4"/>
        <v>552.40503866764845</v>
      </c>
      <c r="G26">
        <f t="shared" si="5"/>
        <v>2.349033247270824E-2</v>
      </c>
      <c r="H26" s="3">
        <f t="shared" si="6"/>
        <v>0.16288392240906699</v>
      </c>
      <c r="I26" s="3">
        <f t="shared" si="7"/>
        <v>0.19039007010585876</v>
      </c>
    </row>
    <row r="27" spans="1:9" x14ac:dyDescent="0.25">
      <c r="A27">
        <f t="shared" si="8"/>
        <v>100</v>
      </c>
      <c r="B27">
        <f t="shared" si="0"/>
        <v>17085.051104534647</v>
      </c>
      <c r="C27">
        <f t="shared" si="1"/>
        <v>406.3336365475181</v>
      </c>
      <c r="D27">
        <f t="shared" si="2"/>
        <v>2.3782992164399826E-2</v>
      </c>
      <c r="E27">
        <f t="shared" si="3"/>
        <v>20754.246417949034</v>
      </c>
      <c r="F27">
        <f t="shared" si="4"/>
        <v>475.39559301217304</v>
      </c>
      <c r="G27">
        <f t="shared" si="5"/>
        <v>2.2905943364006389E-2</v>
      </c>
      <c r="H27" s="3">
        <f t="shared" si="6"/>
        <v>0.14592000382082038</v>
      </c>
      <c r="I27" s="3">
        <f t="shared" si="7"/>
        <v>0.17187177290739236</v>
      </c>
    </row>
    <row r="28" spans="1:9" x14ac:dyDescent="0.25">
      <c r="A28">
        <f t="shared" si="8"/>
        <v>105</v>
      </c>
      <c r="B28">
        <f t="shared" si="0"/>
        <v>15053.382921797056</v>
      </c>
      <c r="C28">
        <f t="shared" si="1"/>
        <v>349.23157211425786</v>
      </c>
      <c r="D28">
        <f t="shared" si="2"/>
        <v>2.3199540855934526E-2</v>
      </c>
      <c r="E28">
        <f t="shared" si="3"/>
        <v>18377.268452888169</v>
      </c>
      <c r="F28">
        <f t="shared" si="4"/>
        <v>410.59630761081098</v>
      </c>
      <c r="G28">
        <f t="shared" si="5"/>
        <v>2.234261901671691E-2</v>
      </c>
      <c r="H28" s="3">
        <f t="shared" si="6"/>
        <v>0.13083824690343085</v>
      </c>
      <c r="I28" s="3">
        <f t="shared" si="7"/>
        <v>0.15524322104291469</v>
      </c>
    </row>
    <row r="29" spans="1:9" x14ac:dyDescent="0.25">
      <c r="A29">
        <f t="shared" si="8"/>
        <v>110</v>
      </c>
      <c r="B29">
        <f t="shared" si="0"/>
        <v>13307.225061225767</v>
      </c>
      <c r="C29">
        <f t="shared" si="1"/>
        <v>301.23331851124129</v>
      </c>
      <c r="D29">
        <f t="shared" si="2"/>
        <v>2.2636824516402507E-2</v>
      </c>
      <c r="E29">
        <f t="shared" si="3"/>
        <v>16324.286914834114</v>
      </c>
      <c r="F29">
        <f t="shared" si="4"/>
        <v>355.85938946821335</v>
      </c>
      <c r="G29">
        <f t="shared" si="5"/>
        <v>2.1799383417161016E-2</v>
      </c>
      <c r="H29" s="3">
        <f t="shared" si="6"/>
        <v>0.1174437468928851</v>
      </c>
      <c r="I29" s="3">
        <f t="shared" si="7"/>
        <v>0.14033429602526434</v>
      </c>
    </row>
    <row r="30" spans="1:9" x14ac:dyDescent="0.25">
      <c r="A30">
        <f t="shared" si="8"/>
        <v>115</v>
      </c>
      <c r="B30">
        <f t="shared" si="0"/>
        <v>11801.05846866956</v>
      </c>
      <c r="C30">
        <f t="shared" si="1"/>
        <v>260.7313608738001</v>
      </c>
      <c r="D30">
        <f t="shared" si="2"/>
        <v>2.2093896201430711E-2</v>
      </c>
      <c r="E30">
        <f t="shared" si="3"/>
        <v>14544.989967493048</v>
      </c>
      <c r="F30">
        <f t="shared" si="4"/>
        <v>309.4492412268566</v>
      </c>
      <c r="G30">
        <f t="shared" si="5"/>
        <v>2.1275314862262005E-2</v>
      </c>
      <c r="H30" s="3">
        <f t="shared" si="6"/>
        <v>0.10555408535757839</v>
      </c>
      <c r="I30" s="3">
        <f t="shared" si="7"/>
        <v>0.12698058615763813</v>
      </c>
    </row>
    <row r="31" spans="1:9" x14ac:dyDescent="0.25">
      <c r="A31">
        <f>A30+5</f>
        <v>120</v>
      </c>
      <c r="B31">
        <f t="shared" si="0"/>
        <v>10497.40166430056</v>
      </c>
      <c r="E31">
        <f t="shared" si="3"/>
        <v>12997.743761358764</v>
      </c>
      <c r="H31" s="3">
        <f t="shared" si="6"/>
        <v>9.5001343979041766E-2</v>
      </c>
      <c r="I31" s="3">
        <f t="shared" si="7"/>
        <v>0.11502657777671073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C861B-B829-442A-970E-8446B2A092D7}">
  <dimension ref="A1:C5"/>
  <sheetViews>
    <sheetView tabSelected="1" topLeftCell="A7" workbookViewId="0">
      <selection activeCell="B2" sqref="B2"/>
    </sheetView>
  </sheetViews>
  <sheetFormatPr defaultRowHeight="15" x14ac:dyDescent="0.25"/>
  <sheetData>
    <row r="1" spans="1:3" x14ac:dyDescent="0.25">
      <c r="A1" t="s">
        <v>17</v>
      </c>
      <c r="B1" s="1">
        <v>2.7E-11</v>
      </c>
    </row>
    <row r="2" spans="1:3" x14ac:dyDescent="0.25">
      <c r="A2" t="s">
        <v>18</v>
      </c>
      <c r="B2" s="1">
        <v>100000</v>
      </c>
    </row>
    <row r="3" spans="1:3" x14ac:dyDescent="0.25">
      <c r="A3" t="s">
        <v>19</v>
      </c>
      <c r="B3" s="4" t="s">
        <v>20</v>
      </c>
    </row>
    <row r="4" spans="1:3" x14ac:dyDescent="0.25">
      <c r="A4" t="s">
        <v>21</v>
      </c>
      <c r="B4">
        <f>0.0000000005*100000*LN(0.0001)</f>
        <v>-4.6051701859880909E-4</v>
      </c>
    </row>
    <row r="5" spans="1:3" x14ac:dyDescent="0.25">
      <c r="B5" s="1">
        <f>B1*B2*LN(4096)</f>
        <v>2.2457968650142226E-5</v>
      </c>
      <c r="C5" s="5">
        <f>B5*1000000</f>
        <v>22.457968650142227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97DF8-2BFE-4D66-B6D6-C8D92A8A58A8}">
  <dimension ref="C2:E6"/>
  <sheetViews>
    <sheetView workbookViewId="0">
      <selection activeCell="E7" sqref="E7"/>
    </sheetView>
  </sheetViews>
  <sheetFormatPr defaultRowHeight="15" x14ac:dyDescent="0.25"/>
  <sheetData>
    <row r="2" spans="3:5" x14ac:dyDescent="0.25">
      <c r="C2" t="s">
        <v>11</v>
      </c>
      <c r="E2" t="s">
        <v>12</v>
      </c>
    </row>
    <row r="3" spans="3:5" x14ac:dyDescent="0.25">
      <c r="C3" s="1">
        <v>100000</v>
      </c>
      <c r="E3" s="1">
        <v>100000</v>
      </c>
    </row>
    <row r="5" spans="3:5" x14ac:dyDescent="0.25">
      <c r="C5" t="s">
        <v>13</v>
      </c>
      <c r="E5" t="s">
        <v>14</v>
      </c>
    </row>
    <row r="6" spans="3:5" x14ac:dyDescent="0.25">
      <c r="C6" s="1">
        <v>100000</v>
      </c>
      <c r="E6" s="1"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204CT-4</vt:lpstr>
      <vt:lpstr>Time constant</vt:lpstr>
      <vt:lpstr>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2017-10-29T11:16:37Z</dcterms:modified>
</cp:coreProperties>
</file>